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H:\2022\Dopravní terminál 9. května\VŘ\kontrola!!! Příloha č. 4 Výkaz výměr\"/>
    </mc:Choice>
  </mc:AlternateContent>
  <bookViews>
    <workbookView xWindow="0" yWindow="0" windowWidth="28800" windowHeight="11880" activeTab="1"/>
  </bookViews>
  <sheets>
    <sheet name="Rekapitulace stavby" sheetId="1" r:id="rId1"/>
    <sheet name="1 - SO 101 Komunikace" sheetId="2" r:id="rId2"/>
    <sheet name="2 - SO 401 Veřejné osvětlení" sheetId="3" r:id="rId3"/>
    <sheet name="3 - SO 403 Přeložka PODA" sheetId="4" r:id="rId4"/>
  </sheets>
  <definedNames>
    <definedName name="_xlnm._FilterDatabase" localSheetId="1" hidden="1">'1 - SO 101 Komunikace'!$C$127:$K$569</definedName>
    <definedName name="_xlnm._FilterDatabase" localSheetId="2" hidden="1">'2 - SO 401 Veřejné osvětlení'!$C$115:$K$117</definedName>
    <definedName name="_xlnm._FilterDatabase" localSheetId="3" hidden="1">'3 - SO 403 Přeložka PODA'!$C$115:$K$117</definedName>
    <definedName name="_xlnm.Print_Titles" localSheetId="1">'1 - SO 101 Komunikace'!$127:$127</definedName>
    <definedName name="_xlnm.Print_Titles" localSheetId="2">'2 - SO 401 Veřejné osvětlení'!$115:$115</definedName>
    <definedName name="_xlnm.Print_Titles" localSheetId="3">'3 - SO 403 Přeložka PODA'!$115:$115</definedName>
    <definedName name="_xlnm.Print_Titles" localSheetId="0">'Rekapitulace stavby'!$92:$92</definedName>
    <definedName name="_xlnm.Print_Area" localSheetId="1">'1 - SO 101 Komunikace'!$C$4:$J$76,'1 - SO 101 Komunikace'!$C$82:$J$109,'1 - SO 101 Komunikace'!$C$115:$K$569</definedName>
    <definedName name="_xlnm.Print_Area" localSheetId="2">'2 - SO 401 Veřejné osvětlení'!$C$4:$J$76,'2 - SO 401 Veřejné osvětlení'!$C$82:$J$97,'2 - SO 401 Veřejné osvětlení'!$C$103:$K$117</definedName>
    <definedName name="_xlnm.Print_Area" localSheetId="3">'3 - SO 403 Přeložka PODA'!$C$4:$J$76,'3 - SO 403 Přeložka PODA'!$C$82:$J$97,'3 - SO 403 Přeložka PODA'!$C$103:$K$117</definedName>
    <definedName name="_xlnm.Print_Area" localSheetId="0">'Rekapitulace stavby'!$D$4:$AO$76,'Rekapitulace stavby'!$C$82:$AQ$98</definedName>
  </definedNames>
  <calcPr calcId="162913"/>
</workbook>
</file>

<file path=xl/calcChain.xml><?xml version="1.0" encoding="utf-8"?>
<calcChain xmlns="http://schemas.openxmlformats.org/spreadsheetml/2006/main">
  <c r="J37" i="4" l="1"/>
  <c r="J36" i="4"/>
  <c r="AY97" i="1" s="1"/>
  <c r="J35" i="4"/>
  <c r="AX97" i="1" s="1"/>
  <c r="BI117" i="4"/>
  <c r="BH117" i="4"/>
  <c r="BG117" i="4"/>
  <c r="BF117" i="4"/>
  <c r="J34" i="4" s="1"/>
  <c r="AW97" i="1" s="1"/>
  <c r="T117" i="4"/>
  <c r="T116" i="4" s="1"/>
  <c r="R117" i="4"/>
  <c r="R116" i="4" s="1"/>
  <c r="P117" i="4"/>
  <c r="P116" i="4" s="1"/>
  <c r="AU97" i="1" s="1"/>
  <c r="J113" i="4"/>
  <c r="J112" i="4"/>
  <c r="F112" i="4"/>
  <c r="F110" i="4"/>
  <c r="E108" i="4"/>
  <c r="J92" i="4"/>
  <c r="J91" i="4"/>
  <c r="F91" i="4"/>
  <c r="F89" i="4"/>
  <c r="E87" i="4"/>
  <c r="J18" i="4"/>
  <c r="E18" i="4"/>
  <c r="F113" i="4" s="1"/>
  <c r="J17" i="4"/>
  <c r="J12" i="4"/>
  <c r="J110" i="4" s="1"/>
  <c r="E7" i="4"/>
  <c r="E106" i="4"/>
  <c r="J37" i="3"/>
  <c r="J36" i="3"/>
  <c r="AY96" i="1" s="1"/>
  <c r="J35" i="3"/>
  <c r="AX96" i="1" s="1"/>
  <c r="BI117" i="3"/>
  <c r="BH117" i="3"/>
  <c r="BG117" i="3"/>
  <c r="BF117" i="3"/>
  <c r="T117" i="3"/>
  <c r="T116" i="3" s="1"/>
  <c r="R117" i="3"/>
  <c r="R116" i="3" s="1"/>
  <c r="P117" i="3"/>
  <c r="P116" i="3" s="1"/>
  <c r="AU96" i="1" s="1"/>
  <c r="J113" i="3"/>
  <c r="J112" i="3"/>
  <c r="F112" i="3"/>
  <c r="F110" i="3"/>
  <c r="E108" i="3"/>
  <c r="J92" i="3"/>
  <c r="J91" i="3"/>
  <c r="F91" i="3"/>
  <c r="F89" i="3"/>
  <c r="E87" i="3"/>
  <c r="J18" i="3"/>
  <c r="E18" i="3"/>
  <c r="F113" i="3" s="1"/>
  <c r="J17" i="3"/>
  <c r="J12" i="3"/>
  <c r="J110" i="3" s="1"/>
  <c r="E7" i="3"/>
  <c r="E106" i="3"/>
  <c r="J37" i="2"/>
  <c r="J36" i="2"/>
  <c r="AY95" i="1" s="1"/>
  <c r="J35" i="2"/>
  <c r="AX95" i="1" s="1"/>
  <c r="BI569" i="2"/>
  <c r="BH569" i="2"/>
  <c r="BG569" i="2"/>
  <c r="BF569" i="2"/>
  <c r="T569" i="2"/>
  <c r="R569" i="2"/>
  <c r="P569" i="2"/>
  <c r="BI568" i="2"/>
  <c r="BH568" i="2"/>
  <c r="BG568" i="2"/>
  <c r="BF568" i="2"/>
  <c r="T568" i="2"/>
  <c r="R568" i="2"/>
  <c r="P568" i="2"/>
  <c r="BI567" i="2"/>
  <c r="BH567" i="2"/>
  <c r="BG567" i="2"/>
  <c r="BF567" i="2"/>
  <c r="T567" i="2"/>
  <c r="R567" i="2"/>
  <c r="P567" i="2"/>
  <c r="BI566" i="2"/>
  <c r="BH566" i="2"/>
  <c r="BG566" i="2"/>
  <c r="BF566" i="2"/>
  <c r="T566" i="2"/>
  <c r="R566" i="2"/>
  <c r="P566" i="2"/>
  <c r="BI565" i="2"/>
  <c r="BH565" i="2"/>
  <c r="BG565" i="2"/>
  <c r="BF565" i="2"/>
  <c r="T565" i="2"/>
  <c r="R565" i="2"/>
  <c r="P565" i="2"/>
  <c r="BI564" i="2"/>
  <c r="BH564" i="2"/>
  <c r="BG564" i="2"/>
  <c r="BF564" i="2"/>
  <c r="T564" i="2"/>
  <c r="R564" i="2"/>
  <c r="P564" i="2"/>
  <c r="BI563" i="2"/>
  <c r="BH563" i="2"/>
  <c r="BG563" i="2"/>
  <c r="BF563" i="2"/>
  <c r="T563" i="2"/>
  <c r="R563" i="2"/>
  <c r="P563" i="2"/>
  <c r="BI562" i="2"/>
  <c r="BH562" i="2"/>
  <c r="BG562" i="2"/>
  <c r="BF562" i="2"/>
  <c r="T562" i="2"/>
  <c r="R562" i="2"/>
  <c r="P562" i="2"/>
  <c r="BI561" i="2"/>
  <c r="BH561" i="2"/>
  <c r="BG561" i="2"/>
  <c r="BF561" i="2"/>
  <c r="T561" i="2"/>
  <c r="R561" i="2"/>
  <c r="P561" i="2"/>
  <c r="BI559" i="2"/>
  <c r="BH559" i="2"/>
  <c r="BG559" i="2"/>
  <c r="BF559" i="2"/>
  <c r="T559" i="2"/>
  <c r="T558" i="2"/>
  <c r="R559" i="2"/>
  <c r="R558" i="2" s="1"/>
  <c r="P559" i="2"/>
  <c r="P558" i="2"/>
  <c r="BI557" i="2"/>
  <c r="BH557" i="2"/>
  <c r="BG557" i="2"/>
  <c r="BF557" i="2"/>
  <c r="T557" i="2"/>
  <c r="R557" i="2"/>
  <c r="P557" i="2"/>
  <c r="BI556" i="2"/>
  <c r="BH556" i="2"/>
  <c r="BG556" i="2"/>
  <c r="BF556" i="2"/>
  <c r="T556" i="2"/>
  <c r="R556" i="2"/>
  <c r="P556" i="2"/>
  <c r="BI553" i="2"/>
  <c r="BH553" i="2"/>
  <c r="BG553" i="2"/>
  <c r="BF553" i="2"/>
  <c r="T553" i="2"/>
  <c r="R553" i="2"/>
  <c r="P553" i="2"/>
  <c r="BI552" i="2"/>
  <c r="BH552" i="2"/>
  <c r="BG552" i="2"/>
  <c r="BF552" i="2"/>
  <c r="T552" i="2"/>
  <c r="R552" i="2"/>
  <c r="P552" i="2"/>
  <c r="BI549" i="2"/>
  <c r="BH549" i="2"/>
  <c r="BG549" i="2"/>
  <c r="BF549" i="2"/>
  <c r="T549" i="2"/>
  <c r="R549" i="2"/>
  <c r="P549" i="2"/>
  <c r="BI548" i="2"/>
  <c r="BH548" i="2"/>
  <c r="BG548" i="2"/>
  <c r="BF548" i="2"/>
  <c r="T548" i="2"/>
  <c r="R548" i="2"/>
  <c r="P548" i="2"/>
  <c r="BI546" i="2"/>
  <c r="BH546" i="2"/>
  <c r="BG546" i="2"/>
  <c r="BF546" i="2"/>
  <c r="T546" i="2"/>
  <c r="R546" i="2"/>
  <c r="P546" i="2"/>
  <c r="BI545" i="2"/>
  <c r="BH545" i="2"/>
  <c r="BG545" i="2"/>
  <c r="BF545" i="2"/>
  <c r="T545" i="2"/>
  <c r="R545" i="2"/>
  <c r="P545" i="2"/>
  <c r="BI544" i="2"/>
  <c r="BH544" i="2"/>
  <c r="BG544" i="2"/>
  <c r="BF544" i="2"/>
  <c r="T544" i="2"/>
  <c r="R544" i="2"/>
  <c r="P544" i="2"/>
  <c r="BI541" i="2"/>
  <c r="BH541" i="2"/>
  <c r="BG541" i="2"/>
  <c r="BF541" i="2"/>
  <c r="T541" i="2"/>
  <c r="R541" i="2"/>
  <c r="P541" i="2"/>
  <c r="BI540" i="2"/>
  <c r="BH540" i="2"/>
  <c r="BG540" i="2"/>
  <c r="BF540" i="2"/>
  <c r="T540" i="2"/>
  <c r="R540" i="2"/>
  <c r="P540" i="2"/>
  <c r="BI539" i="2"/>
  <c r="BH539" i="2"/>
  <c r="BG539" i="2"/>
  <c r="BF539" i="2"/>
  <c r="T539" i="2"/>
  <c r="R539" i="2"/>
  <c r="P539" i="2"/>
  <c r="BI538" i="2"/>
  <c r="BH538" i="2"/>
  <c r="BG538" i="2"/>
  <c r="BF538" i="2"/>
  <c r="T538" i="2"/>
  <c r="R538" i="2"/>
  <c r="P538" i="2"/>
  <c r="BI534" i="2"/>
  <c r="BH534" i="2"/>
  <c r="BG534" i="2"/>
  <c r="BF534" i="2"/>
  <c r="T534" i="2"/>
  <c r="R534" i="2"/>
  <c r="P534" i="2"/>
  <c r="BI533" i="2"/>
  <c r="BH533" i="2"/>
  <c r="BG533" i="2"/>
  <c r="BF533" i="2"/>
  <c r="T533" i="2"/>
  <c r="R533" i="2"/>
  <c r="P533" i="2"/>
  <c r="BI532" i="2"/>
  <c r="BH532" i="2"/>
  <c r="BG532" i="2"/>
  <c r="BF532" i="2"/>
  <c r="T532" i="2"/>
  <c r="R532" i="2"/>
  <c r="P532" i="2"/>
  <c r="BI531" i="2"/>
  <c r="BH531" i="2"/>
  <c r="BG531" i="2"/>
  <c r="BF531" i="2"/>
  <c r="T531" i="2"/>
  <c r="R531" i="2"/>
  <c r="P531" i="2"/>
  <c r="BI530" i="2"/>
  <c r="BH530" i="2"/>
  <c r="BG530" i="2"/>
  <c r="BF530" i="2"/>
  <c r="T530" i="2"/>
  <c r="R530" i="2"/>
  <c r="P530" i="2"/>
  <c r="BI526" i="2"/>
  <c r="BH526" i="2"/>
  <c r="BG526" i="2"/>
  <c r="BF526" i="2"/>
  <c r="T526" i="2"/>
  <c r="R526" i="2"/>
  <c r="P526" i="2"/>
  <c r="BI525" i="2"/>
  <c r="BH525" i="2"/>
  <c r="BG525" i="2"/>
  <c r="BF525" i="2"/>
  <c r="T525" i="2"/>
  <c r="R525" i="2"/>
  <c r="P525" i="2"/>
  <c r="BI524" i="2"/>
  <c r="BH524" i="2"/>
  <c r="BG524" i="2"/>
  <c r="BF524" i="2"/>
  <c r="T524" i="2"/>
  <c r="R524" i="2"/>
  <c r="P524" i="2"/>
  <c r="BI523" i="2"/>
  <c r="BH523" i="2"/>
  <c r="BG523" i="2"/>
  <c r="BF523" i="2"/>
  <c r="T523" i="2"/>
  <c r="R523" i="2"/>
  <c r="P523" i="2"/>
  <c r="BI522" i="2"/>
  <c r="BH522" i="2"/>
  <c r="BG522" i="2"/>
  <c r="BF522" i="2"/>
  <c r="T522" i="2"/>
  <c r="R522" i="2"/>
  <c r="P522" i="2"/>
  <c r="BI519" i="2"/>
  <c r="BH519" i="2"/>
  <c r="BG519" i="2"/>
  <c r="BF519" i="2"/>
  <c r="T519" i="2"/>
  <c r="R519" i="2"/>
  <c r="P519" i="2"/>
  <c r="BI518" i="2"/>
  <c r="BH518" i="2"/>
  <c r="BG518" i="2"/>
  <c r="BF518" i="2"/>
  <c r="T518" i="2"/>
  <c r="R518" i="2"/>
  <c r="P518" i="2"/>
  <c r="BI517" i="2"/>
  <c r="BH517" i="2"/>
  <c r="BG517" i="2"/>
  <c r="BF517" i="2"/>
  <c r="T517" i="2"/>
  <c r="R517" i="2"/>
  <c r="P517" i="2"/>
  <c r="BI515" i="2"/>
  <c r="BH515" i="2"/>
  <c r="BG515" i="2"/>
  <c r="BF515" i="2"/>
  <c r="T515" i="2"/>
  <c r="R515" i="2"/>
  <c r="P515" i="2"/>
  <c r="BI514" i="2"/>
  <c r="BH514" i="2"/>
  <c r="BG514" i="2"/>
  <c r="BF514" i="2"/>
  <c r="T514" i="2"/>
  <c r="R514" i="2"/>
  <c r="P514" i="2"/>
  <c r="BI513" i="2"/>
  <c r="BH513" i="2"/>
  <c r="BG513" i="2"/>
  <c r="BF513" i="2"/>
  <c r="T513" i="2"/>
  <c r="R513" i="2"/>
  <c r="P513" i="2"/>
  <c r="BI512" i="2"/>
  <c r="BH512" i="2"/>
  <c r="BG512" i="2"/>
  <c r="BF512" i="2"/>
  <c r="T512" i="2"/>
  <c r="R512" i="2"/>
  <c r="P512" i="2"/>
  <c r="BI505" i="2"/>
  <c r="BH505" i="2"/>
  <c r="BG505" i="2"/>
  <c r="BF505" i="2"/>
  <c r="T505" i="2"/>
  <c r="R505" i="2"/>
  <c r="P505" i="2"/>
  <c r="BI504" i="2"/>
  <c r="BH504" i="2"/>
  <c r="BG504" i="2"/>
  <c r="BF504" i="2"/>
  <c r="T504" i="2"/>
  <c r="R504" i="2"/>
  <c r="P504" i="2"/>
  <c r="BI498" i="2"/>
  <c r="BH498" i="2"/>
  <c r="BG498" i="2"/>
  <c r="BF498" i="2"/>
  <c r="T498" i="2"/>
  <c r="R498" i="2"/>
  <c r="P498" i="2"/>
  <c r="BI497" i="2"/>
  <c r="BH497" i="2"/>
  <c r="BG497" i="2"/>
  <c r="BF497" i="2"/>
  <c r="T497" i="2"/>
  <c r="R497" i="2"/>
  <c r="P497" i="2"/>
  <c r="BI493" i="2"/>
  <c r="BH493" i="2"/>
  <c r="BG493" i="2"/>
  <c r="BF493" i="2"/>
  <c r="T493" i="2"/>
  <c r="R493" i="2"/>
  <c r="P493" i="2"/>
  <c r="BI492" i="2"/>
  <c r="BH492" i="2"/>
  <c r="BG492" i="2"/>
  <c r="BF492" i="2"/>
  <c r="T492" i="2"/>
  <c r="R492" i="2"/>
  <c r="P492" i="2"/>
  <c r="BI488" i="2"/>
  <c r="BH488" i="2"/>
  <c r="BG488" i="2"/>
  <c r="BF488" i="2"/>
  <c r="T488" i="2"/>
  <c r="R488" i="2"/>
  <c r="P488" i="2"/>
  <c r="BI487" i="2"/>
  <c r="BH487" i="2"/>
  <c r="BG487" i="2"/>
  <c r="BF487" i="2"/>
  <c r="T487" i="2"/>
  <c r="R487" i="2"/>
  <c r="P487" i="2"/>
  <c r="BI486" i="2"/>
  <c r="BH486" i="2"/>
  <c r="BG486" i="2"/>
  <c r="BF486" i="2"/>
  <c r="T486" i="2"/>
  <c r="R486" i="2"/>
  <c r="P486" i="2"/>
  <c r="BI485" i="2"/>
  <c r="BH485" i="2"/>
  <c r="BG485" i="2"/>
  <c r="BF485" i="2"/>
  <c r="T485" i="2"/>
  <c r="R485" i="2"/>
  <c r="P485" i="2"/>
  <c r="BI473" i="2"/>
  <c r="BH473" i="2"/>
  <c r="BG473" i="2"/>
  <c r="BF473" i="2"/>
  <c r="T473" i="2"/>
  <c r="R473" i="2"/>
  <c r="P473" i="2"/>
  <c r="BI469" i="2"/>
  <c r="BH469" i="2"/>
  <c r="BG469" i="2"/>
  <c r="BF469" i="2"/>
  <c r="T469" i="2"/>
  <c r="R469" i="2"/>
  <c r="P469" i="2"/>
  <c r="BI463" i="2"/>
  <c r="BH463" i="2"/>
  <c r="BG463" i="2"/>
  <c r="BF463" i="2"/>
  <c r="T463" i="2"/>
  <c r="R463" i="2"/>
  <c r="P463" i="2"/>
  <c r="BI459" i="2"/>
  <c r="BH459" i="2"/>
  <c r="BG459" i="2"/>
  <c r="BF459" i="2"/>
  <c r="T459" i="2"/>
  <c r="R459" i="2"/>
  <c r="P459" i="2"/>
  <c r="BI455" i="2"/>
  <c r="BH455" i="2"/>
  <c r="BG455" i="2"/>
  <c r="BF455" i="2"/>
  <c r="T455" i="2"/>
  <c r="R455" i="2"/>
  <c r="P455" i="2"/>
  <c r="BI454" i="2"/>
  <c r="BH454" i="2"/>
  <c r="BG454" i="2"/>
  <c r="BF454" i="2"/>
  <c r="T454" i="2"/>
  <c r="R454" i="2"/>
  <c r="P454" i="2"/>
  <c r="BI453" i="2"/>
  <c r="BH453" i="2"/>
  <c r="BG453" i="2"/>
  <c r="BF453" i="2"/>
  <c r="T453" i="2"/>
  <c r="R453" i="2"/>
  <c r="P453" i="2"/>
  <c r="BI452" i="2"/>
  <c r="BH452" i="2"/>
  <c r="BG452" i="2"/>
  <c r="BF452" i="2"/>
  <c r="T452" i="2"/>
  <c r="R452" i="2"/>
  <c r="P452" i="2"/>
  <c r="BI451" i="2"/>
  <c r="BH451" i="2"/>
  <c r="BG451" i="2"/>
  <c r="BF451" i="2"/>
  <c r="T451" i="2"/>
  <c r="R451" i="2"/>
  <c r="P451" i="2"/>
  <c r="BI443" i="2"/>
  <c r="BH443" i="2"/>
  <c r="BG443" i="2"/>
  <c r="BF443" i="2"/>
  <c r="T443" i="2"/>
  <c r="R443" i="2"/>
  <c r="P443" i="2"/>
  <c r="BI439" i="2"/>
  <c r="BH439" i="2"/>
  <c r="BG439" i="2"/>
  <c r="BF439" i="2"/>
  <c r="T439" i="2"/>
  <c r="R439" i="2"/>
  <c r="P439" i="2"/>
  <c r="BI435" i="2"/>
  <c r="BH435" i="2"/>
  <c r="BG435" i="2"/>
  <c r="BF435" i="2"/>
  <c r="T435" i="2"/>
  <c r="R435" i="2"/>
  <c r="P435" i="2"/>
  <c r="BI425" i="2"/>
  <c r="BH425" i="2"/>
  <c r="BG425" i="2"/>
  <c r="BF425" i="2"/>
  <c r="T425" i="2"/>
  <c r="R425" i="2"/>
  <c r="P425" i="2"/>
  <c r="BI419" i="2"/>
  <c r="BH419" i="2"/>
  <c r="BG419" i="2"/>
  <c r="BF419" i="2"/>
  <c r="T419" i="2"/>
  <c r="R419" i="2"/>
  <c r="P419" i="2"/>
  <c r="BI415" i="2"/>
  <c r="BH415" i="2"/>
  <c r="BG415" i="2"/>
  <c r="BF415" i="2"/>
  <c r="T415" i="2"/>
  <c r="R415" i="2"/>
  <c r="P415" i="2"/>
  <c r="BI399" i="2"/>
  <c r="BH399" i="2"/>
  <c r="BG399" i="2"/>
  <c r="BF399" i="2"/>
  <c r="T399" i="2"/>
  <c r="R399" i="2"/>
  <c r="P399" i="2"/>
  <c r="BI398" i="2"/>
  <c r="BH398" i="2"/>
  <c r="BG398" i="2"/>
  <c r="BF398" i="2"/>
  <c r="T398" i="2"/>
  <c r="R398" i="2"/>
  <c r="P398" i="2"/>
  <c r="BI397" i="2"/>
  <c r="BH397" i="2"/>
  <c r="BG397" i="2"/>
  <c r="BF397" i="2"/>
  <c r="T397" i="2"/>
  <c r="R397" i="2"/>
  <c r="P397" i="2"/>
  <c r="BI396" i="2"/>
  <c r="BH396" i="2"/>
  <c r="BG396" i="2"/>
  <c r="BF396" i="2"/>
  <c r="T396" i="2"/>
  <c r="R396" i="2"/>
  <c r="P396" i="2"/>
  <c r="BI394" i="2"/>
  <c r="BH394" i="2"/>
  <c r="BG394" i="2"/>
  <c r="BF394" i="2"/>
  <c r="T394" i="2"/>
  <c r="R394" i="2"/>
  <c r="P394" i="2"/>
  <c r="BI393" i="2"/>
  <c r="BH393" i="2"/>
  <c r="BG393" i="2"/>
  <c r="BF393" i="2"/>
  <c r="T393" i="2"/>
  <c r="R393" i="2"/>
  <c r="P393" i="2"/>
  <c r="BI387" i="2"/>
  <c r="BH387" i="2"/>
  <c r="BG387" i="2"/>
  <c r="BF387" i="2"/>
  <c r="T387" i="2"/>
  <c r="R387" i="2"/>
  <c r="P387" i="2"/>
  <c r="BI386" i="2"/>
  <c r="BH386" i="2"/>
  <c r="BG386" i="2"/>
  <c r="BF386" i="2"/>
  <c r="T386" i="2"/>
  <c r="R386" i="2"/>
  <c r="P386" i="2"/>
  <c r="BI385" i="2"/>
  <c r="BH385" i="2"/>
  <c r="BG385" i="2"/>
  <c r="BF385" i="2"/>
  <c r="T385" i="2"/>
  <c r="R385" i="2"/>
  <c r="P385" i="2"/>
  <c r="BI384" i="2"/>
  <c r="BH384" i="2"/>
  <c r="BG384" i="2"/>
  <c r="BF384" i="2"/>
  <c r="T384" i="2"/>
  <c r="R384" i="2"/>
  <c r="P384" i="2"/>
  <c r="BI378" i="2"/>
  <c r="BH378" i="2"/>
  <c r="BG378" i="2"/>
  <c r="BF378" i="2"/>
  <c r="T378" i="2"/>
  <c r="R378" i="2"/>
  <c r="P378" i="2"/>
  <c r="BI377" i="2"/>
  <c r="BH377" i="2"/>
  <c r="BG377" i="2"/>
  <c r="BF377" i="2"/>
  <c r="T377" i="2"/>
  <c r="R377" i="2"/>
  <c r="P377" i="2"/>
  <c r="BI376" i="2"/>
  <c r="BH376" i="2"/>
  <c r="BG376" i="2"/>
  <c r="BF376" i="2"/>
  <c r="T376" i="2"/>
  <c r="R376" i="2"/>
  <c r="P376" i="2"/>
  <c r="BI375" i="2"/>
  <c r="BH375" i="2"/>
  <c r="BG375" i="2"/>
  <c r="BF375" i="2"/>
  <c r="T375" i="2"/>
  <c r="R375" i="2"/>
  <c r="P375" i="2"/>
  <c r="BI374" i="2"/>
  <c r="BH374" i="2"/>
  <c r="BG374" i="2"/>
  <c r="BF374" i="2"/>
  <c r="T374" i="2"/>
  <c r="R374" i="2"/>
  <c r="P374" i="2"/>
  <c r="BI373" i="2"/>
  <c r="BH373" i="2"/>
  <c r="BG373" i="2"/>
  <c r="BF373" i="2"/>
  <c r="T373" i="2"/>
  <c r="R373" i="2"/>
  <c r="P373" i="2"/>
  <c r="BI371" i="2"/>
  <c r="BH371" i="2"/>
  <c r="BG371" i="2"/>
  <c r="BF371" i="2"/>
  <c r="T371" i="2"/>
  <c r="R371" i="2"/>
  <c r="P371" i="2"/>
  <c r="BI367" i="2"/>
  <c r="BH367" i="2"/>
  <c r="BG367" i="2"/>
  <c r="BF367" i="2"/>
  <c r="T367" i="2"/>
  <c r="R367" i="2"/>
  <c r="P367" i="2"/>
  <c r="BI366" i="2"/>
  <c r="BH366" i="2"/>
  <c r="BG366" i="2"/>
  <c r="BF366" i="2"/>
  <c r="T366" i="2"/>
  <c r="R366" i="2"/>
  <c r="P366" i="2"/>
  <c r="BI365" i="2"/>
  <c r="BH365" i="2"/>
  <c r="BG365" i="2"/>
  <c r="BF365" i="2"/>
  <c r="T365" i="2"/>
  <c r="R365" i="2"/>
  <c r="P365" i="2"/>
  <c r="BI359" i="2"/>
  <c r="BH359" i="2"/>
  <c r="BG359" i="2"/>
  <c r="BF359" i="2"/>
  <c r="T359" i="2"/>
  <c r="R359" i="2"/>
  <c r="P359" i="2"/>
  <c r="BI358" i="2"/>
  <c r="BH358" i="2"/>
  <c r="BG358" i="2"/>
  <c r="BF358" i="2"/>
  <c r="T358" i="2"/>
  <c r="R358" i="2"/>
  <c r="P358" i="2"/>
  <c r="BI357" i="2"/>
  <c r="BH357" i="2"/>
  <c r="BG357" i="2"/>
  <c r="BF357" i="2"/>
  <c r="T357" i="2"/>
  <c r="R357" i="2"/>
  <c r="P357" i="2"/>
  <c r="BI356" i="2"/>
  <c r="BH356" i="2"/>
  <c r="BG356" i="2"/>
  <c r="BF356" i="2"/>
  <c r="T356" i="2"/>
  <c r="R356" i="2"/>
  <c r="P356" i="2"/>
  <c r="BI355" i="2"/>
  <c r="BH355" i="2"/>
  <c r="BG355" i="2"/>
  <c r="BF355" i="2"/>
  <c r="T355" i="2"/>
  <c r="R355" i="2"/>
  <c r="P355" i="2"/>
  <c r="BI354" i="2"/>
  <c r="BH354" i="2"/>
  <c r="BG354" i="2"/>
  <c r="BF354" i="2"/>
  <c r="T354" i="2"/>
  <c r="R354" i="2"/>
  <c r="P354" i="2"/>
  <c r="BI334" i="2"/>
  <c r="BH334" i="2"/>
  <c r="BG334" i="2"/>
  <c r="BF334" i="2"/>
  <c r="T334" i="2"/>
  <c r="R334" i="2"/>
  <c r="P334" i="2"/>
  <c r="BI330" i="2"/>
  <c r="BH330" i="2"/>
  <c r="BG330" i="2"/>
  <c r="BF330" i="2"/>
  <c r="T330" i="2"/>
  <c r="R330" i="2"/>
  <c r="P330" i="2"/>
  <c r="BI324" i="2"/>
  <c r="BH324" i="2"/>
  <c r="BG324" i="2"/>
  <c r="BF324" i="2"/>
  <c r="T324" i="2"/>
  <c r="R324" i="2"/>
  <c r="P324" i="2"/>
  <c r="BI321" i="2"/>
  <c r="BH321" i="2"/>
  <c r="BG321" i="2"/>
  <c r="BF321" i="2"/>
  <c r="T321" i="2"/>
  <c r="R321" i="2"/>
  <c r="P321" i="2"/>
  <c r="BI315" i="2"/>
  <c r="BH315" i="2"/>
  <c r="BG315" i="2"/>
  <c r="BF315" i="2"/>
  <c r="T315" i="2"/>
  <c r="R315" i="2"/>
  <c r="P315" i="2"/>
  <c r="BI314" i="2"/>
  <c r="BH314" i="2"/>
  <c r="BG314" i="2"/>
  <c r="BF314" i="2"/>
  <c r="T314" i="2"/>
  <c r="R314" i="2"/>
  <c r="P314" i="2"/>
  <c r="BI308" i="2"/>
  <c r="BH308" i="2"/>
  <c r="BG308" i="2"/>
  <c r="BF308" i="2"/>
  <c r="T308" i="2"/>
  <c r="R308" i="2"/>
  <c r="P308" i="2"/>
  <c r="BI304" i="2"/>
  <c r="BH304" i="2"/>
  <c r="BG304" i="2"/>
  <c r="BF304" i="2"/>
  <c r="T304" i="2"/>
  <c r="R304" i="2"/>
  <c r="P304" i="2"/>
  <c r="BI300" i="2"/>
  <c r="BH300" i="2"/>
  <c r="BG300" i="2"/>
  <c r="BF300" i="2"/>
  <c r="T300" i="2"/>
  <c r="R300" i="2"/>
  <c r="P300" i="2"/>
  <c r="BI294" i="2"/>
  <c r="BH294" i="2"/>
  <c r="BG294" i="2"/>
  <c r="BF294" i="2"/>
  <c r="T294" i="2"/>
  <c r="R294" i="2"/>
  <c r="P294" i="2"/>
  <c r="BI284" i="2"/>
  <c r="BH284" i="2"/>
  <c r="BG284" i="2"/>
  <c r="BF284" i="2"/>
  <c r="T284" i="2"/>
  <c r="R284" i="2"/>
  <c r="P284" i="2"/>
  <c r="BI282" i="2"/>
  <c r="BH282" i="2"/>
  <c r="BG282" i="2"/>
  <c r="BF282" i="2"/>
  <c r="T282" i="2"/>
  <c r="T281" i="2" s="1"/>
  <c r="R282" i="2"/>
  <c r="R281" i="2"/>
  <c r="P282" i="2"/>
  <c r="P281" i="2" s="1"/>
  <c r="BI275" i="2"/>
  <c r="BH275" i="2"/>
  <c r="BG275" i="2"/>
  <c r="BF275" i="2"/>
  <c r="T275" i="2"/>
  <c r="T274" i="2"/>
  <c r="R275" i="2"/>
  <c r="R274" i="2" s="1"/>
  <c r="P275" i="2"/>
  <c r="P274" i="2"/>
  <c r="BI269" i="2"/>
  <c r="BH269" i="2"/>
  <c r="BG269" i="2"/>
  <c r="BF269" i="2"/>
  <c r="T269" i="2"/>
  <c r="R269" i="2"/>
  <c r="P269" i="2"/>
  <c r="BI268" i="2"/>
  <c r="BH268" i="2"/>
  <c r="BG268" i="2"/>
  <c r="BF268" i="2"/>
  <c r="T268" i="2"/>
  <c r="R268" i="2"/>
  <c r="P268" i="2"/>
  <c r="BI265" i="2"/>
  <c r="BH265" i="2"/>
  <c r="BG265" i="2"/>
  <c r="BF265" i="2"/>
  <c r="T265" i="2"/>
  <c r="R265" i="2"/>
  <c r="P265" i="2"/>
  <c r="BI261" i="2"/>
  <c r="BH261" i="2"/>
  <c r="BG261" i="2"/>
  <c r="BF261" i="2"/>
  <c r="T261" i="2"/>
  <c r="R261" i="2"/>
  <c r="P261" i="2"/>
  <c r="BI260" i="2"/>
  <c r="BH260" i="2"/>
  <c r="BG260" i="2"/>
  <c r="BF260" i="2"/>
  <c r="T260" i="2"/>
  <c r="R260" i="2"/>
  <c r="P260" i="2"/>
  <c r="BI257" i="2"/>
  <c r="BH257" i="2"/>
  <c r="BG257" i="2"/>
  <c r="BF257" i="2"/>
  <c r="T257" i="2"/>
  <c r="R257" i="2"/>
  <c r="P257" i="2"/>
  <c r="BI256" i="2"/>
  <c r="BH256" i="2"/>
  <c r="BG256" i="2"/>
  <c r="BF256" i="2"/>
  <c r="T256" i="2"/>
  <c r="R256" i="2"/>
  <c r="P256" i="2"/>
  <c r="BI253" i="2"/>
  <c r="BH253" i="2"/>
  <c r="BG253" i="2"/>
  <c r="BF253" i="2"/>
  <c r="T253" i="2"/>
  <c r="R253" i="2"/>
  <c r="P253" i="2"/>
  <c r="BI250" i="2"/>
  <c r="BH250" i="2"/>
  <c r="BG250" i="2"/>
  <c r="BF250" i="2"/>
  <c r="T250" i="2"/>
  <c r="R250" i="2"/>
  <c r="P250" i="2"/>
  <c r="BI247" i="2"/>
  <c r="BH247" i="2"/>
  <c r="BG247" i="2"/>
  <c r="BF247" i="2"/>
  <c r="T247" i="2"/>
  <c r="R247" i="2"/>
  <c r="P247" i="2"/>
  <c r="BI243" i="2"/>
  <c r="BH243" i="2"/>
  <c r="BG243" i="2"/>
  <c r="BF243" i="2"/>
  <c r="T243" i="2"/>
  <c r="R243" i="2"/>
  <c r="P243" i="2"/>
  <c r="BI242" i="2"/>
  <c r="BH242" i="2"/>
  <c r="BG242" i="2"/>
  <c r="BF242" i="2"/>
  <c r="T242" i="2"/>
  <c r="R242" i="2"/>
  <c r="P242" i="2"/>
  <c r="BI239" i="2"/>
  <c r="BH239" i="2"/>
  <c r="BG239" i="2"/>
  <c r="BF239" i="2"/>
  <c r="T239" i="2"/>
  <c r="R239" i="2"/>
  <c r="P239" i="2"/>
  <c r="BI238" i="2"/>
  <c r="BH238" i="2"/>
  <c r="BG238" i="2"/>
  <c r="BF238" i="2"/>
  <c r="T238" i="2"/>
  <c r="R238" i="2"/>
  <c r="P238" i="2"/>
  <c r="BI237" i="2"/>
  <c r="BH237" i="2"/>
  <c r="BG237" i="2"/>
  <c r="BF237" i="2"/>
  <c r="T237" i="2"/>
  <c r="R237" i="2"/>
  <c r="P237" i="2"/>
  <c r="BI234" i="2"/>
  <c r="BH234" i="2"/>
  <c r="BG234" i="2"/>
  <c r="BF234" i="2"/>
  <c r="T234" i="2"/>
  <c r="R234" i="2"/>
  <c r="P234" i="2"/>
  <c r="BI230" i="2"/>
  <c r="BH230" i="2"/>
  <c r="BG230" i="2"/>
  <c r="BF230" i="2"/>
  <c r="T230" i="2"/>
  <c r="R230" i="2"/>
  <c r="P230" i="2"/>
  <c r="BI226" i="2"/>
  <c r="BH226" i="2"/>
  <c r="BG226" i="2"/>
  <c r="BF226" i="2"/>
  <c r="T226" i="2"/>
  <c r="R226" i="2"/>
  <c r="P226" i="2"/>
  <c r="BI225" i="2"/>
  <c r="BH225" i="2"/>
  <c r="BG225" i="2"/>
  <c r="BF225" i="2"/>
  <c r="T225" i="2"/>
  <c r="R225" i="2"/>
  <c r="P225" i="2"/>
  <c r="BI221" i="2"/>
  <c r="BH221" i="2"/>
  <c r="BG221" i="2"/>
  <c r="BF221" i="2"/>
  <c r="T221" i="2"/>
  <c r="R221" i="2"/>
  <c r="P221" i="2"/>
  <c r="BI217" i="2"/>
  <c r="BH217" i="2"/>
  <c r="BG217" i="2"/>
  <c r="BF217" i="2"/>
  <c r="T217" i="2"/>
  <c r="R217" i="2"/>
  <c r="P217" i="2"/>
  <c r="BI211" i="2"/>
  <c r="BH211" i="2"/>
  <c r="BG211" i="2"/>
  <c r="BF211" i="2"/>
  <c r="T211" i="2"/>
  <c r="R211" i="2"/>
  <c r="P211" i="2"/>
  <c r="BI203" i="2"/>
  <c r="BH203" i="2"/>
  <c r="BG203" i="2"/>
  <c r="BF203" i="2"/>
  <c r="T203" i="2"/>
  <c r="R203" i="2"/>
  <c r="P203" i="2"/>
  <c r="BI202" i="2"/>
  <c r="BH202" i="2"/>
  <c r="BG202" i="2"/>
  <c r="BF202" i="2"/>
  <c r="T202" i="2"/>
  <c r="R202" i="2"/>
  <c r="P202" i="2"/>
  <c r="BI196" i="2"/>
  <c r="BH196" i="2"/>
  <c r="BG196" i="2"/>
  <c r="BF196" i="2"/>
  <c r="T196" i="2"/>
  <c r="R196" i="2"/>
  <c r="P196" i="2"/>
  <c r="BI195" i="2"/>
  <c r="BH195" i="2"/>
  <c r="BG195" i="2"/>
  <c r="BF195" i="2"/>
  <c r="T195" i="2"/>
  <c r="R195" i="2"/>
  <c r="P195" i="2"/>
  <c r="BI191" i="2"/>
  <c r="BH191" i="2"/>
  <c r="BG191" i="2"/>
  <c r="BF191" i="2"/>
  <c r="T191" i="2"/>
  <c r="R191" i="2"/>
  <c r="P191" i="2"/>
  <c r="BI185" i="2"/>
  <c r="BH185" i="2"/>
  <c r="BG185" i="2"/>
  <c r="BF185" i="2"/>
  <c r="T185" i="2"/>
  <c r="R185" i="2"/>
  <c r="P185" i="2"/>
  <c r="BI181" i="2"/>
  <c r="BH181" i="2"/>
  <c r="BG181" i="2"/>
  <c r="BF181" i="2"/>
  <c r="T181" i="2"/>
  <c r="R181" i="2"/>
  <c r="P181" i="2"/>
  <c r="BI180" i="2"/>
  <c r="BH180" i="2"/>
  <c r="BG180" i="2"/>
  <c r="BF180" i="2"/>
  <c r="T180" i="2"/>
  <c r="R180" i="2"/>
  <c r="P180" i="2"/>
  <c r="BI176" i="2"/>
  <c r="BH176" i="2"/>
  <c r="BG176" i="2"/>
  <c r="BF176" i="2"/>
  <c r="T176" i="2"/>
  <c r="R176" i="2"/>
  <c r="P176" i="2"/>
  <c r="BI172" i="2"/>
  <c r="BH172" i="2"/>
  <c r="BG172" i="2"/>
  <c r="BF172" i="2"/>
  <c r="T172" i="2"/>
  <c r="R172" i="2"/>
  <c r="P172" i="2"/>
  <c r="BI168" i="2"/>
  <c r="BH168" i="2"/>
  <c r="BG168" i="2"/>
  <c r="BF168" i="2"/>
  <c r="T168" i="2"/>
  <c r="R168" i="2"/>
  <c r="P168" i="2"/>
  <c r="BI165" i="2"/>
  <c r="BH165" i="2"/>
  <c r="BG165" i="2"/>
  <c r="BF165" i="2"/>
  <c r="T165" i="2"/>
  <c r="R165" i="2"/>
  <c r="P165" i="2"/>
  <c r="BI161" i="2"/>
  <c r="BH161" i="2"/>
  <c r="BG161" i="2"/>
  <c r="BF161" i="2"/>
  <c r="T161" i="2"/>
  <c r="R161" i="2"/>
  <c r="P161" i="2"/>
  <c r="BI155" i="2"/>
  <c r="BH155" i="2"/>
  <c r="BG155" i="2"/>
  <c r="BF155" i="2"/>
  <c r="T155" i="2"/>
  <c r="R155" i="2"/>
  <c r="P155" i="2"/>
  <c r="BI151" i="2"/>
  <c r="BH151" i="2"/>
  <c r="BG151" i="2"/>
  <c r="BF151" i="2"/>
  <c r="T151" i="2"/>
  <c r="R151" i="2"/>
  <c r="P151" i="2"/>
  <c r="BI145" i="2"/>
  <c r="BH145" i="2"/>
  <c r="BG145" i="2"/>
  <c r="BF145" i="2"/>
  <c r="T145" i="2"/>
  <c r="R145" i="2"/>
  <c r="P145" i="2"/>
  <c r="BI143" i="2"/>
  <c r="BH143" i="2"/>
  <c r="BG143" i="2"/>
  <c r="BF143" i="2"/>
  <c r="T143" i="2"/>
  <c r="R143" i="2"/>
  <c r="P143" i="2"/>
  <c r="BI140" i="2"/>
  <c r="BH140" i="2"/>
  <c r="BG140" i="2"/>
  <c r="BF140" i="2"/>
  <c r="T140" i="2"/>
  <c r="R140" i="2"/>
  <c r="P140" i="2"/>
  <c r="BI137" i="2"/>
  <c r="BH137" i="2"/>
  <c r="BG137" i="2"/>
  <c r="BF137" i="2"/>
  <c r="T137" i="2"/>
  <c r="R137" i="2"/>
  <c r="P137" i="2"/>
  <c r="BI136" i="2"/>
  <c r="BH136" i="2"/>
  <c r="BG136" i="2"/>
  <c r="BF136" i="2"/>
  <c r="T136" i="2"/>
  <c r="R136" i="2"/>
  <c r="P136" i="2"/>
  <c r="BI135" i="2"/>
  <c r="BH135" i="2"/>
  <c r="BG135" i="2"/>
  <c r="BF135" i="2"/>
  <c r="T135" i="2"/>
  <c r="R135" i="2"/>
  <c r="P135" i="2"/>
  <c r="BI131" i="2"/>
  <c r="BH131" i="2"/>
  <c r="BG131" i="2"/>
  <c r="BF131" i="2"/>
  <c r="T131" i="2"/>
  <c r="R131" i="2"/>
  <c r="P131" i="2"/>
  <c r="J125" i="2"/>
  <c r="J124" i="2"/>
  <c r="F124" i="2"/>
  <c r="F122" i="2"/>
  <c r="E120" i="2"/>
  <c r="J92" i="2"/>
  <c r="J91" i="2"/>
  <c r="F91" i="2"/>
  <c r="F89" i="2"/>
  <c r="E87" i="2"/>
  <c r="J18" i="2"/>
  <c r="E18" i="2"/>
  <c r="F125" i="2" s="1"/>
  <c r="J17" i="2"/>
  <c r="J12" i="2"/>
  <c r="J122" i="2" s="1"/>
  <c r="E7" i="2"/>
  <c r="E118" i="2"/>
  <c r="L90" i="1"/>
  <c r="AM90" i="1"/>
  <c r="AM89" i="1"/>
  <c r="L89" i="1"/>
  <c r="AM87" i="1"/>
  <c r="L87" i="1"/>
  <c r="L85" i="1"/>
  <c r="L84" i="1"/>
  <c r="BK569" i="2"/>
  <c r="J569" i="2"/>
  <c r="BK568" i="2"/>
  <c r="J568" i="2"/>
  <c r="BK567" i="2"/>
  <c r="J567" i="2"/>
  <c r="BK566" i="2"/>
  <c r="J566" i="2"/>
  <c r="BK565" i="2"/>
  <c r="J565" i="2"/>
  <c r="BK564" i="2"/>
  <c r="J564" i="2"/>
  <c r="BK563" i="2"/>
  <c r="J563" i="2"/>
  <c r="BK562" i="2"/>
  <c r="J562" i="2"/>
  <c r="BK561" i="2"/>
  <c r="J561" i="2"/>
  <c r="BK559" i="2"/>
  <c r="J559" i="2"/>
  <c r="BK557" i="2"/>
  <c r="J557" i="2"/>
  <c r="BK556" i="2"/>
  <c r="J556" i="2"/>
  <c r="BK553" i="2"/>
  <c r="J553" i="2"/>
  <c r="BK552" i="2"/>
  <c r="J552" i="2"/>
  <c r="BK549" i="2"/>
  <c r="J549" i="2"/>
  <c r="BK548" i="2"/>
  <c r="J548" i="2"/>
  <c r="BK546" i="2"/>
  <c r="J546" i="2"/>
  <c r="BK545" i="2"/>
  <c r="J545" i="2"/>
  <c r="BK544" i="2"/>
  <c r="J544" i="2"/>
  <c r="BK541" i="2"/>
  <c r="J541" i="2"/>
  <c r="BK540" i="2"/>
  <c r="J540" i="2"/>
  <c r="BK539" i="2"/>
  <c r="J539" i="2"/>
  <c r="BK538" i="2"/>
  <c r="J538" i="2"/>
  <c r="BK534" i="2"/>
  <c r="J534" i="2"/>
  <c r="BK533" i="2"/>
  <c r="J533" i="2"/>
  <c r="BK532" i="2"/>
  <c r="J532" i="2"/>
  <c r="BK531" i="2"/>
  <c r="J531" i="2"/>
  <c r="BK530" i="2"/>
  <c r="J530" i="2"/>
  <c r="BK526" i="2"/>
  <c r="J526" i="2"/>
  <c r="BK525" i="2"/>
  <c r="J525" i="2"/>
  <c r="BK524" i="2"/>
  <c r="J524" i="2"/>
  <c r="BK523" i="2"/>
  <c r="J523" i="2"/>
  <c r="BK522" i="2"/>
  <c r="J522" i="2"/>
  <c r="BK519" i="2"/>
  <c r="J519" i="2"/>
  <c r="BK518" i="2"/>
  <c r="J518" i="2"/>
  <c r="BK517" i="2"/>
  <c r="J517" i="2"/>
  <c r="BK515" i="2"/>
  <c r="J515" i="2"/>
  <c r="BK514" i="2"/>
  <c r="J514" i="2"/>
  <c r="BK513" i="2"/>
  <c r="J513" i="2"/>
  <c r="BK512" i="2"/>
  <c r="J512" i="2"/>
  <c r="BK505" i="2"/>
  <c r="J505" i="2"/>
  <c r="BK504" i="2"/>
  <c r="J504" i="2"/>
  <c r="BK498" i="2"/>
  <c r="J498" i="2"/>
  <c r="BK497" i="2"/>
  <c r="J497" i="2"/>
  <c r="BK493" i="2"/>
  <c r="J493" i="2"/>
  <c r="BK492" i="2"/>
  <c r="J492" i="2"/>
  <c r="BK488" i="2"/>
  <c r="J488" i="2"/>
  <c r="BK487" i="2"/>
  <c r="J487" i="2"/>
  <c r="BK486" i="2"/>
  <c r="J486" i="2"/>
  <c r="BK485" i="2"/>
  <c r="J485" i="2"/>
  <c r="BK473" i="2"/>
  <c r="J473" i="2"/>
  <c r="BK469" i="2"/>
  <c r="J469" i="2"/>
  <c r="BK463" i="2"/>
  <c r="J463" i="2"/>
  <c r="BK459" i="2"/>
  <c r="J459" i="2"/>
  <c r="BK455" i="2"/>
  <c r="J455" i="2"/>
  <c r="BK454" i="2"/>
  <c r="J454" i="2"/>
  <c r="BK453" i="2"/>
  <c r="J453" i="2"/>
  <c r="BK452" i="2"/>
  <c r="J452" i="2"/>
  <c r="BK451" i="2"/>
  <c r="J451" i="2"/>
  <c r="BK443" i="2"/>
  <c r="J443" i="2"/>
  <c r="BK439" i="2"/>
  <c r="J439" i="2"/>
  <c r="BK435" i="2"/>
  <c r="J435" i="2"/>
  <c r="BK425" i="2"/>
  <c r="J425" i="2"/>
  <c r="BK419" i="2"/>
  <c r="J419" i="2"/>
  <c r="BK415" i="2"/>
  <c r="J415" i="2"/>
  <c r="BK399" i="2"/>
  <c r="J399" i="2"/>
  <c r="BK398" i="2"/>
  <c r="J398" i="2"/>
  <c r="BK397" i="2"/>
  <c r="J397" i="2"/>
  <c r="BK396" i="2"/>
  <c r="J396" i="2"/>
  <c r="BK394" i="2"/>
  <c r="J394" i="2"/>
  <c r="BK393" i="2"/>
  <c r="J393" i="2"/>
  <c r="BK387" i="2"/>
  <c r="J387" i="2"/>
  <c r="BK386" i="2"/>
  <c r="J386" i="2"/>
  <c r="BK385" i="2"/>
  <c r="J385" i="2"/>
  <c r="BK384" i="2"/>
  <c r="J384" i="2"/>
  <c r="BK378" i="2"/>
  <c r="J378" i="2"/>
  <c r="BK377" i="2"/>
  <c r="J377" i="2"/>
  <c r="BK376" i="2"/>
  <c r="J376" i="2"/>
  <c r="BK375" i="2"/>
  <c r="J375" i="2"/>
  <c r="BK374" i="2"/>
  <c r="J374" i="2"/>
  <c r="BK373" i="2"/>
  <c r="J373" i="2"/>
  <c r="BK371" i="2"/>
  <c r="J371" i="2"/>
  <c r="BK367" i="2"/>
  <c r="J367" i="2"/>
  <c r="BK366" i="2"/>
  <c r="J366" i="2"/>
  <c r="BK365" i="2"/>
  <c r="J365" i="2"/>
  <c r="BK359" i="2"/>
  <c r="J359" i="2"/>
  <c r="BK358" i="2"/>
  <c r="J358" i="2"/>
  <c r="BK357" i="2"/>
  <c r="J357" i="2"/>
  <c r="BK356" i="2"/>
  <c r="J356" i="2"/>
  <c r="BK355" i="2"/>
  <c r="J355" i="2"/>
  <c r="BK354" i="2"/>
  <c r="J354" i="2"/>
  <c r="BK334" i="2"/>
  <c r="J334" i="2"/>
  <c r="BK330" i="2"/>
  <c r="J330" i="2"/>
  <c r="BK324" i="2"/>
  <c r="J324" i="2"/>
  <c r="BK321" i="2"/>
  <c r="J321" i="2"/>
  <c r="BK315" i="2"/>
  <c r="J315" i="2"/>
  <c r="BK314" i="2"/>
  <c r="J314" i="2"/>
  <c r="BK308" i="2"/>
  <c r="J308" i="2"/>
  <c r="BK304" i="2"/>
  <c r="J304" i="2"/>
  <c r="BK300" i="2"/>
  <c r="J300" i="2"/>
  <c r="BK294" i="2"/>
  <c r="J294" i="2"/>
  <c r="BK284" i="2"/>
  <c r="J284" i="2"/>
  <c r="BK282" i="2"/>
  <c r="J282" i="2"/>
  <c r="BK275" i="2"/>
  <c r="J275" i="2"/>
  <c r="BK269" i="2"/>
  <c r="J269" i="2"/>
  <c r="BK268" i="2"/>
  <c r="J268" i="2"/>
  <c r="BK265" i="2"/>
  <c r="J265" i="2"/>
  <c r="BK261" i="2"/>
  <c r="J261" i="2"/>
  <c r="BK260" i="2"/>
  <c r="J260" i="2"/>
  <c r="BK257" i="2"/>
  <c r="J257" i="2"/>
  <c r="BK256" i="2"/>
  <c r="J256" i="2"/>
  <c r="BK253" i="2"/>
  <c r="J253" i="2"/>
  <c r="BK250" i="2"/>
  <c r="J250" i="2"/>
  <c r="BK247" i="2"/>
  <c r="J247" i="2"/>
  <c r="BK243" i="2"/>
  <c r="J243" i="2"/>
  <c r="BK242" i="2"/>
  <c r="J242" i="2"/>
  <c r="BK239" i="2"/>
  <c r="J239" i="2"/>
  <c r="BK238" i="2"/>
  <c r="J238" i="2"/>
  <c r="BK237" i="2"/>
  <c r="J237" i="2"/>
  <c r="BK234" i="2"/>
  <c r="J234" i="2"/>
  <c r="BK230" i="2"/>
  <c r="J230" i="2"/>
  <c r="BK226" i="2"/>
  <c r="J226" i="2"/>
  <c r="BK225" i="2"/>
  <c r="J225" i="2"/>
  <c r="BK221" i="2"/>
  <c r="J221" i="2"/>
  <c r="BK217" i="2"/>
  <c r="J217" i="2"/>
  <c r="BK211" i="2"/>
  <c r="J211" i="2"/>
  <c r="BK203" i="2"/>
  <c r="J203" i="2"/>
  <c r="BK202" i="2"/>
  <c r="J202" i="2"/>
  <c r="BK196" i="2"/>
  <c r="J196" i="2"/>
  <c r="BK195" i="2"/>
  <c r="J195" i="2"/>
  <c r="BK191" i="2"/>
  <c r="J191" i="2"/>
  <c r="BK185" i="2"/>
  <c r="J185" i="2"/>
  <c r="BK181" i="2"/>
  <c r="J181" i="2"/>
  <c r="BK180" i="2"/>
  <c r="J180" i="2"/>
  <c r="BK176" i="2"/>
  <c r="J176" i="2"/>
  <c r="BK172" i="2"/>
  <c r="J172" i="2"/>
  <c r="BK168" i="2"/>
  <c r="J168" i="2"/>
  <c r="BK165" i="2"/>
  <c r="J165" i="2"/>
  <c r="BK161" i="2"/>
  <c r="J161" i="2"/>
  <c r="BK155" i="2"/>
  <c r="J155" i="2"/>
  <c r="BK151" i="2"/>
  <c r="J151" i="2"/>
  <c r="BK145" i="2"/>
  <c r="J145" i="2"/>
  <c r="BK143" i="2"/>
  <c r="J143" i="2"/>
  <c r="BK140" i="2"/>
  <c r="J140" i="2"/>
  <c r="BK137" i="2"/>
  <c r="J137" i="2"/>
  <c r="BK136" i="2"/>
  <c r="J136" i="2"/>
  <c r="BK135" i="2"/>
  <c r="J135" i="2"/>
  <c r="BK131" i="2"/>
  <c r="J131" i="2"/>
  <c r="AS94" i="1"/>
  <c r="J117" i="3"/>
  <c r="BK117" i="3"/>
  <c r="F37" i="3"/>
  <c r="BD96" i="1" s="1"/>
  <c r="F36" i="3"/>
  <c r="BC96" i="1" s="1"/>
  <c r="F35" i="3"/>
  <c r="BB96" i="1" s="1"/>
  <c r="J34" i="3"/>
  <c r="AW96" i="1" s="1"/>
  <c r="BK117" i="4"/>
  <c r="J117" i="4"/>
  <c r="F37" i="4"/>
  <c r="BD97" i="1" s="1"/>
  <c r="F36" i="4"/>
  <c r="BC97" i="1" s="1"/>
  <c r="F35" i="4"/>
  <c r="BB97" i="1" s="1"/>
  <c r="BK130" i="2" l="1"/>
  <c r="J130" i="2"/>
  <c r="J98" i="2" s="1"/>
  <c r="P130" i="2"/>
  <c r="R130" i="2"/>
  <c r="T130" i="2"/>
  <c r="BK144" i="2"/>
  <c r="J144" i="2" s="1"/>
  <c r="J99" i="2" s="1"/>
  <c r="P144" i="2"/>
  <c r="R144" i="2"/>
  <c r="T144" i="2"/>
  <c r="BK264" i="2"/>
  <c r="J264" i="2"/>
  <c r="J100" i="2" s="1"/>
  <c r="P264" i="2"/>
  <c r="R264" i="2"/>
  <c r="T264" i="2"/>
  <c r="BK283" i="2"/>
  <c r="J283" i="2" s="1"/>
  <c r="J103" i="2" s="1"/>
  <c r="P283" i="2"/>
  <c r="R283" i="2"/>
  <c r="T283" i="2"/>
  <c r="BK372" i="2"/>
  <c r="J372" i="2" s="1"/>
  <c r="J104" i="2" s="1"/>
  <c r="P372" i="2"/>
  <c r="R372" i="2"/>
  <c r="T372" i="2"/>
  <c r="BK395" i="2"/>
  <c r="J395" i="2" s="1"/>
  <c r="J105" i="2" s="1"/>
  <c r="P395" i="2"/>
  <c r="R395" i="2"/>
  <c r="T395" i="2"/>
  <c r="BK547" i="2"/>
  <c r="J547" i="2" s="1"/>
  <c r="J106" i="2" s="1"/>
  <c r="P547" i="2"/>
  <c r="R547" i="2"/>
  <c r="T547" i="2"/>
  <c r="BK560" i="2"/>
  <c r="J560" i="2" s="1"/>
  <c r="J108" i="2" s="1"/>
  <c r="P560" i="2"/>
  <c r="R560" i="2"/>
  <c r="T560" i="2"/>
  <c r="BK274" i="2"/>
  <c r="J274" i="2" s="1"/>
  <c r="J101" i="2" s="1"/>
  <c r="BK281" i="2"/>
  <c r="J281" i="2" s="1"/>
  <c r="J102" i="2" s="1"/>
  <c r="BK558" i="2"/>
  <c r="J558" i="2" s="1"/>
  <c r="J107" i="2" s="1"/>
  <c r="BK116" i="3"/>
  <c r="J116" i="3"/>
  <c r="J96" i="3" s="1"/>
  <c r="BK116" i="4"/>
  <c r="J116" i="4" s="1"/>
  <c r="J96" i="4" s="1"/>
  <c r="E85" i="4"/>
  <c r="J89" i="4"/>
  <c r="F92" i="4"/>
  <c r="BE117" i="4"/>
  <c r="F92" i="3"/>
  <c r="E85" i="3"/>
  <c r="J89" i="3"/>
  <c r="BE117" i="3"/>
  <c r="J33" i="3" s="1"/>
  <c r="AV96" i="1" s="1"/>
  <c r="AT96" i="1" s="1"/>
  <c r="E85" i="2"/>
  <c r="J89" i="2"/>
  <c r="F92" i="2"/>
  <c r="BE131" i="2"/>
  <c r="BE135" i="2"/>
  <c r="BE136" i="2"/>
  <c r="BE137" i="2"/>
  <c r="BE140" i="2"/>
  <c r="BE143" i="2"/>
  <c r="BE145" i="2"/>
  <c r="BE151" i="2"/>
  <c r="BE155" i="2"/>
  <c r="BE161" i="2"/>
  <c r="BE165" i="2"/>
  <c r="BE168" i="2"/>
  <c r="BE172" i="2"/>
  <c r="BE176" i="2"/>
  <c r="BE180" i="2"/>
  <c r="BE181" i="2"/>
  <c r="BE185" i="2"/>
  <c r="BE191" i="2"/>
  <c r="BE195" i="2"/>
  <c r="BE196" i="2"/>
  <c r="BE202" i="2"/>
  <c r="BE203" i="2"/>
  <c r="BE211" i="2"/>
  <c r="BE217" i="2"/>
  <c r="BE221" i="2"/>
  <c r="BE225" i="2"/>
  <c r="BE226" i="2"/>
  <c r="BE230" i="2"/>
  <c r="BE234" i="2"/>
  <c r="BE237" i="2"/>
  <c r="BE238" i="2"/>
  <c r="BE239" i="2"/>
  <c r="BE242" i="2"/>
  <c r="BE243" i="2"/>
  <c r="BE247" i="2"/>
  <c r="BE250" i="2"/>
  <c r="BE253" i="2"/>
  <c r="BE256" i="2"/>
  <c r="BE257" i="2"/>
  <c r="BE260" i="2"/>
  <c r="BE261" i="2"/>
  <c r="BE265" i="2"/>
  <c r="BE268" i="2"/>
  <c r="BE269" i="2"/>
  <c r="BE275" i="2"/>
  <c r="BE282" i="2"/>
  <c r="BE284" i="2"/>
  <c r="BE294" i="2"/>
  <c r="BE300" i="2"/>
  <c r="BE304" i="2"/>
  <c r="BE308" i="2"/>
  <c r="BE314" i="2"/>
  <c r="BE315" i="2"/>
  <c r="BE321" i="2"/>
  <c r="BE324" i="2"/>
  <c r="BE330" i="2"/>
  <c r="BE334" i="2"/>
  <c r="BE354" i="2"/>
  <c r="BE355" i="2"/>
  <c r="BE356" i="2"/>
  <c r="BE357" i="2"/>
  <c r="BE358" i="2"/>
  <c r="BE359" i="2"/>
  <c r="BE365" i="2"/>
  <c r="BE366" i="2"/>
  <c r="BE367" i="2"/>
  <c r="BE371" i="2"/>
  <c r="BE373" i="2"/>
  <c r="BE374" i="2"/>
  <c r="BE375" i="2"/>
  <c r="BE376" i="2"/>
  <c r="BE377" i="2"/>
  <c r="BE378" i="2"/>
  <c r="BE384" i="2"/>
  <c r="BE385" i="2"/>
  <c r="BE386" i="2"/>
  <c r="BE387" i="2"/>
  <c r="BE393" i="2"/>
  <c r="BE394" i="2"/>
  <c r="BE396" i="2"/>
  <c r="BE397" i="2"/>
  <c r="BE398" i="2"/>
  <c r="BE399" i="2"/>
  <c r="BE415" i="2"/>
  <c r="BE419" i="2"/>
  <c r="BE425" i="2"/>
  <c r="BE435" i="2"/>
  <c r="BE439" i="2"/>
  <c r="BE443" i="2"/>
  <c r="BE451" i="2"/>
  <c r="BE452" i="2"/>
  <c r="BE453" i="2"/>
  <c r="BE454" i="2"/>
  <c r="BE455" i="2"/>
  <c r="BE459" i="2"/>
  <c r="BE463" i="2"/>
  <c r="BE469" i="2"/>
  <c r="BE473" i="2"/>
  <c r="BE485" i="2"/>
  <c r="BE486" i="2"/>
  <c r="BE487" i="2"/>
  <c r="BE488" i="2"/>
  <c r="BE492" i="2"/>
  <c r="BE493" i="2"/>
  <c r="BE497" i="2"/>
  <c r="BE498" i="2"/>
  <c r="BE504" i="2"/>
  <c r="BE505" i="2"/>
  <c r="BE512" i="2"/>
  <c r="BE513" i="2"/>
  <c r="BE514" i="2"/>
  <c r="BE515" i="2"/>
  <c r="BE517" i="2"/>
  <c r="BE518" i="2"/>
  <c r="BE519" i="2"/>
  <c r="BE522" i="2"/>
  <c r="BE523" i="2"/>
  <c r="BE524" i="2"/>
  <c r="BE525" i="2"/>
  <c r="BE526" i="2"/>
  <c r="BE530" i="2"/>
  <c r="BE531" i="2"/>
  <c r="BE532" i="2"/>
  <c r="BE533" i="2"/>
  <c r="BE534" i="2"/>
  <c r="BE538" i="2"/>
  <c r="BE539" i="2"/>
  <c r="BE540" i="2"/>
  <c r="BE541" i="2"/>
  <c r="BE544" i="2"/>
  <c r="BE545" i="2"/>
  <c r="BE546" i="2"/>
  <c r="BE548" i="2"/>
  <c r="BE549" i="2"/>
  <c r="BE552" i="2"/>
  <c r="BE553" i="2"/>
  <c r="BE556" i="2"/>
  <c r="BE557" i="2"/>
  <c r="BE559" i="2"/>
  <c r="BE561" i="2"/>
  <c r="BE562" i="2"/>
  <c r="BE563" i="2"/>
  <c r="BE564" i="2"/>
  <c r="BE565" i="2"/>
  <c r="BE566" i="2"/>
  <c r="BE567" i="2"/>
  <c r="BE568" i="2"/>
  <c r="BE569" i="2"/>
  <c r="F34" i="2"/>
  <c r="BA95" i="1"/>
  <c r="J34" i="2"/>
  <c r="AW95" i="1" s="1"/>
  <c r="F35" i="2"/>
  <c r="BB95" i="1"/>
  <c r="BB94" i="1" s="1"/>
  <c r="W31" i="1" s="1"/>
  <c r="F36" i="2"/>
  <c r="BC95" i="1" s="1"/>
  <c r="BC94" i="1" s="1"/>
  <c r="W32" i="1" s="1"/>
  <c r="F37" i="2"/>
  <c r="BD95" i="1" s="1"/>
  <c r="BD94" i="1" s="1"/>
  <c r="W33" i="1" s="1"/>
  <c r="F34" i="3"/>
  <c r="BA96" i="1" s="1"/>
  <c r="J33" i="4"/>
  <c r="AV97" i="1" s="1"/>
  <c r="AT97" i="1" s="1"/>
  <c r="F34" i="4"/>
  <c r="BA97" i="1" s="1"/>
  <c r="T129" i="2" l="1"/>
  <c r="T128" i="2"/>
  <c r="R129" i="2"/>
  <c r="R128" i="2" s="1"/>
  <c r="P129" i="2"/>
  <c r="P128" i="2" s="1"/>
  <c r="AU95" i="1" s="1"/>
  <c r="AU94" i="1" s="1"/>
  <c r="BK129" i="2"/>
  <c r="J129" i="2" s="1"/>
  <c r="J97" i="2" s="1"/>
  <c r="AG96" i="1"/>
  <c r="AN96" i="1" s="1"/>
  <c r="J39" i="3"/>
  <c r="AG97" i="1"/>
  <c r="J33" i="2"/>
  <c r="AV95" i="1" s="1"/>
  <c r="AT95" i="1" s="1"/>
  <c r="F33" i="4"/>
  <c r="AZ97" i="1"/>
  <c r="BA94" i="1"/>
  <c r="W30" i="1"/>
  <c r="AX94" i="1"/>
  <c r="AY94" i="1"/>
  <c r="F33" i="2"/>
  <c r="AZ95" i="1" s="1"/>
  <c r="F33" i="3"/>
  <c r="AZ96" i="1" s="1"/>
  <c r="J39" i="4" l="1"/>
  <c r="BK128" i="2"/>
  <c r="J128" i="2"/>
  <c r="J96" i="2" s="1"/>
  <c r="AN97" i="1"/>
  <c r="AZ94" i="1"/>
  <c r="W29" i="1" s="1"/>
  <c r="AW94" i="1"/>
  <c r="AK30" i="1" s="1"/>
  <c r="AG95" i="1" l="1"/>
  <c r="AG94" i="1" s="1"/>
  <c r="AK26" i="1" s="1"/>
  <c r="AV94" i="1"/>
  <c r="AK29" i="1" s="1"/>
  <c r="AK35" i="1" l="1"/>
  <c r="J39" i="2"/>
  <c r="AN95" i="1"/>
  <c r="AT94" i="1"/>
  <c r="AN94" i="1"/>
</calcChain>
</file>

<file path=xl/sharedStrings.xml><?xml version="1.0" encoding="utf-8"?>
<sst xmlns="http://schemas.openxmlformats.org/spreadsheetml/2006/main" count="5448" uniqueCount="883">
  <si>
    <t>Export Komplet</t>
  </si>
  <si>
    <t/>
  </si>
  <si>
    <t>2.0</t>
  </si>
  <si>
    <t>False</t>
  </si>
  <si>
    <t>{16eb3828-a1b6-4844-ac69-ea651267f3da}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</si>
  <si>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</si>
  <si>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</si>
  <si>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</si>
  <si>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</si>
  <si>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</si>
  <si>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</si>
  <si>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</si>
  <si>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</si>
  <si>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</si>
  <si>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</si>
  <si>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</si>
  <si>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Dopravní terminál v Bohumíně-autobusové stanoviště a cyklostezka na ul.9.května</t>
  </si>
  <si>
    <t>KSO:</t>
  </si>
  <si>
    <t>CC-CZ:</t>
  </si>
  <si>
    <t>Místo:</t>
  </si>
  <si>
    <t xml:space="preserve"> </t>
  </si>
  <si>
    <t>Datum:</t>
  </si>
  <si>
    <t>7. 6. 2021</t>
  </si>
  <si>
    <t>Zadavatel:</t>
  </si>
  <si>
    <t>IČ:</t>
  </si>
  <si>
    <t>Město Bohumín</t>
  </si>
  <si>
    <t>DIČ:</t>
  </si>
  <si>
    <t>Uchazeč:</t>
  </si>
  <si>
    <t>Projektant:</t>
  </si>
  <si>
    <t>HaskoningDHV Czech Republic,spol.s.ro.,</t>
  </si>
  <si>
    <t>True</t>
  </si>
  <si>
    <t>Zpracovatel:</t>
  </si>
  <si>
    <t>Pflegrová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</si>
  <si>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</si>
  <si>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</si>
  <si>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</si>
  <si>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</si>
  <si>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</si>
  <si>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</si>
  <si>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</si>
  <si>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</si>
  <si>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</si>
  <si>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</si>
  <si>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</si>
  <si>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</si>
  <si>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</si>
  <si>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</si>
  <si>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</si>
  <si>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</si>
  <si>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</si>
  <si>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</si>
  <si>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</si>
  <si>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</si>
  <si>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</si>
  <si>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</si>
  <si>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</si>
  <si>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</si>
  <si>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</si>
  <si>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</si>
  <si>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</si>
  <si>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</si>
  <si>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</si>
  <si>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</si>
  <si>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</si>
  <si>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</si>
  <si>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</si>
  <si>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</si>
  <si>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</si>
  <si>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</si>
  <si>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</si>
  <si>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</si>
  <si>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</si>
  <si>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</si>
  <si>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</si>
  <si>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</si>
  <si>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</si>
  <si>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</si>
  <si>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</si>
  <si>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</si>
  <si>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1</t>
  </si>
  <si>
    <t>SO 101 Komunikace</t>
  </si>
  <si>
    <t>STA</t>
  </si>
  <si>
    <t>{6875cb18-3ccc-4ecd-8719-f721cc3b7982}</t>
  </si>
  <si>
    <t>2</t>
  </si>
  <si>
    <t>SO 401 Veřejné osvětlení</t>
  </si>
  <si>
    <t>{4971ade4-4d3e-4bd8-b20c-8185208284f5}</t>
  </si>
  <si>
    <t>3</t>
  </si>
  <si>
    <t>SO 403 Přeložka PODA</t>
  </si>
  <si>
    <t>{72d53442-f0ed-4076-8082-e0c8e3e93e2d}</t>
  </si>
  <si>
    <t>4</t>
  </si>
  <si>
    <t>KRYCÍ LIST SOUPISU PRACÍ</t>
  </si>
  <si>
    <t>Objekt:</t>
  </si>
  <si>
    <t>1 - SO 101 Komunikace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</si>
  <si>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</si>
  <si>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</si>
  <si>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</si>
  <si>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</si>
  <si>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</si>
  <si>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</si>
  <si>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00 - Sanace podloží</t>
  </si>
  <si>
    <t xml:space="preserve">    1 - Zemní práce</t>
  </si>
  <si>
    <t xml:space="preserve">    2 - Zakládání</t>
  </si>
  <si>
    <t xml:space="preserve">    4 - Vodorovné konstrukce</t>
  </si>
  <si>
    <t xml:space="preserve">    469 - Stavební práce při elektromontážích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</si>
  <si>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</si>
  <si>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</si>
  <si>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</si>
  <si>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</si>
  <si>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</si>
  <si>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VRN - Vedlejší rozpočtové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</si>
  <si>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</si>
  <si>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</si>
  <si>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</si>
  <si>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</si>
  <si>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</si>
  <si>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</si>
  <si>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</si>
  <si>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</si>
  <si>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</si>
  <si>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</si>
  <si>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</si>
  <si>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</si>
  <si>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</si>
  <si>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</si>
  <si>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</si>
  <si>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</si>
  <si>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00</t>
  </si>
  <si>
    <t>Sanace podloží</t>
  </si>
  <si>
    <t>K</t>
  </si>
  <si>
    <t>122252204</t>
  </si>
  <si>
    <t>Odkopávky a prokopávky nezapažené pro silnice a dálnice strojně v hornině třídy těžitelnosti I přes 100 do 500 m3</t>
  </si>
  <si>
    <t>m3</t>
  </si>
  <si>
    <t>CS ÚRS 2020 01</t>
  </si>
  <si>
    <t>-1804118632</t>
  </si>
  <si>
    <t>VV</t>
  </si>
  <si>
    <t>824,0*0,3</t>
  </si>
  <si>
    <t>58,0*0,5</t>
  </si>
  <si>
    <t>Součet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</si>
  <si>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</si>
  <si>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</si>
  <si>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1216898913</t>
  </si>
  <si>
    <t>171152121</t>
  </si>
  <si>
    <t>Uložení sypaniny do zhutněných násypů pro silnice, dálnice a letiště s rozprostřením sypaniny ve vrstvách, s hrubým urovnáním a uzavřením povrchu násypu z hornin nesoudržných kamenitých</t>
  </si>
  <si>
    <t>-822823766</t>
  </si>
  <si>
    <t>M</t>
  </si>
  <si>
    <t>58333674</t>
  </si>
  <si>
    <t>kamenivo těžené hrubé frakce 16/32</t>
  </si>
  <si>
    <t>t</t>
  </si>
  <si>
    <t>8</t>
  </si>
  <si>
    <t>-141492461</t>
  </si>
  <si>
    <t>276,2*1,67</t>
  </si>
  <si>
    <t>5</t>
  </si>
  <si>
    <t>171201231</t>
  </si>
  <si>
    <t>Poplatek za uložení stavebního odpadu na recyklační skládce (skládkovné) zeminy a kamení zatříděného do Katalogu odpadů pod kódem 17 05 04</t>
  </si>
  <si>
    <t>-274445605</t>
  </si>
  <si>
    <t>276,2*1,5</t>
  </si>
  <si>
    <t>6</t>
  </si>
  <si>
    <t>171251201</t>
  </si>
  <si>
    <t>Uložení sypaniny na skládky nebo meziskládky bez hutnění s upravením uložené sypaniny do předepsaného tvaru</t>
  </si>
  <si>
    <t>851439247</t>
  </si>
  <si>
    <t>Zemní práce</t>
  </si>
  <si>
    <t>7</t>
  </si>
  <si>
    <t>113106134</t>
  </si>
  <si>
    <t>Rozebrání dlažeb komunikací pro pěší s přemístěním hmot na skládku na vzdálenost do 3 m nebo s naložením na dopravní prostředek s ložem z kameniva nebo živice a s jakoukoliv výplní spár strojně plochy jednotlivě do 50 m2 ze zámkové dlažby</t>
  </si>
  <si>
    <t>m2</t>
  </si>
  <si>
    <t>1534054903</t>
  </si>
  <si>
    <t>celá konstrukce</t>
  </si>
  <si>
    <t>764,0</t>
  </si>
  <si>
    <t>bez konstrukce</t>
  </si>
  <si>
    <t>25,0+5,0</t>
  </si>
  <si>
    <t>113106171</t>
  </si>
  <si>
    <t>Rozebrání dlažeb a dílců vozovek a ploch s přemístěním hmot na skládku na vzdálenost do 3 m nebo s naložením na dopravní prostředek, s jakoukoliv výplní spár ručně ze zámkové dlažby s ložem z kameniva</t>
  </si>
  <si>
    <t>1196403130</t>
  </si>
  <si>
    <t>vozovka dlažba</t>
  </si>
  <si>
    <t>26,0</t>
  </si>
  <si>
    <t>9</t>
  </si>
  <si>
    <t>113107161</t>
  </si>
  <si>
    <t>Odstranění podkladů nebo krytů strojně plochy jednotlivě přes 50 m2 do 200 m2 s přemístěním hmot na skládku na vzdálenost do 20 m nebo s naložením na dopravní prostředek z kameniva hrubého drceného, o tl. vrstvy do 100 mm</t>
  </si>
  <si>
    <t>375300155</t>
  </si>
  <si>
    <t>vozovka živičná</t>
  </si>
  <si>
    <t>74,0+57,0</t>
  </si>
  <si>
    <t>10</t>
  </si>
  <si>
    <t>113107183</t>
  </si>
  <si>
    <t>Odstranění podkladů nebo krytů strojně plochy jednotlivě přes 50 m2 do 200 m2 s přemístěním hmot na skládku na vzdálenost do 20 m nebo s naložením na dopravní prostředek živičných, o tl. vrstvy přes 100 do 150 mm</t>
  </si>
  <si>
    <t>-1132542461</t>
  </si>
  <si>
    <t>vozovka</t>
  </si>
  <si>
    <t>46,0+28,0+57,0</t>
  </si>
  <si>
    <t>11</t>
  </si>
  <si>
    <t>113107222</t>
  </si>
  <si>
    <t>Odstranění podkladů nebo krytů strojně plochy jednotlivě přes 200 m2 s přemístěním hmot na skládku na vzdálenost do 20 m nebo s naložením na dopravní prostředek z kameniva hrubého drceného, o tl. vrstvy přes 100 do 200 mm</t>
  </si>
  <si>
    <t>-1886648219</t>
  </si>
  <si>
    <t>764,0+26,0</t>
  </si>
  <si>
    <t>12</t>
  </si>
  <si>
    <t>113107321</t>
  </si>
  <si>
    <t>Odstranění podkladů nebo krytů strojně plochy jednotlivě do 50 m2 s přemístěním hmot na skládku na vzdálenost do 3 m nebo s naložením na dopravní prostředek z kameniva hrubého drceného, o tl. vrstvy do 100 mm</t>
  </si>
  <si>
    <t>728696083</t>
  </si>
  <si>
    <t>chodník</t>
  </si>
  <si>
    <t>16,0</t>
  </si>
  <si>
    <t>13</t>
  </si>
  <si>
    <t>113107330</t>
  </si>
  <si>
    <t>Odstranění podkladů nebo krytů strojně plochy jednotlivě do 50 m2 s přemístěním hmot na skládku na vzdálenost do 3 m nebo s naložením na dopravní prostředek z betonu prostého, o tl. vrstvy do 100 mm</t>
  </si>
  <si>
    <t>-1464035127</t>
  </si>
  <si>
    <t>14</t>
  </si>
  <si>
    <t>113107341</t>
  </si>
  <si>
    <t>Odstranění podkladů nebo krytů strojně plochy jednotlivě do 50 m2 s přemístěním hmot na skládku na vzdálenost do 3 m nebo s naložením na dopravní prostředek živičných, o tl. vrstvy do 50 mm</t>
  </si>
  <si>
    <t>-1120703889</t>
  </si>
  <si>
    <t>113154332</t>
  </si>
  <si>
    <t>Frézování živičného podkladu nebo krytu  s naložením na dopravní prostředek plochy přes 1 000 do 10 000 m2 bez překážek v trase pruhu šířky přes 1 m do 2 m, tloušťky vrstvy 40 mm</t>
  </si>
  <si>
    <t>1610817345</t>
  </si>
  <si>
    <t>16</t>
  </si>
  <si>
    <t>113201112</t>
  </si>
  <si>
    <t>Vytrhání obrub  s vybouráním lože, s přemístěním hmot na skládku na vzdálenost do 3 m nebo s naložením na dopravní prostředek silničních ležatých</t>
  </si>
  <si>
    <t>m</t>
  </si>
  <si>
    <t>-88250503</t>
  </si>
  <si>
    <t>obruby kamenné</t>
  </si>
  <si>
    <t>312,0</t>
  </si>
  <si>
    <t>17</t>
  </si>
  <si>
    <t>113202111</t>
  </si>
  <si>
    <t>Vytrhání obrub  s vybouráním lože, s přemístěním hmot na skládku na vzdálenost do 3 m nebo s naložením na dopravní prostředek z krajníků nebo obrubníků stojatých</t>
  </si>
  <si>
    <t>685582838</t>
  </si>
  <si>
    <t>obruby silniční</t>
  </si>
  <si>
    <t>132,0</t>
  </si>
  <si>
    <t>chodníkové</t>
  </si>
  <si>
    <t>357,0</t>
  </si>
  <si>
    <t>18</t>
  </si>
  <si>
    <t>113203111</t>
  </si>
  <si>
    <t>Vytrhání obrub  s vybouráním lože, s přemístěním hmot na skládku na vzdálenost do 3 m nebo s naložením na dopravní prostředek z dlažebních kostek</t>
  </si>
  <si>
    <t>-147721459</t>
  </si>
  <si>
    <t>dvojřádek</t>
  </si>
  <si>
    <t>58,0*2</t>
  </si>
  <si>
    <t>19</t>
  </si>
  <si>
    <t>121151113</t>
  </si>
  <si>
    <t>Sejmutí ornice strojně při souvislé ploše přes 100 do 500 m2, tl. vrstvy do 200 mm</t>
  </si>
  <si>
    <t>-1717692181</t>
  </si>
  <si>
    <t>20</t>
  </si>
  <si>
    <t>122151102</t>
  </si>
  <si>
    <t>Odkopávky a prokopávky nezapažené strojně v hornině třídy těžitelnosti I skupiny 1 a 2 přes 20 do 50 m3</t>
  </si>
  <si>
    <t>118741632</t>
  </si>
  <si>
    <t>těžení a naložení ornice pro zpětné ohumusování</t>
  </si>
  <si>
    <t>214,5*0,1</t>
  </si>
  <si>
    <t>těžení a naložení ornice pro odvoz</t>
  </si>
  <si>
    <t>26,9-21,4</t>
  </si>
  <si>
    <t>755649368</t>
  </si>
  <si>
    <t>22</t>
  </si>
  <si>
    <t>132112111</t>
  </si>
  <si>
    <t>Hloubení rýh šířky do 800 mm ručně zapažených i nezapažených, s urovnáním dna do předepsaného profilu a spádu v hornině třídy těžitelnosti I skupiny 1 a 2 soudržných</t>
  </si>
  <si>
    <t>1012678048</t>
  </si>
  <si>
    <t>pro trativody</t>
  </si>
  <si>
    <t>46,0*0,4*0,5</t>
  </si>
  <si>
    <t>chráničku</t>
  </si>
  <si>
    <t>250,0*0,6*0,8</t>
  </si>
  <si>
    <t>pro patky</t>
  </si>
  <si>
    <t>0,525</t>
  </si>
  <si>
    <t>23</t>
  </si>
  <si>
    <t>132151253</t>
  </si>
  <si>
    <t>Hloubení nezapažených rýh šířky přes 800 do 2 000 mm strojně s urovnáním dna do předepsaného profilu a spádu v hornině třídy těžitelnosti I skupiny 1 a 2 přes 50 do 100 m3</t>
  </si>
  <si>
    <t>1257467602</t>
  </si>
  <si>
    <t>výkop pro potrubí</t>
  </si>
  <si>
    <t>12,5*1,0*1,5</t>
  </si>
  <si>
    <t>vpustě</t>
  </si>
  <si>
    <t>1,5*1,5*1,8*6</t>
  </si>
  <si>
    <t>24</t>
  </si>
  <si>
    <t>139911121</t>
  </si>
  <si>
    <t>Bourání konstrukcí v hloubených vykopávkách ručně s přemístěním suti na hromady na vzdálenost do 20 m nebo s naložením na dopravní prostředek z betonu prostého neprokládaného</t>
  </si>
  <si>
    <t>1604204337</t>
  </si>
  <si>
    <t xml:space="preserve">stávající vpustě </t>
  </si>
  <si>
    <t>0,45*3</t>
  </si>
  <si>
    <t>25</t>
  </si>
  <si>
    <t>151101101</t>
  </si>
  <si>
    <t>Zřízení pažení a rozepření stěn rýh pro podzemní vedení příložné pro jakoukoliv mezerovitost, hloubky do 2 m</t>
  </si>
  <si>
    <t>1774990365</t>
  </si>
  <si>
    <t>12,5*1,5*2</t>
  </si>
  <si>
    <t>2*(1,5+1,5)*1,8*6</t>
  </si>
  <si>
    <t>26</t>
  </si>
  <si>
    <t>151101111</t>
  </si>
  <si>
    <t>Odstranění pažení a rozepření stěn rýh pro podzemní vedení s uložením materiálu na vzdálenost do 3 m od kraje výkopu příložné, hloubky do 2 m</t>
  </si>
  <si>
    <t>1215648506</t>
  </si>
  <si>
    <t>27</t>
  </si>
  <si>
    <t>162351103</t>
  </si>
  <si>
    <t>Vodorovné přemístění výkopku nebo sypaniny po suchu na obvyklém dopravním prostředku, bez naložení výkopku, avšak se složením bez rozhrnutí z horniny třídy těžitelnosti I skupiny 1 až 3 na vzdálenost přes 50 do 500 m</t>
  </si>
  <si>
    <t>-300400008</t>
  </si>
  <si>
    <t>dovoz ornice z meziskládky pro ohumusování</t>
  </si>
  <si>
    <t>21,45</t>
  </si>
  <si>
    <t>28</t>
  </si>
  <si>
    <t>162651112</t>
  </si>
  <si>
    <t>Vodorovné přemístění výkopku nebo sypaniny po suchu na obvyklém dopravním prostředku, bez naložení výkopku, avšak se složením bez rozhrnutí z horniny třídy těžitelnosti I skupiny 1 až 3 na vzdálenost přes 4 000 do 5 000 m</t>
  </si>
  <si>
    <t>-1323190013</t>
  </si>
  <si>
    <t>odvoz přebytečné ornice na skládku</t>
  </si>
  <si>
    <t>5,5</t>
  </si>
  <si>
    <t>29</t>
  </si>
  <si>
    <t>-1912923212</t>
  </si>
  <si>
    <t>(129,725+43,05+245)-(15,0+6,0)</t>
  </si>
  <si>
    <t>30</t>
  </si>
  <si>
    <t>162751137</t>
  </si>
  <si>
    <t>Vodorovné přemístění výkopku nebo sypaniny po suchu na obvyklém dopravním prostředku, bez naložení výkopku, avšak se složením bez rozhrnutí z horniny třídy těžitelnosti II na vzdálenost skupiny 4 a 5 na vzdálenost přes 9 000 do 10 000 m</t>
  </si>
  <si>
    <t>-1445425135</t>
  </si>
  <si>
    <t>31</t>
  </si>
  <si>
    <t>171151131</t>
  </si>
  <si>
    <t>Uložení sypanin do násypů s rozprostřením sypaniny ve vrstvách a s hrubým urovnáním zhutněných z hornin nesoudržných a soudržných střídavě ukládaných</t>
  </si>
  <si>
    <t>156674397</t>
  </si>
  <si>
    <t>32</t>
  </si>
  <si>
    <t>1765365373</t>
  </si>
  <si>
    <t>396,775*1,5</t>
  </si>
  <si>
    <t>33</t>
  </si>
  <si>
    <t>1093608828</t>
  </si>
  <si>
    <t>34</t>
  </si>
  <si>
    <t>174151101</t>
  </si>
  <si>
    <t>Zásyp sypaninou z jakékoliv horniny strojně s uložením výkopku ve vrstvách se zhutněním jam, šachet, rýh nebo kolem objektů v těchto vykopávkách</t>
  </si>
  <si>
    <t>-1414742371</t>
  </si>
  <si>
    <t>výkop</t>
  </si>
  <si>
    <t>43,05-(6,25+2,6)</t>
  </si>
  <si>
    <t>35</t>
  </si>
  <si>
    <t>1021295610</t>
  </si>
  <si>
    <t>34,2*1,67</t>
  </si>
  <si>
    <t>36</t>
  </si>
  <si>
    <t>175111101</t>
  </si>
  <si>
    <t>Obsypání potrubí ručně sypaninou z vhodných hornin třídy těžitelnosti I a II, skupiny 1 až 4 nebo materiálem připraveným podél výkopu ve vzdálenosti do 3 m od jeho kraje pro jakoukoliv hloubku výkopu a míru zhutnění bez prohození sypaniny</t>
  </si>
  <si>
    <t>379319893</t>
  </si>
  <si>
    <t>12,5*1,0*0,5</t>
  </si>
  <si>
    <t>37</t>
  </si>
  <si>
    <t>58331351</t>
  </si>
  <si>
    <t>kamenivo těžené drobné frakce 0/4</t>
  </si>
  <si>
    <t>-917724627</t>
  </si>
  <si>
    <t>6,25*1,67</t>
  </si>
  <si>
    <t>38</t>
  </si>
  <si>
    <t>181411131</t>
  </si>
  <si>
    <t>Založení trávníku na půdě předem připravené plochy do 1000 m2 výsevem včetně utažení parkového v rovině nebo na svahu do 1:5</t>
  </si>
  <si>
    <t>-606670459</t>
  </si>
  <si>
    <t>39</t>
  </si>
  <si>
    <t>00572410</t>
  </si>
  <si>
    <t>osivo směs travní parková</t>
  </si>
  <si>
    <t>kg</t>
  </si>
  <si>
    <t>1573171503</t>
  </si>
  <si>
    <t>214,5*0,025</t>
  </si>
  <si>
    <t>40</t>
  </si>
  <si>
    <t>181951112</t>
  </si>
  <si>
    <t>Úprava pláně vyrovnáním výškových rozdílů strojně v hornině třídy těžitelnosti I, skupiny 1 až 3 se zhutněním</t>
  </si>
  <si>
    <t>1371750854</t>
  </si>
  <si>
    <t>41</t>
  </si>
  <si>
    <t>185803112</t>
  </si>
  <si>
    <t>Ošetření trávníku  jednorázové na svahu přes 1:5 do 1:2</t>
  </si>
  <si>
    <t>1373459022</t>
  </si>
  <si>
    <t>214,5*2</t>
  </si>
  <si>
    <t>Zakládání</t>
  </si>
  <si>
    <t>42</t>
  </si>
  <si>
    <t>211531111</t>
  </si>
  <si>
    <t>Výplň kamenivem do rýh odvodňovacích žeber nebo trativodů  bez zhutnění, s úpravou povrchu výplně kamenivem hrubým drceným frakce 16 až 63 mm</t>
  </si>
  <si>
    <t>1756173224</t>
  </si>
  <si>
    <t>43</t>
  </si>
  <si>
    <t>212752101</t>
  </si>
  <si>
    <t>Trativody z drenážních trubek pro liniové stavby a komunikace se zřízením štěrkového lože pod trubky a s jejich obsypem v otevřeném výkopu trubka korugovaná sendvičová PE-HD SN 4 celoperforovaná 360° DN 100</t>
  </si>
  <si>
    <t>-1351570829</t>
  </si>
  <si>
    <t>44</t>
  </si>
  <si>
    <t>275311611</t>
  </si>
  <si>
    <t>Základy z betonu prostého patky a bloky z betonu kamenem prokládaného tř. C 16/20</t>
  </si>
  <si>
    <t>1800975203</t>
  </si>
  <si>
    <t>pod oplocení</t>
  </si>
  <si>
    <t>0,7*0,3*0,5*2</t>
  </si>
  <si>
    <t>0,3*0,3*0,5*7</t>
  </si>
  <si>
    <t>Vodorovné konstrukce</t>
  </si>
  <si>
    <t>45</t>
  </si>
  <si>
    <t>451572111</t>
  </si>
  <si>
    <t>Lože pod potrubí, stoky a drobné objekty v otevřeném výkopu z kameniva drobného těženého 0 až 4 mm</t>
  </si>
  <si>
    <t>-297051242</t>
  </si>
  <si>
    <t>potrubí</t>
  </si>
  <si>
    <t>12,5*1,0*0,1</t>
  </si>
  <si>
    <t>1,5*1,5*0,1*6</t>
  </si>
  <si>
    <t>469</t>
  </si>
  <si>
    <t>Stavební práce při elektromontážích</t>
  </si>
  <si>
    <t>46</t>
  </si>
  <si>
    <t>469-01</t>
  </si>
  <si>
    <t>-1936844235</t>
  </si>
  <si>
    <t>Komunikace pozemní</t>
  </si>
  <si>
    <t>47</t>
  </si>
  <si>
    <t>564851111</t>
  </si>
  <si>
    <t>Podklad ze štěrkodrti ŠD  s rozprostřením a zhutněním, po zhutnění tl. 150 mm</t>
  </si>
  <si>
    <t>-1385003956</t>
  </si>
  <si>
    <t>vozovka-celá konstrukce</t>
  </si>
  <si>
    <t>50,0*2</t>
  </si>
  <si>
    <t>vozovka bez ACO11</t>
  </si>
  <si>
    <t>8,0*2</t>
  </si>
  <si>
    <t>22,0+28,0+302,0</t>
  </si>
  <si>
    <t>stezka pro chodce a cyklisty</t>
  </si>
  <si>
    <t>337,0</t>
  </si>
  <si>
    <t>48</t>
  </si>
  <si>
    <t>564871111</t>
  </si>
  <si>
    <t>Podklad ze štěrkodrti ŠD  s rozprostřením a zhutněním, po zhutnění tl. 250 mm</t>
  </si>
  <si>
    <t>720900584</t>
  </si>
  <si>
    <t>autobusový záliv</t>
  </si>
  <si>
    <t>115,0*1,02</t>
  </si>
  <si>
    <t>společná stezka pro chodce a cyklisty</t>
  </si>
  <si>
    <t>20,0</t>
  </si>
  <si>
    <t>49</t>
  </si>
  <si>
    <t>564952111</t>
  </si>
  <si>
    <t>Podklad z mechanicky zpevněného kameniva MZK (minerální beton)  s rozprostřením a s hutněním, po zhutnění tl. 150 mm</t>
  </si>
  <si>
    <t>1508619002</t>
  </si>
  <si>
    <t>115,0</t>
  </si>
  <si>
    <t>50</t>
  </si>
  <si>
    <t>565135121</t>
  </si>
  <si>
    <t>Asfaltový beton vrstva podkladní ACP 16 (obalované kamenivo střednězrnné - OKS)  s rozprostřením a zhutněním v pruhu šířky přes 3 m, po zhutnění tl. 50 mm</t>
  </si>
  <si>
    <t>1684590493</t>
  </si>
  <si>
    <t>vyfrézovaná vozovka</t>
  </si>
  <si>
    <t>1545,0</t>
  </si>
  <si>
    <t>51</t>
  </si>
  <si>
    <t>565155121</t>
  </si>
  <si>
    <t>Asfaltový beton vrstva podkladní ACP 16 (obalované kamenivo střednězrnné - OKS)  s rozprostřením a zhutněním v pruhu šířky přes 3 m, po zhutnění tl. 70 mm</t>
  </si>
  <si>
    <t>-894768396</t>
  </si>
  <si>
    <t>50,0</t>
  </si>
  <si>
    <t>vozovka bez ACO 11</t>
  </si>
  <si>
    <t>8,0</t>
  </si>
  <si>
    <t>52</t>
  </si>
  <si>
    <t>569903311</t>
  </si>
  <si>
    <t>Zřízení zemních krajnic z hornin jakékoliv třídy  se zhutněním</t>
  </si>
  <si>
    <t>952363171</t>
  </si>
  <si>
    <t>53</t>
  </si>
  <si>
    <t>573191111</t>
  </si>
  <si>
    <t>Postřik infiltrační kationaktivní emulzí v množství 1,00 kg/m2</t>
  </si>
  <si>
    <t>1711644788</t>
  </si>
  <si>
    <t>50,0+8,0</t>
  </si>
  <si>
    <t>geokompozit</t>
  </si>
  <si>
    <t>120,0*2</t>
  </si>
  <si>
    <t>54</t>
  </si>
  <si>
    <t>573211108</t>
  </si>
  <si>
    <t>Postřik spojovací PS bez posypu kamenivem z asfaltu silničního, v množství 0,40 kg/m2</t>
  </si>
  <si>
    <t>-1112513579</t>
  </si>
  <si>
    <t>50,0+1545,0</t>
  </si>
  <si>
    <t>55</t>
  </si>
  <si>
    <t>577134121</t>
  </si>
  <si>
    <t>Asfaltový beton vrstva obrusná ACO 11 (ABS)  s rozprostřením a se zhutněním z nemodifikovaného asfaltu v pruhu šířky přes 3 m tř. I, po zhutnění tl. 40 mm</t>
  </si>
  <si>
    <t>1443957186</t>
  </si>
  <si>
    <t>vozovka celá konstrukce</t>
  </si>
  <si>
    <t>56</t>
  </si>
  <si>
    <t>581141215</t>
  </si>
  <si>
    <t>Kryt cementobetonový silničních komunikací  skupiny CB II tl. 240 mm</t>
  </si>
  <si>
    <t>2140149811</t>
  </si>
  <si>
    <t>57</t>
  </si>
  <si>
    <t>596211111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</si>
  <si>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60 mm skupiny A, pro plochy přes 50 do 100 m2</t>
  </si>
  <si>
    <t>-69299919</t>
  </si>
  <si>
    <t>červená dlažba-dodávka</t>
  </si>
  <si>
    <t>28,0</t>
  </si>
  <si>
    <t>přírodní se zkosenou hranou-dodávka</t>
  </si>
  <si>
    <t>302,0</t>
  </si>
  <si>
    <t>reliéfní-dodávka</t>
  </si>
  <si>
    <t>22,0</t>
  </si>
  <si>
    <t>stezka pro chodce a cyklisty bez zkosených hran-dodávka jen 137,0m</t>
  </si>
  <si>
    <t>dlažba bez spodních vrstev</t>
  </si>
  <si>
    <t>3,0+11,0</t>
  </si>
  <si>
    <t>šedá 20/20-dodávka</t>
  </si>
  <si>
    <t>2,0</t>
  </si>
  <si>
    <t>vodící linie-dodávka</t>
  </si>
  <si>
    <t>6,0</t>
  </si>
  <si>
    <t>chodník šedá-bez dodávky</t>
  </si>
  <si>
    <t>58</t>
  </si>
  <si>
    <t>59245021</t>
  </si>
  <si>
    <t>dlažba tvar čtverec betonová 200x200x60mm přírodní</t>
  </si>
  <si>
    <t>1964889543</t>
  </si>
  <si>
    <t>59</t>
  </si>
  <si>
    <t>59245263</t>
  </si>
  <si>
    <t>dlažba tvar čtverec betonová 200x200x60mm barevná</t>
  </si>
  <si>
    <t>472530578</t>
  </si>
  <si>
    <t>60</t>
  </si>
  <si>
    <t>59245021/R</t>
  </si>
  <si>
    <t>-639198406</t>
  </si>
  <si>
    <t>61</t>
  </si>
  <si>
    <t>59245006</t>
  </si>
  <si>
    <t>dlažba tvar obdélník betonová pro nevidomé 200x100x60mm barevná</t>
  </si>
  <si>
    <t>1953932977</t>
  </si>
  <si>
    <t>62</t>
  </si>
  <si>
    <t>59246022/R</t>
  </si>
  <si>
    <t>dlažba velkoformátová betonová plochy do 0,5m2 tl 160mm přírodní</t>
  </si>
  <si>
    <t>-1039231657</t>
  </si>
  <si>
    <t>63</t>
  </si>
  <si>
    <t>596212210</t>
  </si>
  <si>
    <t>Kladení dlažby z betonových zámkových dlaždic pozemních komunikací s ložem z kameniva těženého nebo drceného tl. do 50 mm, s vyplněním spár, s dvojitým hutněním vibrováním a se smetením přebytečného materiálu na krajnici tl. 80 mm skupiny A, pro plochy do 50 m2</t>
  </si>
  <si>
    <t>1042449921</t>
  </si>
  <si>
    <t>chodníkový přejezd-šedá</t>
  </si>
  <si>
    <t>17,0</t>
  </si>
  <si>
    <t>reliéfní -červená</t>
  </si>
  <si>
    <t>3,0</t>
  </si>
  <si>
    <t>64</t>
  </si>
  <si>
    <t>59245226</t>
  </si>
  <si>
    <t>dlažba tvar obdélník betonová pro nevidomé 200x100x80mm barevná</t>
  </si>
  <si>
    <t>-1724540282</t>
  </si>
  <si>
    <t>65</t>
  </si>
  <si>
    <t>59245030</t>
  </si>
  <si>
    <t>dlažba tvar čtverec betonová 200x200x80mm přírodní</t>
  </si>
  <si>
    <t>941752152</t>
  </si>
  <si>
    <t>66</t>
  </si>
  <si>
    <t>596811121</t>
  </si>
  <si>
    <t>Kladení dlažby z betonových nebo kameninových dlaždic komunikací pro pěší s vyplněním spár a se smetením přebytečného materiálu na vzdálenost do 3 m s ložem z kameniva těženého tl. do 30 mm velikosti dlaždic do 0,09 m2 (bez zámku), pro plochy přes 50 do 100 m2</t>
  </si>
  <si>
    <t>-321451896</t>
  </si>
  <si>
    <t>přídlažba</t>
  </si>
  <si>
    <t>624,0*0,25</t>
  </si>
  <si>
    <t>67</t>
  </si>
  <si>
    <t>5-1</t>
  </si>
  <si>
    <t xml:space="preserve">Betonová přídlažba </t>
  </si>
  <si>
    <t>-96138092</t>
  </si>
  <si>
    <t>Trubní vedení</t>
  </si>
  <si>
    <t>68</t>
  </si>
  <si>
    <t>871313121</t>
  </si>
  <si>
    <t>Montáž kanalizačního potrubí z plastů z tvrdého PVC těsněných gumovým kroužkem v otevřeném výkopu ve sklonu do 20 % DN 160</t>
  </si>
  <si>
    <t>-892346759</t>
  </si>
  <si>
    <t>69</t>
  </si>
  <si>
    <t>28611131</t>
  </si>
  <si>
    <t>trubka kanalizační PVC DN 160x1000mm SN4</t>
  </si>
  <si>
    <t>1333990100</t>
  </si>
  <si>
    <t>70</t>
  </si>
  <si>
    <t>877310310</t>
  </si>
  <si>
    <t>Montáž tvarovek na kanalizačním plastovém potrubí z polypropylenu PP hladkého plnostěnného kolen DN 150</t>
  </si>
  <si>
    <t>kus</t>
  </si>
  <si>
    <t>1610108891</t>
  </si>
  <si>
    <t>71</t>
  </si>
  <si>
    <t>28617182</t>
  </si>
  <si>
    <t>koleno kanalizační PP SN16 45° DN 150</t>
  </si>
  <si>
    <t>2121172967</t>
  </si>
  <si>
    <t>72</t>
  </si>
  <si>
    <t>895941111</t>
  </si>
  <si>
    <t>Zřízení vpusti kanalizační uliční z betonových dílců typ UV-50 normální</t>
  </si>
  <si>
    <t>263206210</t>
  </si>
  <si>
    <t>73</t>
  </si>
  <si>
    <t>899104111</t>
  </si>
  <si>
    <t>Osazení poklopů litinových a ocelových včetně rámů hmotnosti jednotlivě přes 150 kg</t>
  </si>
  <si>
    <t>1971693093</t>
  </si>
  <si>
    <t>stávající vpusť</t>
  </si>
  <si>
    <t>podobrubníková vpusť</t>
  </si>
  <si>
    <t>74</t>
  </si>
  <si>
    <t>286617600</t>
  </si>
  <si>
    <t>poklop + rám litinový 315/10t</t>
  </si>
  <si>
    <t>-113452006</t>
  </si>
  <si>
    <t>75</t>
  </si>
  <si>
    <t>899204112</t>
  </si>
  <si>
    <t>Osazení mříží litinových včetně rámů a košů na bahno pro třídu zatížení D400, E600</t>
  </si>
  <si>
    <t>-108172471</t>
  </si>
  <si>
    <t>76</t>
  </si>
  <si>
    <t>899331111</t>
  </si>
  <si>
    <t>Výšková úprava uličního vstupu nebo vpusti do 200 mm  zvýšením poklopu</t>
  </si>
  <si>
    <t>-1914175747</t>
  </si>
  <si>
    <t>77</t>
  </si>
  <si>
    <t>899431111</t>
  </si>
  <si>
    <t>Výšková úprava uličního vstupu nebo vpusti do 200 mm  zvýšením krycího hrnce, šoupěte nebo hydrantu bez úpravy armatur</t>
  </si>
  <si>
    <t>-979945506</t>
  </si>
  <si>
    <t>šoupátko</t>
  </si>
  <si>
    <t>hydrant</t>
  </si>
  <si>
    <t>78</t>
  </si>
  <si>
    <t>8-1</t>
  </si>
  <si>
    <t>Vpusť betonová vč.plastové mříže ,zapáchové uzávěra a koše na bahnoa</t>
  </si>
  <si>
    <t>ks</t>
  </si>
  <si>
    <t>1620713847</t>
  </si>
  <si>
    <t>79</t>
  </si>
  <si>
    <t>8-2</t>
  </si>
  <si>
    <t>Vpusť podobrubníková vč.poklopu</t>
  </si>
  <si>
    <t>-1876946124</t>
  </si>
  <si>
    <t>Ostatní konstrukce a práce, bourání</t>
  </si>
  <si>
    <t>80</t>
  </si>
  <si>
    <t>1-0</t>
  </si>
  <si>
    <t>Odstranění čekárny vč odvozu a uložení na skládku</t>
  </si>
  <si>
    <t>-1321148346</t>
  </si>
  <si>
    <t>81</t>
  </si>
  <si>
    <t>9-02</t>
  </si>
  <si>
    <t>Odstranění plakátového sloupu a vývěsky vč odvozu na skládku</t>
  </si>
  <si>
    <t>celk</t>
  </si>
  <si>
    <t>-926265045</t>
  </si>
  <si>
    <t>82</t>
  </si>
  <si>
    <t>911111111</t>
  </si>
  <si>
    <t>Montáž zábradlí ocelového  zabetonovaného</t>
  </si>
  <si>
    <t>1046241259</t>
  </si>
  <si>
    <t>83</t>
  </si>
  <si>
    <t>914111111</t>
  </si>
  <si>
    <t>Montáž svislé dopravní značky základní  velikosti do 1 m2 objímkami na sloupky nebo konzoly</t>
  </si>
  <si>
    <t>837840356</t>
  </si>
  <si>
    <t>C4a</t>
  </si>
  <si>
    <t>C9a</t>
  </si>
  <si>
    <t>C9b</t>
  </si>
  <si>
    <t>B2</t>
  </si>
  <si>
    <t>P2</t>
  </si>
  <si>
    <t>IP6</t>
  </si>
  <si>
    <t>IP7</t>
  </si>
  <si>
    <t>84</t>
  </si>
  <si>
    <t>40445612</t>
  </si>
  <si>
    <t>značky upravující přednost P2, P3, P8 750mm</t>
  </si>
  <si>
    <t>33335772</t>
  </si>
  <si>
    <t>85</t>
  </si>
  <si>
    <t>40445623</t>
  </si>
  <si>
    <t>informativní značky provozní IP1-IP3, IP4b-IP7, IP10a, b 750x750mm retroreflexní</t>
  </si>
  <si>
    <t>-234733550</t>
  </si>
  <si>
    <t>86</t>
  </si>
  <si>
    <t>40445620</t>
  </si>
  <si>
    <t>zákazové, příkazové dopravní značky B1-B34, C1-15 700mm</t>
  </si>
  <si>
    <t>-86060117</t>
  </si>
  <si>
    <t>87</t>
  </si>
  <si>
    <t>914111121</t>
  </si>
  <si>
    <t>Montáž svislé dopravní značky základní  velikosti do 2 m2 objímkami na sloupky nebo konzoly</t>
  </si>
  <si>
    <t>-560775895</t>
  </si>
  <si>
    <t>DZ IP19</t>
  </si>
  <si>
    <t>88</t>
  </si>
  <si>
    <t>40445627</t>
  </si>
  <si>
    <t>informativní značky provozní IP14-IP29, IP31 1000x1500mm</t>
  </si>
  <si>
    <t>-1787554770</t>
  </si>
  <si>
    <t>IP19</t>
  </si>
  <si>
    <t>89</t>
  </si>
  <si>
    <t>914511112</t>
  </si>
  <si>
    <t>Montáž sloupku dopravních značek  délky do 3,5 m do hliníkové patky</t>
  </si>
  <si>
    <t>1383697575</t>
  </si>
  <si>
    <t>normální délky</t>
  </si>
  <si>
    <t>krátké</t>
  </si>
  <si>
    <t>dlouhé</t>
  </si>
  <si>
    <t>90</t>
  </si>
  <si>
    <t>40445230</t>
  </si>
  <si>
    <t>sloupek pro dopravní značku Zn D 70mm v 3,5m</t>
  </si>
  <si>
    <t>-789415710</t>
  </si>
  <si>
    <t>91</t>
  </si>
  <si>
    <t>40445241</t>
  </si>
  <si>
    <t>patka pro sloupek Al D 70mm</t>
  </si>
  <si>
    <t>-1823988422</t>
  </si>
  <si>
    <t>92</t>
  </si>
  <si>
    <t>40445256</t>
  </si>
  <si>
    <t>svorka upínací na sloupek dopravní značky D 60mm</t>
  </si>
  <si>
    <t>-818200179</t>
  </si>
  <si>
    <t>93</t>
  </si>
  <si>
    <t>40445254</t>
  </si>
  <si>
    <t>víčko plastové na sloupek D 70mm</t>
  </si>
  <si>
    <t>-708039254</t>
  </si>
  <si>
    <t>94</t>
  </si>
  <si>
    <t>915111112</t>
  </si>
  <si>
    <t>Vodorovné dopravní značení stříkané barvou  dělící čára šířky 125 mm souvislá bílá retroreflexní</t>
  </si>
  <si>
    <t>-1852883387</t>
  </si>
  <si>
    <t>V1a</t>
  </si>
  <si>
    <t>95</t>
  </si>
  <si>
    <t>915111122</t>
  </si>
  <si>
    <t>Vodorovné dopravní značení stříkané barvou  dělící čára šířky 125 mm přerušovaná bílá retroreflexní</t>
  </si>
  <si>
    <t>1729464445</t>
  </si>
  <si>
    <t>V2b</t>
  </si>
  <si>
    <t>77,5</t>
  </si>
  <si>
    <t>96</t>
  </si>
  <si>
    <t>915121112</t>
  </si>
  <si>
    <t>Vodorovné dopravní značení stříkané barvou  vodící čára bílá šířky 250 mm souvislá retroreflexní</t>
  </si>
  <si>
    <t>465068726</t>
  </si>
  <si>
    <t>V4</t>
  </si>
  <si>
    <t>44,0</t>
  </si>
  <si>
    <t>49,0</t>
  </si>
  <si>
    <t>97</t>
  </si>
  <si>
    <t>915121122</t>
  </si>
  <si>
    <t>Vodorovné dopravní značení stříkané barvou  vodící čára bílá šířky 250 mm přerušovaná retroreflexní</t>
  </si>
  <si>
    <t>-1610454619</t>
  </si>
  <si>
    <t>21,0</t>
  </si>
  <si>
    <t>98</t>
  </si>
  <si>
    <t>915131112</t>
  </si>
  <si>
    <t>Vodorovné dopravní značení stříkané barvou  přechody pro chodce, šipky, symboly bílé retroreflexní</t>
  </si>
  <si>
    <t>1310019211</t>
  </si>
  <si>
    <t>V5</t>
  </si>
  <si>
    <t>1,5</t>
  </si>
  <si>
    <t>V8</t>
  </si>
  <si>
    <t>15,0</t>
  </si>
  <si>
    <t>V9a</t>
  </si>
  <si>
    <t>4,0*6</t>
  </si>
  <si>
    <t>V11a</t>
  </si>
  <si>
    <t>70,0</t>
  </si>
  <si>
    <t>V13</t>
  </si>
  <si>
    <t>97,0</t>
  </si>
  <si>
    <t>99</t>
  </si>
  <si>
    <t>915321115</t>
  </si>
  <si>
    <t>Vodorovné značení předformovaným termoplastem  vodící pás pro slabozraké z 6 proužků</t>
  </si>
  <si>
    <t>977520357</t>
  </si>
  <si>
    <t>100</t>
  </si>
  <si>
    <t>915611111</t>
  </si>
  <si>
    <t>Předznačení pro vodorovné značení  stříkané barvou nebo prováděné z nátěrových hmot liniové dělicí čáry, vodicí proužky</t>
  </si>
  <si>
    <t>-792132841</t>
  </si>
  <si>
    <t>101</t>
  </si>
  <si>
    <t>915621111</t>
  </si>
  <si>
    <t>Předznačení pro vodorovné značení  stříkané barvou nebo prováděné z nátěrových hmot plošné šipky, symboly, nápisy</t>
  </si>
  <si>
    <t>1575175914</t>
  </si>
  <si>
    <t>102</t>
  </si>
  <si>
    <t>916131213</t>
  </si>
  <si>
    <t>Osazení silničního obrubníku betonového se zřízením lože, s vyplněním a zatřením spár cementovou maltou stojatého s boční opěrou z betonu prostého, do lože z betonu prostého</t>
  </si>
  <si>
    <t>1596025303</t>
  </si>
  <si>
    <t>betonový silniční</t>
  </si>
  <si>
    <t>33,0</t>
  </si>
  <si>
    <t>103</t>
  </si>
  <si>
    <t>59217034</t>
  </si>
  <si>
    <t>obrubník betonový silniční 1000x150x300mm</t>
  </si>
  <si>
    <t>-1098140338</t>
  </si>
  <si>
    <t>104</t>
  </si>
  <si>
    <t>916231213</t>
  </si>
  <si>
    <t>Osazení chodníkového obrubníku betonového se zřízením lože, s vyplněním a zatřením spár cementovou maltou stojatého s boční opěrou z betonu prostého, do lože z betonu prostého</t>
  </si>
  <si>
    <t>-1381813039</t>
  </si>
  <si>
    <t>obrubník betonový 80/200</t>
  </si>
  <si>
    <t>291,0</t>
  </si>
  <si>
    <t>105</t>
  </si>
  <si>
    <t>59217008</t>
  </si>
  <si>
    <t>obrubník betonový parkový 1000x80x200mm</t>
  </si>
  <si>
    <t>-719773521</t>
  </si>
  <si>
    <t>106</t>
  </si>
  <si>
    <t>916241113</t>
  </si>
  <si>
    <t>Osazení obrubníku kamenného se zřízením lože, s vyplněním a zatřením spár cementovou maltou ležatého s boční opěrou z betonu prostého, do lože z betonu prostého</t>
  </si>
  <si>
    <t>-752440221</t>
  </si>
  <si>
    <t>obrubník OP3 s přídlažbou</t>
  </si>
  <si>
    <t>624,0</t>
  </si>
  <si>
    <t>OP3 bez přídlažby</t>
  </si>
  <si>
    <t>4,0</t>
  </si>
  <si>
    <t>107</t>
  </si>
  <si>
    <t>58380004</t>
  </si>
  <si>
    <t>obrubník kamenný žulový přímý 250x200mm</t>
  </si>
  <si>
    <t>895564685</t>
  </si>
  <si>
    <t>108</t>
  </si>
  <si>
    <t>916241213</t>
  </si>
  <si>
    <t>Osazení obrubníku kamenného se zřízením lože, s vyplněním a zatřením spár cementovou maltou stojatého s boční opěrou z betonu prostého, do lože z betonu prostého</t>
  </si>
  <si>
    <t>-1353423652</t>
  </si>
  <si>
    <t>obrubník OP4</t>
  </si>
  <si>
    <t>rovný</t>
  </si>
  <si>
    <t>14,0</t>
  </si>
  <si>
    <t>obloukový</t>
  </si>
  <si>
    <t>109</t>
  </si>
  <si>
    <t>58380416</t>
  </si>
  <si>
    <t>obrubník kamenný žulový obloukový R 0,5-1m 200x250mm</t>
  </si>
  <si>
    <t>-1054426757</t>
  </si>
  <si>
    <t>110</t>
  </si>
  <si>
    <t>58380005</t>
  </si>
  <si>
    <t>obrubník kamenný žulový přímý 200x250mm</t>
  </si>
  <si>
    <t>-742972974</t>
  </si>
  <si>
    <t>111</t>
  </si>
  <si>
    <t>916431111</t>
  </si>
  <si>
    <t>Osazení betonového bezbariérového obrubníku  s ložem betonovým tl. 150 mm úložná šířka do 400 mm</t>
  </si>
  <si>
    <t>776944297</t>
  </si>
  <si>
    <t>112</t>
  </si>
  <si>
    <t>59217041</t>
  </si>
  <si>
    <t>obrubník betonový bezbariérový přímý</t>
  </si>
  <si>
    <t>-1799361770</t>
  </si>
  <si>
    <t>61*1,01 'Přepočtené koeficientem množství</t>
  </si>
  <si>
    <t>113</t>
  </si>
  <si>
    <t>919121112</t>
  </si>
  <si>
    <t>Utěsnění dilatačních spár zálivkou za studena  v cementobetonovém nebo živičném krytu včetně adhezního nátěru s těsnicím profilem pod zálivkou, pro komůrky šířky 10 mm, hloubky 25 mm</t>
  </si>
  <si>
    <t>-407282494</t>
  </si>
  <si>
    <t>114</t>
  </si>
  <si>
    <t>919131111</t>
  </si>
  <si>
    <t>Vyztužení dilatačních spár v cementobetonovém krytu kluznými trny průměru 25 mm, délky 500 mm</t>
  </si>
  <si>
    <t>2066448932</t>
  </si>
  <si>
    <t>115</t>
  </si>
  <si>
    <t>919716111</t>
  </si>
  <si>
    <t>Ocelová výztuž cementobetonového krytu  ze svařovaných sítí hmotnosti do 7,5 kg/m2</t>
  </si>
  <si>
    <t>-80616315</t>
  </si>
  <si>
    <t>115,0*0,0097*2</t>
  </si>
  <si>
    <t>116</t>
  </si>
  <si>
    <t>919721103</t>
  </si>
  <si>
    <t>Geomříž pro stabilizaci podkladu tkaná z polyesteru, podélná pevnost v tahu přes 80 do 150 kN/m</t>
  </si>
  <si>
    <t>-2085561110</t>
  </si>
  <si>
    <t>117</t>
  </si>
  <si>
    <t>919735112</t>
  </si>
  <si>
    <t>Řezání stávajícího živičného krytu nebo podkladu  hloubky přes 50 do 100 mm</t>
  </si>
  <si>
    <t>-1314376776</t>
  </si>
  <si>
    <t>118</t>
  </si>
  <si>
    <t>936104211</t>
  </si>
  <si>
    <t>Montáž odpadkového koše  do betonové patky</t>
  </si>
  <si>
    <t>544775233</t>
  </si>
  <si>
    <t>119</t>
  </si>
  <si>
    <t>74910130</t>
  </si>
  <si>
    <t>-289285275</t>
  </si>
  <si>
    <t>120</t>
  </si>
  <si>
    <t>936124111</t>
  </si>
  <si>
    <t>Montáž lavičky parkové  stabilní bez zabetonování noh s udusáním sypaniny</t>
  </si>
  <si>
    <t>-1887806623</t>
  </si>
  <si>
    <t>přemístění bez dodávky</t>
  </si>
  <si>
    <t>1,0</t>
  </si>
  <si>
    <t>121</t>
  </si>
  <si>
    <t>966001211</t>
  </si>
  <si>
    <t>Odstranění lavičky parkové stabilní  zabetonované</t>
  </si>
  <si>
    <t>1063150795</t>
  </si>
  <si>
    <t>122</t>
  </si>
  <si>
    <t>966001311</t>
  </si>
  <si>
    <t>Odstranění odpadkového koše  s betonovou patkou</t>
  </si>
  <si>
    <t>1974539917</t>
  </si>
  <si>
    <t>123</t>
  </si>
  <si>
    <t>966001312</t>
  </si>
  <si>
    <t>Odstranění odpadkového koše  přichyceného páskováním nebo šrouby</t>
  </si>
  <si>
    <t>-366349348</t>
  </si>
  <si>
    <t>124</t>
  </si>
  <si>
    <t>966006113</t>
  </si>
  <si>
    <t>Odstranění značek pro staničení a ohraničení  s uložením hmot na vzdálenost do 20 m nebo s naložením na dopravní prostředek, se zásypem jam a jeho zhutněním uklínovaných v zemi kameny odrazníky</t>
  </si>
  <si>
    <t>-486122215</t>
  </si>
  <si>
    <t>125</t>
  </si>
  <si>
    <t>966006123/R</t>
  </si>
  <si>
    <t>Odstranění značek pro staničení a ohraničení  s uložením hmot na vzdálenost do 20 m nebo s naložením na dopravní prostředek, se zásypem jam a jeho zhutněním obetonovaných odrazníky</t>
  </si>
  <si>
    <t>-1976933982</t>
  </si>
  <si>
    <t>označník</t>
  </si>
  <si>
    <t>126</t>
  </si>
  <si>
    <t>966006132</t>
  </si>
  <si>
    <t>Odstranění dopravních nebo orientačních značek se sloupkem  s uložením hmot na vzdálenost do 20 m nebo s naložením na dopravní prostředek, se zásypem jam a jeho zhutněním s betonovou patkou</t>
  </si>
  <si>
    <t>2062751941</t>
  </si>
  <si>
    <t>127</t>
  </si>
  <si>
    <t>966007113</t>
  </si>
  <si>
    <t>Odstranění vodorovného dopravního značení frézováním  značeného barvou plošného</t>
  </si>
  <si>
    <t>-1680380425</t>
  </si>
  <si>
    <t>128</t>
  </si>
  <si>
    <t>979024443</t>
  </si>
  <si>
    <t>Očištění vybouraných prvků komunikací od spojovacího materiálu s odklizením a uložením očištěných hmot a spojovacího materiálu na skládku na vzdálenost do 10 m obrubníků a krajníků, vybouraných z jakéhokoliv lože a s jakoukoliv výplní spár silničních</t>
  </si>
  <si>
    <t>-1830629258</t>
  </si>
  <si>
    <t>129</t>
  </si>
  <si>
    <t>979071122</t>
  </si>
  <si>
    <t>Očištění vybouraných dlažebních kostek  od spojovacího materiálu, s uložením očištěných kostek na skládku, s odklizením odpadových hmot na hromady a s odklizením vybouraných kostek na vzdálenost do 3 m drobných, s původním vyplněním spár živicí nebo cementovou maltou</t>
  </si>
  <si>
    <t>1576463599</t>
  </si>
  <si>
    <t>0,1*0,1*4*316</t>
  </si>
  <si>
    <t>130</t>
  </si>
  <si>
    <t>9-1</t>
  </si>
  <si>
    <t>Zábradlí ocelové,trubkové,žárově pozinkované</t>
  </si>
  <si>
    <t>-253814242</t>
  </si>
  <si>
    <t>131</t>
  </si>
  <si>
    <t>9-2</t>
  </si>
  <si>
    <t>Autobusový přístřešek 3000*1900*2550 D+M</t>
  </si>
  <si>
    <t>-1528354830</t>
  </si>
  <si>
    <t>132</t>
  </si>
  <si>
    <t>9-3</t>
  </si>
  <si>
    <t>-210591868</t>
  </si>
  <si>
    <t>997</t>
  </si>
  <si>
    <t>Přesun sutě</t>
  </si>
  <si>
    <t>133</t>
  </si>
  <si>
    <t>997221551</t>
  </si>
  <si>
    <t>Vodorovná doprava suti  bez naložení, ale se složením a s hrubým urovnáním ze sypkých materiálů, na vzdálenost do 1 km</t>
  </si>
  <si>
    <t>771803707</t>
  </si>
  <si>
    <t>134</t>
  </si>
  <si>
    <t>997221559</t>
  </si>
  <si>
    <t>Vodorovná doprava suti  bez naložení, ale se složením a s hrubým urovnáním Příplatek k ceně za každý další i započatý 1 km přes 1 km</t>
  </si>
  <si>
    <t>606716716</t>
  </si>
  <si>
    <t>694,364*9</t>
  </si>
  <si>
    <t>135</t>
  </si>
  <si>
    <t>997221611</t>
  </si>
  <si>
    <t>Nakládání na dopravní prostředky  pro vodorovnou dopravu suti</t>
  </si>
  <si>
    <t>374564541</t>
  </si>
  <si>
    <t>136</t>
  </si>
  <si>
    <t>997221861</t>
  </si>
  <si>
    <t>Poplatek za uložení stavebního odpadu na recyklační skládce (skládkovné) z prostého betonu zatříděného do Katalogu odpadů pod kódem 17 01 01</t>
  </si>
  <si>
    <t>144341220</t>
  </si>
  <si>
    <t>233,755+2,7</t>
  </si>
  <si>
    <t>137</t>
  </si>
  <si>
    <t>997221873</t>
  </si>
  <si>
    <t>-1378154047</t>
  </si>
  <si>
    <t>138</t>
  </si>
  <si>
    <t>997221875</t>
  </si>
  <si>
    <t>Poplatek za uložení stavebního odpadu na recyklační skládce (skládkovné) asfaltového bez obsahu dehtu zatříděného do Katalogu odpadů pod kódem 17 03 02</t>
  </si>
  <si>
    <t>1987392491</t>
  </si>
  <si>
    <t>998</t>
  </si>
  <si>
    <t>Přesun hmot</t>
  </si>
  <si>
    <t>139</t>
  </si>
  <si>
    <t>998225111</t>
  </si>
  <si>
    <t>Přesun hmot pro komunikace s krytem z kameniva, monolitickým betonovým nebo živičným  dopravní vzdálenost do 200 m jakékoliv délky objektu</t>
  </si>
  <si>
    <t>1462061033</t>
  </si>
  <si>
    <t>VRN</t>
  </si>
  <si>
    <t>Vedlejší rozpočtové náklady</t>
  </si>
  <si>
    <t>140</t>
  </si>
  <si>
    <t>Zařízení staveniště</t>
  </si>
  <si>
    <t>1916495797</t>
  </si>
  <si>
    <t>141</t>
  </si>
  <si>
    <t>-1462925635</t>
  </si>
  <si>
    <t>142</t>
  </si>
  <si>
    <t>Vyjádření správců sítí-aktualizace</t>
  </si>
  <si>
    <t>celkem</t>
  </si>
  <si>
    <t>-1997475984</t>
  </si>
  <si>
    <t>143</t>
  </si>
  <si>
    <t>Vytýčení trasy inženýrských sítí</t>
  </si>
  <si>
    <t>1898774060</t>
  </si>
  <si>
    <t>144</t>
  </si>
  <si>
    <t>Vytýčení stavby včetně fotodokumentace</t>
  </si>
  <si>
    <t>1220469904</t>
  </si>
  <si>
    <t>145</t>
  </si>
  <si>
    <t>Geodetické práce před výstavbou</t>
  </si>
  <si>
    <t>-16124667</t>
  </si>
  <si>
    <t>146</t>
  </si>
  <si>
    <t>Geodetické práce při provádění stavby</t>
  </si>
  <si>
    <t>624659050</t>
  </si>
  <si>
    <t>147</t>
  </si>
  <si>
    <t>-780199614</t>
  </si>
  <si>
    <t>148</t>
  </si>
  <si>
    <t>Dokumentace skutečného provedení stavby</t>
  </si>
  <si>
    <t>1308441960</t>
  </si>
  <si>
    <t>2 - SO 401 Veřejné osvětlení</t>
  </si>
  <si>
    <t>1251863880</t>
  </si>
  <si>
    <t>3 - SO 403 Přeložka PODA</t>
  </si>
  <si>
    <t>967702885</t>
  </si>
  <si>
    <t>Ing.Martin Krejčí</t>
  </si>
  <si>
    <t>Půlená chránička AROT+chránička KOPOFLEX DN110(náhradní prostup)uložené ve společném výkopu)vč.obetonování,výstražné folie a zásypu štěrkem</t>
  </si>
  <si>
    <t>koš odpadkový kovový kotvený, uzamykatelný s vyjimatelnou vložkou</t>
  </si>
  <si>
    <t>Autobusový přístřešek 6000*1900*2550 D+M</t>
  </si>
  <si>
    <t>Provizorní dopravní značení vč. návrhu, odsouhlasení s PČR DI, SSMSK, ČSAD a podání žádosti o omezení provozu na komunikaci odboru dopravy MěÚ Bohumín</t>
  </si>
  <si>
    <t>Geodetické práce po výstavbě (geometrické zaměření stavby vč. VO, geometrický plán pro zápis do KN, geometrický plán pro zřízení VB 2x, geometrický plán pro uzavření darovací smlouvy)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</si>
</sst>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3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7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22" fillId="5" borderId="0" xfId="0" applyFont="1" applyFill="1" applyAlignment="1">
      <alignment horizontal="center" vertical="center"/>
    </xf>
    <xf numFmtId="0" fontId="23" fillId="0" borderId="16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0" fillId="0" borderId="14" xfId="0" applyNumberFormat="1" applyFont="1" applyBorder="1" applyAlignment="1">
      <alignment vertical="center"/>
    </xf>
    <xf numFmtId="4" fontId="20" fillId="0" borderId="0" xfId="0" applyNumberFormat="1" applyFont="1" applyBorder="1" applyAlignment="1">
      <alignment vertical="center"/>
    </xf>
    <xf numFmtId="166" fontId="20" fillId="0" borderId="0" xfId="0" applyNumberFormat="1" applyFont="1" applyBorder="1" applyAlignment="1">
      <alignment vertical="center"/>
    </xf>
    <xf numFmtId="4" fontId="20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9" fillId="0" borderId="14" xfId="0" applyNumberFormat="1" applyFont="1" applyBorder="1" applyAlignment="1">
      <alignment vertical="center"/>
    </xf>
    <xf numFmtId="4" fontId="29" fillId="0" borderId="0" xfId="0" applyNumberFormat="1" applyFont="1" applyBorder="1" applyAlignment="1">
      <alignment vertical="center"/>
    </xf>
    <xf numFmtId="166" fontId="29" fillId="0" borderId="0" xfId="0" applyNumberFormat="1" applyFont="1" applyBorder="1" applyAlignment="1">
      <alignment vertical="center"/>
    </xf>
    <xf numFmtId="4" fontId="29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7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2" fillId="5" borderId="0" xfId="0" applyFont="1" applyFill="1" applyAlignment="1">
      <alignment horizontal="left" vertical="center"/>
    </xf>
    <xf numFmtId="0" fontId="22" fillId="5" borderId="0" xfId="0" applyFont="1" applyFill="1" applyAlignment="1">
      <alignment horizontal="right" vertical="center"/>
    </xf>
    <xf numFmtId="0" fontId="31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2" fillId="5" borderId="16" xfId="0" applyFont="1" applyFill="1" applyBorder="1" applyAlignment="1">
      <alignment horizontal="center" vertical="center" wrapText="1"/>
    </xf>
    <xf numFmtId="0" fontId="22" fillId="5" borderId="17" xfId="0" applyFont="1" applyFill="1" applyBorder="1" applyAlignment="1">
      <alignment horizontal="center" vertical="center" wrapText="1"/>
    </xf>
    <xf numFmtId="0" fontId="22" fillId="5" borderId="18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/>
    <xf numFmtId="166" fontId="32" fillId="0" borderId="12" xfId="0" applyNumberFormat="1" applyFont="1" applyBorder="1" applyAlignment="1"/>
    <xf numFmtId="166" fontId="32" fillId="0" borderId="13" xfId="0" applyNumberFormat="1" applyFont="1" applyBorder="1" applyAlignment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2" fillId="0" borderId="22" xfId="0" applyFont="1" applyBorder="1" applyAlignment="1" applyProtection="1">
      <alignment horizontal="center" vertical="center"/>
      <protection locked="0"/>
    </xf>
    <xf numFmtId="49" fontId="22" fillId="0" borderId="22" xfId="0" applyNumberFormat="1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center" vertical="center" wrapText="1"/>
      <protection locked="0"/>
    </xf>
    <xf numFmtId="167" fontId="22" fillId="0" borderId="22" xfId="0" applyNumberFormat="1" applyFont="1" applyBorder="1" applyAlignment="1" applyProtection="1">
      <alignment vertical="center"/>
      <protection locked="0"/>
    </xf>
    <xf numFmtId="4" fontId="22" fillId="3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  <protection locked="0"/>
    </xf>
    <xf numFmtId="0" fontId="23" fillId="3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>
      <alignment horizontal="center" vertical="center"/>
    </xf>
    <xf numFmtId="166" fontId="23" fillId="0" borderId="0" xfId="0" applyNumberFormat="1" applyFont="1" applyBorder="1" applyAlignment="1">
      <alignment vertical="center"/>
    </xf>
    <xf numFmtId="166" fontId="23" fillId="0" borderId="15" xfId="0" applyNumberFormat="1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34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35" fillId="0" borderId="22" xfId="0" applyFont="1" applyBorder="1" applyAlignment="1" applyProtection="1">
      <alignment horizontal="center" vertical="center"/>
      <protection locked="0"/>
    </xf>
    <xf numFmtId="49" fontId="35" fillId="0" borderId="22" xfId="0" applyNumberFormat="1" applyFont="1" applyBorder="1" applyAlignment="1" applyProtection="1">
      <alignment horizontal="left" vertical="center" wrapText="1"/>
      <protection locked="0"/>
    </xf>
    <xf numFmtId="0" fontId="35" fillId="0" borderId="22" xfId="0" applyFont="1" applyBorder="1" applyAlignment="1" applyProtection="1">
      <alignment horizontal="left" vertical="center" wrapText="1"/>
      <protection locked="0"/>
    </xf>
    <xf numFmtId="0" fontId="35" fillId="0" borderId="22" xfId="0" applyFont="1" applyBorder="1" applyAlignment="1" applyProtection="1">
      <alignment horizontal="center" vertical="center" wrapText="1"/>
      <protection locked="0"/>
    </xf>
    <xf numFmtId="167" fontId="35" fillId="0" borderId="22" xfId="0" applyNumberFormat="1" applyFont="1" applyBorder="1" applyAlignment="1" applyProtection="1">
      <alignment vertical="center"/>
      <protection locked="0"/>
    </xf>
    <xf numFmtId="4" fontId="35" fillId="3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  <protection locked="0"/>
    </xf>
    <xf numFmtId="0" fontId="36" fillId="0" borderId="3" xfId="0" applyFont="1" applyBorder="1" applyAlignment="1">
      <alignment vertical="center"/>
    </xf>
    <xf numFmtId="0" fontId="35" fillId="3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>
      <alignment horizontal="center"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23" fillId="3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3" fillId="0" borderId="20" xfId="0" applyNumberFormat="1" applyFont="1" applyBorder="1" applyAlignment="1">
      <alignment vertical="center"/>
    </xf>
    <xf numFmtId="166" fontId="23" fillId="0" borderId="21" xfId="0" applyNumberFormat="1" applyFont="1" applyBorder="1" applyAlignment="1">
      <alignment vertical="center"/>
    </xf>
    <xf numFmtId="0" fontId="13" fillId="2" borderId="0" xfId="0" applyFont="1" applyFill="1" applyAlignment="1">
      <alignment horizontal="center" vertical="center"/>
    </xf>
    <xf numFmtId="0" fontId="0" fillId="0" borderId="0" xfId="0"/>
    <xf numFmtId="4" fontId="18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7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27" fillId="0" borderId="0" xfId="0" applyFont="1" applyAlignment="1">
      <alignment horizontal="left" vertical="center" wrapText="1"/>
    </xf>
    <xf numFmtId="4" fontId="28" fillId="0" borderId="0" xfId="0" applyNumberFormat="1" applyFont="1" applyAlignment="1">
      <alignment vertical="center"/>
    </xf>
    <xf numFmtId="0" fontId="28" fillId="0" borderId="0" xfId="0" applyFont="1" applyAlignment="1">
      <alignment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22" fillId="5" borderId="6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left" vertical="center"/>
    </xf>
    <xf numFmtId="0" fontId="22" fillId="5" borderId="7" xfId="0" applyFont="1" applyFill="1" applyBorder="1" applyAlignment="1">
      <alignment horizontal="right" vertical="center"/>
    </xf>
    <xf numFmtId="0" fontId="22" fillId="5" borderId="7" xfId="0" applyFont="1" applyFill="1" applyBorder="1" applyAlignment="1">
      <alignment horizontal="center" vertical="center"/>
    </xf>
    <xf numFmtId="0" fontId="22" fillId="5" borderId="8" xfId="0" applyFont="1" applyFill="1" applyBorder="1" applyAlignment="1">
      <alignment horizontal="left"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9"/>
  <sheetViews>
    <sheetView showGridLines="0" topLeftCell="A64" workbookViewId="0">
      <selection activeCell="BE91" sqref="BE91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6" t="s">
        <v>0</v>
      </c>
      <c r="AZ1" s="16" t="s">
        <v>1</v>
      </c>
      <c r="BA1" s="16" t="s">
        <v>2</v>
      </c>
      <c r="BB1" s="16" t="s">
        <v>1</v>
      </c>
      <c r="BT1" s="16" t="s">
        <v>3</v>
      </c>
      <c r="BU1" s="16" t="s">
        <v>3</v>
      </c>
      <c r="BV1" s="16" t="s">
        <v>4</v>
      </c>
    </row>
    <row r="2" spans="1:74" s="1" customFormat="1" ht="36.950000000000003" customHeight="1">
      <c r="AR2" s="192" t="s">
        <v>5</v>
      </c>
      <c r="AS2" s="193"/>
      <c r="AT2" s="193"/>
      <c r="AU2" s="193"/>
      <c r="AV2" s="193"/>
      <c r="AW2" s="193"/>
      <c r="AX2" s="193"/>
      <c r="AY2" s="193"/>
      <c r="AZ2" s="193"/>
      <c r="BA2" s="193"/>
      <c r="BB2" s="193"/>
      <c r="BC2" s="193"/>
      <c r="BD2" s="193"/>
      <c r="BE2" s="193"/>
      <c r="BS2" s="17" t="s">
        <v>6</v>
      </c>
      <c r="BT2" s="17" t="s">
        <v>7</v>
      </c>
    </row>
    <row r="3" spans="1:74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s="1" customFormat="1" ht="24.95" customHeight="1">
      <c r="B4" s="20"/>
      <c r="D4" s="21" t="s">
        <v>9</v>
      </c>
      <c r="AR4" s="20"/>
      <c r="AS4" s="22" t="s">
        <v>10</v>
      </c>
      <c r="BE4" s="23" t="s">
        <v>11</v>
      </c>
      <c r="BS4" s="17" t="s">
        <v>12</v>
      </c>
    </row>
    <row r="5" spans="1:74" s="1" customFormat="1" ht="12" customHeight="1">
      <c r="B5" s="20"/>
      <c r="D5" s="24" t="s">
        <v>13</v>
      </c>
      <c r="K5" s="204"/>
      <c r="L5" s="193"/>
      <c r="M5" s="193"/>
      <c r="N5" s="193"/>
      <c r="O5" s="193"/>
      <c r="P5" s="193"/>
      <c r="Q5" s="193"/>
      <c r="R5" s="193"/>
      <c r="S5" s="193"/>
      <c r="T5" s="193"/>
      <c r="U5" s="193"/>
      <c r="V5" s="193"/>
      <c r="W5" s="193"/>
      <c r="X5" s="193"/>
      <c r="Y5" s="193"/>
      <c r="Z5" s="193"/>
      <c r="AA5" s="193"/>
      <c r="AB5" s="193"/>
      <c r="AC5" s="193"/>
      <c r="AD5" s="193"/>
      <c r="AE5" s="193"/>
      <c r="AF5" s="193"/>
      <c r="AG5" s="193"/>
      <c r="AH5" s="193"/>
      <c r="AI5" s="193"/>
      <c r="AJ5" s="193"/>
      <c r="AK5" s="193"/>
      <c r="AL5" s="193"/>
      <c r="AM5" s="193"/>
      <c r="AN5" s="193"/>
      <c r="AO5" s="193"/>
      <c r="AR5" s="20"/>
      <c r="BE5" s="201" t="s">
        <v>14</v>
      </c>
      <c r="BS5" s="17" t="s">
        <v>6</v>
      </c>
    </row>
    <row r="6" spans="1:74" s="1" customFormat="1" ht="36.950000000000003" customHeight="1">
      <c r="B6" s="20"/>
      <c r="D6" s="26" t="s">
        <v>15</v>
      </c>
      <c r="K6" s="205" t="s">
        <v>16</v>
      </c>
      <c r="L6" s="193"/>
      <c r="M6" s="193"/>
      <c r="N6" s="193"/>
      <c r="O6" s="193"/>
      <c r="P6" s="193"/>
      <c r="Q6" s="193"/>
      <c r="R6" s="193"/>
      <c r="S6" s="193"/>
      <c r="T6" s="193"/>
      <c r="U6" s="193"/>
      <c r="V6" s="193"/>
      <c r="W6" s="193"/>
      <c r="X6" s="193"/>
      <c r="Y6" s="193"/>
      <c r="Z6" s="193"/>
      <c r="AA6" s="193"/>
      <c r="AB6" s="193"/>
      <c r="AC6" s="193"/>
      <c r="AD6" s="193"/>
      <c r="AE6" s="193"/>
      <c r="AF6" s="193"/>
      <c r="AG6" s="193"/>
      <c r="AH6" s="193"/>
      <c r="AI6" s="193"/>
      <c r="AJ6" s="193"/>
      <c r="AK6" s="193"/>
      <c r="AL6" s="193"/>
      <c r="AM6" s="193"/>
      <c r="AN6" s="193"/>
      <c r="AO6" s="193"/>
      <c r="AR6" s="20"/>
      <c r="BE6" s="202"/>
      <c r="BS6" s="17" t="s">
        <v>6</v>
      </c>
    </row>
    <row r="7" spans="1:74" s="1" customFormat="1" ht="12" customHeight="1">
      <c r="B7" s="20"/>
      <c r="D7" s="27" t="s">
        <v>17</v>
      </c>
      <c r="K7" s="25" t="s">
        <v>1</v>
      </c>
      <c r="AK7" s="27" t="s">
        <v>18</v>
      </c>
      <c r="AN7" s="25" t="s">
        <v>1</v>
      </c>
      <c r="AR7" s="20"/>
      <c r="BE7" s="202"/>
      <c r="BS7" s="17" t="s">
        <v>6</v>
      </c>
    </row>
    <row r="8" spans="1:74" s="1" customFormat="1" ht="12" customHeight="1">
      <c r="B8" s="20"/>
      <c r="D8" s="27" t="s">
        <v>19</v>
      </c>
      <c r="K8" s="25" t="s">
        <v>20</v>
      </c>
      <c r="AK8" s="27" t="s">
        <v>21</v>
      </c>
      <c r="AN8" s="28" t="s">
        <v>22</v>
      </c>
      <c r="AR8" s="20"/>
      <c r="BE8" s="202"/>
      <c r="BS8" s="17" t="s">
        <v>6</v>
      </c>
    </row>
    <row r="9" spans="1:74" s="1" customFormat="1" ht="14.45" customHeight="1">
      <c r="B9" s="20"/>
      <c r="AR9" s="20"/>
      <c r="BE9" s="202"/>
      <c r="BS9" s="17" t="s">
        <v>6</v>
      </c>
    </row>
    <row r="10" spans="1:74" s="1" customFormat="1" ht="12" customHeight="1">
      <c r="B10" s="20"/>
      <c r="D10" s="27" t="s">
        <v>23</v>
      </c>
      <c r="AK10" s="27" t="s">
        <v>24</v>
      </c>
      <c r="AN10" s="25" t="s">
        <v>1</v>
      </c>
      <c r="AR10" s="20"/>
      <c r="BE10" s="202"/>
      <c r="BS10" s="17" t="s">
        <v>6</v>
      </c>
    </row>
    <row r="11" spans="1:74" s="1" customFormat="1" ht="18.399999999999999" customHeight="1">
      <c r="B11" s="20"/>
      <c r="E11" s="25" t="s">
        <v>25</v>
      </c>
      <c r="AK11" s="27" t="s">
        <v>26</v>
      </c>
      <c r="AN11" s="25" t="s">
        <v>1</v>
      </c>
      <c r="AR11" s="20"/>
      <c r="BE11" s="202"/>
      <c r="BS11" s="17" t="s">
        <v>6</v>
      </c>
    </row>
    <row r="12" spans="1:74" s="1" customFormat="1" ht="6.95" customHeight="1">
      <c r="B12" s="20"/>
      <c r="AR12" s="20"/>
      <c r="BE12" s="202"/>
      <c r="BS12" s="17" t="s">
        <v>6</v>
      </c>
    </row>
    <row r="13" spans="1:74" s="1" customFormat="1" ht="12" customHeight="1">
      <c r="B13" s="20"/>
      <c r="D13" s="27" t="s">
        <v>27</v>
      </c>
      <c r="AK13" s="27" t="s">
        <v>24</v>
      </c>
      <c r="AN13" s="29"/>
      <c r="AR13" s="20"/>
      <c r="BE13" s="202"/>
      <c r="BS13" s="17" t="s">
        <v>6</v>
      </c>
    </row>
    <row r="14" spans="1:74" ht="12.75">
      <c r="B14" s="20"/>
      <c r="E14" s="206" t="s">
        <v>877</v>
      </c>
      <c r="F14" s="207"/>
      <c r="G14" s="207"/>
      <c r="H14" s="207"/>
      <c r="I14" s="207"/>
      <c r="J14" s="207"/>
      <c r="K14" s="207"/>
      <c r="L14" s="207"/>
      <c r="M14" s="207"/>
      <c r="N14" s="207"/>
      <c r="O14" s="207"/>
      <c r="P14" s="207"/>
      <c r="Q14" s="207"/>
      <c r="R14" s="207"/>
      <c r="S14" s="207"/>
      <c r="T14" s="207"/>
      <c r="U14" s="207"/>
      <c r="V14" s="207"/>
      <c r="W14" s="207"/>
      <c r="X14" s="207"/>
      <c r="Y14" s="207"/>
      <c r="Z14" s="207"/>
      <c r="AA14" s="207"/>
      <c r="AB14" s="207"/>
      <c r="AC14" s="207"/>
      <c r="AD14" s="207"/>
      <c r="AE14" s="207"/>
      <c r="AF14" s="207"/>
      <c r="AG14" s="207"/>
      <c r="AH14" s="207"/>
      <c r="AI14" s="207"/>
      <c r="AJ14" s="207"/>
      <c r="AK14" s="27" t="s">
        <v>26</v>
      </c>
      <c r="AN14" s="29"/>
      <c r="AR14" s="20"/>
      <c r="BE14" s="202"/>
      <c r="BS14" s="17" t="s">
        <v>6</v>
      </c>
    </row>
    <row r="15" spans="1:74" s="1" customFormat="1" ht="6.95" customHeight="1">
      <c r="B15" s="20"/>
      <c r="AR15" s="20"/>
      <c r="BE15" s="202"/>
      <c r="BS15" s="17" t="s">
        <v>3</v>
      </c>
    </row>
    <row r="16" spans="1:74" s="1" customFormat="1" ht="12" customHeight="1">
      <c r="B16" s="20"/>
      <c r="D16" s="27" t="s">
        <v>28</v>
      </c>
      <c r="AK16" s="27" t="s">
        <v>24</v>
      </c>
      <c r="AN16" s="25" t="s">
        <v>1</v>
      </c>
      <c r="AR16" s="20"/>
      <c r="BE16" s="202"/>
      <c r="BS16" s="17" t="s">
        <v>3</v>
      </c>
    </row>
    <row r="17" spans="1:71" s="1" customFormat="1" ht="18.399999999999999" customHeight="1">
      <c r="B17" s="20"/>
      <c r="E17" s="25" t="s">
        <v>29</v>
      </c>
      <c r="AK17" s="27" t="s">
        <v>26</v>
      </c>
      <c r="AN17" s="25" t="s">
        <v>1</v>
      </c>
      <c r="AR17" s="20"/>
      <c r="BE17" s="202"/>
      <c r="BS17" s="17" t="s">
        <v>30</v>
      </c>
    </row>
    <row r="18" spans="1:71" s="1" customFormat="1" ht="6.95" customHeight="1">
      <c r="B18" s="20"/>
      <c r="AR18" s="20"/>
      <c r="BE18" s="202"/>
      <c r="BS18" s="17" t="s">
        <v>6</v>
      </c>
    </row>
    <row r="19" spans="1:71" s="1" customFormat="1" ht="12" customHeight="1">
      <c r="B19" s="20"/>
      <c r="D19" s="27" t="s">
        <v>31</v>
      </c>
      <c r="AK19" s="27" t="s">
        <v>24</v>
      </c>
      <c r="AN19" s="25" t="s">
        <v>1</v>
      </c>
      <c r="AR19" s="20"/>
      <c r="BE19" s="202"/>
      <c r="BS19" s="17" t="s">
        <v>6</v>
      </c>
    </row>
    <row r="20" spans="1:71" s="1" customFormat="1" ht="18.399999999999999" customHeight="1">
      <c r="B20" s="20"/>
      <c r="E20" s="25" t="s">
        <v>32</v>
      </c>
      <c r="AK20" s="27" t="s">
        <v>26</v>
      </c>
      <c r="AN20" s="25" t="s">
        <v>1</v>
      </c>
      <c r="AR20" s="20"/>
      <c r="BE20" s="202"/>
      <c r="BS20" s="17" t="s">
        <v>3</v>
      </c>
    </row>
    <row r="21" spans="1:71" s="1" customFormat="1" ht="6.95" customHeight="1">
      <c r="B21" s="20"/>
      <c r="AR21" s="20"/>
      <c r="BE21" s="202"/>
    </row>
    <row r="22" spans="1:71" s="1" customFormat="1" ht="12" customHeight="1">
      <c r="B22" s="20"/>
      <c r="D22" s="27" t="s">
        <v>33</v>
      </c>
      <c r="AR22" s="20"/>
      <c r="BE22" s="202"/>
    </row>
    <row r="23" spans="1:71" s="1" customFormat="1" ht="16.5" customHeight="1">
      <c r="B23" s="20"/>
      <c r="E23" s="208" t="s">
        <v>1</v>
      </c>
      <c r="F23" s="208"/>
      <c r="G23" s="208"/>
      <c r="H23" s="208"/>
      <c r="I23" s="208"/>
      <c r="J23" s="208"/>
      <c r="K23" s="208"/>
      <c r="L23" s="208"/>
      <c r="M23" s="208"/>
      <c r="N23" s="208"/>
      <c r="O23" s="208"/>
      <c r="P23" s="208"/>
      <c r="Q23" s="208"/>
      <c r="R23" s="208"/>
      <c r="S23" s="208"/>
      <c r="T23" s="208"/>
      <c r="U23" s="208"/>
      <c r="V23" s="208"/>
      <c r="W23" s="208"/>
      <c r="X23" s="208"/>
      <c r="Y23" s="208"/>
      <c r="Z23" s="208"/>
      <c r="AA23" s="208"/>
      <c r="AB23" s="208"/>
      <c r="AC23" s="208"/>
      <c r="AD23" s="208"/>
      <c r="AE23" s="208"/>
      <c r="AF23" s="208"/>
      <c r="AG23" s="208"/>
      <c r="AH23" s="208"/>
      <c r="AI23" s="208"/>
      <c r="AJ23" s="208"/>
      <c r="AK23" s="208"/>
      <c r="AL23" s="208"/>
      <c r="AM23" s="208"/>
      <c r="AN23" s="208"/>
      <c r="AR23" s="20"/>
      <c r="BE23" s="202"/>
    </row>
    <row r="24" spans="1:71" s="1" customFormat="1" ht="6.95" customHeight="1">
      <c r="B24" s="20"/>
      <c r="AR24" s="20"/>
      <c r="BE24" s="202"/>
    </row>
    <row r="25" spans="1:71" s="1" customFormat="1" ht="6.95" customHeight="1">
      <c r="B25" s="20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R25" s="20"/>
      <c r="BE25" s="202"/>
    </row>
    <row r="26" spans="1:71" s="2" customFormat="1" ht="25.9" customHeight="1">
      <c r="A26" s="32"/>
      <c r="B26" s="33"/>
      <c r="C26" s="32"/>
      <c r="D26" s="34" t="s">
        <v>34</v>
      </c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209">
        <f>ROUND(AG94,2)</f>
        <v>0</v>
      </c>
      <c r="AL26" s="210"/>
      <c r="AM26" s="210"/>
      <c r="AN26" s="210"/>
      <c r="AO26" s="210"/>
      <c r="AP26" s="32"/>
      <c r="AQ26" s="32"/>
      <c r="AR26" s="33"/>
      <c r="BE26" s="202"/>
    </row>
    <row r="27" spans="1:71" s="2" customFormat="1" ht="6.95" customHeight="1">
      <c r="A27" s="32"/>
      <c r="B27" s="33"/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2"/>
      <c r="AI27" s="32"/>
      <c r="AJ27" s="32"/>
      <c r="AK27" s="32"/>
      <c r="AL27" s="32"/>
      <c r="AM27" s="32"/>
      <c r="AN27" s="32"/>
      <c r="AO27" s="32"/>
      <c r="AP27" s="32"/>
      <c r="AQ27" s="32"/>
      <c r="AR27" s="33"/>
      <c r="BE27" s="202"/>
    </row>
    <row r="28" spans="1:71" s="2" customFormat="1" ht="12.75">
      <c r="A28" s="32"/>
      <c r="B28" s="33"/>
      <c r="C28" s="32"/>
      <c r="D28" s="32"/>
      <c r="E28" s="32"/>
      <c r="F28" s="32"/>
      <c r="G28" s="32"/>
      <c r="H28" s="32"/>
      <c r="I28" s="32"/>
      <c r="J28" s="32"/>
      <c r="K28" s="32"/>
      <c r="L28" s="211" t="s">
        <v>35</v>
      </c>
      <c r="M28" s="211"/>
      <c r="N28" s="211"/>
      <c r="O28" s="211"/>
      <c r="P28" s="211"/>
      <c r="Q28" s="32"/>
      <c r="R28" s="32"/>
      <c r="S28" s="32"/>
      <c r="T28" s="32"/>
      <c r="U28" s="32"/>
      <c r="V28" s="32"/>
      <c r="W28" s="211" t="s">
        <v>36</v>
      </c>
      <c r="X28" s="211"/>
      <c r="Y28" s="211"/>
      <c r="Z28" s="211"/>
      <c r="AA28" s="211"/>
      <c r="AB28" s="211"/>
      <c r="AC28" s="211"/>
      <c r="AD28" s="211"/>
      <c r="AE28" s="211"/>
      <c r="AF28" s="32"/>
      <c r="AG28" s="32"/>
      <c r="AH28" s="32"/>
      <c r="AI28" s="32"/>
      <c r="AJ28" s="32"/>
      <c r="AK28" s="211" t="s">
        <v>37</v>
      </c>
      <c r="AL28" s="211"/>
      <c r="AM28" s="211"/>
      <c r="AN28" s="211"/>
      <c r="AO28" s="211"/>
      <c r="AP28" s="32"/>
      <c r="AQ28" s="32"/>
      <c r="AR28" s="33"/>
      <c r="BE28" s="202"/>
    </row>
    <row r="29" spans="1:71" s="3" customFormat="1" ht="14.45" customHeight="1">
      <c r="B29" s="37"/>
      <c r="D29" s="27" t="s">
        <v>38</v>
      </c>
      <c r="F29" s="27" t="s">
        <v>39</v>
      </c>
      <c r="L29" s="196">
        <v>0.21</v>
      </c>
      <c r="M29" s="195"/>
      <c r="N29" s="195"/>
      <c r="O29" s="195"/>
      <c r="P29" s="195"/>
      <c r="W29" s="194">
        <f>ROUND(AZ94, 2)</f>
        <v>0</v>
      </c>
      <c r="X29" s="195"/>
      <c r="Y29" s="195"/>
      <c r="Z29" s="195"/>
      <c r="AA29" s="195"/>
      <c r="AB29" s="195"/>
      <c r="AC29" s="195"/>
      <c r="AD29" s="195"/>
      <c r="AE29" s="195"/>
      <c r="AK29" s="194">
        <f>ROUND(AV94, 2)</f>
        <v>0</v>
      </c>
      <c r="AL29" s="195"/>
      <c r="AM29" s="195"/>
      <c r="AN29" s="195"/>
      <c r="AO29" s="195"/>
      <c r="AR29" s="37"/>
      <c r="BE29" s="203"/>
    </row>
    <row r="30" spans="1:71" s="3" customFormat="1" ht="14.45" customHeight="1">
      <c r="B30" s="37"/>
      <c r="F30" s="27" t="s">
        <v>40</v>
      </c>
      <c r="L30" s="196">
        <v>0.15</v>
      </c>
      <c r="M30" s="195"/>
      <c r="N30" s="195"/>
      <c r="O30" s="195"/>
      <c r="P30" s="195"/>
      <c r="W30" s="194">
        <f>ROUND(BA94, 2)</f>
        <v>0</v>
      </c>
      <c r="X30" s="195"/>
      <c r="Y30" s="195"/>
      <c r="Z30" s="195"/>
      <c r="AA30" s="195"/>
      <c r="AB30" s="195"/>
      <c r="AC30" s="195"/>
      <c r="AD30" s="195"/>
      <c r="AE30" s="195"/>
      <c r="AK30" s="194">
        <f>ROUND(AW94, 2)</f>
        <v>0</v>
      </c>
      <c r="AL30" s="195"/>
      <c r="AM30" s="195"/>
      <c r="AN30" s="195"/>
      <c r="AO30" s="195"/>
      <c r="AR30" s="37"/>
      <c r="BE30" s="203"/>
    </row>
    <row r="31" spans="1:71" s="3" customFormat="1" ht="14.45" hidden="1" customHeight="1">
      <c r="B31" s="37"/>
      <c r="F31" s="27" t="s">
        <v>41</v>
      </c>
      <c r="L31" s="196">
        <v>0.21</v>
      </c>
      <c r="M31" s="195"/>
      <c r="N31" s="195"/>
      <c r="O31" s="195"/>
      <c r="P31" s="195"/>
      <c r="W31" s="194">
        <f>ROUND(BB94, 2)</f>
        <v>0</v>
      </c>
      <c r="X31" s="195"/>
      <c r="Y31" s="195"/>
      <c r="Z31" s="195"/>
      <c r="AA31" s="195"/>
      <c r="AB31" s="195"/>
      <c r="AC31" s="195"/>
      <c r="AD31" s="195"/>
      <c r="AE31" s="195"/>
      <c r="AK31" s="194">
        <v>0</v>
      </c>
      <c r="AL31" s="195"/>
      <c r="AM31" s="195"/>
      <c r="AN31" s="195"/>
      <c r="AO31" s="195"/>
      <c r="AR31" s="37"/>
      <c r="BE31" s="203"/>
    </row>
    <row r="32" spans="1:71" s="3" customFormat="1" ht="14.45" hidden="1" customHeight="1">
      <c r="B32" s="37"/>
      <c r="F32" s="27" t="s">
        <v>42</v>
      </c>
      <c r="L32" s="196">
        <v>0.15</v>
      </c>
      <c r="M32" s="195"/>
      <c r="N32" s="195"/>
      <c r="O32" s="195"/>
      <c r="P32" s="195"/>
      <c r="W32" s="194">
        <f>ROUND(BC94, 2)</f>
        <v>0</v>
      </c>
      <c r="X32" s="195"/>
      <c r="Y32" s="195"/>
      <c r="Z32" s="195"/>
      <c r="AA32" s="195"/>
      <c r="AB32" s="195"/>
      <c r="AC32" s="195"/>
      <c r="AD32" s="195"/>
      <c r="AE32" s="195"/>
      <c r="AK32" s="194">
        <v>0</v>
      </c>
      <c r="AL32" s="195"/>
      <c r="AM32" s="195"/>
      <c r="AN32" s="195"/>
      <c r="AO32" s="195"/>
      <c r="AR32" s="37"/>
      <c r="BE32" s="203"/>
    </row>
    <row r="33" spans="1:57" s="3" customFormat="1" ht="14.45" hidden="1" customHeight="1">
      <c r="B33" s="37"/>
      <c r="F33" s="27" t="s">
        <v>43</v>
      </c>
      <c r="L33" s="196">
        <v>0</v>
      </c>
      <c r="M33" s="195"/>
      <c r="N33" s="195"/>
      <c r="O33" s="195"/>
      <c r="P33" s="195"/>
      <c r="W33" s="194">
        <f>ROUND(BD94, 2)</f>
        <v>0</v>
      </c>
      <c r="X33" s="195"/>
      <c r="Y33" s="195"/>
      <c r="Z33" s="195"/>
      <c r="AA33" s="195"/>
      <c r="AB33" s="195"/>
      <c r="AC33" s="195"/>
      <c r="AD33" s="195"/>
      <c r="AE33" s="195"/>
      <c r="AK33" s="194">
        <v>0</v>
      </c>
      <c r="AL33" s="195"/>
      <c r="AM33" s="195"/>
      <c r="AN33" s="195"/>
      <c r="AO33" s="195"/>
      <c r="AR33" s="37"/>
      <c r="BE33" s="203"/>
    </row>
    <row r="34" spans="1:57" s="2" customFormat="1" ht="6.95" customHeight="1">
      <c r="A34" s="32"/>
      <c r="B34" s="33"/>
      <c r="C34" s="32"/>
      <c r="D34" s="32"/>
      <c r="E34" s="32"/>
      <c r="F34" s="32"/>
      <c r="G34" s="32"/>
      <c r="H34" s="32"/>
      <c r="I34" s="32"/>
      <c r="J34" s="32"/>
      <c r="K34" s="32"/>
      <c r="L34" s="32"/>
      <c r="M34" s="32"/>
      <c r="N34" s="32"/>
      <c r="O34" s="32"/>
      <c r="P34" s="32"/>
      <c r="Q34" s="32"/>
      <c r="R34" s="3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  <c r="AF34" s="32"/>
      <c r="AG34" s="32"/>
      <c r="AH34" s="32"/>
      <c r="AI34" s="32"/>
      <c r="AJ34" s="32"/>
      <c r="AK34" s="32"/>
      <c r="AL34" s="32"/>
      <c r="AM34" s="32"/>
      <c r="AN34" s="32"/>
      <c r="AO34" s="32"/>
      <c r="AP34" s="32"/>
      <c r="AQ34" s="32"/>
      <c r="AR34" s="33"/>
      <c r="BE34" s="202"/>
    </row>
    <row r="35" spans="1:57" s="2" customFormat="1" ht="25.9" customHeight="1">
      <c r="A35" s="32"/>
      <c r="B35" s="33"/>
      <c r="C35" s="38"/>
      <c r="D35" s="39" t="s">
        <v>44</v>
      </c>
      <c r="E35" s="40"/>
      <c r="F35" s="40"/>
      <c r="G35" s="40"/>
      <c r="H35" s="40"/>
      <c r="I35" s="40"/>
      <c r="J35" s="40"/>
      <c r="K35" s="40"/>
      <c r="L35" s="40"/>
      <c r="M35" s="40"/>
      <c r="N35" s="40"/>
      <c r="O35" s="40"/>
      <c r="P35" s="40"/>
      <c r="Q35" s="40"/>
      <c r="R35" s="40"/>
      <c r="S35" s="40"/>
      <c r="T35" s="41" t="s">
        <v>45</v>
      </c>
      <c r="U35" s="40"/>
      <c r="V35" s="40"/>
      <c r="W35" s="40"/>
      <c r="X35" s="200" t="s">
        <v>46</v>
      </c>
      <c r="Y35" s="198"/>
      <c r="Z35" s="198"/>
      <c r="AA35" s="198"/>
      <c r="AB35" s="198"/>
      <c r="AC35" s="40"/>
      <c r="AD35" s="40"/>
      <c r="AE35" s="40"/>
      <c r="AF35" s="40"/>
      <c r="AG35" s="40"/>
      <c r="AH35" s="40"/>
      <c r="AI35" s="40"/>
      <c r="AJ35" s="40"/>
      <c r="AK35" s="197">
        <f>SUM(AK26:AK33)</f>
        <v>0</v>
      </c>
      <c r="AL35" s="198"/>
      <c r="AM35" s="198"/>
      <c r="AN35" s="198"/>
      <c r="AO35" s="199"/>
      <c r="AP35" s="38"/>
      <c r="AQ35" s="38"/>
      <c r="AR35" s="33"/>
      <c r="BE35" s="32"/>
    </row>
    <row r="36" spans="1:57" s="2" customFormat="1" ht="6.95" customHeight="1">
      <c r="A36" s="32"/>
      <c r="B36" s="33"/>
      <c r="C36" s="32"/>
      <c r="D36" s="32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32"/>
      <c r="AI36" s="32"/>
      <c r="AJ36" s="32"/>
      <c r="AK36" s="32"/>
      <c r="AL36" s="32"/>
      <c r="AM36" s="32"/>
      <c r="AN36" s="32"/>
      <c r="AO36" s="32"/>
      <c r="AP36" s="32"/>
      <c r="AQ36" s="32"/>
      <c r="AR36" s="33"/>
      <c r="BE36" s="32"/>
    </row>
    <row r="37" spans="1:57" s="2" customFormat="1" ht="14.45" customHeight="1">
      <c r="A37" s="32"/>
      <c r="B37" s="33"/>
      <c r="C37" s="32"/>
      <c r="D37" s="32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  <c r="AF37" s="32"/>
      <c r="AG37" s="32"/>
      <c r="AH37" s="32"/>
      <c r="AI37" s="32"/>
      <c r="AJ37" s="32"/>
      <c r="AK37" s="32"/>
      <c r="AL37" s="32"/>
      <c r="AM37" s="32"/>
      <c r="AN37" s="32"/>
      <c r="AO37" s="32"/>
      <c r="AP37" s="32"/>
      <c r="AQ37" s="32"/>
      <c r="AR37" s="33"/>
      <c r="BE37" s="32"/>
    </row>
    <row r="38" spans="1:57" s="1" customFormat="1" ht="14.45" customHeight="1">
      <c r="B38" s="20"/>
      <c r="AR38" s="20"/>
    </row>
    <row r="39" spans="1:57" s="1" customFormat="1" ht="14.45" customHeight="1">
      <c r="B39" s="20"/>
      <c r="AR39" s="20"/>
    </row>
    <row r="40" spans="1:57" s="1" customFormat="1" ht="14.45" customHeight="1">
      <c r="B40" s="20"/>
      <c r="AR40" s="20"/>
    </row>
    <row r="41" spans="1:57" s="1" customFormat="1" ht="14.45" customHeight="1">
      <c r="B41" s="20"/>
      <c r="AR41" s="20"/>
    </row>
    <row r="42" spans="1:57" s="1" customFormat="1" ht="14.45" customHeight="1">
      <c r="B42" s="20"/>
      <c r="AR42" s="20"/>
    </row>
    <row r="43" spans="1:57" s="1" customFormat="1" ht="14.45" customHeight="1">
      <c r="B43" s="20"/>
      <c r="AR43" s="20"/>
    </row>
    <row r="44" spans="1:57" s="1" customFormat="1" ht="14.45" customHeight="1">
      <c r="B44" s="20"/>
      <c r="AR44" s="20"/>
    </row>
    <row r="45" spans="1:57" s="1" customFormat="1" ht="14.45" customHeight="1">
      <c r="B45" s="20"/>
      <c r="AR45" s="20"/>
    </row>
    <row r="46" spans="1:57" s="1" customFormat="1" ht="14.45" customHeight="1">
      <c r="B46" s="20"/>
      <c r="AR46" s="20"/>
    </row>
    <row r="47" spans="1:57" s="1" customFormat="1" ht="14.45" customHeight="1">
      <c r="B47" s="20"/>
      <c r="AR47" s="20"/>
    </row>
    <row r="48" spans="1:57" s="1" customFormat="1" ht="14.45" customHeight="1">
      <c r="B48" s="20"/>
      <c r="AR48" s="20"/>
    </row>
    <row r="49" spans="1:57" s="2" customFormat="1" ht="14.45" customHeight="1">
      <c r="B49" s="42"/>
      <c r="D49" s="43" t="s">
        <v>47</v>
      </c>
      <c r="E49" s="44"/>
      <c r="F49" s="44"/>
      <c r="G49" s="44"/>
      <c r="H49" s="44"/>
      <c r="I49" s="44"/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44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3" t="s">
        <v>48</v>
      </c>
      <c r="AI49" s="44"/>
      <c r="AJ49" s="44"/>
      <c r="AK49" s="44"/>
      <c r="AL49" s="44"/>
      <c r="AM49" s="44"/>
      <c r="AN49" s="44"/>
      <c r="AO49" s="44"/>
      <c r="AR49" s="42"/>
    </row>
    <row r="50" spans="1:57">
      <c r="B50" s="20"/>
      <c r="AR50" s="20"/>
    </row>
    <row r="51" spans="1:57">
      <c r="B51" s="20"/>
      <c r="AR51" s="20"/>
    </row>
    <row r="52" spans="1:57">
      <c r="B52" s="20"/>
      <c r="AR52" s="20"/>
    </row>
    <row r="53" spans="1:57">
      <c r="B53" s="20"/>
      <c r="AR53" s="20"/>
    </row>
    <row r="54" spans="1:57">
      <c r="B54" s="20"/>
      <c r="AR54" s="20"/>
    </row>
    <row r="55" spans="1:57">
      <c r="B55" s="20"/>
      <c r="AR55" s="20"/>
    </row>
    <row r="56" spans="1:57">
      <c r="B56" s="20"/>
      <c r="AR56" s="20"/>
    </row>
    <row r="57" spans="1:57">
      <c r="B57" s="20"/>
      <c r="AR57" s="20"/>
    </row>
    <row r="58" spans="1:57">
      <c r="B58" s="20"/>
      <c r="AR58" s="20"/>
    </row>
    <row r="59" spans="1:57">
      <c r="B59" s="20"/>
      <c r="AR59" s="20"/>
    </row>
    <row r="60" spans="1:57" s="2" customFormat="1" ht="12.75">
      <c r="A60" s="32"/>
      <c r="B60" s="33"/>
      <c r="C60" s="32"/>
      <c r="D60" s="45" t="s">
        <v>49</v>
      </c>
      <c r="E60" s="35"/>
      <c r="F60" s="35"/>
      <c r="G60" s="35"/>
      <c r="H60" s="35"/>
      <c r="I60" s="35"/>
      <c r="J60" s="35"/>
      <c r="K60" s="35"/>
      <c r="L60" s="35"/>
      <c r="M60" s="35"/>
      <c r="N60" s="35"/>
      <c r="O60" s="35"/>
      <c r="P60" s="35"/>
      <c r="Q60" s="35"/>
      <c r="R60" s="35"/>
      <c r="S60" s="35"/>
      <c r="T60" s="35"/>
      <c r="U60" s="35"/>
      <c r="V60" s="45" t="s">
        <v>50</v>
      </c>
      <c r="W60" s="35"/>
      <c r="X60" s="35"/>
      <c r="Y60" s="35"/>
      <c r="Z60" s="35"/>
      <c r="AA60" s="35"/>
      <c r="AB60" s="35"/>
      <c r="AC60" s="35"/>
      <c r="AD60" s="35"/>
      <c r="AE60" s="35"/>
      <c r="AF60" s="35"/>
      <c r="AG60" s="35"/>
      <c r="AH60" s="45" t="s">
        <v>49</v>
      </c>
      <c r="AI60" s="35"/>
      <c r="AJ60" s="35"/>
      <c r="AK60" s="35"/>
      <c r="AL60" s="35"/>
      <c r="AM60" s="45" t="s">
        <v>50</v>
      </c>
      <c r="AN60" s="35"/>
      <c r="AO60" s="35"/>
      <c r="AP60" s="32"/>
      <c r="AQ60" s="32"/>
      <c r="AR60" s="33"/>
      <c r="BE60" s="32"/>
    </row>
    <row r="61" spans="1:57">
      <c r="B61" s="20"/>
      <c r="AR61" s="20"/>
    </row>
    <row r="62" spans="1:57">
      <c r="B62" s="20"/>
      <c r="AR62" s="20"/>
    </row>
    <row r="63" spans="1:57">
      <c r="B63" s="20"/>
      <c r="AR63" s="20"/>
    </row>
    <row r="64" spans="1:57" s="2" customFormat="1" ht="12.75">
      <c r="A64" s="32"/>
      <c r="B64" s="33"/>
      <c r="C64" s="32"/>
      <c r="D64" s="43" t="s">
        <v>51</v>
      </c>
      <c r="E64" s="46"/>
      <c r="F64" s="46"/>
      <c r="G64" s="46"/>
      <c r="H64" s="46"/>
      <c r="I64" s="46"/>
      <c r="J64" s="46"/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3" t="s">
        <v>52</v>
      </c>
      <c r="AI64" s="46"/>
      <c r="AJ64" s="46"/>
      <c r="AK64" s="46"/>
      <c r="AL64" s="46"/>
      <c r="AM64" s="46"/>
      <c r="AN64" s="46"/>
      <c r="AO64" s="46"/>
      <c r="AP64" s="32"/>
      <c r="AQ64" s="32"/>
      <c r="AR64" s="33"/>
      <c r="BE64" s="32"/>
    </row>
    <row r="65" spans="1:57">
      <c r="B65" s="20"/>
      <c r="AR65" s="20"/>
    </row>
    <row r="66" spans="1:57">
      <c r="B66" s="20"/>
      <c r="AR66" s="20"/>
    </row>
    <row r="67" spans="1:57">
      <c r="B67" s="20"/>
      <c r="AR67" s="20"/>
    </row>
    <row r="68" spans="1:57">
      <c r="B68" s="20"/>
      <c r="AR68" s="20"/>
    </row>
    <row r="69" spans="1:57">
      <c r="B69" s="20"/>
      <c r="AR69" s="20"/>
    </row>
    <row r="70" spans="1:57">
      <c r="B70" s="20"/>
      <c r="AR70" s="20"/>
    </row>
    <row r="71" spans="1:57">
      <c r="B71" s="20"/>
      <c r="AR71" s="20"/>
    </row>
    <row r="72" spans="1:57">
      <c r="B72" s="20"/>
      <c r="AR72" s="20"/>
    </row>
    <row r="73" spans="1:57">
      <c r="B73" s="20"/>
      <c r="AR73" s="20"/>
    </row>
    <row r="74" spans="1:57">
      <c r="B74" s="20"/>
      <c r="AR74" s="20"/>
    </row>
    <row r="75" spans="1:57" s="2" customFormat="1" ht="12.75">
      <c r="A75" s="32"/>
      <c r="B75" s="33"/>
      <c r="C75" s="32"/>
      <c r="D75" s="45" t="s">
        <v>49</v>
      </c>
      <c r="E75" s="35"/>
      <c r="F75" s="35"/>
      <c r="G75" s="35"/>
      <c r="H75" s="35"/>
      <c r="I75" s="35"/>
      <c r="J75" s="35"/>
      <c r="K75" s="35"/>
      <c r="L75" s="35"/>
      <c r="M75" s="35"/>
      <c r="N75" s="35"/>
      <c r="O75" s="35"/>
      <c r="P75" s="35"/>
      <c r="Q75" s="35"/>
      <c r="R75" s="35"/>
      <c r="S75" s="35"/>
      <c r="T75" s="35"/>
      <c r="U75" s="35"/>
      <c r="V75" s="45" t="s">
        <v>50</v>
      </c>
      <c r="W75" s="35"/>
      <c r="X75" s="35"/>
      <c r="Y75" s="35"/>
      <c r="Z75" s="35"/>
      <c r="AA75" s="35"/>
      <c r="AB75" s="35"/>
      <c r="AC75" s="35"/>
      <c r="AD75" s="35"/>
      <c r="AE75" s="35"/>
      <c r="AF75" s="35"/>
      <c r="AG75" s="35"/>
      <c r="AH75" s="45" t="s">
        <v>49</v>
      </c>
      <c r="AI75" s="35"/>
      <c r="AJ75" s="35"/>
      <c r="AK75" s="35"/>
      <c r="AL75" s="35"/>
      <c r="AM75" s="45" t="s">
        <v>50</v>
      </c>
      <c r="AN75" s="35"/>
      <c r="AO75" s="35"/>
      <c r="AP75" s="32"/>
      <c r="AQ75" s="32"/>
      <c r="AR75" s="33"/>
      <c r="BE75" s="32"/>
    </row>
    <row r="76" spans="1:57" s="2" customFormat="1">
      <c r="A76" s="32"/>
      <c r="B76" s="33"/>
      <c r="C76" s="32"/>
      <c r="D76" s="32"/>
      <c r="E76" s="32"/>
      <c r="F76" s="32"/>
      <c r="G76" s="32"/>
      <c r="H76" s="32"/>
      <c r="I76" s="32"/>
      <c r="J76" s="32"/>
      <c r="K76" s="32"/>
      <c r="L76" s="32"/>
      <c r="M76" s="32"/>
      <c r="N76" s="32"/>
      <c r="O76" s="32"/>
      <c r="P76" s="32"/>
      <c r="Q76" s="32"/>
      <c r="R76" s="3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  <c r="AF76" s="32"/>
      <c r="AG76" s="32"/>
      <c r="AH76" s="32"/>
      <c r="AI76" s="32"/>
      <c r="AJ76" s="32"/>
      <c r="AK76" s="32"/>
      <c r="AL76" s="32"/>
      <c r="AM76" s="32"/>
      <c r="AN76" s="32"/>
      <c r="AO76" s="32"/>
      <c r="AP76" s="32"/>
      <c r="AQ76" s="32"/>
      <c r="AR76" s="33"/>
      <c r="BE76" s="32"/>
    </row>
    <row r="77" spans="1:57" s="2" customFormat="1" ht="6.95" customHeight="1">
      <c r="A77" s="32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33"/>
      <c r="BE77" s="32"/>
    </row>
    <row r="81" spans="1:91" s="2" customFormat="1" ht="6.95" customHeight="1">
      <c r="A81" s="32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50"/>
      <c r="M81" s="50"/>
      <c r="N81" s="50"/>
      <c r="O81" s="50"/>
      <c r="P81" s="50"/>
      <c r="Q81" s="50"/>
      <c r="R81" s="50"/>
      <c r="S81" s="50"/>
      <c r="T81" s="50"/>
      <c r="U81" s="50"/>
      <c r="V81" s="50"/>
      <c r="W81" s="50"/>
      <c r="X81" s="50"/>
      <c r="Y81" s="50"/>
      <c r="Z81" s="50"/>
      <c r="AA81" s="50"/>
      <c r="AB81" s="50"/>
      <c r="AC81" s="50"/>
      <c r="AD81" s="50"/>
      <c r="AE81" s="50"/>
      <c r="AF81" s="50"/>
      <c r="AG81" s="50"/>
      <c r="AH81" s="50"/>
      <c r="AI81" s="50"/>
      <c r="AJ81" s="50"/>
      <c r="AK81" s="50"/>
      <c r="AL81" s="50"/>
      <c r="AM81" s="50"/>
      <c r="AN81" s="50"/>
      <c r="AO81" s="50"/>
      <c r="AP81" s="50"/>
      <c r="AQ81" s="50"/>
      <c r="AR81" s="33"/>
      <c r="BE81" s="32"/>
    </row>
    <row r="82" spans="1:91" s="2" customFormat="1" ht="24.95" customHeight="1">
      <c r="A82" s="32"/>
      <c r="B82" s="33"/>
      <c r="C82" s="21" t="s">
        <v>53</v>
      </c>
      <c r="D82" s="32"/>
      <c r="E82" s="32"/>
      <c r="F82" s="32"/>
      <c r="G82" s="32"/>
      <c r="H82" s="32"/>
      <c r="I82" s="32"/>
      <c r="J82" s="32"/>
      <c r="K82" s="32"/>
      <c r="L82" s="32"/>
      <c r="M82" s="32"/>
      <c r="N82" s="32"/>
      <c r="O82" s="32"/>
      <c r="P82" s="32"/>
      <c r="Q82" s="32"/>
      <c r="R82" s="3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  <c r="AF82" s="32"/>
      <c r="AG82" s="32"/>
      <c r="AH82" s="32"/>
      <c r="AI82" s="32"/>
      <c r="AJ82" s="32"/>
      <c r="AK82" s="32"/>
      <c r="AL82" s="32"/>
      <c r="AM82" s="32"/>
      <c r="AN82" s="32"/>
      <c r="AO82" s="32"/>
      <c r="AP82" s="32"/>
      <c r="AQ82" s="32"/>
      <c r="AR82" s="33"/>
      <c r="BE82" s="32"/>
    </row>
    <row r="83" spans="1:91" s="2" customFormat="1" ht="6.95" customHeight="1">
      <c r="A83" s="32"/>
      <c r="B83" s="33"/>
      <c r="C83" s="32"/>
      <c r="D83" s="32"/>
      <c r="E83" s="32"/>
      <c r="F83" s="32"/>
      <c r="G83" s="32"/>
      <c r="H83" s="32"/>
      <c r="I83" s="32"/>
      <c r="J83" s="32"/>
      <c r="K83" s="32"/>
      <c r="L83" s="32"/>
      <c r="M83" s="32"/>
      <c r="N83" s="32"/>
      <c r="O83" s="32"/>
      <c r="P83" s="32"/>
      <c r="Q83" s="32"/>
      <c r="R83" s="3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  <c r="AF83" s="32"/>
      <c r="AG83" s="32"/>
      <c r="AH83" s="32"/>
      <c r="AI83" s="32"/>
      <c r="AJ83" s="32"/>
      <c r="AK83" s="32"/>
      <c r="AL83" s="32"/>
      <c r="AM83" s="32"/>
      <c r="AN83" s="32"/>
      <c r="AO83" s="32"/>
      <c r="AP83" s="32"/>
      <c r="AQ83" s="32"/>
      <c r="AR83" s="33"/>
      <c r="BE83" s="32"/>
    </row>
    <row r="84" spans="1:91" s="4" customFormat="1" ht="12" customHeight="1">
      <c r="B84" s="51"/>
      <c r="C84" s="27" t="s">
        <v>13</v>
      </c>
      <c r="L84" s="4">
        <f>K5</f>
        <v>0</v>
      </c>
      <c r="AR84" s="51"/>
    </row>
    <row r="85" spans="1:91" s="5" customFormat="1" ht="36.950000000000003" customHeight="1">
      <c r="B85" s="52"/>
      <c r="C85" s="53" t="s">
        <v>15</v>
      </c>
      <c r="L85" s="212" t="str">
        <f>K6</f>
        <v>Dopravní terminál v Bohumíně-autobusové stanoviště a cyklostezka na ul.9.května</v>
      </c>
      <c r="M85" s="213"/>
      <c r="N85" s="213"/>
      <c r="O85" s="213"/>
      <c r="P85" s="213"/>
      <c r="Q85" s="213"/>
      <c r="R85" s="213"/>
      <c r="S85" s="213"/>
      <c r="T85" s="213"/>
      <c r="U85" s="213"/>
      <c r="V85" s="213"/>
      <c r="W85" s="213"/>
      <c r="X85" s="213"/>
      <c r="Y85" s="213"/>
      <c r="Z85" s="213"/>
      <c r="AA85" s="213"/>
      <c r="AB85" s="213"/>
      <c r="AC85" s="213"/>
      <c r="AD85" s="213"/>
      <c r="AE85" s="213"/>
      <c r="AF85" s="213"/>
      <c r="AG85" s="213"/>
      <c r="AH85" s="213"/>
      <c r="AI85" s="213"/>
      <c r="AJ85" s="213"/>
      <c r="AK85" s="213"/>
      <c r="AL85" s="213"/>
      <c r="AM85" s="213"/>
      <c r="AN85" s="213"/>
      <c r="AO85" s="213"/>
      <c r="AR85" s="52"/>
    </row>
    <row r="86" spans="1:91" s="2" customFormat="1" ht="6.95" customHeight="1">
      <c r="A86" s="32"/>
      <c r="B86" s="33"/>
      <c r="C86" s="32"/>
      <c r="D86" s="32"/>
      <c r="E86" s="32"/>
      <c r="F86" s="32"/>
      <c r="G86" s="32"/>
      <c r="H86" s="32"/>
      <c r="I86" s="32"/>
      <c r="J86" s="32"/>
      <c r="K86" s="32"/>
      <c r="L86" s="32"/>
      <c r="M86" s="32"/>
      <c r="N86" s="32"/>
      <c r="O86" s="32"/>
      <c r="P86" s="32"/>
      <c r="Q86" s="32"/>
      <c r="R86" s="3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  <c r="AF86" s="32"/>
      <c r="AG86" s="32"/>
      <c r="AH86" s="32"/>
      <c r="AI86" s="32"/>
      <c r="AJ86" s="32"/>
      <c r="AK86" s="32"/>
      <c r="AL86" s="32"/>
      <c r="AM86" s="32"/>
      <c r="AN86" s="32"/>
      <c r="AO86" s="32"/>
      <c r="AP86" s="32"/>
      <c r="AQ86" s="32"/>
      <c r="AR86" s="33"/>
      <c r="BE86" s="32"/>
    </row>
    <row r="87" spans="1:91" s="2" customFormat="1" ht="12" customHeight="1">
      <c r="A87" s="32"/>
      <c r="B87" s="33"/>
      <c r="C87" s="27" t="s">
        <v>19</v>
      </c>
      <c r="D87" s="32"/>
      <c r="E87" s="32"/>
      <c r="F87" s="32"/>
      <c r="G87" s="32"/>
      <c r="H87" s="32"/>
      <c r="I87" s="32"/>
      <c r="J87" s="32"/>
      <c r="K87" s="32"/>
      <c r="L87" s="54" t="str">
        <f>IF(K8="","",K8)</f>
        <v xml:space="preserve"> </v>
      </c>
      <c r="M87" s="32"/>
      <c r="N87" s="32"/>
      <c r="O87" s="32"/>
      <c r="P87" s="32"/>
      <c r="Q87" s="32"/>
      <c r="R87" s="3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  <c r="AF87" s="32"/>
      <c r="AG87" s="32"/>
      <c r="AH87" s="32"/>
      <c r="AI87" s="27" t="s">
        <v>21</v>
      </c>
      <c r="AJ87" s="32"/>
      <c r="AK87" s="32"/>
      <c r="AL87" s="32"/>
      <c r="AM87" s="214" t="str">
        <f>IF(AN8= "","",AN8)</f>
        <v>7. 6. 2021</v>
      </c>
      <c r="AN87" s="214"/>
      <c r="AO87" s="32"/>
      <c r="AP87" s="32"/>
      <c r="AQ87" s="32"/>
      <c r="AR87" s="33"/>
      <c r="BE87" s="32"/>
    </row>
    <row r="88" spans="1:91" s="2" customFormat="1" ht="6.95" customHeight="1">
      <c r="A88" s="32"/>
      <c r="B88" s="33"/>
      <c r="C88" s="32"/>
      <c r="D88" s="32"/>
      <c r="E88" s="32"/>
      <c r="F88" s="32"/>
      <c r="G88" s="32"/>
      <c r="H88" s="32"/>
      <c r="I88" s="32"/>
      <c r="J88" s="32"/>
      <c r="K88" s="32"/>
      <c r="L88" s="32"/>
      <c r="M88" s="32"/>
      <c r="N88" s="32"/>
      <c r="O88" s="32"/>
      <c r="P88" s="32"/>
      <c r="Q88" s="32"/>
      <c r="R88" s="3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  <c r="AF88" s="32"/>
      <c r="AG88" s="32"/>
      <c r="AH88" s="32"/>
      <c r="AI88" s="32"/>
      <c r="AJ88" s="32"/>
      <c r="AK88" s="32"/>
      <c r="AL88" s="32"/>
      <c r="AM88" s="32"/>
      <c r="AN88" s="32"/>
      <c r="AO88" s="32"/>
      <c r="AP88" s="32"/>
      <c r="AQ88" s="32"/>
      <c r="AR88" s="33"/>
      <c r="BE88" s="32"/>
    </row>
    <row r="89" spans="1:91" s="2" customFormat="1" ht="25.7" customHeight="1">
      <c r="A89" s="32"/>
      <c r="B89" s="33"/>
      <c r="C89" s="27" t="s">
        <v>23</v>
      </c>
      <c r="D89" s="32"/>
      <c r="E89" s="32"/>
      <c r="F89" s="32"/>
      <c r="G89" s="32"/>
      <c r="H89" s="32"/>
      <c r="I89" s="32"/>
      <c r="J89" s="32"/>
      <c r="K89" s="32"/>
      <c r="L89" s="4" t="str">
        <f>IF(E11= "","",E11)</f>
        <v>Město Bohumín</v>
      </c>
      <c r="M89" s="32"/>
      <c r="N89" s="32"/>
      <c r="O89" s="32"/>
      <c r="P89" s="32"/>
      <c r="Q89" s="32"/>
      <c r="R89" s="3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  <c r="AF89" s="32"/>
      <c r="AG89" s="32"/>
      <c r="AH89" s="32"/>
      <c r="AI89" s="27" t="s">
        <v>28</v>
      </c>
      <c r="AJ89" s="32"/>
      <c r="AK89" s="32"/>
      <c r="AL89" s="32"/>
      <c r="AM89" s="215" t="str">
        <f>IF(E17="","",E17)</f>
        <v>HaskoningDHV Czech Republic,spol.s.ro.,</v>
      </c>
      <c r="AN89" s="216"/>
      <c r="AO89" s="216"/>
      <c r="AP89" s="216"/>
      <c r="AQ89" s="32"/>
      <c r="AR89" s="33"/>
      <c r="AS89" s="222" t="s">
        <v>54</v>
      </c>
      <c r="AT89" s="223"/>
      <c r="AU89" s="56"/>
      <c r="AV89" s="56"/>
      <c r="AW89" s="56"/>
      <c r="AX89" s="56"/>
      <c r="AY89" s="56"/>
      <c r="AZ89" s="56"/>
      <c r="BA89" s="56"/>
      <c r="BB89" s="56"/>
      <c r="BC89" s="56"/>
      <c r="BD89" s="57"/>
      <c r="BE89" s="32"/>
    </row>
    <row r="90" spans="1:91" s="2" customFormat="1" ht="15.2" customHeight="1">
      <c r="A90" s="32"/>
      <c r="B90" s="33"/>
      <c r="C90" s="27" t="s">
        <v>27</v>
      </c>
      <c r="D90" s="32"/>
      <c r="E90" s="32"/>
      <c r="F90" s="32"/>
      <c r="G90" s="32"/>
      <c r="H90" s="32"/>
      <c r="I90" s="32"/>
      <c r="J90" s="32"/>
      <c r="K90" s="32"/>
      <c r="L90" s="4" t="str">
        <f>IF(E14= "Vyplň údaj","",E14)</f>
        <v>Ing.Martin Krejčí</v>
      </c>
      <c r="M90" s="32"/>
      <c r="N90" s="32"/>
      <c r="O90" s="32"/>
      <c r="P90" s="32"/>
      <c r="Q90" s="32"/>
      <c r="R90" s="3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  <c r="AF90" s="32"/>
      <c r="AG90" s="32"/>
      <c r="AH90" s="32"/>
      <c r="AI90" s="27" t="s">
        <v>31</v>
      </c>
      <c r="AJ90" s="32"/>
      <c r="AK90" s="32"/>
      <c r="AL90" s="32"/>
      <c r="AM90" s="215" t="str">
        <f>IF(E20="","",E20)</f>
        <v>Pflegrová</v>
      </c>
      <c r="AN90" s="216"/>
      <c r="AO90" s="216"/>
      <c r="AP90" s="216"/>
      <c r="AQ90" s="32"/>
      <c r="AR90" s="33"/>
      <c r="AS90" s="224"/>
      <c r="AT90" s="225"/>
      <c r="AU90" s="58"/>
      <c r="AV90" s="58"/>
      <c r="AW90" s="58"/>
      <c r="AX90" s="58"/>
      <c r="AY90" s="58"/>
      <c r="AZ90" s="58"/>
      <c r="BA90" s="58"/>
      <c r="BB90" s="58"/>
      <c r="BC90" s="58"/>
      <c r="BD90" s="59"/>
      <c r="BE90" s="32"/>
    </row>
    <row r="91" spans="1:91" s="2" customFormat="1" ht="10.9" customHeight="1">
      <c r="A91" s="32"/>
      <c r="B91" s="33"/>
      <c r="C91" s="32"/>
      <c r="D91" s="32"/>
      <c r="E91" s="32"/>
      <c r="F91" s="32"/>
      <c r="G91" s="32"/>
      <c r="H91" s="32"/>
      <c r="I91" s="32"/>
      <c r="J91" s="32"/>
      <c r="K91" s="32"/>
      <c r="L91" s="32"/>
      <c r="M91" s="32"/>
      <c r="N91" s="32"/>
      <c r="O91" s="32"/>
      <c r="P91" s="32"/>
      <c r="Q91" s="32"/>
      <c r="R91" s="3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  <c r="AF91" s="32"/>
      <c r="AG91" s="32"/>
      <c r="AH91" s="32"/>
      <c r="AI91" s="32"/>
      <c r="AJ91" s="32"/>
      <c r="AK91" s="32"/>
      <c r="AL91" s="32"/>
      <c r="AM91" s="32"/>
      <c r="AN91" s="32"/>
      <c r="AO91" s="32"/>
      <c r="AP91" s="32"/>
      <c r="AQ91" s="32"/>
      <c r="AR91" s="33"/>
      <c r="AS91" s="224"/>
      <c r="AT91" s="225"/>
      <c r="AU91" s="58"/>
      <c r="AV91" s="58"/>
      <c r="AW91" s="58"/>
      <c r="AX91" s="58"/>
      <c r="AY91" s="58"/>
      <c r="AZ91" s="58"/>
      <c r="BA91" s="58"/>
      <c r="BB91" s="58"/>
      <c r="BC91" s="58"/>
      <c r="BD91" s="59"/>
      <c r="BE91" s="32"/>
    </row>
    <row r="92" spans="1:91" s="2" customFormat="1" ht="29.25" customHeight="1">
      <c r="A92" s="32"/>
      <c r="B92" s="33"/>
      <c r="C92" s="226" t="s">
        <v>55</v>
      </c>
      <c r="D92" s="227"/>
      <c r="E92" s="227"/>
      <c r="F92" s="227"/>
      <c r="G92" s="227"/>
      <c r="H92" s="60"/>
      <c r="I92" s="229" t="s">
        <v>56</v>
      </c>
      <c r="J92" s="227"/>
      <c r="K92" s="227"/>
      <c r="L92" s="227"/>
      <c r="M92" s="227"/>
      <c r="N92" s="227"/>
      <c r="O92" s="227"/>
      <c r="P92" s="227"/>
      <c r="Q92" s="227"/>
      <c r="R92" s="227"/>
      <c r="S92" s="227"/>
      <c r="T92" s="227"/>
      <c r="U92" s="227"/>
      <c r="V92" s="227"/>
      <c r="W92" s="227"/>
      <c r="X92" s="227"/>
      <c r="Y92" s="227"/>
      <c r="Z92" s="227"/>
      <c r="AA92" s="227"/>
      <c r="AB92" s="227"/>
      <c r="AC92" s="227"/>
      <c r="AD92" s="227"/>
      <c r="AE92" s="227"/>
      <c r="AF92" s="227"/>
      <c r="AG92" s="228" t="s">
        <v>57</v>
      </c>
      <c r="AH92" s="227"/>
      <c r="AI92" s="227"/>
      <c r="AJ92" s="227"/>
      <c r="AK92" s="227"/>
      <c r="AL92" s="227"/>
      <c r="AM92" s="227"/>
      <c r="AN92" s="229" t="s">
        <v>58</v>
      </c>
      <c r="AO92" s="227"/>
      <c r="AP92" s="230"/>
      <c r="AQ92" s="61" t="s">
        <v>59</v>
      </c>
      <c r="AR92" s="33"/>
      <c r="AS92" s="62" t="s">
        <v>60</v>
      </c>
      <c r="AT92" s="63" t="s">
        <v>61</v>
      </c>
      <c r="AU92" s="63" t="s">
        <v>62</v>
      </c>
      <c r="AV92" s="63" t="s">
        <v>63</v>
      </c>
      <c r="AW92" s="63" t="s">
        <v>64</v>
      </c>
      <c r="AX92" s="63" t="s">
        <v>65</v>
      </c>
      <c r="AY92" s="63" t="s">
        <v>66</v>
      </c>
      <c r="AZ92" s="63" t="s">
        <v>67</v>
      </c>
      <c r="BA92" s="63" t="s">
        <v>68</v>
      </c>
      <c r="BB92" s="63" t="s">
        <v>69</v>
      </c>
      <c r="BC92" s="63" t="s">
        <v>70</v>
      </c>
      <c r="BD92" s="64" t="s">
        <v>71</v>
      </c>
      <c r="BE92" s="32"/>
    </row>
    <row r="93" spans="1:91" s="2" customFormat="1" ht="10.9" customHeight="1">
      <c r="A93" s="32"/>
      <c r="B93" s="33"/>
      <c r="C93" s="32"/>
      <c r="D93" s="32"/>
      <c r="E93" s="32"/>
      <c r="F93" s="32"/>
      <c r="G93" s="32"/>
      <c r="H93" s="32"/>
      <c r="I93" s="32"/>
      <c r="J93" s="32"/>
      <c r="K93" s="32"/>
      <c r="L93" s="32"/>
      <c r="M93" s="32"/>
      <c r="N93" s="32"/>
      <c r="O93" s="32"/>
      <c r="P93" s="32"/>
      <c r="Q93" s="32"/>
      <c r="R93" s="3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  <c r="AF93" s="32"/>
      <c r="AG93" s="32"/>
      <c r="AH93" s="32"/>
      <c r="AI93" s="32"/>
      <c r="AJ93" s="32"/>
      <c r="AK93" s="32"/>
      <c r="AL93" s="32"/>
      <c r="AM93" s="32"/>
      <c r="AN93" s="32"/>
      <c r="AO93" s="32"/>
      <c r="AP93" s="32"/>
      <c r="AQ93" s="32"/>
      <c r="AR93" s="33"/>
      <c r="AS93" s="65"/>
      <c r="AT93" s="66"/>
      <c r="AU93" s="66"/>
      <c r="AV93" s="66"/>
      <c r="AW93" s="66"/>
      <c r="AX93" s="66"/>
      <c r="AY93" s="66"/>
      <c r="AZ93" s="66"/>
      <c r="BA93" s="66"/>
      <c r="BB93" s="66"/>
      <c r="BC93" s="66"/>
      <c r="BD93" s="67"/>
      <c r="BE93" s="32"/>
    </row>
    <row r="94" spans="1:91" s="6" customFormat="1" ht="32.450000000000003" customHeight="1">
      <c r="B94" s="68"/>
      <c r="C94" s="69" t="s">
        <v>72</v>
      </c>
      <c r="D94" s="70"/>
      <c r="E94" s="70"/>
      <c r="F94" s="70"/>
      <c r="G94" s="70"/>
      <c r="H94" s="70"/>
      <c r="I94" s="70"/>
      <c r="J94" s="70"/>
      <c r="K94" s="70"/>
      <c r="L94" s="70"/>
      <c r="M94" s="70"/>
      <c r="N94" s="70"/>
      <c r="O94" s="70"/>
      <c r="P94" s="70"/>
      <c r="Q94" s="70"/>
      <c r="R94" s="70"/>
      <c r="S94" s="70"/>
      <c r="T94" s="70"/>
      <c r="U94" s="70"/>
      <c r="V94" s="70"/>
      <c r="W94" s="70"/>
      <c r="X94" s="70"/>
      <c r="Y94" s="70"/>
      <c r="Z94" s="70"/>
      <c r="AA94" s="70"/>
      <c r="AB94" s="70"/>
      <c r="AC94" s="70"/>
      <c r="AD94" s="70"/>
      <c r="AE94" s="70"/>
      <c r="AF94" s="70"/>
      <c r="AG94" s="217">
        <f>ROUND(SUM(AG95:AG97),2)</f>
        <v>0</v>
      </c>
      <c r="AH94" s="217"/>
      <c r="AI94" s="217"/>
      <c r="AJ94" s="217"/>
      <c r="AK94" s="217"/>
      <c r="AL94" s="217"/>
      <c r="AM94" s="217"/>
      <c r="AN94" s="218">
        <f>SUM(AG94,AT94)</f>
        <v>0</v>
      </c>
      <c r="AO94" s="218"/>
      <c r="AP94" s="218"/>
      <c r="AQ94" s="72" t="s">
        <v>1</v>
      </c>
      <c r="AR94" s="68"/>
      <c r="AS94" s="73">
        <f>ROUND(SUM(AS95:AS97),2)</f>
        <v>0</v>
      </c>
      <c r="AT94" s="74">
        <f>ROUND(SUM(AV94:AW94),2)</f>
        <v>0</v>
      </c>
      <c r="AU94" s="75">
        <f>ROUND(SUM(AU95:AU97),5)</f>
        <v>0</v>
      </c>
      <c r="AV94" s="74">
        <f>ROUND(AZ94*L29,2)</f>
        <v>0</v>
      </c>
      <c r="AW94" s="74">
        <f>ROUND(BA94*L30,2)</f>
        <v>0</v>
      </c>
      <c r="AX94" s="74">
        <f>ROUND(BB94*L29,2)</f>
        <v>0</v>
      </c>
      <c r="AY94" s="74">
        <f>ROUND(BC94*L30,2)</f>
        <v>0</v>
      </c>
      <c r="AZ94" s="74">
        <f>ROUND(SUM(AZ95:AZ97),2)</f>
        <v>0</v>
      </c>
      <c r="BA94" s="74">
        <f>ROUND(SUM(BA95:BA97),2)</f>
        <v>0</v>
      </c>
      <c r="BB94" s="74">
        <f>ROUND(SUM(BB95:BB97),2)</f>
        <v>0</v>
      </c>
      <c r="BC94" s="74">
        <f>ROUND(SUM(BC95:BC97),2)</f>
        <v>0</v>
      </c>
      <c r="BD94" s="76">
        <f>ROUND(SUM(BD95:BD97),2)</f>
        <v>0</v>
      </c>
      <c r="BS94" s="77" t="s">
        <v>73</v>
      </c>
      <c r="BT94" s="77" t="s">
        <v>74</v>
      </c>
      <c r="BU94" s="78" t="s">
        <v>75</v>
      </c>
      <c r="BV94" s="77" t="s">
        <v>76</v>
      </c>
      <c r="BW94" s="77" t="s">
        <v>4</v>
      </c>
      <c r="BX94" s="77" t="s">
        <v>77</v>
      </c>
      <c r="CL94" s="77" t="s">
        <v>1</v>
      </c>
    </row>
    <row r="95" spans="1:91" s="7" customFormat="1" ht="16.5" customHeight="1">
      <c r="A95" s="79" t="s">
        <v>78</v>
      </c>
      <c r="B95" s="80"/>
      <c r="C95" s="81"/>
      <c r="D95" s="219" t="s">
        <v>79</v>
      </c>
      <c r="E95" s="219"/>
      <c r="F95" s="219"/>
      <c r="G95" s="219"/>
      <c r="H95" s="219"/>
      <c r="I95" s="82"/>
      <c r="J95" s="219" t="s">
        <v>80</v>
      </c>
      <c r="K95" s="219"/>
      <c r="L95" s="219"/>
      <c r="M95" s="219"/>
      <c r="N95" s="219"/>
      <c r="O95" s="219"/>
      <c r="P95" s="219"/>
      <c r="Q95" s="219"/>
      <c r="R95" s="219"/>
      <c r="S95" s="219"/>
      <c r="T95" s="219"/>
      <c r="U95" s="219"/>
      <c r="V95" s="219"/>
      <c r="W95" s="219"/>
      <c r="X95" s="219"/>
      <c r="Y95" s="219"/>
      <c r="Z95" s="219"/>
      <c r="AA95" s="219"/>
      <c r="AB95" s="219"/>
      <c r="AC95" s="219"/>
      <c r="AD95" s="219"/>
      <c r="AE95" s="219"/>
      <c r="AF95" s="219"/>
      <c r="AG95" s="220">
        <f>'1 - SO 101 Komunikace'!J30</f>
        <v>0</v>
      </c>
      <c r="AH95" s="221"/>
      <c r="AI95" s="221"/>
      <c r="AJ95" s="221"/>
      <c r="AK95" s="221"/>
      <c r="AL95" s="221"/>
      <c r="AM95" s="221"/>
      <c r="AN95" s="220">
        <f>SUM(AG95,AT95)</f>
        <v>0</v>
      </c>
      <c r="AO95" s="221"/>
      <c r="AP95" s="221"/>
      <c r="AQ95" s="83" t="s">
        <v>81</v>
      </c>
      <c r="AR95" s="80"/>
      <c r="AS95" s="84">
        <v>0</v>
      </c>
      <c r="AT95" s="85">
        <f>ROUND(SUM(AV95:AW95),2)</f>
        <v>0</v>
      </c>
      <c r="AU95" s="86">
        <f>'1 - SO 101 Komunikace'!P128</f>
        <v>0</v>
      </c>
      <c r="AV95" s="85">
        <f>'1 - SO 101 Komunikace'!J33</f>
        <v>0</v>
      </c>
      <c r="AW95" s="85">
        <f>'1 - SO 101 Komunikace'!J34</f>
        <v>0</v>
      </c>
      <c r="AX95" s="85">
        <f>'1 - SO 101 Komunikace'!J35</f>
        <v>0</v>
      </c>
      <c r="AY95" s="85">
        <f>'1 - SO 101 Komunikace'!J36</f>
        <v>0</v>
      </c>
      <c r="AZ95" s="85">
        <f>'1 - SO 101 Komunikace'!F33</f>
        <v>0</v>
      </c>
      <c r="BA95" s="85">
        <f>'1 - SO 101 Komunikace'!F34</f>
        <v>0</v>
      </c>
      <c r="BB95" s="85">
        <f>'1 - SO 101 Komunikace'!F35</f>
        <v>0</v>
      </c>
      <c r="BC95" s="85">
        <f>'1 - SO 101 Komunikace'!F36</f>
        <v>0</v>
      </c>
      <c r="BD95" s="87">
        <f>'1 - SO 101 Komunikace'!F37</f>
        <v>0</v>
      </c>
      <c r="BT95" s="88" t="s">
        <v>79</v>
      </c>
      <c r="BV95" s="88" t="s">
        <v>76</v>
      </c>
      <c r="BW95" s="88" t="s">
        <v>82</v>
      </c>
      <c r="BX95" s="88" t="s">
        <v>4</v>
      </c>
      <c r="CL95" s="88" t="s">
        <v>1</v>
      </c>
      <c r="CM95" s="88" t="s">
        <v>83</v>
      </c>
    </row>
    <row r="96" spans="1:91" s="7" customFormat="1" ht="16.5" customHeight="1">
      <c r="A96" s="79" t="s">
        <v>78</v>
      </c>
      <c r="B96" s="80"/>
      <c r="C96" s="81"/>
      <c r="D96" s="219" t="s">
        <v>83</v>
      </c>
      <c r="E96" s="219"/>
      <c r="F96" s="219"/>
      <c r="G96" s="219"/>
      <c r="H96" s="219"/>
      <c r="I96" s="82"/>
      <c r="J96" s="219" t="s">
        <v>84</v>
      </c>
      <c r="K96" s="219"/>
      <c r="L96" s="219"/>
      <c r="M96" s="219"/>
      <c r="N96" s="219"/>
      <c r="O96" s="219"/>
      <c r="P96" s="219"/>
      <c r="Q96" s="219"/>
      <c r="R96" s="219"/>
      <c r="S96" s="219"/>
      <c r="T96" s="219"/>
      <c r="U96" s="219"/>
      <c r="V96" s="219"/>
      <c r="W96" s="219"/>
      <c r="X96" s="219"/>
      <c r="Y96" s="219"/>
      <c r="Z96" s="219"/>
      <c r="AA96" s="219"/>
      <c r="AB96" s="219"/>
      <c r="AC96" s="219"/>
      <c r="AD96" s="219"/>
      <c r="AE96" s="219"/>
      <c r="AF96" s="219"/>
      <c r="AG96" s="220">
        <f>'2 - SO 401 Veřejné osvětlení'!J30</f>
        <v>0</v>
      </c>
      <c r="AH96" s="221"/>
      <c r="AI96" s="221"/>
      <c r="AJ96" s="221"/>
      <c r="AK96" s="221"/>
      <c r="AL96" s="221"/>
      <c r="AM96" s="221"/>
      <c r="AN96" s="220">
        <f>SUM(AG96,AT96)</f>
        <v>0</v>
      </c>
      <c r="AO96" s="221"/>
      <c r="AP96" s="221"/>
      <c r="AQ96" s="83" t="s">
        <v>81</v>
      </c>
      <c r="AR96" s="80"/>
      <c r="AS96" s="84">
        <v>0</v>
      </c>
      <c r="AT96" s="85">
        <f>ROUND(SUM(AV96:AW96),2)</f>
        <v>0</v>
      </c>
      <c r="AU96" s="86">
        <f>'2 - SO 401 Veřejné osvětlení'!P116</f>
        <v>0</v>
      </c>
      <c r="AV96" s="85">
        <f>'2 - SO 401 Veřejné osvětlení'!J33</f>
        <v>0</v>
      </c>
      <c r="AW96" s="85">
        <f>'2 - SO 401 Veřejné osvětlení'!J34</f>
        <v>0</v>
      </c>
      <c r="AX96" s="85">
        <f>'2 - SO 401 Veřejné osvětlení'!J35</f>
        <v>0</v>
      </c>
      <c r="AY96" s="85">
        <f>'2 - SO 401 Veřejné osvětlení'!J36</f>
        <v>0</v>
      </c>
      <c r="AZ96" s="85">
        <f>'2 - SO 401 Veřejné osvětlení'!F33</f>
        <v>0</v>
      </c>
      <c r="BA96" s="85">
        <f>'2 - SO 401 Veřejné osvětlení'!F34</f>
        <v>0</v>
      </c>
      <c r="BB96" s="85">
        <f>'2 - SO 401 Veřejné osvětlení'!F35</f>
        <v>0</v>
      </c>
      <c r="BC96" s="85">
        <f>'2 - SO 401 Veřejné osvětlení'!F36</f>
        <v>0</v>
      </c>
      <c r="BD96" s="87">
        <f>'2 - SO 401 Veřejné osvětlení'!F37</f>
        <v>0</v>
      </c>
      <c r="BT96" s="88" t="s">
        <v>79</v>
      </c>
      <c r="BV96" s="88" t="s">
        <v>76</v>
      </c>
      <c r="BW96" s="88" t="s">
        <v>85</v>
      </c>
      <c r="BX96" s="88" t="s">
        <v>4</v>
      </c>
      <c r="CL96" s="88" t="s">
        <v>1</v>
      </c>
      <c r="CM96" s="88" t="s">
        <v>83</v>
      </c>
    </row>
    <row r="97" spans="1:91" s="7" customFormat="1" ht="16.5" customHeight="1">
      <c r="A97" s="79" t="s">
        <v>78</v>
      </c>
      <c r="B97" s="80"/>
      <c r="C97" s="81"/>
      <c r="D97" s="219" t="s">
        <v>86</v>
      </c>
      <c r="E97" s="219"/>
      <c r="F97" s="219"/>
      <c r="G97" s="219"/>
      <c r="H97" s="219"/>
      <c r="I97" s="82"/>
      <c r="J97" s="219" t="s">
        <v>87</v>
      </c>
      <c r="K97" s="219"/>
      <c r="L97" s="219"/>
      <c r="M97" s="219"/>
      <c r="N97" s="219"/>
      <c r="O97" s="219"/>
      <c r="P97" s="219"/>
      <c r="Q97" s="219"/>
      <c r="R97" s="219"/>
      <c r="S97" s="219"/>
      <c r="T97" s="219"/>
      <c r="U97" s="219"/>
      <c r="V97" s="219"/>
      <c r="W97" s="219"/>
      <c r="X97" s="219"/>
      <c r="Y97" s="219"/>
      <c r="Z97" s="219"/>
      <c r="AA97" s="219"/>
      <c r="AB97" s="219"/>
      <c r="AC97" s="219"/>
      <c r="AD97" s="219"/>
      <c r="AE97" s="219"/>
      <c r="AF97" s="219"/>
      <c r="AG97" s="220">
        <f>'3 - SO 403 Přeložka PODA'!J30</f>
        <v>0</v>
      </c>
      <c r="AH97" s="221"/>
      <c r="AI97" s="221"/>
      <c r="AJ97" s="221"/>
      <c r="AK97" s="221"/>
      <c r="AL97" s="221"/>
      <c r="AM97" s="221"/>
      <c r="AN97" s="220">
        <f>SUM(AG97,AT97)</f>
        <v>0</v>
      </c>
      <c r="AO97" s="221"/>
      <c r="AP97" s="221"/>
      <c r="AQ97" s="83" t="s">
        <v>81</v>
      </c>
      <c r="AR97" s="80"/>
      <c r="AS97" s="84">
        <v>0</v>
      </c>
      <c r="AT97" s="85">
        <f>ROUND(SUM(AV97:AW97),2)</f>
        <v>0</v>
      </c>
      <c r="AU97" s="86">
        <f>'3 - SO 403 Přeložka PODA'!P116</f>
        <v>0</v>
      </c>
      <c r="AV97" s="85">
        <f>'3 - SO 403 Přeložka PODA'!J33</f>
        <v>0</v>
      </c>
      <c r="AW97" s="85">
        <f>'3 - SO 403 Přeložka PODA'!J34</f>
        <v>0</v>
      </c>
      <c r="AX97" s="85">
        <f>'3 - SO 403 Přeložka PODA'!J35</f>
        <v>0</v>
      </c>
      <c r="AY97" s="85">
        <f>'3 - SO 403 Přeložka PODA'!J36</f>
        <v>0</v>
      </c>
      <c r="AZ97" s="85">
        <f>'3 - SO 403 Přeložka PODA'!F33</f>
        <v>0</v>
      </c>
      <c r="BA97" s="85">
        <f>'3 - SO 403 Přeložka PODA'!F34</f>
        <v>0</v>
      </c>
      <c r="BB97" s="85">
        <f>'3 - SO 403 Přeložka PODA'!F35</f>
        <v>0</v>
      </c>
      <c r="BC97" s="85">
        <f>'3 - SO 403 Přeložka PODA'!F36</f>
        <v>0</v>
      </c>
      <c r="BD97" s="87">
        <f>'3 - SO 403 Přeložka PODA'!F37</f>
        <v>0</v>
      </c>
      <c r="BT97" s="88" t="s">
        <v>79</v>
      </c>
      <c r="BV97" s="88" t="s">
        <v>76</v>
      </c>
      <c r="BW97" s="88" t="s">
        <v>88</v>
      </c>
      <c r="BX97" s="88" t="s">
        <v>4</v>
      </c>
      <c r="CL97" s="88" t="s">
        <v>1</v>
      </c>
      <c r="CM97" s="88" t="s">
        <v>83</v>
      </c>
    </row>
    <row r="98" spans="1:91" s="2" customFormat="1" ht="30" customHeight="1">
      <c r="A98" s="32"/>
      <c r="B98" s="33"/>
      <c r="C98" s="32"/>
      <c r="D98" s="32"/>
      <c r="E98" s="32"/>
      <c r="F98" s="32"/>
      <c r="G98" s="32"/>
      <c r="H98" s="32"/>
      <c r="I98" s="32"/>
      <c r="J98" s="32"/>
      <c r="K98" s="32"/>
      <c r="L98" s="32"/>
      <c r="M98" s="32"/>
      <c r="N98" s="32"/>
      <c r="O98" s="32"/>
      <c r="P98" s="32"/>
      <c r="Q98" s="32"/>
      <c r="R98" s="32"/>
      <c r="S98" s="32"/>
      <c r="T98" s="32"/>
      <c r="U98" s="32"/>
      <c r="V98" s="32"/>
      <c r="W98" s="32"/>
      <c r="X98" s="32"/>
      <c r="Y98" s="32"/>
      <c r="Z98" s="32"/>
      <c r="AA98" s="32"/>
      <c r="AB98" s="32"/>
      <c r="AC98" s="32"/>
      <c r="AD98" s="32"/>
      <c r="AE98" s="32"/>
      <c r="AF98" s="32"/>
      <c r="AG98" s="32"/>
      <c r="AH98" s="32"/>
      <c r="AI98" s="32"/>
      <c r="AJ98" s="32"/>
      <c r="AK98" s="32"/>
      <c r="AL98" s="32"/>
      <c r="AM98" s="32"/>
      <c r="AN98" s="32"/>
      <c r="AO98" s="32"/>
      <c r="AP98" s="32"/>
      <c r="AQ98" s="32"/>
      <c r="AR98" s="33"/>
      <c r="AS98" s="32"/>
      <c r="AT98" s="32"/>
      <c r="AU98" s="32"/>
      <c r="AV98" s="32"/>
      <c r="AW98" s="32"/>
      <c r="AX98" s="32"/>
      <c r="AY98" s="32"/>
      <c r="AZ98" s="32"/>
      <c r="BA98" s="32"/>
      <c r="BB98" s="32"/>
      <c r="BC98" s="32"/>
      <c r="BD98" s="32"/>
      <c r="BE98" s="32"/>
    </row>
    <row r="99" spans="1:91" s="2" customFormat="1" ht="6.95" customHeight="1">
      <c r="A99" s="32"/>
      <c r="B99" s="47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33"/>
      <c r="AS99" s="32"/>
      <c r="AT99" s="32"/>
      <c r="AU99" s="32"/>
      <c r="AV99" s="32"/>
      <c r="AW99" s="32"/>
      <c r="AX99" s="32"/>
      <c r="AY99" s="32"/>
      <c r="AZ99" s="32"/>
      <c r="BA99" s="32"/>
      <c r="BB99" s="32"/>
      <c r="BC99" s="32"/>
      <c r="BD99" s="32"/>
      <c r="BE99" s="32"/>
    </row>
  </sheetData>
  <mergeCells count="50">
    <mergeCell ref="AN97:AP97"/>
    <mergeCell ref="D97:H97"/>
    <mergeCell ref="J97:AF97"/>
    <mergeCell ref="AG97:AM97"/>
    <mergeCell ref="AS89:AT91"/>
    <mergeCell ref="AM90:AP90"/>
    <mergeCell ref="C92:G92"/>
    <mergeCell ref="AG92:AM92"/>
    <mergeCell ref="I92:AF92"/>
    <mergeCell ref="AN92:AP92"/>
    <mergeCell ref="D96:H96"/>
    <mergeCell ref="AG96:AM96"/>
    <mergeCell ref="AN96:AP96"/>
    <mergeCell ref="D95:H95"/>
    <mergeCell ref="AG95:AM95"/>
    <mergeCell ref="J95:AF95"/>
    <mergeCell ref="AN95:AP95"/>
    <mergeCell ref="AM87:AN87"/>
    <mergeCell ref="AM89:AP89"/>
    <mergeCell ref="AG94:AM94"/>
    <mergeCell ref="AN94:AP94"/>
    <mergeCell ref="J96:AF96"/>
    <mergeCell ref="AK30:AO30"/>
    <mergeCell ref="L30:P30"/>
    <mergeCell ref="W30:AE30"/>
    <mergeCell ref="L31:P31"/>
    <mergeCell ref="L85:AO85"/>
    <mergeCell ref="AK26:AO26"/>
    <mergeCell ref="L28:P28"/>
    <mergeCell ref="W28:AE28"/>
    <mergeCell ref="AK28:AO28"/>
    <mergeCell ref="W29:AE29"/>
    <mergeCell ref="L29:P29"/>
    <mergeCell ref="AK29:AO29"/>
    <mergeCell ref="AR2:BE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4"/>
    <mergeCell ref="K5:AO5"/>
    <mergeCell ref="K6:AO6"/>
    <mergeCell ref="E14:AJ14"/>
    <mergeCell ref="E23:AN23"/>
  </mergeCells>
  <hyperlinks>
    <hyperlink ref="A95" location="'1 - SO 101 Komunikace'!C2" display="/"/>
    <hyperlink ref="A96" location="'2 - SO 401 Veřejné osvětlení'!C2" display="/"/>
    <hyperlink ref="A97" location="'3 - SO 403 Přeložka PODA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570"/>
  <sheetViews>
    <sheetView showGridLines="0" tabSelected="1" topLeftCell="A551" workbookViewId="0">
      <selection activeCell="X560" sqref="X560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192" t="s">
        <v>5</v>
      </c>
      <c r="M2" s="193"/>
      <c r="N2" s="193"/>
      <c r="O2" s="193"/>
      <c r="P2" s="193"/>
      <c r="Q2" s="193"/>
      <c r="R2" s="193"/>
      <c r="S2" s="193"/>
      <c r="T2" s="193"/>
      <c r="U2" s="193"/>
      <c r="V2" s="193"/>
      <c r="AT2" s="17" t="s">
        <v>82</v>
      </c>
    </row>
    <row r="3" spans="1:46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83</v>
      </c>
    </row>
    <row r="4" spans="1:46" s="1" customFormat="1" ht="24.95" customHeight="1">
      <c r="B4" s="20"/>
      <c r="D4" s="21" t="s">
        <v>90</v>
      </c>
      <c r="L4" s="20"/>
      <c r="M4" s="89" t="s">
        <v>10</v>
      </c>
      <c r="AT4" s="17" t="s">
        <v>3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27" t="s">
        <v>15</v>
      </c>
      <c r="L6" s="20"/>
    </row>
    <row r="7" spans="1:46" s="1" customFormat="1" ht="26.25" customHeight="1">
      <c r="B7" s="20"/>
      <c r="E7" s="232" t="str">
        <f>'Rekapitulace stavby'!K6</f>
        <v>Dopravní terminál v Bohumíně-autobusové stanoviště a cyklostezka na ul.9.května</v>
      </c>
      <c r="F7" s="233"/>
      <c r="G7" s="233"/>
      <c r="H7" s="233"/>
      <c r="L7" s="20"/>
    </row>
    <row r="8" spans="1:46" s="2" customFormat="1" ht="12" customHeight="1">
      <c r="A8" s="32"/>
      <c r="B8" s="33"/>
      <c r="C8" s="32"/>
      <c r="D8" s="27" t="s">
        <v>91</v>
      </c>
      <c r="E8" s="32"/>
      <c r="F8" s="32"/>
      <c r="G8" s="32"/>
      <c r="H8" s="32"/>
      <c r="I8" s="32"/>
      <c r="J8" s="32"/>
      <c r="K8" s="32"/>
      <c r="L8" s="42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6.5" customHeight="1">
      <c r="A9" s="32"/>
      <c r="B9" s="33"/>
      <c r="C9" s="32"/>
      <c r="D9" s="32"/>
      <c r="E9" s="212" t="s">
        <v>92</v>
      </c>
      <c r="F9" s="231"/>
      <c r="G9" s="231"/>
      <c r="H9" s="231"/>
      <c r="I9" s="32"/>
      <c r="J9" s="32"/>
      <c r="K9" s="32"/>
      <c r="L9" s="4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>
      <c r="A10" s="32"/>
      <c r="B10" s="33"/>
      <c r="C10" s="32"/>
      <c r="D10" s="32"/>
      <c r="E10" s="32"/>
      <c r="F10" s="32"/>
      <c r="G10" s="32"/>
      <c r="H10" s="32"/>
      <c r="I10" s="32"/>
      <c r="J10" s="32"/>
      <c r="K10" s="32"/>
      <c r="L10" s="4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customHeight="1">
      <c r="A11" s="32"/>
      <c r="B11" s="33"/>
      <c r="C11" s="32"/>
      <c r="D11" s="27" t="s">
        <v>17</v>
      </c>
      <c r="E11" s="32"/>
      <c r="F11" s="25" t="s">
        <v>1</v>
      </c>
      <c r="G11" s="32"/>
      <c r="H11" s="32"/>
      <c r="I11" s="27" t="s">
        <v>18</v>
      </c>
      <c r="J11" s="25" t="s">
        <v>1</v>
      </c>
      <c r="K11" s="32"/>
      <c r="L11" s="4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>
      <c r="A12" s="32"/>
      <c r="B12" s="33"/>
      <c r="C12" s="32"/>
      <c r="D12" s="27" t="s">
        <v>19</v>
      </c>
      <c r="E12" s="32"/>
      <c r="F12" s="25" t="s">
        <v>20</v>
      </c>
      <c r="G12" s="32"/>
      <c r="H12" s="32"/>
      <c r="I12" s="27" t="s">
        <v>21</v>
      </c>
      <c r="J12" s="55" t="str">
        <f>'Rekapitulace stavby'!AN8</f>
        <v>7. 6. 2021</v>
      </c>
      <c r="K12" s="32"/>
      <c r="L12" s="4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9" customHeight="1">
      <c r="A13" s="32"/>
      <c r="B13" s="33"/>
      <c r="C13" s="32"/>
      <c r="D13" s="32"/>
      <c r="E13" s="32"/>
      <c r="F13" s="32"/>
      <c r="G13" s="32"/>
      <c r="H13" s="32"/>
      <c r="I13" s="32"/>
      <c r="J13" s="32"/>
      <c r="K13" s="32"/>
      <c r="L13" s="4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3"/>
      <c r="C14" s="32"/>
      <c r="D14" s="27" t="s">
        <v>23</v>
      </c>
      <c r="E14" s="32"/>
      <c r="F14" s="32"/>
      <c r="G14" s="32"/>
      <c r="H14" s="32"/>
      <c r="I14" s="27" t="s">
        <v>24</v>
      </c>
      <c r="J14" s="25" t="s">
        <v>1</v>
      </c>
      <c r="K14" s="32"/>
      <c r="L14" s="4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customHeight="1">
      <c r="A15" s="32"/>
      <c r="B15" s="33"/>
      <c r="C15" s="32"/>
      <c r="D15" s="32"/>
      <c r="E15" s="25" t="s">
        <v>25</v>
      </c>
      <c r="F15" s="32"/>
      <c r="G15" s="32"/>
      <c r="H15" s="32"/>
      <c r="I15" s="27" t="s">
        <v>26</v>
      </c>
      <c r="J15" s="25" t="s">
        <v>1</v>
      </c>
      <c r="K15" s="32"/>
      <c r="L15" s="4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6.95" customHeight="1">
      <c r="A16" s="32"/>
      <c r="B16" s="33"/>
      <c r="C16" s="32"/>
      <c r="D16" s="32"/>
      <c r="E16" s="32"/>
      <c r="F16" s="32"/>
      <c r="G16" s="32"/>
      <c r="H16" s="32"/>
      <c r="I16" s="32"/>
      <c r="J16" s="32"/>
      <c r="K16" s="32"/>
      <c r="L16" s="4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>
      <c r="A17" s="32"/>
      <c r="B17" s="33"/>
      <c r="C17" s="32"/>
      <c r="D17" s="27" t="s">
        <v>27</v>
      </c>
      <c r="E17" s="32"/>
      <c r="F17" s="32"/>
      <c r="G17" s="32"/>
      <c r="H17" s="32"/>
      <c r="I17" s="27" t="s">
        <v>24</v>
      </c>
      <c r="J17" s="28">
        <f>'Rekapitulace stavby'!AN13</f>
        <v>0</v>
      </c>
      <c r="K17" s="32"/>
      <c r="L17" s="4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>
      <c r="A18" s="32"/>
      <c r="B18" s="33"/>
      <c r="C18" s="32"/>
      <c r="D18" s="32"/>
      <c r="E18" s="234" t="str">
        <f>'Rekapitulace stavby'!E14</f>
        <v>Ing.Martin Krejčí</v>
      </c>
      <c r="F18" s="204"/>
      <c r="G18" s="204"/>
      <c r="H18" s="204"/>
      <c r="I18" s="27" t="s">
        <v>26</v>
      </c>
      <c r="J18" s="28">
        <f>'Rekapitulace stavby'!AN14</f>
        <v>0</v>
      </c>
      <c r="K18" s="32"/>
      <c r="L18" s="4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5" customHeight="1">
      <c r="A19" s="32"/>
      <c r="B19" s="33"/>
      <c r="C19" s="32"/>
      <c r="D19" s="32"/>
      <c r="E19" s="32"/>
      <c r="F19" s="32"/>
      <c r="G19" s="32"/>
      <c r="H19" s="32"/>
      <c r="I19" s="32"/>
      <c r="J19" s="32"/>
      <c r="K19" s="32"/>
      <c r="L19" s="4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>
      <c r="A20" s="32"/>
      <c r="B20" s="33"/>
      <c r="C20" s="32"/>
      <c r="D20" s="27" t="s">
        <v>28</v>
      </c>
      <c r="E20" s="32"/>
      <c r="F20" s="32"/>
      <c r="G20" s="32"/>
      <c r="H20" s="32"/>
      <c r="I20" s="27" t="s">
        <v>24</v>
      </c>
      <c r="J20" s="25" t="s">
        <v>1</v>
      </c>
      <c r="K20" s="32"/>
      <c r="L20" s="4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>
      <c r="A21" s="32"/>
      <c r="B21" s="33"/>
      <c r="C21" s="32"/>
      <c r="D21" s="32"/>
      <c r="E21" s="25" t="s">
        <v>29</v>
      </c>
      <c r="F21" s="32"/>
      <c r="G21" s="32"/>
      <c r="H21" s="32"/>
      <c r="I21" s="27" t="s">
        <v>26</v>
      </c>
      <c r="J21" s="25" t="s">
        <v>1</v>
      </c>
      <c r="K21" s="32"/>
      <c r="L21" s="4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5" customHeight="1">
      <c r="A22" s="32"/>
      <c r="B22" s="33"/>
      <c r="C22" s="32"/>
      <c r="D22" s="32"/>
      <c r="E22" s="32"/>
      <c r="F22" s="32"/>
      <c r="G22" s="32"/>
      <c r="H22" s="32"/>
      <c r="I22" s="32"/>
      <c r="J22" s="32"/>
      <c r="K22" s="32"/>
      <c r="L22" s="4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>
      <c r="A23" s="32"/>
      <c r="B23" s="33"/>
      <c r="C23" s="32"/>
      <c r="D23" s="27" t="s">
        <v>31</v>
      </c>
      <c r="E23" s="32"/>
      <c r="F23" s="32"/>
      <c r="G23" s="32"/>
      <c r="H23" s="32"/>
      <c r="I23" s="27" t="s">
        <v>24</v>
      </c>
      <c r="J23" s="25" t="s">
        <v>1</v>
      </c>
      <c r="K23" s="32"/>
      <c r="L23" s="4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>
      <c r="A24" s="32"/>
      <c r="B24" s="33"/>
      <c r="C24" s="32"/>
      <c r="D24" s="32"/>
      <c r="E24" s="25" t="s">
        <v>32</v>
      </c>
      <c r="F24" s="32"/>
      <c r="G24" s="32"/>
      <c r="H24" s="32"/>
      <c r="I24" s="27" t="s">
        <v>26</v>
      </c>
      <c r="J24" s="25" t="s">
        <v>1</v>
      </c>
      <c r="K24" s="32"/>
      <c r="L24" s="4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5" customHeight="1">
      <c r="A25" s="32"/>
      <c r="B25" s="33"/>
      <c r="C25" s="32"/>
      <c r="D25" s="32"/>
      <c r="E25" s="32"/>
      <c r="F25" s="32"/>
      <c r="G25" s="32"/>
      <c r="H25" s="32"/>
      <c r="I25" s="32"/>
      <c r="J25" s="32"/>
      <c r="K25" s="32"/>
      <c r="L25" s="4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>
      <c r="A26" s="32"/>
      <c r="B26" s="33"/>
      <c r="C26" s="32"/>
      <c r="D26" s="27" t="s">
        <v>33</v>
      </c>
      <c r="E26" s="32"/>
      <c r="F26" s="32"/>
      <c r="G26" s="32"/>
      <c r="H26" s="32"/>
      <c r="I26" s="32"/>
      <c r="J26" s="32"/>
      <c r="K26" s="32"/>
      <c r="L26" s="4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6.5" customHeight="1">
      <c r="A27" s="90"/>
      <c r="B27" s="91"/>
      <c r="C27" s="90"/>
      <c r="D27" s="90"/>
      <c r="E27" s="208" t="s">
        <v>1</v>
      </c>
      <c r="F27" s="208"/>
      <c r="G27" s="208"/>
      <c r="H27" s="208"/>
      <c r="I27" s="90"/>
      <c r="J27" s="90"/>
      <c r="K27" s="90"/>
      <c r="L27" s="92"/>
      <c r="S27" s="90"/>
      <c r="T27" s="90"/>
      <c r="U27" s="90"/>
      <c r="V27" s="90"/>
      <c r="W27" s="90"/>
      <c r="X27" s="90"/>
      <c r="Y27" s="90"/>
      <c r="Z27" s="90"/>
      <c r="AA27" s="90"/>
      <c r="AB27" s="90"/>
      <c r="AC27" s="90"/>
      <c r="AD27" s="90"/>
      <c r="AE27" s="90"/>
    </row>
    <row r="28" spans="1:31" s="2" customFormat="1" ht="6.95" customHeight="1">
      <c r="A28" s="32"/>
      <c r="B28" s="33"/>
      <c r="C28" s="32"/>
      <c r="D28" s="32"/>
      <c r="E28" s="32"/>
      <c r="F28" s="32"/>
      <c r="G28" s="32"/>
      <c r="H28" s="32"/>
      <c r="I28" s="32"/>
      <c r="J28" s="32"/>
      <c r="K28" s="32"/>
      <c r="L28" s="4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5" customHeight="1">
      <c r="A29" s="32"/>
      <c r="B29" s="33"/>
      <c r="C29" s="32"/>
      <c r="D29" s="66"/>
      <c r="E29" s="66"/>
      <c r="F29" s="66"/>
      <c r="G29" s="66"/>
      <c r="H29" s="66"/>
      <c r="I29" s="66"/>
      <c r="J29" s="66"/>
      <c r="K29" s="66"/>
      <c r="L29" s="42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25.35" customHeight="1">
      <c r="A30" s="32"/>
      <c r="B30" s="33"/>
      <c r="C30" s="32"/>
      <c r="D30" s="93" t="s">
        <v>34</v>
      </c>
      <c r="E30" s="32"/>
      <c r="F30" s="32"/>
      <c r="G30" s="32"/>
      <c r="H30" s="32"/>
      <c r="I30" s="32"/>
      <c r="J30" s="71">
        <v>0</v>
      </c>
      <c r="K30" s="32"/>
      <c r="L30" s="4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5" customHeight="1">
      <c r="A31" s="32"/>
      <c r="B31" s="33"/>
      <c r="C31" s="32"/>
      <c r="D31" s="66"/>
      <c r="E31" s="66"/>
      <c r="F31" s="66"/>
      <c r="G31" s="66"/>
      <c r="H31" s="66"/>
      <c r="I31" s="66"/>
      <c r="J31" s="66"/>
      <c r="K31" s="66"/>
      <c r="L31" s="4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14.45" customHeight="1">
      <c r="A32" s="32"/>
      <c r="B32" s="33"/>
      <c r="C32" s="32"/>
      <c r="D32" s="32"/>
      <c r="E32" s="32"/>
      <c r="F32" s="36" t="s">
        <v>36</v>
      </c>
      <c r="G32" s="32"/>
      <c r="H32" s="32"/>
      <c r="I32" s="36" t="s">
        <v>35</v>
      </c>
      <c r="J32" s="36" t="s">
        <v>37</v>
      </c>
      <c r="K32" s="32"/>
      <c r="L32" s="42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14.45" customHeight="1">
      <c r="A33" s="32"/>
      <c r="B33" s="33"/>
      <c r="C33" s="32"/>
      <c r="D33" s="94" t="s">
        <v>38</v>
      </c>
      <c r="E33" s="27" t="s">
        <v>39</v>
      </c>
      <c r="F33" s="95">
        <f>ROUND((SUM(BE128:BE569)),  2)</f>
        <v>0</v>
      </c>
      <c r="G33" s="32"/>
      <c r="H33" s="32"/>
      <c r="I33" s="96">
        <v>0.21</v>
      </c>
      <c r="J33" s="95">
        <f>ROUND(((SUM(BE128:BE569))*I33),  2)</f>
        <v>0</v>
      </c>
      <c r="K33" s="32"/>
      <c r="L33" s="42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>
      <c r="A34" s="32"/>
      <c r="B34" s="33"/>
      <c r="C34" s="32"/>
      <c r="D34" s="32"/>
      <c r="E34" s="27" t="s">
        <v>40</v>
      </c>
      <c r="F34" s="95">
        <f>ROUND((SUM(BF128:BF569)),  2)</f>
        <v>0</v>
      </c>
      <c r="G34" s="32"/>
      <c r="H34" s="32"/>
      <c r="I34" s="96">
        <v>0.15</v>
      </c>
      <c r="J34" s="95">
        <f>ROUND(((SUM(BF128:BF569))*I34),  2)</f>
        <v>0</v>
      </c>
      <c r="K34" s="32"/>
      <c r="L34" s="4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hidden="1" customHeight="1">
      <c r="A35" s="32"/>
      <c r="B35" s="33"/>
      <c r="C35" s="32"/>
      <c r="D35" s="32"/>
      <c r="E35" s="27" t="s">
        <v>41</v>
      </c>
      <c r="F35" s="95">
        <f>ROUND((SUM(BG128:BG569)),  2)</f>
        <v>0</v>
      </c>
      <c r="G35" s="32"/>
      <c r="H35" s="32"/>
      <c r="I35" s="96">
        <v>0.21</v>
      </c>
      <c r="J35" s="95">
        <f>0</f>
        <v>0</v>
      </c>
      <c r="K35" s="32"/>
      <c r="L35" s="42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hidden="1" customHeight="1">
      <c r="A36" s="32"/>
      <c r="B36" s="33"/>
      <c r="C36" s="32"/>
      <c r="D36" s="32"/>
      <c r="E36" s="27" t="s">
        <v>42</v>
      </c>
      <c r="F36" s="95">
        <f>ROUND((SUM(BH128:BH569)),  2)</f>
        <v>0</v>
      </c>
      <c r="G36" s="32"/>
      <c r="H36" s="32"/>
      <c r="I36" s="96">
        <v>0.15</v>
      </c>
      <c r="J36" s="95">
        <f>0</f>
        <v>0</v>
      </c>
      <c r="K36" s="32"/>
      <c r="L36" s="4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>
      <c r="A37" s="32"/>
      <c r="B37" s="33"/>
      <c r="C37" s="32"/>
      <c r="D37" s="32"/>
      <c r="E37" s="27" t="s">
        <v>43</v>
      </c>
      <c r="F37" s="95">
        <f>ROUND((SUM(BI128:BI569)),  2)</f>
        <v>0</v>
      </c>
      <c r="G37" s="32"/>
      <c r="H37" s="32"/>
      <c r="I37" s="96">
        <v>0</v>
      </c>
      <c r="J37" s="95">
        <f>0</f>
        <v>0</v>
      </c>
      <c r="K37" s="32"/>
      <c r="L37" s="4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6.95" customHeight="1">
      <c r="A38" s="32"/>
      <c r="B38" s="33"/>
      <c r="C38" s="32"/>
      <c r="D38" s="32"/>
      <c r="E38" s="32"/>
      <c r="F38" s="32"/>
      <c r="G38" s="32"/>
      <c r="H38" s="32"/>
      <c r="I38" s="32"/>
      <c r="J38" s="32"/>
      <c r="K38" s="32"/>
      <c r="L38" s="4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25.35" customHeight="1">
      <c r="A39" s="32"/>
      <c r="B39" s="33"/>
      <c r="C39" s="97"/>
      <c r="D39" s="98" t="s">
        <v>44</v>
      </c>
      <c r="E39" s="60"/>
      <c r="F39" s="60"/>
      <c r="G39" s="99" t="s">
        <v>45</v>
      </c>
      <c r="H39" s="100" t="s">
        <v>46</v>
      </c>
      <c r="I39" s="60"/>
      <c r="J39" s="101">
        <f>SUM(J30:J37)</f>
        <v>0</v>
      </c>
      <c r="K39" s="102"/>
      <c r="L39" s="42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14.45" customHeight="1">
      <c r="A40" s="32"/>
      <c r="B40" s="33"/>
      <c r="C40" s="32"/>
      <c r="D40" s="32"/>
      <c r="E40" s="32"/>
      <c r="F40" s="32"/>
      <c r="G40" s="32"/>
      <c r="H40" s="32"/>
      <c r="I40" s="32"/>
      <c r="J40" s="32"/>
      <c r="K40" s="32"/>
      <c r="L40" s="42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1" customFormat="1" ht="14.45" customHeight="1">
      <c r="B41" s="20"/>
      <c r="L41" s="20"/>
    </row>
    <row r="42" spans="1:31" s="1" customFormat="1" ht="14.45" customHeight="1">
      <c r="B42" s="20"/>
      <c r="L42" s="20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42"/>
      <c r="D50" s="43" t="s">
        <v>47</v>
      </c>
      <c r="E50" s="44"/>
      <c r="F50" s="44"/>
      <c r="G50" s="43" t="s">
        <v>48</v>
      </c>
      <c r="H50" s="44"/>
      <c r="I50" s="44"/>
      <c r="J50" s="44"/>
      <c r="K50" s="44"/>
      <c r="L50" s="42"/>
    </row>
    <row r="51" spans="1:31">
      <c r="B51" s="20"/>
      <c r="L51" s="20"/>
    </row>
    <row r="52" spans="1:31">
      <c r="B52" s="20"/>
      <c r="L52" s="20"/>
    </row>
    <row r="53" spans="1:31">
      <c r="B53" s="20"/>
      <c r="L53" s="20"/>
    </row>
    <row r="54" spans="1:31">
      <c r="B54" s="20"/>
      <c r="L54" s="20"/>
    </row>
    <row r="55" spans="1:31">
      <c r="B55" s="20"/>
      <c r="L55" s="20"/>
    </row>
    <row r="56" spans="1:31">
      <c r="B56" s="20"/>
      <c r="L56" s="20"/>
    </row>
    <row r="57" spans="1:31">
      <c r="B57" s="20"/>
      <c r="L57" s="20"/>
    </row>
    <row r="58" spans="1:31">
      <c r="B58" s="20"/>
      <c r="L58" s="20"/>
    </row>
    <row r="59" spans="1:31">
      <c r="B59" s="20"/>
      <c r="L59" s="20"/>
    </row>
    <row r="60" spans="1:31">
      <c r="B60" s="20"/>
      <c r="L60" s="20"/>
    </row>
    <row r="61" spans="1:31" s="2" customFormat="1" ht="12.75">
      <c r="A61" s="32"/>
      <c r="B61" s="33"/>
      <c r="C61" s="32"/>
      <c r="D61" s="45" t="s">
        <v>49</v>
      </c>
      <c r="E61" s="35"/>
      <c r="F61" s="103" t="s">
        <v>50</v>
      </c>
      <c r="G61" s="45" t="s">
        <v>49</v>
      </c>
      <c r="H61" s="35"/>
      <c r="I61" s="35"/>
      <c r="J61" s="104" t="s">
        <v>50</v>
      </c>
      <c r="K61" s="35"/>
      <c r="L61" s="42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>
      <c r="B62" s="20"/>
      <c r="L62" s="20"/>
    </row>
    <row r="63" spans="1:31">
      <c r="B63" s="20"/>
      <c r="L63" s="20"/>
    </row>
    <row r="64" spans="1:31">
      <c r="B64" s="20"/>
      <c r="L64" s="20"/>
    </row>
    <row r="65" spans="1:31" s="2" customFormat="1" ht="12.75">
      <c r="A65" s="32"/>
      <c r="B65" s="33"/>
      <c r="C65" s="32"/>
      <c r="D65" s="43" t="s">
        <v>51</v>
      </c>
      <c r="E65" s="46"/>
      <c r="F65" s="46"/>
      <c r="G65" s="43" t="s">
        <v>52</v>
      </c>
      <c r="H65" s="46"/>
      <c r="I65" s="46"/>
      <c r="J65" s="46"/>
      <c r="K65" s="46"/>
      <c r="L65" s="42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>
      <c r="B66" s="20"/>
      <c r="L66" s="20"/>
    </row>
    <row r="67" spans="1:31">
      <c r="B67" s="20"/>
      <c r="L67" s="20"/>
    </row>
    <row r="68" spans="1:31">
      <c r="B68" s="20"/>
      <c r="L68" s="20"/>
    </row>
    <row r="69" spans="1:31">
      <c r="B69" s="20"/>
      <c r="L69" s="20"/>
    </row>
    <row r="70" spans="1:31">
      <c r="B70" s="20"/>
      <c r="L70" s="20"/>
    </row>
    <row r="71" spans="1:31">
      <c r="B71" s="20"/>
      <c r="L71" s="20"/>
    </row>
    <row r="72" spans="1:31">
      <c r="B72" s="20"/>
      <c r="L72" s="20"/>
    </row>
    <row r="73" spans="1:31">
      <c r="B73" s="20"/>
      <c r="L73" s="20"/>
    </row>
    <row r="74" spans="1:31">
      <c r="B74" s="20"/>
      <c r="L74" s="20"/>
    </row>
    <row r="75" spans="1:31">
      <c r="B75" s="20"/>
      <c r="L75" s="20"/>
    </row>
    <row r="76" spans="1:31" s="2" customFormat="1" ht="12.75">
      <c r="A76" s="32"/>
      <c r="B76" s="33"/>
      <c r="C76" s="32"/>
      <c r="D76" s="45" t="s">
        <v>49</v>
      </c>
      <c r="E76" s="35"/>
      <c r="F76" s="103" t="s">
        <v>50</v>
      </c>
      <c r="G76" s="45" t="s">
        <v>49</v>
      </c>
      <c r="H76" s="35"/>
      <c r="I76" s="35"/>
      <c r="J76" s="104" t="s">
        <v>50</v>
      </c>
      <c r="K76" s="35"/>
      <c r="L76" s="4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45" customHeight="1">
      <c r="A77" s="32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2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47" s="2" customFormat="1" ht="6.95" customHeight="1">
      <c r="A81" s="32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42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47" s="2" customFormat="1" ht="24.95" customHeight="1">
      <c r="A82" s="32"/>
      <c r="B82" s="33"/>
      <c r="C82" s="21" t="s">
        <v>93</v>
      </c>
      <c r="D82" s="32"/>
      <c r="E82" s="32"/>
      <c r="F82" s="32"/>
      <c r="G82" s="32"/>
      <c r="H82" s="32"/>
      <c r="I82" s="32"/>
      <c r="J82" s="32"/>
      <c r="K82" s="32"/>
      <c r="L82" s="4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47" s="2" customFormat="1" ht="6.95" customHeight="1">
      <c r="A83" s="32"/>
      <c r="B83" s="33"/>
      <c r="C83" s="32"/>
      <c r="D83" s="32"/>
      <c r="E83" s="32"/>
      <c r="F83" s="32"/>
      <c r="G83" s="32"/>
      <c r="H83" s="32"/>
      <c r="I83" s="32"/>
      <c r="J83" s="32"/>
      <c r="K83" s="32"/>
      <c r="L83" s="4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47" s="2" customFormat="1" ht="12" customHeight="1">
      <c r="A84" s="32"/>
      <c r="B84" s="33"/>
      <c r="C84" s="27" t="s">
        <v>15</v>
      </c>
      <c r="D84" s="32"/>
      <c r="E84" s="32"/>
      <c r="F84" s="32"/>
      <c r="G84" s="32"/>
      <c r="H84" s="32"/>
      <c r="I84" s="32"/>
      <c r="J84" s="32"/>
      <c r="K84" s="32"/>
      <c r="L84" s="42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47" s="2" customFormat="1" ht="26.25" customHeight="1">
      <c r="A85" s="32"/>
      <c r="B85" s="33"/>
      <c r="C85" s="32"/>
      <c r="D85" s="32"/>
      <c r="E85" s="232" t="str">
        <f>E7</f>
        <v>Dopravní terminál v Bohumíně-autobusové stanoviště a cyklostezka na ul.9.května</v>
      </c>
      <c r="F85" s="233"/>
      <c r="G85" s="233"/>
      <c r="H85" s="233"/>
      <c r="I85" s="32"/>
      <c r="J85" s="32"/>
      <c r="K85" s="32"/>
      <c r="L85" s="42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47" s="2" customFormat="1" ht="12" customHeight="1">
      <c r="A86" s="32"/>
      <c r="B86" s="33"/>
      <c r="C86" s="27" t="s">
        <v>91</v>
      </c>
      <c r="D86" s="32"/>
      <c r="E86" s="32"/>
      <c r="F86" s="32"/>
      <c r="G86" s="32"/>
      <c r="H86" s="32"/>
      <c r="I86" s="32"/>
      <c r="J86" s="32"/>
      <c r="K86" s="32"/>
      <c r="L86" s="4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pans="1:47" s="2" customFormat="1" ht="16.5" customHeight="1">
      <c r="A87" s="32"/>
      <c r="B87" s="33"/>
      <c r="C87" s="32"/>
      <c r="D87" s="32"/>
      <c r="E87" s="212" t="str">
        <f>E9</f>
        <v>1 - SO 101 Komunikace</v>
      </c>
      <c r="F87" s="231"/>
      <c r="G87" s="231"/>
      <c r="H87" s="231"/>
      <c r="I87" s="32"/>
      <c r="J87" s="32"/>
      <c r="K87" s="32"/>
      <c r="L87" s="4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47" s="2" customFormat="1" ht="6.95" customHeight="1">
      <c r="A88" s="32"/>
      <c r="B88" s="33"/>
      <c r="C88" s="32"/>
      <c r="D88" s="32"/>
      <c r="E88" s="32"/>
      <c r="F88" s="32"/>
      <c r="G88" s="32"/>
      <c r="H88" s="32"/>
      <c r="I88" s="32"/>
      <c r="J88" s="32"/>
      <c r="K88" s="32"/>
      <c r="L88" s="4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47" s="2" customFormat="1" ht="12" customHeight="1">
      <c r="A89" s="32"/>
      <c r="B89" s="33"/>
      <c r="C89" s="27" t="s">
        <v>19</v>
      </c>
      <c r="D89" s="32"/>
      <c r="E89" s="32"/>
      <c r="F89" s="25" t="str">
        <f>F12</f>
        <v xml:space="preserve"> </v>
      </c>
      <c r="G89" s="32"/>
      <c r="H89" s="32"/>
      <c r="I89" s="27" t="s">
        <v>21</v>
      </c>
      <c r="J89" s="55" t="str">
        <f>IF(J12="","",J12)</f>
        <v>7. 6. 2021</v>
      </c>
      <c r="K89" s="32"/>
      <c r="L89" s="4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47" s="2" customFormat="1" ht="6.95" customHeight="1">
      <c r="A90" s="32"/>
      <c r="B90" s="33"/>
      <c r="C90" s="32"/>
      <c r="D90" s="32"/>
      <c r="E90" s="32"/>
      <c r="F90" s="32"/>
      <c r="G90" s="32"/>
      <c r="H90" s="32"/>
      <c r="I90" s="32"/>
      <c r="J90" s="32"/>
      <c r="K90" s="32"/>
      <c r="L90" s="4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47" s="2" customFormat="1" ht="40.15" customHeight="1">
      <c r="A91" s="32"/>
      <c r="B91" s="33"/>
      <c r="C91" s="27" t="s">
        <v>23</v>
      </c>
      <c r="D91" s="32"/>
      <c r="E91" s="32"/>
      <c r="F91" s="25" t="str">
        <f>E15</f>
        <v>Město Bohumín</v>
      </c>
      <c r="G91" s="32"/>
      <c r="H91" s="32"/>
      <c r="I91" s="27" t="s">
        <v>28</v>
      </c>
      <c r="J91" s="30" t="str">
        <f>E21</f>
        <v>HaskoningDHV Czech Republic,spol.s.ro.,</v>
      </c>
      <c r="K91" s="32"/>
      <c r="L91" s="4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47" s="2" customFormat="1" ht="15.2" customHeight="1">
      <c r="A92" s="32"/>
      <c r="B92" s="33"/>
      <c r="C92" s="27" t="s">
        <v>27</v>
      </c>
      <c r="D92" s="32"/>
      <c r="E92" s="32"/>
      <c r="F92" s="25" t="str">
        <f>IF(E18="","",E18)</f>
        <v>Ing.Martin Krejčí</v>
      </c>
      <c r="G92" s="32"/>
      <c r="H92" s="32"/>
      <c r="I92" s="27" t="s">
        <v>31</v>
      </c>
      <c r="J92" s="30" t="str">
        <f>E24</f>
        <v>Pflegrová</v>
      </c>
      <c r="K92" s="32"/>
      <c r="L92" s="42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47" s="2" customFormat="1" ht="10.35" customHeight="1">
      <c r="A93" s="32"/>
      <c r="B93" s="33"/>
      <c r="C93" s="32"/>
      <c r="D93" s="32"/>
      <c r="E93" s="32"/>
      <c r="F93" s="32"/>
      <c r="G93" s="32"/>
      <c r="H93" s="32"/>
      <c r="I93" s="32"/>
      <c r="J93" s="32"/>
      <c r="K93" s="32"/>
      <c r="L93" s="4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47" s="2" customFormat="1" ht="29.25" customHeight="1">
      <c r="A94" s="32"/>
      <c r="B94" s="33"/>
      <c r="C94" s="105" t="s">
        <v>94</v>
      </c>
      <c r="D94" s="97"/>
      <c r="E94" s="97"/>
      <c r="F94" s="97"/>
      <c r="G94" s="97"/>
      <c r="H94" s="97"/>
      <c r="I94" s="97"/>
      <c r="J94" s="106" t="s">
        <v>95</v>
      </c>
      <c r="K94" s="97"/>
      <c r="L94" s="42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47" s="2" customFormat="1" ht="10.35" customHeight="1">
      <c r="A95" s="32"/>
      <c r="B95" s="33"/>
      <c r="C95" s="32"/>
      <c r="D95" s="32"/>
      <c r="E95" s="32"/>
      <c r="F95" s="32"/>
      <c r="G95" s="32"/>
      <c r="H95" s="32"/>
      <c r="I95" s="32"/>
      <c r="J95" s="32"/>
      <c r="K95" s="32"/>
      <c r="L95" s="42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47" s="2" customFormat="1" ht="22.9" customHeight="1">
      <c r="A96" s="32"/>
      <c r="B96" s="33"/>
      <c r="C96" s="107" t="s">
        <v>96</v>
      </c>
      <c r="D96" s="32"/>
      <c r="E96" s="32"/>
      <c r="F96" s="32"/>
      <c r="G96" s="32"/>
      <c r="H96" s="32"/>
      <c r="I96" s="32"/>
      <c r="J96" s="71">
        <f>J128</f>
        <v>0</v>
      </c>
      <c r="K96" s="32"/>
      <c r="L96" s="42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7" t="s">
        <v>97</v>
      </c>
    </row>
    <row r="97" spans="1:31" s="9" customFormat="1" ht="24.95" customHeight="1">
      <c r="B97" s="108"/>
      <c r="D97" s="109" t="s">
        <v>98</v>
      </c>
      <c r="E97" s="110"/>
      <c r="F97" s="110"/>
      <c r="G97" s="110"/>
      <c r="H97" s="110"/>
      <c r="I97" s="110"/>
      <c r="J97" s="111">
        <f>J129</f>
        <v>0</v>
      </c>
      <c r="L97" s="108"/>
    </row>
    <row r="98" spans="1:31" s="10" customFormat="1" ht="19.899999999999999" customHeight="1">
      <c r="B98" s="112"/>
      <c r="D98" s="113" t="s">
        <v>99</v>
      </c>
      <c r="E98" s="114"/>
      <c r="F98" s="114"/>
      <c r="G98" s="114"/>
      <c r="H98" s="114"/>
      <c r="I98" s="114"/>
      <c r="J98" s="115">
        <f>J130</f>
        <v>0</v>
      </c>
      <c r="L98" s="112"/>
    </row>
    <row r="99" spans="1:31" s="10" customFormat="1" ht="19.899999999999999" customHeight="1">
      <c r="B99" s="112"/>
      <c r="D99" s="113" t="s">
        <v>100</v>
      </c>
      <c r="E99" s="114"/>
      <c r="F99" s="114"/>
      <c r="G99" s="114"/>
      <c r="H99" s="114"/>
      <c r="I99" s="114"/>
      <c r="J99" s="115">
        <f>J144</f>
        <v>0</v>
      </c>
      <c r="L99" s="112"/>
    </row>
    <row r="100" spans="1:31" s="10" customFormat="1" ht="19.899999999999999" customHeight="1">
      <c r="B100" s="112"/>
      <c r="D100" s="113" t="s">
        <v>101</v>
      </c>
      <c r="E100" s="114"/>
      <c r="F100" s="114"/>
      <c r="G100" s="114"/>
      <c r="H100" s="114"/>
      <c r="I100" s="114"/>
      <c r="J100" s="115">
        <f>J264</f>
        <v>0</v>
      </c>
      <c r="L100" s="112"/>
    </row>
    <row r="101" spans="1:31" s="10" customFormat="1" ht="19.899999999999999" customHeight="1">
      <c r="B101" s="112"/>
      <c r="D101" s="113" t="s">
        <v>102</v>
      </c>
      <c r="E101" s="114"/>
      <c r="F101" s="114"/>
      <c r="G101" s="114"/>
      <c r="H101" s="114"/>
      <c r="I101" s="114"/>
      <c r="J101" s="115">
        <f>J274</f>
        <v>0</v>
      </c>
      <c r="L101" s="112"/>
    </row>
    <row r="102" spans="1:31" s="10" customFormat="1" ht="19.899999999999999" customHeight="1">
      <c r="B102" s="112"/>
      <c r="D102" s="113" t="s">
        <v>103</v>
      </c>
      <c r="E102" s="114"/>
      <c r="F102" s="114"/>
      <c r="G102" s="114"/>
      <c r="H102" s="114"/>
      <c r="I102" s="114"/>
      <c r="J102" s="115">
        <f>J281</f>
        <v>0</v>
      </c>
      <c r="L102" s="112"/>
    </row>
    <row r="103" spans="1:31" s="10" customFormat="1" ht="19.899999999999999" customHeight="1">
      <c r="B103" s="112"/>
      <c r="D103" s="113" t="s">
        <v>104</v>
      </c>
      <c r="E103" s="114"/>
      <c r="F103" s="114"/>
      <c r="G103" s="114"/>
      <c r="H103" s="114"/>
      <c r="I103" s="114"/>
      <c r="J103" s="115">
        <f>J283</f>
        <v>0</v>
      </c>
      <c r="L103" s="112"/>
    </row>
    <row r="104" spans="1:31" s="10" customFormat="1" ht="19.899999999999999" customHeight="1">
      <c r="B104" s="112"/>
      <c r="D104" s="113" t="s">
        <v>105</v>
      </c>
      <c r="E104" s="114"/>
      <c r="F104" s="114"/>
      <c r="G104" s="114"/>
      <c r="H104" s="114"/>
      <c r="I104" s="114"/>
      <c r="J104" s="115">
        <f>J372</f>
        <v>0</v>
      </c>
      <c r="L104" s="112"/>
    </row>
    <row r="105" spans="1:31" s="10" customFormat="1" ht="19.899999999999999" customHeight="1">
      <c r="B105" s="112"/>
      <c r="D105" s="113" t="s">
        <v>106</v>
      </c>
      <c r="E105" s="114"/>
      <c r="F105" s="114"/>
      <c r="G105" s="114"/>
      <c r="H105" s="114"/>
      <c r="I105" s="114"/>
      <c r="J105" s="115">
        <f>J395</f>
        <v>0</v>
      </c>
      <c r="L105" s="112"/>
    </row>
    <row r="106" spans="1:31" s="10" customFormat="1" ht="19.899999999999999" customHeight="1">
      <c r="B106" s="112"/>
      <c r="D106" s="113" t="s">
        <v>107</v>
      </c>
      <c r="E106" s="114"/>
      <c r="F106" s="114"/>
      <c r="G106" s="114"/>
      <c r="H106" s="114"/>
      <c r="I106" s="114"/>
      <c r="J106" s="115">
        <f>J547</f>
        <v>0</v>
      </c>
      <c r="L106" s="112"/>
    </row>
    <row r="107" spans="1:31" s="10" customFormat="1" ht="19.899999999999999" customHeight="1">
      <c r="B107" s="112"/>
      <c r="D107" s="113" t="s">
        <v>108</v>
      </c>
      <c r="E107" s="114"/>
      <c r="F107" s="114"/>
      <c r="G107" s="114"/>
      <c r="H107" s="114"/>
      <c r="I107" s="114"/>
      <c r="J107" s="115">
        <f>J558</f>
        <v>0</v>
      </c>
      <c r="L107" s="112"/>
    </row>
    <row r="108" spans="1:31" s="9" customFormat="1" ht="24.95" customHeight="1">
      <c r="B108" s="108"/>
      <c r="D108" s="109" t="s">
        <v>109</v>
      </c>
      <c r="E108" s="110"/>
      <c r="F108" s="110"/>
      <c r="G108" s="110"/>
      <c r="H108" s="110"/>
      <c r="I108" s="110"/>
      <c r="J108" s="111">
        <f>J560</f>
        <v>0</v>
      </c>
      <c r="L108" s="108"/>
    </row>
    <row r="109" spans="1:31" s="2" customFormat="1" ht="21.75" customHeight="1">
      <c r="A109" s="32"/>
      <c r="B109" s="33"/>
      <c r="C109" s="32"/>
      <c r="D109" s="32"/>
      <c r="E109" s="32"/>
      <c r="F109" s="32"/>
      <c r="G109" s="32"/>
      <c r="H109" s="32"/>
      <c r="I109" s="32"/>
      <c r="J109" s="32"/>
      <c r="K109" s="32"/>
      <c r="L109" s="42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</row>
    <row r="110" spans="1:31" s="2" customFormat="1" ht="6.95" customHeight="1">
      <c r="A110" s="32"/>
      <c r="B110" s="47"/>
      <c r="C110" s="48"/>
      <c r="D110" s="48"/>
      <c r="E110" s="48"/>
      <c r="F110" s="48"/>
      <c r="G110" s="48"/>
      <c r="H110" s="48"/>
      <c r="I110" s="48"/>
      <c r="J110" s="48"/>
      <c r="K110" s="48"/>
      <c r="L110" s="42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</row>
    <row r="114" spans="1:63" s="2" customFormat="1" ht="6.95" customHeight="1">
      <c r="A114" s="32"/>
      <c r="B114" s="49"/>
      <c r="C114" s="50"/>
      <c r="D114" s="50"/>
      <c r="E114" s="50"/>
      <c r="F114" s="50"/>
      <c r="G114" s="50"/>
      <c r="H114" s="50"/>
      <c r="I114" s="50"/>
      <c r="J114" s="50"/>
      <c r="K114" s="50"/>
      <c r="L114" s="42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pans="1:63" s="2" customFormat="1" ht="24.95" customHeight="1">
      <c r="A115" s="32"/>
      <c r="B115" s="33"/>
      <c r="C115" s="21" t="s">
        <v>110</v>
      </c>
      <c r="D115" s="32"/>
      <c r="E115" s="32"/>
      <c r="F115" s="32"/>
      <c r="G115" s="32"/>
      <c r="H115" s="32"/>
      <c r="I115" s="32"/>
      <c r="J115" s="32"/>
      <c r="K115" s="32"/>
      <c r="L115" s="42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</row>
    <row r="116" spans="1:63" s="2" customFormat="1" ht="6.95" customHeight="1">
      <c r="A116" s="32"/>
      <c r="B116" s="33"/>
      <c r="C116" s="32"/>
      <c r="D116" s="32"/>
      <c r="E116" s="32"/>
      <c r="F116" s="32"/>
      <c r="G116" s="32"/>
      <c r="H116" s="32"/>
      <c r="I116" s="32"/>
      <c r="J116" s="32"/>
      <c r="K116" s="32"/>
      <c r="L116" s="42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</row>
    <row r="117" spans="1:63" s="2" customFormat="1" ht="12" customHeight="1">
      <c r="A117" s="32"/>
      <c r="B117" s="33"/>
      <c r="C117" s="27" t="s">
        <v>15</v>
      </c>
      <c r="D117" s="32"/>
      <c r="E117" s="32"/>
      <c r="F117" s="32"/>
      <c r="G117" s="32"/>
      <c r="H117" s="32"/>
      <c r="I117" s="32"/>
      <c r="J117" s="32"/>
      <c r="K117" s="32"/>
      <c r="L117" s="42"/>
      <c r="S117" s="32"/>
      <c r="T117" s="32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</row>
    <row r="118" spans="1:63" s="2" customFormat="1" ht="26.25" customHeight="1">
      <c r="A118" s="32"/>
      <c r="B118" s="33"/>
      <c r="C118" s="32"/>
      <c r="D118" s="32"/>
      <c r="E118" s="232" t="str">
        <f>E7</f>
        <v>Dopravní terminál v Bohumíně-autobusové stanoviště a cyklostezka na ul.9.května</v>
      </c>
      <c r="F118" s="233"/>
      <c r="G118" s="233"/>
      <c r="H118" s="233"/>
      <c r="I118" s="32"/>
      <c r="J118" s="32"/>
      <c r="K118" s="32"/>
      <c r="L118" s="42"/>
      <c r="S118" s="32"/>
      <c r="T118" s="32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</row>
    <row r="119" spans="1:63" s="2" customFormat="1" ht="12" customHeight="1">
      <c r="A119" s="32"/>
      <c r="B119" s="33"/>
      <c r="C119" s="27" t="s">
        <v>91</v>
      </c>
      <c r="D119" s="32"/>
      <c r="E119" s="32"/>
      <c r="F119" s="32"/>
      <c r="G119" s="32"/>
      <c r="H119" s="32"/>
      <c r="I119" s="32"/>
      <c r="J119" s="32"/>
      <c r="K119" s="32"/>
      <c r="L119" s="42"/>
      <c r="S119" s="32"/>
      <c r="T119" s="32"/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</row>
    <row r="120" spans="1:63" s="2" customFormat="1" ht="16.5" customHeight="1">
      <c r="A120" s="32"/>
      <c r="B120" s="33"/>
      <c r="C120" s="32"/>
      <c r="D120" s="32"/>
      <c r="E120" s="212" t="str">
        <f>E9</f>
        <v>1 - SO 101 Komunikace</v>
      </c>
      <c r="F120" s="231"/>
      <c r="G120" s="231"/>
      <c r="H120" s="231"/>
      <c r="I120" s="32"/>
      <c r="J120" s="32"/>
      <c r="K120" s="32"/>
      <c r="L120" s="42"/>
      <c r="S120" s="32"/>
      <c r="T120" s="32"/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</row>
    <row r="121" spans="1:63" s="2" customFormat="1" ht="6.95" customHeight="1">
      <c r="A121" s="32"/>
      <c r="B121" s="33"/>
      <c r="C121" s="32"/>
      <c r="D121" s="32"/>
      <c r="E121" s="32"/>
      <c r="F121" s="32"/>
      <c r="G121" s="32"/>
      <c r="H121" s="32"/>
      <c r="I121" s="32"/>
      <c r="J121" s="32"/>
      <c r="K121" s="32"/>
      <c r="L121" s="42"/>
      <c r="S121" s="32"/>
      <c r="T121" s="32"/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</row>
    <row r="122" spans="1:63" s="2" customFormat="1" ht="12" customHeight="1">
      <c r="A122" s="32"/>
      <c r="B122" s="33"/>
      <c r="C122" s="27" t="s">
        <v>19</v>
      </c>
      <c r="D122" s="32"/>
      <c r="E122" s="32"/>
      <c r="F122" s="25" t="str">
        <f>F12</f>
        <v xml:space="preserve"> </v>
      </c>
      <c r="G122" s="32"/>
      <c r="H122" s="32"/>
      <c r="I122" s="27" t="s">
        <v>21</v>
      </c>
      <c r="J122" s="55" t="str">
        <f>IF(J12="","",J12)</f>
        <v>7. 6. 2021</v>
      </c>
      <c r="K122" s="32"/>
      <c r="L122" s="42"/>
      <c r="S122" s="32"/>
      <c r="T122" s="32"/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</row>
    <row r="123" spans="1:63" s="2" customFormat="1" ht="6.95" customHeight="1">
      <c r="A123" s="32"/>
      <c r="B123" s="33"/>
      <c r="C123" s="32"/>
      <c r="D123" s="32"/>
      <c r="E123" s="32"/>
      <c r="F123" s="32"/>
      <c r="G123" s="32"/>
      <c r="H123" s="32"/>
      <c r="I123" s="32"/>
      <c r="J123" s="32"/>
      <c r="K123" s="32"/>
      <c r="L123" s="42"/>
      <c r="S123" s="32"/>
      <c r="T123" s="32"/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</row>
    <row r="124" spans="1:63" s="2" customFormat="1" ht="40.15" customHeight="1">
      <c r="A124" s="32"/>
      <c r="B124" s="33"/>
      <c r="C124" s="27" t="s">
        <v>23</v>
      </c>
      <c r="D124" s="32"/>
      <c r="E124" s="32"/>
      <c r="F124" s="25" t="str">
        <f>E15</f>
        <v>Město Bohumín</v>
      </c>
      <c r="G124" s="32"/>
      <c r="H124" s="32"/>
      <c r="I124" s="27" t="s">
        <v>28</v>
      </c>
      <c r="J124" s="30" t="str">
        <f>E21</f>
        <v>HaskoningDHV Czech Republic,spol.s.ro.,</v>
      </c>
      <c r="K124" s="32"/>
      <c r="L124" s="42"/>
      <c r="S124" s="32"/>
      <c r="T124" s="32"/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</row>
    <row r="125" spans="1:63" s="2" customFormat="1" ht="15.2" customHeight="1">
      <c r="A125" s="32"/>
      <c r="B125" s="33"/>
      <c r="C125" s="27" t="s">
        <v>27</v>
      </c>
      <c r="D125" s="32"/>
      <c r="E125" s="32"/>
      <c r="F125" s="25" t="str">
        <f>IF(E18="","",E18)</f>
        <v>Ing.Martin Krejčí</v>
      </c>
      <c r="G125" s="32"/>
      <c r="H125" s="32"/>
      <c r="I125" s="27" t="s">
        <v>31</v>
      </c>
      <c r="J125" s="30" t="str">
        <f>E24</f>
        <v>Pflegrová</v>
      </c>
      <c r="K125" s="32"/>
      <c r="L125" s="42"/>
      <c r="S125" s="32"/>
      <c r="T125" s="32"/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</row>
    <row r="126" spans="1:63" s="2" customFormat="1" ht="10.35" customHeight="1">
      <c r="A126" s="32"/>
      <c r="B126" s="33"/>
      <c r="C126" s="32"/>
      <c r="D126" s="32"/>
      <c r="E126" s="32"/>
      <c r="F126" s="32"/>
      <c r="G126" s="32"/>
      <c r="H126" s="32"/>
      <c r="I126" s="32"/>
      <c r="J126" s="32"/>
      <c r="K126" s="32"/>
      <c r="L126" s="42"/>
      <c r="S126" s="32"/>
      <c r="T126" s="32"/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</row>
    <row r="127" spans="1:63" s="11" customFormat="1" ht="29.25" customHeight="1">
      <c r="A127" s="116"/>
      <c r="B127" s="117"/>
      <c r="C127" s="118" t="s">
        <v>111</v>
      </c>
      <c r="D127" s="119" t="s">
        <v>59</v>
      </c>
      <c r="E127" s="119" t="s">
        <v>55</v>
      </c>
      <c r="F127" s="119" t="s">
        <v>56</v>
      </c>
      <c r="G127" s="119" t="s">
        <v>112</v>
      </c>
      <c r="H127" s="119" t="s">
        <v>113</v>
      </c>
      <c r="I127" s="119" t="s">
        <v>114</v>
      </c>
      <c r="J127" s="119" t="s">
        <v>95</v>
      </c>
      <c r="K127" s="120" t="s">
        <v>115</v>
      </c>
      <c r="L127" s="121"/>
      <c r="M127" s="62" t="s">
        <v>1</v>
      </c>
      <c r="N127" s="63" t="s">
        <v>38</v>
      </c>
      <c r="O127" s="63" t="s">
        <v>116</v>
      </c>
      <c r="P127" s="63" t="s">
        <v>117</v>
      </c>
      <c r="Q127" s="63" t="s">
        <v>118</v>
      </c>
      <c r="R127" s="63" t="s">
        <v>119</v>
      </c>
      <c r="S127" s="63" t="s">
        <v>120</v>
      </c>
      <c r="T127" s="64" t="s">
        <v>121</v>
      </c>
      <c r="U127" s="116"/>
      <c r="V127" s="116"/>
      <c r="W127" s="116"/>
      <c r="X127" s="116"/>
      <c r="Y127" s="116"/>
      <c r="Z127" s="116"/>
      <c r="AA127" s="116"/>
      <c r="AB127" s="116"/>
      <c r="AC127" s="116"/>
      <c r="AD127" s="116"/>
      <c r="AE127" s="116"/>
    </row>
    <row r="128" spans="1:63" s="2" customFormat="1" ht="22.9" customHeight="1">
      <c r="A128" s="32"/>
      <c r="B128" s="33"/>
      <c r="C128" s="69" t="s">
        <v>122</v>
      </c>
      <c r="D128" s="32"/>
      <c r="E128" s="32"/>
      <c r="F128" s="32"/>
      <c r="G128" s="32"/>
      <c r="H128" s="32"/>
      <c r="I128" s="32"/>
      <c r="J128" s="122">
        <f>BK128</f>
        <v>0</v>
      </c>
      <c r="K128" s="32"/>
      <c r="L128" s="33"/>
      <c r="M128" s="65"/>
      <c r="N128" s="56"/>
      <c r="O128" s="66"/>
      <c r="P128" s="123">
        <f>P129+P560</f>
        <v>0</v>
      </c>
      <c r="Q128" s="66"/>
      <c r="R128" s="123">
        <f>R129+R560</f>
        <v>1041.34970198</v>
      </c>
      <c r="S128" s="66"/>
      <c r="T128" s="124">
        <f>T129+T560</f>
        <v>885.53</v>
      </c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  <c r="AT128" s="17" t="s">
        <v>73</v>
      </c>
      <c r="AU128" s="17" t="s">
        <v>97</v>
      </c>
      <c r="BK128" s="125">
        <f>BK129+BK560</f>
        <v>0</v>
      </c>
    </row>
    <row r="129" spans="1:65" s="12" customFormat="1" ht="25.9" customHeight="1">
      <c r="B129" s="126"/>
      <c r="D129" s="127" t="s">
        <v>73</v>
      </c>
      <c r="E129" s="128" t="s">
        <v>123</v>
      </c>
      <c r="F129" s="128" t="s">
        <v>124</v>
      </c>
      <c r="I129" s="129"/>
      <c r="J129" s="130">
        <f>BK129</f>
        <v>0</v>
      </c>
      <c r="L129" s="126"/>
      <c r="M129" s="131"/>
      <c r="N129" s="132"/>
      <c r="O129" s="132"/>
      <c r="P129" s="133">
        <f>P130+P144+P264+P274+P281+P283+P372+P395+P547+P558</f>
        <v>0</v>
      </c>
      <c r="Q129" s="132"/>
      <c r="R129" s="133">
        <f>R130+R144+R264+R274+R281+R283+R372+R395+R547+R558</f>
        <v>1041.34970198</v>
      </c>
      <c r="S129" s="132"/>
      <c r="T129" s="134">
        <f>T130+T144+T264+T274+T281+T283+T372+T395+T547+T558</f>
        <v>885.53</v>
      </c>
      <c r="AR129" s="127" t="s">
        <v>79</v>
      </c>
      <c r="AT129" s="135" t="s">
        <v>73</v>
      </c>
      <c r="AU129" s="135" t="s">
        <v>74</v>
      </c>
      <c r="AY129" s="127" t="s">
        <v>125</v>
      </c>
      <c r="BK129" s="136">
        <f>BK130+BK144+BK264+BK274+BK281+BK283+BK372+BK395+BK547+BK558</f>
        <v>0</v>
      </c>
    </row>
    <row r="130" spans="1:65" s="12" customFormat="1" ht="22.9" customHeight="1">
      <c r="B130" s="126"/>
      <c r="D130" s="127" t="s">
        <v>73</v>
      </c>
      <c r="E130" s="137" t="s">
        <v>126</v>
      </c>
      <c r="F130" s="137" t="s">
        <v>127</v>
      </c>
      <c r="I130" s="129"/>
      <c r="J130" s="138">
        <f>BK130</f>
        <v>0</v>
      </c>
      <c r="L130" s="126"/>
      <c r="M130" s="131"/>
      <c r="N130" s="132"/>
      <c r="O130" s="132"/>
      <c r="P130" s="133">
        <f>SUM(P131:P143)</f>
        <v>0</v>
      </c>
      <c r="Q130" s="132"/>
      <c r="R130" s="133">
        <f>SUM(R131:R143)</f>
        <v>461.25400000000002</v>
      </c>
      <c r="S130" s="132"/>
      <c r="T130" s="134">
        <f>SUM(T131:T143)</f>
        <v>0</v>
      </c>
      <c r="AR130" s="127" t="s">
        <v>79</v>
      </c>
      <c r="AT130" s="135" t="s">
        <v>73</v>
      </c>
      <c r="AU130" s="135" t="s">
        <v>79</v>
      </c>
      <c r="AY130" s="127" t="s">
        <v>125</v>
      </c>
      <c r="BK130" s="136">
        <f>SUM(BK131:BK143)</f>
        <v>0</v>
      </c>
    </row>
    <row r="131" spans="1:65" s="2" customFormat="1" ht="37.9" customHeight="1">
      <c r="A131" s="32"/>
      <c r="B131" s="139"/>
      <c r="C131" s="140" t="s">
        <v>79</v>
      </c>
      <c r="D131" s="140" t="s">
        <v>128</v>
      </c>
      <c r="E131" s="141" t="s">
        <v>129</v>
      </c>
      <c r="F131" s="142" t="s">
        <v>130</v>
      </c>
      <c r="G131" s="143" t="s">
        <v>131</v>
      </c>
      <c r="H131" s="144">
        <v>276.2</v>
      </c>
      <c r="I131" s="145"/>
      <c r="J131" s="146">
        <f>ROUND(I131*H131,2)</f>
        <v>0</v>
      </c>
      <c r="K131" s="142" t="s">
        <v>132</v>
      </c>
      <c r="L131" s="33"/>
      <c r="M131" s="147" t="s">
        <v>1</v>
      </c>
      <c r="N131" s="148" t="s">
        <v>39</v>
      </c>
      <c r="O131" s="58"/>
      <c r="P131" s="149">
        <f>O131*H131</f>
        <v>0</v>
      </c>
      <c r="Q131" s="149">
        <v>0</v>
      </c>
      <c r="R131" s="149">
        <f>Q131*H131</f>
        <v>0</v>
      </c>
      <c r="S131" s="149">
        <v>0</v>
      </c>
      <c r="T131" s="150">
        <f>S131*H131</f>
        <v>0</v>
      </c>
      <c r="U131" s="32"/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  <c r="AR131" s="151" t="s">
        <v>89</v>
      </c>
      <c r="AT131" s="151" t="s">
        <v>128</v>
      </c>
      <c r="AU131" s="151" t="s">
        <v>83</v>
      </c>
      <c r="AY131" s="17" t="s">
        <v>125</v>
      </c>
      <c r="BE131" s="152">
        <f>IF(N131="základní",J131,0)</f>
        <v>0</v>
      </c>
      <c r="BF131" s="152">
        <f>IF(N131="snížená",J131,0)</f>
        <v>0</v>
      </c>
      <c r="BG131" s="152">
        <f>IF(N131="zákl. přenesená",J131,0)</f>
        <v>0</v>
      </c>
      <c r="BH131" s="152">
        <f>IF(N131="sníž. přenesená",J131,0)</f>
        <v>0</v>
      </c>
      <c r="BI131" s="152">
        <f>IF(N131="nulová",J131,0)</f>
        <v>0</v>
      </c>
      <c r="BJ131" s="17" t="s">
        <v>79</v>
      </c>
      <c r="BK131" s="152">
        <f>ROUND(I131*H131,2)</f>
        <v>0</v>
      </c>
      <c r="BL131" s="17" t="s">
        <v>89</v>
      </c>
      <c r="BM131" s="151" t="s">
        <v>133</v>
      </c>
    </row>
    <row r="132" spans="1:65" s="13" customFormat="1">
      <c r="B132" s="153"/>
      <c r="D132" s="154" t="s">
        <v>134</v>
      </c>
      <c r="E132" s="155" t="s">
        <v>1</v>
      </c>
      <c r="F132" s="156" t="s">
        <v>135</v>
      </c>
      <c r="H132" s="157">
        <v>247.2</v>
      </c>
      <c r="I132" s="158"/>
      <c r="L132" s="153"/>
      <c r="M132" s="159"/>
      <c r="N132" s="160"/>
      <c r="O132" s="160"/>
      <c r="P132" s="160"/>
      <c r="Q132" s="160"/>
      <c r="R132" s="160"/>
      <c r="S132" s="160"/>
      <c r="T132" s="161"/>
      <c r="AT132" s="155" t="s">
        <v>134</v>
      </c>
      <c r="AU132" s="155" t="s">
        <v>83</v>
      </c>
      <c r="AV132" s="13" t="s">
        <v>83</v>
      </c>
      <c r="AW132" s="13" t="s">
        <v>30</v>
      </c>
      <c r="AX132" s="13" t="s">
        <v>74</v>
      </c>
      <c r="AY132" s="155" t="s">
        <v>125</v>
      </c>
    </row>
    <row r="133" spans="1:65" s="13" customFormat="1">
      <c r="B133" s="153"/>
      <c r="D133" s="154" t="s">
        <v>134</v>
      </c>
      <c r="E133" s="155" t="s">
        <v>1</v>
      </c>
      <c r="F133" s="156" t="s">
        <v>136</v>
      </c>
      <c r="H133" s="157">
        <v>29</v>
      </c>
      <c r="I133" s="158"/>
      <c r="L133" s="153"/>
      <c r="M133" s="159"/>
      <c r="N133" s="160"/>
      <c r="O133" s="160"/>
      <c r="P133" s="160"/>
      <c r="Q133" s="160"/>
      <c r="R133" s="160"/>
      <c r="S133" s="160"/>
      <c r="T133" s="161"/>
      <c r="AT133" s="155" t="s">
        <v>134</v>
      </c>
      <c r="AU133" s="155" t="s">
        <v>83</v>
      </c>
      <c r="AV133" s="13" t="s">
        <v>83</v>
      </c>
      <c r="AW133" s="13" t="s">
        <v>30</v>
      </c>
      <c r="AX133" s="13" t="s">
        <v>74</v>
      </c>
      <c r="AY133" s="155" t="s">
        <v>125</v>
      </c>
    </row>
    <row r="134" spans="1:65" s="14" customFormat="1">
      <c r="B134" s="162"/>
      <c r="D134" s="154" t="s">
        <v>134</v>
      </c>
      <c r="E134" s="163" t="s">
        <v>1</v>
      </c>
      <c r="F134" s="164" t="s">
        <v>137</v>
      </c>
      <c r="H134" s="165">
        <v>276.2</v>
      </c>
      <c r="I134" s="166"/>
      <c r="L134" s="162"/>
      <c r="M134" s="167"/>
      <c r="N134" s="168"/>
      <c r="O134" s="168"/>
      <c r="P134" s="168"/>
      <c r="Q134" s="168"/>
      <c r="R134" s="168"/>
      <c r="S134" s="168"/>
      <c r="T134" s="169"/>
      <c r="AT134" s="163" t="s">
        <v>134</v>
      </c>
      <c r="AU134" s="163" t="s">
        <v>83</v>
      </c>
      <c r="AV134" s="14" t="s">
        <v>89</v>
      </c>
      <c r="AW134" s="14" t="s">
        <v>30</v>
      </c>
      <c r="AX134" s="14" t="s">
        <v>79</v>
      </c>
      <c r="AY134" s="163" t="s">
        <v>125</v>
      </c>
    </row>
    <row r="135" spans="1:65" s="2" customFormat="1" ht="62.65" customHeight="1">
      <c r="A135" s="32"/>
      <c r="B135" s="139"/>
      <c r="C135" s="140" t="s">
        <v>83</v>
      </c>
      <c r="D135" s="140" t="s">
        <v>128</v>
      </c>
      <c r="E135" s="141" t="s">
        <v>138</v>
      </c>
      <c r="F135" s="142" t="s">
        <v>139</v>
      </c>
      <c r="G135" s="143" t="s">
        <v>131</v>
      </c>
      <c r="H135" s="144">
        <v>276.2</v>
      </c>
      <c r="I135" s="145"/>
      <c r="J135" s="146">
        <f>ROUND(I135*H135,2)</f>
        <v>0</v>
      </c>
      <c r="K135" s="142" t="s">
        <v>132</v>
      </c>
      <c r="L135" s="33"/>
      <c r="M135" s="147" t="s">
        <v>1</v>
      </c>
      <c r="N135" s="148" t="s">
        <v>39</v>
      </c>
      <c r="O135" s="58"/>
      <c r="P135" s="149">
        <f>O135*H135</f>
        <v>0</v>
      </c>
      <c r="Q135" s="149">
        <v>0</v>
      </c>
      <c r="R135" s="149">
        <f>Q135*H135</f>
        <v>0</v>
      </c>
      <c r="S135" s="149">
        <v>0</v>
      </c>
      <c r="T135" s="150">
        <f>S135*H135</f>
        <v>0</v>
      </c>
      <c r="U135" s="32"/>
      <c r="V135" s="32"/>
      <c r="W135" s="32"/>
      <c r="X135" s="32"/>
      <c r="Y135" s="32"/>
      <c r="Z135" s="32"/>
      <c r="AA135" s="32"/>
      <c r="AB135" s="32"/>
      <c r="AC135" s="32"/>
      <c r="AD135" s="32"/>
      <c r="AE135" s="32"/>
      <c r="AR135" s="151" t="s">
        <v>89</v>
      </c>
      <c r="AT135" s="151" t="s">
        <v>128</v>
      </c>
      <c r="AU135" s="151" t="s">
        <v>83</v>
      </c>
      <c r="AY135" s="17" t="s">
        <v>125</v>
      </c>
      <c r="BE135" s="152">
        <f>IF(N135="základní",J135,0)</f>
        <v>0</v>
      </c>
      <c r="BF135" s="152">
        <f>IF(N135="snížená",J135,0)</f>
        <v>0</v>
      </c>
      <c r="BG135" s="152">
        <f>IF(N135="zákl. přenesená",J135,0)</f>
        <v>0</v>
      </c>
      <c r="BH135" s="152">
        <f>IF(N135="sníž. přenesená",J135,0)</f>
        <v>0</v>
      </c>
      <c r="BI135" s="152">
        <f>IF(N135="nulová",J135,0)</f>
        <v>0</v>
      </c>
      <c r="BJ135" s="17" t="s">
        <v>79</v>
      </c>
      <c r="BK135" s="152">
        <f>ROUND(I135*H135,2)</f>
        <v>0</v>
      </c>
      <c r="BL135" s="17" t="s">
        <v>89</v>
      </c>
      <c r="BM135" s="151" t="s">
        <v>140</v>
      </c>
    </row>
    <row r="136" spans="1:65" s="2" customFormat="1" ht="55.5" customHeight="1">
      <c r="A136" s="32"/>
      <c r="B136" s="139"/>
      <c r="C136" s="140" t="s">
        <v>86</v>
      </c>
      <c r="D136" s="140" t="s">
        <v>128</v>
      </c>
      <c r="E136" s="141" t="s">
        <v>141</v>
      </c>
      <c r="F136" s="142" t="s">
        <v>142</v>
      </c>
      <c r="G136" s="143" t="s">
        <v>131</v>
      </c>
      <c r="H136" s="144">
        <v>276.2</v>
      </c>
      <c r="I136" s="145"/>
      <c r="J136" s="146">
        <f>ROUND(I136*H136,2)</f>
        <v>0</v>
      </c>
      <c r="K136" s="142" t="s">
        <v>132</v>
      </c>
      <c r="L136" s="33"/>
      <c r="M136" s="147" t="s">
        <v>1</v>
      </c>
      <c r="N136" s="148" t="s">
        <v>39</v>
      </c>
      <c r="O136" s="58"/>
      <c r="P136" s="149">
        <f>O136*H136</f>
        <v>0</v>
      </c>
      <c r="Q136" s="149">
        <v>0</v>
      </c>
      <c r="R136" s="149">
        <f>Q136*H136</f>
        <v>0</v>
      </c>
      <c r="S136" s="149">
        <v>0</v>
      </c>
      <c r="T136" s="150">
        <f>S136*H136</f>
        <v>0</v>
      </c>
      <c r="U136" s="32"/>
      <c r="V136" s="32"/>
      <c r="W136" s="32"/>
      <c r="X136" s="32"/>
      <c r="Y136" s="32"/>
      <c r="Z136" s="32"/>
      <c r="AA136" s="32"/>
      <c r="AB136" s="32"/>
      <c r="AC136" s="32"/>
      <c r="AD136" s="32"/>
      <c r="AE136" s="32"/>
      <c r="AR136" s="151" t="s">
        <v>89</v>
      </c>
      <c r="AT136" s="151" t="s">
        <v>128</v>
      </c>
      <c r="AU136" s="151" t="s">
        <v>83</v>
      </c>
      <c r="AY136" s="17" t="s">
        <v>125</v>
      </c>
      <c r="BE136" s="152">
        <f>IF(N136="základní",J136,0)</f>
        <v>0</v>
      </c>
      <c r="BF136" s="152">
        <f>IF(N136="snížená",J136,0)</f>
        <v>0</v>
      </c>
      <c r="BG136" s="152">
        <f>IF(N136="zákl. přenesená",J136,0)</f>
        <v>0</v>
      </c>
      <c r="BH136" s="152">
        <f>IF(N136="sníž. přenesená",J136,0)</f>
        <v>0</v>
      </c>
      <c r="BI136" s="152">
        <f>IF(N136="nulová",J136,0)</f>
        <v>0</v>
      </c>
      <c r="BJ136" s="17" t="s">
        <v>79</v>
      </c>
      <c r="BK136" s="152">
        <f>ROUND(I136*H136,2)</f>
        <v>0</v>
      </c>
      <c r="BL136" s="17" t="s">
        <v>89</v>
      </c>
      <c r="BM136" s="151" t="s">
        <v>143</v>
      </c>
    </row>
    <row r="137" spans="1:65" s="2" customFormat="1" ht="16.5" customHeight="1">
      <c r="A137" s="32"/>
      <c r="B137" s="139"/>
      <c r="C137" s="170" t="s">
        <v>89</v>
      </c>
      <c r="D137" s="170" t="s">
        <v>144</v>
      </c>
      <c r="E137" s="171" t="s">
        <v>145</v>
      </c>
      <c r="F137" s="172" t="s">
        <v>146</v>
      </c>
      <c r="G137" s="173" t="s">
        <v>147</v>
      </c>
      <c r="H137" s="174">
        <v>461.25400000000002</v>
      </c>
      <c r="I137" s="175"/>
      <c r="J137" s="176">
        <f>ROUND(I137*H137,2)</f>
        <v>0</v>
      </c>
      <c r="K137" s="172" t="s">
        <v>132</v>
      </c>
      <c r="L137" s="177"/>
      <c r="M137" s="178" t="s">
        <v>1</v>
      </c>
      <c r="N137" s="179" t="s">
        <v>39</v>
      </c>
      <c r="O137" s="58"/>
      <c r="P137" s="149">
        <f>O137*H137</f>
        <v>0</v>
      </c>
      <c r="Q137" s="149">
        <v>1</v>
      </c>
      <c r="R137" s="149">
        <f>Q137*H137</f>
        <v>461.25400000000002</v>
      </c>
      <c r="S137" s="149">
        <v>0</v>
      </c>
      <c r="T137" s="150">
        <f>S137*H137</f>
        <v>0</v>
      </c>
      <c r="U137" s="32"/>
      <c r="V137" s="32"/>
      <c r="W137" s="32"/>
      <c r="X137" s="32"/>
      <c r="Y137" s="32"/>
      <c r="Z137" s="32"/>
      <c r="AA137" s="32"/>
      <c r="AB137" s="32"/>
      <c r="AC137" s="32"/>
      <c r="AD137" s="32"/>
      <c r="AE137" s="32"/>
      <c r="AR137" s="151" t="s">
        <v>148</v>
      </c>
      <c r="AT137" s="151" t="s">
        <v>144</v>
      </c>
      <c r="AU137" s="151" t="s">
        <v>83</v>
      </c>
      <c r="AY137" s="17" t="s">
        <v>125</v>
      </c>
      <c r="BE137" s="152">
        <f>IF(N137="základní",J137,0)</f>
        <v>0</v>
      </c>
      <c r="BF137" s="152">
        <f>IF(N137="snížená",J137,0)</f>
        <v>0</v>
      </c>
      <c r="BG137" s="152">
        <f>IF(N137="zákl. přenesená",J137,0)</f>
        <v>0</v>
      </c>
      <c r="BH137" s="152">
        <f>IF(N137="sníž. přenesená",J137,0)</f>
        <v>0</v>
      </c>
      <c r="BI137" s="152">
        <f>IF(N137="nulová",J137,0)</f>
        <v>0</v>
      </c>
      <c r="BJ137" s="17" t="s">
        <v>79</v>
      </c>
      <c r="BK137" s="152">
        <f>ROUND(I137*H137,2)</f>
        <v>0</v>
      </c>
      <c r="BL137" s="17" t="s">
        <v>89</v>
      </c>
      <c r="BM137" s="151" t="s">
        <v>149</v>
      </c>
    </row>
    <row r="138" spans="1:65" s="13" customFormat="1">
      <c r="B138" s="153"/>
      <c r="D138" s="154" t="s">
        <v>134</v>
      </c>
      <c r="E138" s="155" t="s">
        <v>1</v>
      </c>
      <c r="F138" s="156" t="s">
        <v>150</v>
      </c>
      <c r="H138" s="157">
        <v>461.25400000000002</v>
      </c>
      <c r="I138" s="158"/>
      <c r="L138" s="153"/>
      <c r="M138" s="159"/>
      <c r="N138" s="160"/>
      <c r="O138" s="160"/>
      <c r="P138" s="160"/>
      <c r="Q138" s="160"/>
      <c r="R138" s="160"/>
      <c r="S138" s="160"/>
      <c r="T138" s="161"/>
      <c r="AT138" s="155" t="s">
        <v>134</v>
      </c>
      <c r="AU138" s="155" t="s">
        <v>83</v>
      </c>
      <c r="AV138" s="13" t="s">
        <v>83</v>
      </c>
      <c r="AW138" s="13" t="s">
        <v>30</v>
      </c>
      <c r="AX138" s="13" t="s">
        <v>74</v>
      </c>
      <c r="AY138" s="155" t="s">
        <v>125</v>
      </c>
    </row>
    <row r="139" spans="1:65" s="14" customFormat="1">
      <c r="B139" s="162"/>
      <c r="D139" s="154" t="s">
        <v>134</v>
      </c>
      <c r="E139" s="163" t="s">
        <v>1</v>
      </c>
      <c r="F139" s="164" t="s">
        <v>137</v>
      </c>
      <c r="H139" s="165">
        <v>461.25400000000002</v>
      </c>
      <c r="I139" s="166"/>
      <c r="L139" s="162"/>
      <c r="M139" s="167"/>
      <c r="N139" s="168"/>
      <c r="O139" s="168"/>
      <c r="P139" s="168"/>
      <c r="Q139" s="168"/>
      <c r="R139" s="168"/>
      <c r="S139" s="168"/>
      <c r="T139" s="169"/>
      <c r="AT139" s="163" t="s">
        <v>134</v>
      </c>
      <c r="AU139" s="163" t="s">
        <v>83</v>
      </c>
      <c r="AV139" s="14" t="s">
        <v>89</v>
      </c>
      <c r="AW139" s="14" t="s">
        <v>30</v>
      </c>
      <c r="AX139" s="14" t="s">
        <v>79</v>
      </c>
      <c r="AY139" s="163" t="s">
        <v>125</v>
      </c>
    </row>
    <row r="140" spans="1:65" s="2" customFormat="1" ht="44.25" customHeight="1">
      <c r="A140" s="32"/>
      <c r="B140" s="139"/>
      <c r="C140" s="140" t="s">
        <v>151</v>
      </c>
      <c r="D140" s="140" t="s">
        <v>128</v>
      </c>
      <c r="E140" s="141" t="s">
        <v>152</v>
      </c>
      <c r="F140" s="142" t="s">
        <v>153</v>
      </c>
      <c r="G140" s="143" t="s">
        <v>147</v>
      </c>
      <c r="H140" s="144">
        <v>414.3</v>
      </c>
      <c r="I140" s="145"/>
      <c r="J140" s="146">
        <f>ROUND(I140*H140,2)</f>
        <v>0</v>
      </c>
      <c r="K140" s="142" t="s">
        <v>132</v>
      </c>
      <c r="L140" s="33"/>
      <c r="M140" s="147" t="s">
        <v>1</v>
      </c>
      <c r="N140" s="148" t="s">
        <v>39</v>
      </c>
      <c r="O140" s="58"/>
      <c r="P140" s="149">
        <f>O140*H140</f>
        <v>0</v>
      </c>
      <c r="Q140" s="149">
        <v>0</v>
      </c>
      <c r="R140" s="149">
        <f>Q140*H140</f>
        <v>0</v>
      </c>
      <c r="S140" s="149">
        <v>0</v>
      </c>
      <c r="T140" s="150">
        <f>S140*H140</f>
        <v>0</v>
      </c>
      <c r="U140" s="32"/>
      <c r="V140" s="32"/>
      <c r="W140" s="32"/>
      <c r="X140" s="32"/>
      <c r="Y140" s="32"/>
      <c r="Z140" s="32"/>
      <c r="AA140" s="32"/>
      <c r="AB140" s="32"/>
      <c r="AC140" s="32"/>
      <c r="AD140" s="32"/>
      <c r="AE140" s="32"/>
      <c r="AR140" s="151" t="s">
        <v>89</v>
      </c>
      <c r="AT140" s="151" t="s">
        <v>128</v>
      </c>
      <c r="AU140" s="151" t="s">
        <v>83</v>
      </c>
      <c r="AY140" s="17" t="s">
        <v>125</v>
      </c>
      <c r="BE140" s="152">
        <f>IF(N140="základní",J140,0)</f>
        <v>0</v>
      </c>
      <c r="BF140" s="152">
        <f>IF(N140="snížená",J140,0)</f>
        <v>0</v>
      </c>
      <c r="BG140" s="152">
        <f>IF(N140="zákl. přenesená",J140,0)</f>
        <v>0</v>
      </c>
      <c r="BH140" s="152">
        <f>IF(N140="sníž. přenesená",J140,0)</f>
        <v>0</v>
      </c>
      <c r="BI140" s="152">
        <f>IF(N140="nulová",J140,0)</f>
        <v>0</v>
      </c>
      <c r="BJ140" s="17" t="s">
        <v>79</v>
      </c>
      <c r="BK140" s="152">
        <f>ROUND(I140*H140,2)</f>
        <v>0</v>
      </c>
      <c r="BL140" s="17" t="s">
        <v>89</v>
      </c>
      <c r="BM140" s="151" t="s">
        <v>154</v>
      </c>
    </row>
    <row r="141" spans="1:65" s="13" customFormat="1">
      <c r="B141" s="153"/>
      <c r="D141" s="154" t="s">
        <v>134</v>
      </c>
      <c r="E141" s="155" t="s">
        <v>1</v>
      </c>
      <c r="F141" s="156" t="s">
        <v>155</v>
      </c>
      <c r="H141" s="157">
        <v>414.3</v>
      </c>
      <c r="I141" s="158"/>
      <c r="L141" s="153"/>
      <c r="M141" s="159"/>
      <c r="N141" s="160"/>
      <c r="O141" s="160"/>
      <c r="P141" s="160"/>
      <c r="Q141" s="160"/>
      <c r="R141" s="160"/>
      <c r="S141" s="160"/>
      <c r="T141" s="161"/>
      <c r="AT141" s="155" t="s">
        <v>134</v>
      </c>
      <c r="AU141" s="155" t="s">
        <v>83</v>
      </c>
      <c r="AV141" s="13" t="s">
        <v>83</v>
      </c>
      <c r="AW141" s="13" t="s">
        <v>30</v>
      </c>
      <c r="AX141" s="13" t="s">
        <v>74</v>
      </c>
      <c r="AY141" s="155" t="s">
        <v>125</v>
      </c>
    </row>
    <row r="142" spans="1:65" s="14" customFormat="1">
      <c r="B142" s="162"/>
      <c r="D142" s="154" t="s">
        <v>134</v>
      </c>
      <c r="E142" s="163" t="s">
        <v>1</v>
      </c>
      <c r="F142" s="164" t="s">
        <v>137</v>
      </c>
      <c r="H142" s="165">
        <v>414.3</v>
      </c>
      <c r="I142" s="166"/>
      <c r="L142" s="162"/>
      <c r="M142" s="167"/>
      <c r="N142" s="168"/>
      <c r="O142" s="168"/>
      <c r="P142" s="168"/>
      <c r="Q142" s="168"/>
      <c r="R142" s="168"/>
      <c r="S142" s="168"/>
      <c r="T142" s="169"/>
      <c r="AT142" s="163" t="s">
        <v>134</v>
      </c>
      <c r="AU142" s="163" t="s">
        <v>83</v>
      </c>
      <c r="AV142" s="14" t="s">
        <v>89</v>
      </c>
      <c r="AW142" s="14" t="s">
        <v>30</v>
      </c>
      <c r="AX142" s="14" t="s">
        <v>79</v>
      </c>
      <c r="AY142" s="163" t="s">
        <v>125</v>
      </c>
    </row>
    <row r="143" spans="1:65" s="2" customFormat="1" ht="37.9" customHeight="1">
      <c r="A143" s="32"/>
      <c r="B143" s="139"/>
      <c r="C143" s="140" t="s">
        <v>156</v>
      </c>
      <c r="D143" s="140" t="s">
        <v>128</v>
      </c>
      <c r="E143" s="141" t="s">
        <v>157</v>
      </c>
      <c r="F143" s="142" t="s">
        <v>158</v>
      </c>
      <c r="G143" s="143" t="s">
        <v>131</v>
      </c>
      <c r="H143" s="144">
        <v>276.2</v>
      </c>
      <c r="I143" s="145"/>
      <c r="J143" s="146">
        <f>ROUND(I143*H143,2)</f>
        <v>0</v>
      </c>
      <c r="K143" s="142" t="s">
        <v>132</v>
      </c>
      <c r="L143" s="33"/>
      <c r="M143" s="147" t="s">
        <v>1</v>
      </c>
      <c r="N143" s="148" t="s">
        <v>39</v>
      </c>
      <c r="O143" s="58"/>
      <c r="P143" s="149">
        <f>O143*H143</f>
        <v>0</v>
      </c>
      <c r="Q143" s="149">
        <v>0</v>
      </c>
      <c r="R143" s="149">
        <f>Q143*H143</f>
        <v>0</v>
      </c>
      <c r="S143" s="149">
        <v>0</v>
      </c>
      <c r="T143" s="150">
        <f>S143*H143</f>
        <v>0</v>
      </c>
      <c r="U143" s="32"/>
      <c r="V143" s="32"/>
      <c r="W143" s="32"/>
      <c r="X143" s="32"/>
      <c r="Y143" s="32"/>
      <c r="Z143" s="32"/>
      <c r="AA143" s="32"/>
      <c r="AB143" s="32"/>
      <c r="AC143" s="32"/>
      <c r="AD143" s="32"/>
      <c r="AE143" s="32"/>
      <c r="AR143" s="151" t="s">
        <v>89</v>
      </c>
      <c r="AT143" s="151" t="s">
        <v>128</v>
      </c>
      <c r="AU143" s="151" t="s">
        <v>83</v>
      </c>
      <c r="AY143" s="17" t="s">
        <v>125</v>
      </c>
      <c r="BE143" s="152">
        <f>IF(N143="základní",J143,0)</f>
        <v>0</v>
      </c>
      <c r="BF143" s="152">
        <f>IF(N143="snížená",J143,0)</f>
        <v>0</v>
      </c>
      <c r="BG143" s="152">
        <f>IF(N143="zákl. přenesená",J143,0)</f>
        <v>0</v>
      </c>
      <c r="BH143" s="152">
        <f>IF(N143="sníž. přenesená",J143,0)</f>
        <v>0</v>
      </c>
      <c r="BI143" s="152">
        <f>IF(N143="nulová",J143,0)</f>
        <v>0</v>
      </c>
      <c r="BJ143" s="17" t="s">
        <v>79</v>
      </c>
      <c r="BK143" s="152">
        <f>ROUND(I143*H143,2)</f>
        <v>0</v>
      </c>
      <c r="BL143" s="17" t="s">
        <v>89</v>
      </c>
      <c r="BM143" s="151" t="s">
        <v>159</v>
      </c>
    </row>
    <row r="144" spans="1:65" s="12" customFormat="1" ht="22.9" customHeight="1">
      <c r="B144" s="126"/>
      <c r="D144" s="127" t="s">
        <v>73</v>
      </c>
      <c r="E144" s="137" t="s">
        <v>79</v>
      </c>
      <c r="F144" s="137" t="s">
        <v>160</v>
      </c>
      <c r="I144" s="129"/>
      <c r="J144" s="138">
        <f>BK144</f>
        <v>0</v>
      </c>
      <c r="L144" s="126"/>
      <c r="M144" s="131"/>
      <c r="N144" s="132"/>
      <c r="O144" s="132"/>
      <c r="P144" s="133">
        <f>SUM(P145:P263)</f>
        <v>0</v>
      </c>
      <c r="Q144" s="132"/>
      <c r="R144" s="133">
        <f>SUM(R145:R263)</f>
        <v>67.735995000000003</v>
      </c>
      <c r="S144" s="132"/>
      <c r="T144" s="134">
        <f>SUM(T145:T263)</f>
        <v>882.62400000000002</v>
      </c>
      <c r="AR144" s="127" t="s">
        <v>79</v>
      </c>
      <c r="AT144" s="135" t="s">
        <v>73</v>
      </c>
      <c r="AU144" s="135" t="s">
        <v>79</v>
      </c>
      <c r="AY144" s="127" t="s">
        <v>125</v>
      </c>
      <c r="BK144" s="136">
        <f>SUM(BK145:BK263)</f>
        <v>0</v>
      </c>
    </row>
    <row r="145" spans="1:65" s="2" customFormat="1" ht="66.75" customHeight="1">
      <c r="A145" s="32"/>
      <c r="B145" s="139"/>
      <c r="C145" s="140" t="s">
        <v>161</v>
      </c>
      <c r="D145" s="140" t="s">
        <v>128</v>
      </c>
      <c r="E145" s="141" t="s">
        <v>162</v>
      </c>
      <c r="F145" s="142" t="s">
        <v>163</v>
      </c>
      <c r="G145" s="143" t="s">
        <v>164</v>
      </c>
      <c r="H145" s="144">
        <v>794</v>
      </c>
      <c r="I145" s="145"/>
      <c r="J145" s="146">
        <f>ROUND(I145*H145,2)</f>
        <v>0</v>
      </c>
      <c r="K145" s="142" t="s">
        <v>132</v>
      </c>
      <c r="L145" s="33"/>
      <c r="M145" s="147" t="s">
        <v>1</v>
      </c>
      <c r="N145" s="148" t="s">
        <v>39</v>
      </c>
      <c r="O145" s="58"/>
      <c r="P145" s="149">
        <f>O145*H145</f>
        <v>0</v>
      </c>
      <c r="Q145" s="149">
        <v>0</v>
      </c>
      <c r="R145" s="149">
        <f>Q145*H145</f>
        <v>0</v>
      </c>
      <c r="S145" s="149">
        <v>0.26</v>
      </c>
      <c r="T145" s="150">
        <f>S145*H145</f>
        <v>206.44</v>
      </c>
      <c r="U145" s="32"/>
      <c r="V145" s="32"/>
      <c r="W145" s="32"/>
      <c r="X145" s="32"/>
      <c r="Y145" s="32"/>
      <c r="Z145" s="32"/>
      <c r="AA145" s="32"/>
      <c r="AB145" s="32"/>
      <c r="AC145" s="32"/>
      <c r="AD145" s="32"/>
      <c r="AE145" s="32"/>
      <c r="AR145" s="151" t="s">
        <v>89</v>
      </c>
      <c r="AT145" s="151" t="s">
        <v>128</v>
      </c>
      <c r="AU145" s="151" t="s">
        <v>83</v>
      </c>
      <c r="AY145" s="17" t="s">
        <v>125</v>
      </c>
      <c r="BE145" s="152">
        <f>IF(N145="základní",J145,0)</f>
        <v>0</v>
      </c>
      <c r="BF145" s="152">
        <f>IF(N145="snížená",J145,0)</f>
        <v>0</v>
      </c>
      <c r="BG145" s="152">
        <f>IF(N145="zákl. přenesená",J145,0)</f>
        <v>0</v>
      </c>
      <c r="BH145" s="152">
        <f>IF(N145="sníž. přenesená",J145,0)</f>
        <v>0</v>
      </c>
      <c r="BI145" s="152">
        <f>IF(N145="nulová",J145,0)</f>
        <v>0</v>
      </c>
      <c r="BJ145" s="17" t="s">
        <v>79</v>
      </c>
      <c r="BK145" s="152">
        <f>ROUND(I145*H145,2)</f>
        <v>0</v>
      </c>
      <c r="BL145" s="17" t="s">
        <v>89</v>
      </c>
      <c r="BM145" s="151" t="s">
        <v>165</v>
      </c>
    </row>
    <row r="146" spans="1:65" s="15" customFormat="1">
      <c r="B146" s="180"/>
      <c r="D146" s="154" t="s">
        <v>134</v>
      </c>
      <c r="E146" s="181" t="s">
        <v>1</v>
      </c>
      <c r="F146" s="182" t="s">
        <v>166</v>
      </c>
      <c r="H146" s="181" t="s">
        <v>1</v>
      </c>
      <c r="I146" s="183"/>
      <c r="L146" s="180"/>
      <c r="M146" s="184"/>
      <c r="N146" s="185"/>
      <c r="O146" s="185"/>
      <c r="P146" s="185"/>
      <c r="Q146" s="185"/>
      <c r="R146" s="185"/>
      <c r="S146" s="185"/>
      <c r="T146" s="186"/>
      <c r="AT146" s="181" t="s">
        <v>134</v>
      </c>
      <c r="AU146" s="181" t="s">
        <v>83</v>
      </c>
      <c r="AV146" s="15" t="s">
        <v>79</v>
      </c>
      <c r="AW146" s="15" t="s">
        <v>30</v>
      </c>
      <c r="AX146" s="15" t="s">
        <v>74</v>
      </c>
      <c r="AY146" s="181" t="s">
        <v>125</v>
      </c>
    </row>
    <row r="147" spans="1:65" s="13" customFormat="1">
      <c r="B147" s="153"/>
      <c r="D147" s="154" t="s">
        <v>134</v>
      </c>
      <c r="E147" s="155" t="s">
        <v>1</v>
      </c>
      <c r="F147" s="156" t="s">
        <v>167</v>
      </c>
      <c r="H147" s="157">
        <v>764</v>
      </c>
      <c r="I147" s="158"/>
      <c r="L147" s="153"/>
      <c r="M147" s="159"/>
      <c r="N147" s="160"/>
      <c r="O147" s="160"/>
      <c r="P147" s="160"/>
      <c r="Q147" s="160"/>
      <c r="R147" s="160"/>
      <c r="S147" s="160"/>
      <c r="T147" s="161"/>
      <c r="AT147" s="155" t="s">
        <v>134</v>
      </c>
      <c r="AU147" s="155" t="s">
        <v>83</v>
      </c>
      <c r="AV147" s="13" t="s">
        <v>83</v>
      </c>
      <c r="AW147" s="13" t="s">
        <v>30</v>
      </c>
      <c r="AX147" s="13" t="s">
        <v>74</v>
      </c>
      <c r="AY147" s="155" t="s">
        <v>125</v>
      </c>
    </row>
    <row r="148" spans="1:65" s="15" customFormat="1">
      <c r="B148" s="180"/>
      <c r="D148" s="154" t="s">
        <v>134</v>
      </c>
      <c r="E148" s="181" t="s">
        <v>1</v>
      </c>
      <c r="F148" s="182" t="s">
        <v>168</v>
      </c>
      <c r="H148" s="181" t="s">
        <v>1</v>
      </c>
      <c r="I148" s="183"/>
      <c r="L148" s="180"/>
      <c r="M148" s="184"/>
      <c r="N148" s="185"/>
      <c r="O148" s="185"/>
      <c r="P148" s="185"/>
      <c r="Q148" s="185"/>
      <c r="R148" s="185"/>
      <c r="S148" s="185"/>
      <c r="T148" s="186"/>
      <c r="AT148" s="181" t="s">
        <v>134</v>
      </c>
      <c r="AU148" s="181" t="s">
        <v>83</v>
      </c>
      <c r="AV148" s="15" t="s">
        <v>79</v>
      </c>
      <c r="AW148" s="15" t="s">
        <v>30</v>
      </c>
      <c r="AX148" s="15" t="s">
        <v>74</v>
      </c>
      <c r="AY148" s="181" t="s">
        <v>125</v>
      </c>
    </row>
    <row r="149" spans="1:65" s="13" customFormat="1">
      <c r="B149" s="153"/>
      <c r="D149" s="154" t="s">
        <v>134</v>
      </c>
      <c r="E149" s="155" t="s">
        <v>1</v>
      </c>
      <c r="F149" s="156" t="s">
        <v>169</v>
      </c>
      <c r="H149" s="157">
        <v>30</v>
      </c>
      <c r="I149" s="158"/>
      <c r="L149" s="153"/>
      <c r="M149" s="159"/>
      <c r="N149" s="160"/>
      <c r="O149" s="160"/>
      <c r="P149" s="160"/>
      <c r="Q149" s="160"/>
      <c r="R149" s="160"/>
      <c r="S149" s="160"/>
      <c r="T149" s="161"/>
      <c r="AT149" s="155" t="s">
        <v>134</v>
      </c>
      <c r="AU149" s="155" t="s">
        <v>83</v>
      </c>
      <c r="AV149" s="13" t="s">
        <v>83</v>
      </c>
      <c r="AW149" s="13" t="s">
        <v>30</v>
      </c>
      <c r="AX149" s="13" t="s">
        <v>74</v>
      </c>
      <c r="AY149" s="155" t="s">
        <v>125</v>
      </c>
    </row>
    <row r="150" spans="1:65" s="14" customFormat="1">
      <c r="B150" s="162"/>
      <c r="D150" s="154" t="s">
        <v>134</v>
      </c>
      <c r="E150" s="163" t="s">
        <v>1</v>
      </c>
      <c r="F150" s="164" t="s">
        <v>137</v>
      </c>
      <c r="H150" s="165">
        <v>794</v>
      </c>
      <c r="I150" s="166"/>
      <c r="L150" s="162"/>
      <c r="M150" s="167"/>
      <c r="N150" s="168"/>
      <c r="O150" s="168"/>
      <c r="P150" s="168"/>
      <c r="Q150" s="168"/>
      <c r="R150" s="168"/>
      <c r="S150" s="168"/>
      <c r="T150" s="169"/>
      <c r="AT150" s="163" t="s">
        <v>134</v>
      </c>
      <c r="AU150" s="163" t="s">
        <v>83</v>
      </c>
      <c r="AV150" s="14" t="s">
        <v>89</v>
      </c>
      <c r="AW150" s="14" t="s">
        <v>30</v>
      </c>
      <c r="AX150" s="14" t="s">
        <v>79</v>
      </c>
      <c r="AY150" s="163" t="s">
        <v>125</v>
      </c>
    </row>
    <row r="151" spans="1:65" s="2" customFormat="1" ht="62.65" customHeight="1">
      <c r="A151" s="32"/>
      <c r="B151" s="139"/>
      <c r="C151" s="140" t="s">
        <v>148</v>
      </c>
      <c r="D151" s="140" t="s">
        <v>128</v>
      </c>
      <c r="E151" s="141" t="s">
        <v>170</v>
      </c>
      <c r="F151" s="142" t="s">
        <v>171</v>
      </c>
      <c r="G151" s="143" t="s">
        <v>164</v>
      </c>
      <c r="H151" s="144">
        <v>26</v>
      </c>
      <c r="I151" s="145"/>
      <c r="J151" s="146">
        <f>ROUND(I151*H151,2)</f>
        <v>0</v>
      </c>
      <c r="K151" s="142" t="s">
        <v>132</v>
      </c>
      <c r="L151" s="33"/>
      <c r="M151" s="147" t="s">
        <v>1</v>
      </c>
      <c r="N151" s="148" t="s">
        <v>39</v>
      </c>
      <c r="O151" s="58"/>
      <c r="P151" s="149">
        <f>O151*H151</f>
        <v>0</v>
      </c>
      <c r="Q151" s="149">
        <v>0</v>
      </c>
      <c r="R151" s="149">
        <f>Q151*H151</f>
        <v>0</v>
      </c>
      <c r="S151" s="149">
        <v>0.29499999999999998</v>
      </c>
      <c r="T151" s="150">
        <f>S151*H151</f>
        <v>7.67</v>
      </c>
      <c r="U151" s="32"/>
      <c r="V151" s="32"/>
      <c r="W151" s="32"/>
      <c r="X151" s="32"/>
      <c r="Y151" s="32"/>
      <c r="Z151" s="32"/>
      <c r="AA151" s="32"/>
      <c r="AB151" s="32"/>
      <c r="AC151" s="32"/>
      <c r="AD151" s="32"/>
      <c r="AE151" s="32"/>
      <c r="AR151" s="151" t="s">
        <v>89</v>
      </c>
      <c r="AT151" s="151" t="s">
        <v>128</v>
      </c>
      <c r="AU151" s="151" t="s">
        <v>83</v>
      </c>
      <c r="AY151" s="17" t="s">
        <v>125</v>
      </c>
      <c r="BE151" s="152">
        <f>IF(N151="základní",J151,0)</f>
        <v>0</v>
      </c>
      <c r="BF151" s="152">
        <f>IF(N151="snížená",J151,0)</f>
        <v>0</v>
      </c>
      <c r="BG151" s="152">
        <f>IF(N151="zákl. přenesená",J151,0)</f>
        <v>0</v>
      </c>
      <c r="BH151" s="152">
        <f>IF(N151="sníž. přenesená",J151,0)</f>
        <v>0</v>
      </c>
      <c r="BI151" s="152">
        <f>IF(N151="nulová",J151,0)</f>
        <v>0</v>
      </c>
      <c r="BJ151" s="17" t="s">
        <v>79</v>
      </c>
      <c r="BK151" s="152">
        <f>ROUND(I151*H151,2)</f>
        <v>0</v>
      </c>
      <c r="BL151" s="17" t="s">
        <v>89</v>
      </c>
      <c r="BM151" s="151" t="s">
        <v>172</v>
      </c>
    </row>
    <row r="152" spans="1:65" s="15" customFormat="1">
      <c r="B152" s="180"/>
      <c r="D152" s="154" t="s">
        <v>134</v>
      </c>
      <c r="E152" s="181" t="s">
        <v>1</v>
      </c>
      <c r="F152" s="182" t="s">
        <v>173</v>
      </c>
      <c r="H152" s="181" t="s">
        <v>1</v>
      </c>
      <c r="I152" s="183"/>
      <c r="L152" s="180"/>
      <c r="M152" s="184"/>
      <c r="N152" s="185"/>
      <c r="O152" s="185"/>
      <c r="P152" s="185"/>
      <c r="Q152" s="185"/>
      <c r="R152" s="185"/>
      <c r="S152" s="185"/>
      <c r="T152" s="186"/>
      <c r="AT152" s="181" t="s">
        <v>134</v>
      </c>
      <c r="AU152" s="181" t="s">
        <v>83</v>
      </c>
      <c r="AV152" s="15" t="s">
        <v>79</v>
      </c>
      <c r="AW152" s="15" t="s">
        <v>30</v>
      </c>
      <c r="AX152" s="15" t="s">
        <v>74</v>
      </c>
      <c r="AY152" s="181" t="s">
        <v>125</v>
      </c>
    </row>
    <row r="153" spans="1:65" s="13" customFormat="1">
      <c r="B153" s="153"/>
      <c r="D153" s="154" t="s">
        <v>134</v>
      </c>
      <c r="E153" s="155" t="s">
        <v>1</v>
      </c>
      <c r="F153" s="156" t="s">
        <v>174</v>
      </c>
      <c r="H153" s="157">
        <v>26</v>
      </c>
      <c r="I153" s="158"/>
      <c r="L153" s="153"/>
      <c r="M153" s="159"/>
      <c r="N153" s="160"/>
      <c r="O153" s="160"/>
      <c r="P153" s="160"/>
      <c r="Q153" s="160"/>
      <c r="R153" s="160"/>
      <c r="S153" s="160"/>
      <c r="T153" s="161"/>
      <c r="AT153" s="155" t="s">
        <v>134</v>
      </c>
      <c r="AU153" s="155" t="s">
        <v>83</v>
      </c>
      <c r="AV153" s="13" t="s">
        <v>83</v>
      </c>
      <c r="AW153" s="13" t="s">
        <v>30</v>
      </c>
      <c r="AX153" s="13" t="s">
        <v>74</v>
      </c>
      <c r="AY153" s="155" t="s">
        <v>125</v>
      </c>
    </row>
    <row r="154" spans="1:65" s="14" customFormat="1">
      <c r="B154" s="162"/>
      <c r="D154" s="154" t="s">
        <v>134</v>
      </c>
      <c r="E154" s="163" t="s">
        <v>1</v>
      </c>
      <c r="F154" s="164" t="s">
        <v>137</v>
      </c>
      <c r="H154" s="165">
        <v>26</v>
      </c>
      <c r="I154" s="166"/>
      <c r="L154" s="162"/>
      <c r="M154" s="167"/>
      <c r="N154" s="168"/>
      <c r="O154" s="168"/>
      <c r="P154" s="168"/>
      <c r="Q154" s="168"/>
      <c r="R154" s="168"/>
      <c r="S154" s="168"/>
      <c r="T154" s="169"/>
      <c r="AT154" s="163" t="s">
        <v>134</v>
      </c>
      <c r="AU154" s="163" t="s">
        <v>83</v>
      </c>
      <c r="AV154" s="14" t="s">
        <v>89</v>
      </c>
      <c r="AW154" s="14" t="s">
        <v>30</v>
      </c>
      <c r="AX154" s="14" t="s">
        <v>79</v>
      </c>
      <c r="AY154" s="163" t="s">
        <v>125</v>
      </c>
    </row>
    <row r="155" spans="1:65" s="2" customFormat="1" ht="66.75" customHeight="1">
      <c r="A155" s="32"/>
      <c r="B155" s="139"/>
      <c r="C155" s="140" t="s">
        <v>175</v>
      </c>
      <c r="D155" s="140" t="s">
        <v>128</v>
      </c>
      <c r="E155" s="141" t="s">
        <v>176</v>
      </c>
      <c r="F155" s="142" t="s">
        <v>177</v>
      </c>
      <c r="G155" s="143" t="s">
        <v>164</v>
      </c>
      <c r="H155" s="144">
        <v>157</v>
      </c>
      <c r="I155" s="145"/>
      <c r="J155" s="146">
        <f>ROUND(I155*H155,2)</f>
        <v>0</v>
      </c>
      <c r="K155" s="142" t="s">
        <v>132</v>
      </c>
      <c r="L155" s="33"/>
      <c r="M155" s="147" t="s">
        <v>1</v>
      </c>
      <c r="N155" s="148" t="s">
        <v>39</v>
      </c>
      <c r="O155" s="58"/>
      <c r="P155" s="149">
        <f>O155*H155</f>
        <v>0</v>
      </c>
      <c r="Q155" s="149">
        <v>0</v>
      </c>
      <c r="R155" s="149">
        <f>Q155*H155</f>
        <v>0</v>
      </c>
      <c r="S155" s="149">
        <v>0.17</v>
      </c>
      <c r="T155" s="150">
        <f>S155*H155</f>
        <v>26.69</v>
      </c>
      <c r="U155" s="32"/>
      <c r="V155" s="32"/>
      <c r="W155" s="32"/>
      <c r="X155" s="32"/>
      <c r="Y155" s="32"/>
      <c r="Z155" s="32"/>
      <c r="AA155" s="32"/>
      <c r="AB155" s="32"/>
      <c r="AC155" s="32"/>
      <c r="AD155" s="32"/>
      <c r="AE155" s="32"/>
      <c r="AR155" s="151" t="s">
        <v>89</v>
      </c>
      <c r="AT155" s="151" t="s">
        <v>128</v>
      </c>
      <c r="AU155" s="151" t="s">
        <v>83</v>
      </c>
      <c r="AY155" s="17" t="s">
        <v>125</v>
      </c>
      <c r="BE155" s="152">
        <f>IF(N155="základní",J155,0)</f>
        <v>0</v>
      </c>
      <c r="BF155" s="152">
        <f>IF(N155="snížená",J155,0)</f>
        <v>0</v>
      </c>
      <c r="BG155" s="152">
        <f>IF(N155="zákl. přenesená",J155,0)</f>
        <v>0</v>
      </c>
      <c r="BH155" s="152">
        <f>IF(N155="sníž. přenesená",J155,0)</f>
        <v>0</v>
      </c>
      <c r="BI155" s="152">
        <f>IF(N155="nulová",J155,0)</f>
        <v>0</v>
      </c>
      <c r="BJ155" s="17" t="s">
        <v>79</v>
      </c>
      <c r="BK155" s="152">
        <f>ROUND(I155*H155,2)</f>
        <v>0</v>
      </c>
      <c r="BL155" s="17" t="s">
        <v>89</v>
      </c>
      <c r="BM155" s="151" t="s">
        <v>178</v>
      </c>
    </row>
    <row r="156" spans="1:65" s="15" customFormat="1">
      <c r="B156" s="180"/>
      <c r="D156" s="154" t="s">
        <v>134</v>
      </c>
      <c r="E156" s="181" t="s">
        <v>1</v>
      </c>
      <c r="F156" s="182" t="s">
        <v>179</v>
      </c>
      <c r="H156" s="181" t="s">
        <v>1</v>
      </c>
      <c r="I156" s="183"/>
      <c r="L156" s="180"/>
      <c r="M156" s="184"/>
      <c r="N156" s="185"/>
      <c r="O156" s="185"/>
      <c r="P156" s="185"/>
      <c r="Q156" s="185"/>
      <c r="R156" s="185"/>
      <c r="S156" s="185"/>
      <c r="T156" s="186"/>
      <c r="AT156" s="181" t="s">
        <v>134</v>
      </c>
      <c r="AU156" s="181" t="s">
        <v>83</v>
      </c>
      <c r="AV156" s="15" t="s">
        <v>79</v>
      </c>
      <c r="AW156" s="15" t="s">
        <v>30</v>
      </c>
      <c r="AX156" s="15" t="s">
        <v>74</v>
      </c>
      <c r="AY156" s="181" t="s">
        <v>125</v>
      </c>
    </row>
    <row r="157" spans="1:65" s="13" customFormat="1">
      <c r="B157" s="153"/>
      <c r="D157" s="154" t="s">
        <v>134</v>
      </c>
      <c r="E157" s="155" t="s">
        <v>1</v>
      </c>
      <c r="F157" s="156" t="s">
        <v>180</v>
      </c>
      <c r="H157" s="157">
        <v>131</v>
      </c>
      <c r="I157" s="158"/>
      <c r="L157" s="153"/>
      <c r="M157" s="159"/>
      <c r="N157" s="160"/>
      <c r="O157" s="160"/>
      <c r="P157" s="160"/>
      <c r="Q157" s="160"/>
      <c r="R157" s="160"/>
      <c r="S157" s="160"/>
      <c r="T157" s="161"/>
      <c r="AT157" s="155" t="s">
        <v>134</v>
      </c>
      <c r="AU157" s="155" t="s">
        <v>83</v>
      </c>
      <c r="AV157" s="13" t="s">
        <v>83</v>
      </c>
      <c r="AW157" s="13" t="s">
        <v>30</v>
      </c>
      <c r="AX157" s="13" t="s">
        <v>74</v>
      </c>
      <c r="AY157" s="155" t="s">
        <v>125</v>
      </c>
    </row>
    <row r="158" spans="1:65" s="15" customFormat="1">
      <c r="B158" s="180"/>
      <c r="D158" s="154" t="s">
        <v>134</v>
      </c>
      <c r="E158" s="181" t="s">
        <v>1</v>
      </c>
      <c r="F158" s="182" t="s">
        <v>173</v>
      </c>
      <c r="H158" s="181" t="s">
        <v>1</v>
      </c>
      <c r="I158" s="183"/>
      <c r="L158" s="180"/>
      <c r="M158" s="184"/>
      <c r="N158" s="185"/>
      <c r="O158" s="185"/>
      <c r="P158" s="185"/>
      <c r="Q158" s="185"/>
      <c r="R158" s="185"/>
      <c r="S158" s="185"/>
      <c r="T158" s="186"/>
      <c r="AT158" s="181" t="s">
        <v>134</v>
      </c>
      <c r="AU158" s="181" t="s">
        <v>83</v>
      </c>
      <c r="AV158" s="15" t="s">
        <v>79</v>
      </c>
      <c r="AW158" s="15" t="s">
        <v>30</v>
      </c>
      <c r="AX158" s="15" t="s">
        <v>74</v>
      </c>
      <c r="AY158" s="181" t="s">
        <v>125</v>
      </c>
    </row>
    <row r="159" spans="1:65" s="13" customFormat="1">
      <c r="B159" s="153"/>
      <c r="D159" s="154" t="s">
        <v>134</v>
      </c>
      <c r="E159" s="155" t="s">
        <v>1</v>
      </c>
      <c r="F159" s="156" t="s">
        <v>174</v>
      </c>
      <c r="H159" s="157">
        <v>26</v>
      </c>
      <c r="I159" s="158"/>
      <c r="L159" s="153"/>
      <c r="M159" s="159"/>
      <c r="N159" s="160"/>
      <c r="O159" s="160"/>
      <c r="P159" s="160"/>
      <c r="Q159" s="160"/>
      <c r="R159" s="160"/>
      <c r="S159" s="160"/>
      <c r="T159" s="161"/>
      <c r="AT159" s="155" t="s">
        <v>134</v>
      </c>
      <c r="AU159" s="155" t="s">
        <v>83</v>
      </c>
      <c r="AV159" s="13" t="s">
        <v>83</v>
      </c>
      <c r="AW159" s="13" t="s">
        <v>30</v>
      </c>
      <c r="AX159" s="13" t="s">
        <v>74</v>
      </c>
      <c r="AY159" s="155" t="s">
        <v>125</v>
      </c>
    </row>
    <row r="160" spans="1:65" s="14" customFormat="1">
      <c r="B160" s="162"/>
      <c r="D160" s="154" t="s">
        <v>134</v>
      </c>
      <c r="E160" s="163" t="s">
        <v>1</v>
      </c>
      <c r="F160" s="164" t="s">
        <v>137</v>
      </c>
      <c r="H160" s="165">
        <v>157</v>
      </c>
      <c r="I160" s="166"/>
      <c r="L160" s="162"/>
      <c r="M160" s="167"/>
      <c r="N160" s="168"/>
      <c r="O160" s="168"/>
      <c r="P160" s="168"/>
      <c r="Q160" s="168"/>
      <c r="R160" s="168"/>
      <c r="S160" s="168"/>
      <c r="T160" s="169"/>
      <c r="AT160" s="163" t="s">
        <v>134</v>
      </c>
      <c r="AU160" s="163" t="s">
        <v>83</v>
      </c>
      <c r="AV160" s="14" t="s">
        <v>89</v>
      </c>
      <c r="AW160" s="14" t="s">
        <v>30</v>
      </c>
      <c r="AX160" s="14" t="s">
        <v>79</v>
      </c>
      <c r="AY160" s="163" t="s">
        <v>125</v>
      </c>
    </row>
    <row r="161" spans="1:65" s="2" customFormat="1" ht="66.75" customHeight="1">
      <c r="A161" s="32"/>
      <c r="B161" s="139"/>
      <c r="C161" s="140" t="s">
        <v>181</v>
      </c>
      <c r="D161" s="140" t="s">
        <v>128</v>
      </c>
      <c r="E161" s="141" t="s">
        <v>182</v>
      </c>
      <c r="F161" s="142" t="s">
        <v>183</v>
      </c>
      <c r="G161" s="143" t="s">
        <v>164</v>
      </c>
      <c r="H161" s="144">
        <v>131</v>
      </c>
      <c r="I161" s="145"/>
      <c r="J161" s="146">
        <f>ROUND(I161*H161,2)</f>
        <v>0</v>
      </c>
      <c r="K161" s="142" t="s">
        <v>132</v>
      </c>
      <c r="L161" s="33"/>
      <c r="M161" s="147" t="s">
        <v>1</v>
      </c>
      <c r="N161" s="148" t="s">
        <v>39</v>
      </c>
      <c r="O161" s="58"/>
      <c r="P161" s="149">
        <f>O161*H161</f>
        <v>0</v>
      </c>
      <c r="Q161" s="149">
        <v>0</v>
      </c>
      <c r="R161" s="149">
        <f>Q161*H161</f>
        <v>0</v>
      </c>
      <c r="S161" s="149">
        <v>0.316</v>
      </c>
      <c r="T161" s="150">
        <f>S161*H161</f>
        <v>41.396000000000001</v>
      </c>
      <c r="U161" s="32"/>
      <c r="V161" s="32"/>
      <c r="W161" s="32"/>
      <c r="X161" s="32"/>
      <c r="Y161" s="32"/>
      <c r="Z161" s="32"/>
      <c r="AA161" s="32"/>
      <c r="AB161" s="32"/>
      <c r="AC161" s="32"/>
      <c r="AD161" s="32"/>
      <c r="AE161" s="32"/>
      <c r="AR161" s="151" t="s">
        <v>89</v>
      </c>
      <c r="AT161" s="151" t="s">
        <v>128</v>
      </c>
      <c r="AU161" s="151" t="s">
        <v>83</v>
      </c>
      <c r="AY161" s="17" t="s">
        <v>125</v>
      </c>
      <c r="BE161" s="152">
        <f>IF(N161="základní",J161,0)</f>
        <v>0</v>
      </c>
      <c r="BF161" s="152">
        <f>IF(N161="snížená",J161,0)</f>
        <v>0</v>
      </c>
      <c r="BG161" s="152">
        <f>IF(N161="zákl. přenesená",J161,0)</f>
        <v>0</v>
      </c>
      <c r="BH161" s="152">
        <f>IF(N161="sníž. přenesená",J161,0)</f>
        <v>0</v>
      </c>
      <c r="BI161" s="152">
        <f>IF(N161="nulová",J161,0)</f>
        <v>0</v>
      </c>
      <c r="BJ161" s="17" t="s">
        <v>79</v>
      </c>
      <c r="BK161" s="152">
        <f>ROUND(I161*H161,2)</f>
        <v>0</v>
      </c>
      <c r="BL161" s="17" t="s">
        <v>89</v>
      </c>
      <c r="BM161" s="151" t="s">
        <v>184</v>
      </c>
    </row>
    <row r="162" spans="1:65" s="15" customFormat="1">
      <c r="B162" s="180"/>
      <c r="D162" s="154" t="s">
        <v>134</v>
      </c>
      <c r="E162" s="181" t="s">
        <v>1</v>
      </c>
      <c r="F162" s="182" t="s">
        <v>185</v>
      </c>
      <c r="H162" s="181" t="s">
        <v>1</v>
      </c>
      <c r="I162" s="183"/>
      <c r="L162" s="180"/>
      <c r="M162" s="184"/>
      <c r="N162" s="185"/>
      <c r="O162" s="185"/>
      <c r="P162" s="185"/>
      <c r="Q162" s="185"/>
      <c r="R162" s="185"/>
      <c r="S162" s="185"/>
      <c r="T162" s="186"/>
      <c r="AT162" s="181" t="s">
        <v>134</v>
      </c>
      <c r="AU162" s="181" t="s">
        <v>83</v>
      </c>
      <c r="AV162" s="15" t="s">
        <v>79</v>
      </c>
      <c r="AW162" s="15" t="s">
        <v>30</v>
      </c>
      <c r="AX162" s="15" t="s">
        <v>74</v>
      </c>
      <c r="AY162" s="181" t="s">
        <v>125</v>
      </c>
    </row>
    <row r="163" spans="1:65" s="13" customFormat="1">
      <c r="B163" s="153"/>
      <c r="D163" s="154" t="s">
        <v>134</v>
      </c>
      <c r="E163" s="155" t="s">
        <v>1</v>
      </c>
      <c r="F163" s="156" t="s">
        <v>186</v>
      </c>
      <c r="H163" s="157">
        <v>131</v>
      </c>
      <c r="I163" s="158"/>
      <c r="L163" s="153"/>
      <c r="M163" s="159"/>
      <c r="N163" s="160"/>
      <c r="O163" s="160"/>
      <c r="P163" s="160"/>
      <c r="Q163" s="160"/>
      <c r="R163" s="160"/>
      <c r="S163" s="160"/>
      <c r="T163" s="161"/>
      <c r="AT163" s="155" t="s">
        <v>134</v>
      </c>
      <c r="AU163" s="155" t="s">
        <v>83</v>
      </c>
      <c r="AV163" s="13" t="s">
        <v>83</v>
      </c>
      <c r="AW163" s="13" t="s">
        <v>30</v>
      </c>
      <c r="AX163" s="13" t="s">
        <v>74</v>
      </c>
      <c r="AY163" s="155" t="s">
        <v>125</v>
      </c>
    </row>
    <row r="164" spans="1:65" s="14" customFormat="1">
      <c r="B164" s="162"/>
      <c r="D164" s="154" t="s">
        <v>134</v>
      </c>
      <c r="E164" s="163" t="s">
        <v>1</v>
      </c>
      <c r="F164" s="164" t="s">
        <v>137</v>
      </c>
      <c r="H164" s="165">
        <v>131</v>
      </c>
      <c r="I164" s="166"/>
      <c r="L164" s="162"/>
      <c r="M164" s="167"/>
      <c r="N164" s="168"/>
      <c r="O164" s="168"/>
      <c r="P164" s="168"/>
      <c r="Q164" s="168"/>
      <c r="R164" s="168"/>
      <c r="S164" s="168"/>
      <c r="T164" s="169"/>
      <c r="AT164" s="163" t="s">
        <v>134</v>
      </c>
      <c r="AU164" s="163" t="s">
        <v>83</v>
      </c>
      <c r="AV164" s="14" t="s">
        <v>89</v>
      </c>
      <c r="AW164" s="14" t="s">
        <v>30</v>
      </c>
      <c r="AX164" s="14" t="s">
        <v>79</v>
      </c>
      <c r="AY164" s="163" t="s">
        <v>125</v>
      </c>
    </row>
    <row r="165" spans="1:65" s="2" customFormat="1" ht="66.75" customHeight="1">
      <c r="A165" s="32"/>
      <c r="B165" s="139"/>
      <c r="C165" s="140" t="s">
        <v>187</v>
      </c>
      <c r="D165" s="140" t="s">
        <v>128</v>
      </c>
      <c r="E165" s="141" t="s">
        <v>188</v>
      </c>
      <c r="F165" s="142" t="s">
        <v>189</v>
      </c>
      <c r="G165" s="143" t="s">
        <v>164</v>
      </c>
      <c r="H165" s="144">
        <v>790</v>
      </c>
      <c r="I165" s="145"/>
      <c r="J165" s="146">
        <f>ROUND(I165*H165,2)</f>
        <v>0</v>
      </c>
      <c r="K165" s="142" t="s">
        <v>132</v>
      </c>
      <c r="L165" s="33"/>
      <c r="M165" s="147" t="s">
        <v>1</v>
      </c>
      <c r="N165" s="148" t="s">
        <v>39</v>
      </c>
      <c r="O165" s="58"/>
      <c r="P165" s="149">
        <f>O165*H165</f>
        <v>0</v>
      </c>
      <c r="Q165" s="149">
        <v>0</v>
      </c>
      <c r="R165" s="149">
        <f>Q165*H165</f>
        <v>0</v>
      </c>
      <c r="S165" s="149">
        <v>0.28999999999999998</v>
      </c>
      <c r="T165" s="150">
        <f>S165*H165</f>
        <v>229.1</v>
      </c>
      <c r="U165" s="32"/>
      <c r="V165" s="32"/>
      <c r="W165" s="32"/>
      <c r="X165" s="32"/>
      <c r="Y165" s="32"/>
      <c r="Z165" s="32"/>
      <c r="AA165" s="32"/>
      <c r="AB165" s="32"/>
      <c r="AC165" s="32"/>
      <c r="AD165" s="32"/>
      <c r="AE165" s="32"/>
      <c r="AR165" s="151" t="s">
        <v>89</v>
      </c>
      <c r="AT165" s="151" t="s">
        <v>128</v>
      </c>
      <c r="AU165" s="151" t="s">
        <v>83</v>
      </c>
      <c r="AY165" s="17" t="s">
        <v>125</v>
      </c>
      <c r="BE165" s="152">
        <f>IF(N165="základní",J165,0)</f>
        <v>0</v>
      </c>
      <c r="BF165" s="152">
        <f>IF(N165="snížená",J165,0)</f>
        <v>0</v>
      </c>
      <c r="BG165" s="152">
        <f>IF(N165="zákl. přenesená",J165,0)</f>
        <v>0</v>
      </c>
      <c r="BH165" s="152">
        <f>IF(N165="sníž. přenesená",J165,0)</f>
        <v>0</v>
      </c>
      <c r="BI165" s="152">
        <f>IF(N165="nulová",J165,0)</f>
        <v>0</v>
      </c>
      <c r="BJ165" s="17" t="s">
        <v>79</v>
      </c>
      <c r="BK165" s="152">
        <f>ROUND(I165*H165,2)</f>
        <v>0</v>
      </c>
      <c r="BL165" s="17" t="s">
        <v>89</v>
      </c>
      <c r="BM165" s="151" t="s">
        <v>190</v>
      </c>
    </row>
    <row r="166" spans="1:65" s="13" customFormat="1">
      <c r="B166" s="153"/>
      <c r="D166" s="154" t="s">
        <v>134</v>
      </c>
      <c r="E166" s="155" t="s">
        <v>1</v>
      </c>
      <c r="F166" s="156" t="s">
        <v>191</v>
      </c>
      <c r="H166" s="157">
        <v>790</v>
      </c>
      <c r="I166" s="158"/>
      <c r="L166" s="153"/>
      <c r="M166" s="159"/>
      <c r="N166" s="160"/>
      <c r="O166" s="160"/>
      <c r="P166" s="160"/>
      <c r="Q166" s="160"/>
      <c r="R166" s="160"/>
      <c r="S166" s="160"/>
      <c r="T166" s="161"/>
      <c r="AT166" s="155" t="s">
        <v>134</v>
      </c>
      <c r="AU166" s="155" t="s">
        <v>83</v>
      </c>
      <c r="AV166" s="13" t="s">
        <v>83</v>
      </c>
      <c r="AW166" s="13" t="s">
        <v>30</v>
      </c>
      <c r="AX166" s="13" t="s">
        <v>74</v>
      </c>
      <c r="AY166" s="155" t="s">
        <v>125</v>
      </c>
    </row>
    <row r="167" spans="1:65" s="14" customFormat="1">
      <c r="B167" s="162"/>
      <c r="D167" s="154" t="s">
        <v>134</v>
      </c>
      <c r="E167" s="163" t="s">
        <v>1</v>
      </c>
      <c r="F167" s="164" t="s">
        <v>137</v>
      </c>
      <c r="H167" s="165">
        <v>790</v>
      </c>
      <c r="I167" s="166"/>
      <c r="L167" s="162"/>
      <c r="M167" s="167"/>
      <c r="N167" s="168"/>
      <c r="O167" s="168"/>
      <c r="P167" s="168"/>
      <c r="Q167" s="168"/>
      <c r="R167" s="168"/>
      <c r="S167" s="168"/>
      <c r="T167" s="169"/>
      <c r="AT167" s="163" t="s">
        <v>134</v>
      </c>
      <c r="AU167" s="163" t="s">
        <v>83</v>
      </c>
      <c r="AV167" s="14" t="s">
        <v>89</v>
      </c>
      <c r="AW167" s="14" t="s">
        <v>30</v>
      </c>
      <c r="AX167" s="14" t="s">
        <v>79</v>
      </c>
      <c r="AY167" s="163" t="s">
        <v>125</v>
      </c>
    </row>
    <row r="168" spans="1:65" s="2" customFormat="1" ht="62.65" customHeight="1">
      <c r="A168" s="32"/>
      <c r="B168" s="139"/>
      <c r="C168" s="140" t="s">
        <v>192</v>
      </c>
      <c r="D168" s="140" t="s">
        <v>128</v>
      </c>
      <c r="E168" s="141" t="s">
        <v>193</v>
      </c>
      <c r="F168" s="142" t="s">
        <v>194</v>
      </c>
      <c r="G168" s="143" t="s">
        <v>164</v>
      </c>
      <c r="H168" s="144">
        <v>16</v>
      </c>
      <c r="I168" s="145"/>
      <c r="J168" s="146">
        <f>ROUND(I168*H168,2)</f>
        <v>0</v>
      </c>
      <c r="K168" s="142" t="s">
        <v>132</v>
      </c>
      <c r="L168" s="33"/>
      <c r="M168" s="147" t="s">
        <v>1</v>
      </c>
      <c r="N168" s="148" t="s">
        <v>39</v>
      </c>
      <c r="O168" s="58"/>
      <c r="P168" s="149">
        <f>O168*H168</f>
        <v>0</v>
      </c>
      <c r="Q168" s="149">
        <v>0</v>
      </c>
      <c r="R168" s="149">
        <f>Q168*H168</f>
        <v>0</v>
      </c>
      <c r="S168" s="149">
        <v>0.17</v>
      </c>
      <c r="T168" s="150">
        <f>S168*H168</f>
        <v>2.72</v>
      </c>
      <c r="U168" s="32"/>
      <c r="V168" s="32"/>
      <c r="W168" s="32"/>
      <c r="X168" s="32"/>
      <c r="Y168" s="32"/>
      <c r="Z168" s="32"/>
      <c r="AA168" s="32"/>
      <c r="AB168" s="32"/>
      <c r="AC168" s="32"/>
      <c r="AD168" s="32"/>
      <c r="AE168" s="32"/>
      <c r="AR168" s="151" t="s">
        <v>89</v>
      </c>
      <c r="AT168" s="151" t="s">
        <v>128</v>
      </c>
      <c r="AU168" s="151" t="s">
        <v>83</v>
      </c>
      <c r="AY168" s="17" t="s">
        <v>125</v>
      </c>
      <c r="BE168" s="152">
        <f>IF(N168="základní",J168,0)</f>
        <v>0</v>
      </c>
      <c r="BF168" s="152">
        <f>IF(N168="snížená",J168,0)</f>
        <v>0</v>
      </c>
      <c r="BG168" s="152">
        <f>IF(N168="zákl. přenesená",J168,0)</f>
        <v>0</v>
      </c>
      <c r="BH168" s="152">
        <f>IF(N168="sníž. přenesená",J168,0)</f>
        <v>0</v>
      </c>
      <c r="BI168" s="152">
        <f>IF(N168="nulová",J168,0)</f>
        <v>0</v>
      </c>
      <c r="BJ168" s="17" t="s">
        <v>79</v>
      </c>
      <c r="BK168" s="152">
        <f>ROUND(I168*H168,2)</f>
        <v>0</v>
      </c>
      <c r="BL168" s="17" t="s">
        <v>89</v>
      </c>
      <c r="BM168" s="151" t="s">
        <v>195</v>
      </c>
    </row>
    <row r="169" spans="1:65" s="15" customFormat="1">
      <c r="B169" s="180"/>
      <c r="D169" s="154" t="s">
        <v>134</v>
      </c>
      <c r="E169" s="181" t="s">
        <v>1</v>
      </c>
      <c r="F169" s="182" t="s">
        <v>196</v>
      </c>
      <c r="H169" s="181" t="s">
        <v>1</v>
      </c>
      <c r="I169" s="183"/>
      <c r="L169" s="180"/>
      <c r="M169" s="184"/>
      <c r="N169" s="185"/>
      <c r="O169" s="185"/>
      <c r="P169" s="185"/>
      <c r="Q169" s="185"/>
      <c r="R169" s="185"/>
      <c r="S169" s="185"/>
      <c r="T169" s="186"/>
      <c r="AT169" s="181" t="s">
        <v>134</v>
      </c>
      <c r="AU169" s="181" t="s">
        <v>83</v>
      </c>
      <c r="AV169" s="15" t="s">
        <v>79</v>
      </c>
      <c r="AW169" s="15" t="s">
        <v>30</v>
      </c>
      <c r="AX169" s="15" t="s">
        <v>74</v>
      </c>
      <c r="AY169" s="181" t="s">
        <v>125</v>
      </c>
    </row>
    <row r="170" spans="1:65" s="13" customFormat="1">
      <c r="B170" s="153"/>
      <c r="D170" s="154" t="s">
        <v>134</v>
      </c>
      <c r="E170" s="155" t="s">
        <v>1</v>
      </c>
      <c r="F170" s="156" t="s">
        <v>197</v>
      </c>
      <c r="H170" s="157">
        <v>16</v>
      </c>
      <c r="I170" s="158"/>
      <c r="L170" s="153"/>
      <c r="M170" s="159"/>
      <c r="N170" s="160"/>
      <c r="O170" s="160"/>
      <c r="P170" s="160"/>
      <c r="Q170" s="160"/>
      <c r="R170" s="160"/>
      <c r="S170" s="160"/>
      <c r="T170" s="161"/>
      <c r="AT170" s="155" t="s">
        <v>134</v>
      </c>
      <c r="AU170" s="155" t="s">
        <v>83</v>
      </c>
      <c r="AV170" s="13" t="s">
        <v>83</v>
      </c>
      <c r="AW170" s="13" t="s">
        <v>30</v>
      </c>
      <c r="AX170" s="13" t="s">
        <v>74</v>
      </c>
      <c r="AY170" s="155" t="s">
        <v>125</v>
      </c>
    </row>
    <row r="171" spans="1:65" s="14" customFormat="1">
      <c r="B171" s="162"/>
      <c r="D171" s="154" t="s">
        <v>134</v>
      </c>
      <c r="E171" s="163" t="s">
        <v>1</v>
      </c>
      <c r="F171" s="164" t="s">
        <v>137</v>
      </c>
      <c r="H171" s="165">
        <v>16</v>
      </c>
      <c r="I171" s="166"/>
      <c r="L171" s="162"/>
      <c r="M171" s="167"/>
      <c r="N171" s="168"/>
      <c r="O171" s="168"/>
      <c r="P171" s="168"/>
      <c r="Q171" s="168"/>
      <c r="R171" s="168"/>
      <c r="S171" s="168"/>
      <c r="T171" s="169"/>
      <c r="AT171" s="163" t="s">
        <v>134</v>
      </c>
      <c r="AU171" s="163" t="s">
        <v>83</v>
      </c>
      <c r="AV171" s="14" t="s">
        <v>89</v>
      </c>
      <c r="AW171" s="14" t="s">
        <v>30</v>
      </c>
      <c r="AX171" s="14" t="s">
        <v>79</v>
      </c>
      <c r="AY171" s="163" t="s">
        <v>125</v>
      </c>
    </row>
    <row r="172" spans="1:65" s="2" customFormat="1" ht="55.5" customHeight="1">
      <c r="A172" s="32"/>
      <c r="B172" s="139"/>
      <c r="C172" s="140" t="s">
        <v>198</v>
      </c>
      <c r="D172" s="140" t="s">
        <v>128</v>
      </c>
      <c r="E172" s="141" t="s">
        <v>199</v>
      </c>
      <c r="F172" s="142" t="s">
        <v>200</v>
      </c>
      <c r="G172" s="143" t="s">
        <v>164</v>
      </c>
      <c r="H172" s="144">
        <v>16</v>
      </c>
      <c r="I172" s="145"/>
      <c r="J172" s="146">
        <f>ROUND(I172*H172,2)</f>
        <v>0</v>
      </c>
      <c r="K172" s="142" t="s">
        <v>132</v>
      </c>
      <c r="L172" s="33"/>
      <c r="M172" s="147" t="s">
        <v>1</v>
      </c>
      <c r="N172" s="148" t="s">
        <v>39</v>
      </c>
      <c r="O172" s="58"/>
      <c r="P172" s="149">
        <f>O172*H172</f>
        <v>0</v>
      </c>
      <c r="Q172" s="149">
        <v>0</v>
      </c>
      <c r="R172" s="149">
        <f>Q172*H172</f>
        <v>0</v>
      </c>
      <c r="S172" s="149">
        <v>0.24</v>
      </c>
      <c r="T172" s="150">
        <f>S172*H172</f>
        <v>3.84</v>
      </c>
      <c r="U172" s="32"/>
      <c r="V172" s="32"/>
      <c r="W172" s="32"/>
      <c r="X172" s="32"/>
      <c r="Y172" s="32"/>
      <c r="Z172" s="32"/>
      <c r="AA172" s="32"/>
      <c r="AB172" s="32"/>
      <c r="AC172" s="32"/>
      <c r="AD172" s="32"/>
      <c r="AE172" s="32"/>
      <c r="AR172" s="151" t="s">
        <v>89</v>
      </c>
      <c r="AT172" s="151" t="s">
        <v>128</v>
      </c>
      <c r="AU172" s="151" t="s">
        <v>83</v>
      </c>
      <c r="AY172" s="17" t="s">
        <v>125</v>
      </c>
      <c r="BE172" s="152">
        <f>IF(N172="základní",J172,0)</f>
        <v>0</v>
      </c>
      <c r="BF172" s="152">
        <f>IF(N172="snížená",J172,0)</f>
        <v>0</v>
      </c>
      <c r="BG172" s="152">
        <f>IF(N172="zákl. přenesená",J172,0)</f>
        <v>0</v>
      </c>
      <c r="BH172" s="152">
        <f>IF(N172="sníž. přenesená",J172,0)</f>
        <v>0</v>
      </c>
      <c r="BI172" s="152">
        <f>IF(N172="nulová",J172,0)</f>
        <v>0</v>
      </c>
      <c r="BJ172" s="17" t="s">
        <v>79</v>
      </c>
      <c r="BK172" s="152">
        <f>ROUND(I172*H172,2)</f>
        <v>0</v>
      </c>
      <c r="BL172" s="17" t="s">
        <v>89</v>
      </c>
      <c r="BM172" s="151" t="s">
        <v>201</v>
      </c>
    </row>
    <row r="173" spans="1:65" s="15" customFormat="1">
      <c r="B173" s="180"/>
      <c r="D173" s="154" t="s">
        <v>134</v>
      </c>
      <c r="E173" s="181" t="s">
        <v>1</v>
      </c>
      <c r="F173" s="182" t="s">
        <v>196</v>
      </c>
      <c r="H173" s="181" t="s">
        <v>1</v>
      </c>
      <c r="I173" s="183"/>
      <c r="L173" s="180"/>
      <c r="M173" s="184"/>
      <c r="N173" s="185"/>
      <c r="O173" s="185"/>
      <c r="P173" s="185"/>
      <c r="Q173" s="185"/>
      <c r="R173" s="185"/>
      <c r="S173" s="185"/>
      <c r="T173" s="186"/>
      <c r="AT173" s="181" t="s">
        <v>134</v>
      </c>
      <c r="AU173" s="181" t="s">
        <v>83</v>
      </c>
      <c r="AV173" s="15" t="s">
        <v>79</v>
      </c>
      <c r="AW173" s="15" t="s">
        <v>30</v>
      </c>
      <c r="AX173" s="15" t="s">
        <v>74</v>
      </c>
      <c r="AY173" s="181" t="s">
        <v>125</v>
      </c>
    </row>
    <row r="174" spans="1:65" s="13" customFormat="1">
      <c r="B174" s="153"/>
      <c r="D174" s="154" t="s">
        <v>134</v>
      </c>
      <c r="E174" s="155" t="s">
        <v>1</v>
      </c>
      <c r="F174" s="156" t="s">
        <v>197</v>
      </c>
      <c r="H174" s="157">
        <v>16</v>
      </c>
      <c r="I174" s="158"/>
      <c r="L174" s="153"/>
      <c r="M174" s="159"/>
      <c r="N174" s="160"/>
      <c r="O174" s="160"/>
      <c r="P174" s="160"/>
      <c r="Q174" s="160"/>
      <c r="R174" s="160"/>
      <c r="S174" s="160"/>
      <c r="T174" s="161"/>
      <c r="AT174" s="155" t="s">
        <v>134</v>
      </c>
      <c r="AU174" s="155" t="s">
        <v>83</v>
      </c>
      <c r="AV174" s="13" t="s">
        <v>83</v>
      </c>
      <c r="AW174" s="13" t="s">
        <v>30</v>
      </c>
      <c r="AX174" s="13" t="s">
        <v>74</v>
      </c>
      <c r="AY174" s="155" t="s">
        <v>125</v>
      </c>
    </row>
    <row r="175" spans="1:65" s="14" customFormat="1">
      <c r="B175" s="162"/>
      <c r="D175" s="154" t="s">
        <v>134</v>
      </c>
      <c r="E175" s="163" t="s">
        <v>1</v>
      </c>
      <c r="F175" s="164" t="s">
        <v>137</v>
      </c>
      <c r="H175" s="165">
        <v>16</v>
      </c>
      <c r="I175" s="166"/>
      <c r="L175" s="162"/>
      <c r="M175" s="167"/>
      <c r="N175" s="168"/>
      <c r="O175" s="168"/>
      <c r="P175" s="168"/>
      <c r="Q175" s="168"/>
      <c r="R175" s="168"/>
      <c r="S175" s="168"/>
      <c r="T175" s="169"/>
      <c r="AT175" s="163" t="s">
        <v>134</v>
      </c>
      <c r="AU175" s="163" t="s">
        <v>83</v>
      </c>
      <c r="AV175" s="14" t="s">
        <v>89</v>
      </c>
      <c r="AW175" s="14" t="s">
        <v>30</v>
      </c>
      <c r="AX175" s="14" t="s">
        <v>79</v>
      </c>
      <c r="AY175" s="163" t="s">
        <v>125</v>
      </c>
    </row>
    <row r="176" spans="1:65" s="2" customFormat="1" ht="55.5" customHeight="1">
      <c r="A176" s="32"/>
      <c r="B176" s="139"/>
      <c r="C176" s="140" t="s">
        <v>202</v>
      </c>
      <c r="D176" s="140" t="s">
        <v>128</v>
      </c>
      <c r="E176" s="141" t="s">
        <v>203</v>
      </c>
      <c r="F176" s="142" t="s">
        <v>204</v>
      </c>
      <c r="G176" s="143" t="s">
        <v>164</v>
      </c>
      <c r="H176" s="144">
        <v>16</v>
      </c>
      <c r="I176" s="145"/>
      <c r="J176" s="146">
        <f>ROUND(I176*H176,2)</f>
        <v>0</v>
      </c>
      <c r="K176" s="142" t="s">
        <v>132</v>
      </c>
      <c r="L176" s="33"/>
      <c r="M176" s="147" t="s">
        <v>1</v>
      </c>
      <c r="N176" s="148" t="s">
        <v>39</v>
      </c>
      <c r="O176" s="58"/>
      <c r="P176" s="149">
        <f>O176*H176</f>
        <v>0</v>
      </c>
      <c r="Q176" s="149">
        <v>0</v>
      </c>
      <c r="R176" s="149">
        <f>Q176*H176</f>
        <v>0</v>
      </c>
      <c r="S176" s="149">
        <v>9.8000000000000004E-2</v>
      </c>
      <c r="T176" s="150">
        <f>S176*H176</f>
        <v>1.5680000000000001</v>
      </c>
      <c r="U176" s="32"/>
      <c r="V176" s="32"/>
      <c r="W176" s="32"/>
      <c r="X176" s="32"/>
      <c r="Y176" s="32"/>
      <c r="Z176" s="32"/>
      <c r="AA176" s="32"/>
      <c r="AB176" s="32"/>
      <c r="AC176" s="32"/>
      <c r="AD176" s="32"/>
      <c r="AE176" s="32"/>
      <c r="AR176" s="151" t="s">
        <v>89</v>
      </c>
      <c r="AT176" s="151" t="s">
        <v>128</v>
      </c>
      <c r="AU176" s="151" t="s">
        <v>83</v>
      </c>
      <c r="AY176" s="17" t="s">
        <v>125</v>
      </c>
      <c r="BE176" s="152">
        <f>IF(N176="základní",J176,0)</f>
        <v>0</v>
      </c>
      <c r="BF176" s="152">
        <f>IF(N176="snížená",J176,0)</f>
        <v>0</v>
      </c>
      <c r="BG176" s="152">
        <f>IF(N176="zákl. přenesená",J176,0)</f>
        <v>0</v>
      </c>
      <c r="BH176" s="152">
        <f>IF(N176="sníž. přenesená",J176,0)</f>
        <v>0</v>
      </c>
      <c r="BI176" s="152">
        <f>IF(N176="nulová",J176,0)</f>
        <v>0</v>
      </c>
      <c r="BJ176" s="17" t="s">
        <v>79</v>
      </c>
      <c r="BK176" s="152">
        <f>ROUND(I176*H176,2)</f>
        <v>0</v>
      </c>
      <c r="BL176" s="17" t="s">
        <v>89</v>
      </c>
      <c r="BM176" s="151" t="s">
        <v>205</v>
      </c>
    </row>
    <row r="177" spans="1:65" s="15" customFormat="1">
      <c r="B177" s="180"/>
      <c r="D177" s="154" t="s">
        <v>134</v>
      </c>
      <c r="E177" s="181" t="s">
        <v>1</v>
      </c>
      <c r="F177" s="182" t="s">
        <v>196</v>
      </c>
      <c r="H177" s="181" t="s">
        <v>1</v>
      </c>
      <c r="I177" s="183"/>
      <c r="L177" s="180"/>
      <c r="M177" s="184"/>
      <c r="N177" s="185"/>
      <c r="O177" s="185"/>
      <c r="P177" s="185"/>
      <c r="Q177" s="185"/>
      <c r="R177" s="185"/>
      <c r="S177" s="185"/>
      <c r="T177" s="186"/>
      <c r="AT177" s="181" t="s">
        <v>134</v>
      </c>
      <c r="AU177" s="181" t="s">
        <v>83</v>
      </c>
      <c r="AV177" s="15" t="s">
        <v>79</v>
      </c>
      <c r="AW177" s="15" t="s">
        <v>30</v>
      </c>
      <c r="AX177" s="15" t="s">
        <v>74</v>
      </c>
      <c r="AY177" s="181" t="s">
        <v>125</v>
      </c>
    </row>
    <row r="178" spans="1:65" s="13" customFormat="1">
      <c r="B178" s="153"/>
      <c r="D178" s="154" t="s">
        <v>134</v>
      </c>
      <c r="E178" s="155" t="s">
        <v>1</v>
      </c>
      <c r="F178" s="156" t="s">
        <v>197</v>
      </c>
      <c r="H178" s="157">
        <v>16</v>
      </c>
      <c r="I178" s="158"/>
      <c r="L178" s="153"/>
      <c r="M178" s="159"/>
      <c r="N178" s="160"/>
      <c r="O178" s="160"/>
      <c r="P178" s="160"/>
      <c r="Q178" s="160"/>
      <c r="R178" s="160"/>
      <c r="S178" s="160"/>
      <c r="T178" s="161"/>
      <c r="AT178" s="155" t="s">
        <v>134</v>
      </c>
      <c r="AU178" s="155" t="s">
        <v>83</v>
      </c>
      <c r="AV178" s="13" t="s">
        <v>83</v>
      </c>
      <c r="AW178" s="13" t="s">
        <v>30</v>
      </c>
      <c r="AX178" s="13" t="s">
        <v>74</v>
      </c>
      <c r="AY178" s="155" t="s">
        <v>125</v>
      </c>
    </row>
    <row r="179" spans="1:65" s="14" customFormat="1">
      <c r="B179" s="162"/>
      <c r="D179" s="154" t="s">
        <v>134</v>
      </c>
      <c r="E179" s="163" t="s">
        <v>1</v>
      </c>
      <c r="F179" s="164" t="s">
        <v>137</v>
      </c>
      <c r="H179" s="165">
        <v>16</v>
      </c>
      <c r="I179" s="166"/>
      <c r="L179" s="162"/>
      <c r="M179" s="167"/>
      <c r="N179" s="168"/>
      <c r="O179" s="168"/>
      <c r="P179" s="168"/>
      <c r="Q179" s="168"/>
      <c r="R179" s="168"/>
      <c r="S179" s="168"/>
      <c r="T179" s="169"/>
      <c r="AT179" s="163" t="s">
        <v>134</v>
      </c>
      <c r="AU179" s="163" t="s">
        <v>83</v>
      </c>
      <c r="AV179" s="14" t="s">
        <v>89</v>
      </c>
      <c r="AW179" s="14" t="s">
        <v>30</v>
      </c>
      <c r="AX179" s="14" t="s">
        <v>79</v>
      </c>
      <c r="AY179" s="163" t="s">
        <v>125</v>
      </c>
    </row>
    <row r="180" spans="1:65" s="2" customFormat="1" ht="55.5" customHeight="1">
      <c r="A180" s="32"/>
      <c r="B180" s="139"/>
      <c r="C180" s="140" t="s">
        <v>8</v>
      </c>
      <c r="D180" s="140" t="s">
        <v>128</v>
      </c>
      <c r="E180" s="141" t="s">
        <v>206</v>
      </c>
      <c r="F180" s="142" t="s">
        <v>207</v>
      </c>
      <c r="G180" s="143" t="s">
        <v>164</v>
      </c>
      <c r="H180" s="144">
        <v>1545</v>
      </c>
      <c r="I180" s="145"/>
      <c r="J180" s="146">
        <f>ROUND(I180*H180,2)</f>
        <v>0</v>
      </c>
      <c r="K180" s="142" t="s">
        <v>132</v>
      </c>
      <c r="L180" s="33"/>
      <c r="M180" s="147" t="s">
        <v>1</v>
      </c>
      <c r="N180" s="148" t="s">
        <v>39</v>
      </c>
      <c r="O180" s="58"/>
      <c r="P180" s="149">
        <f>O180*H180</f>
        <v>0</v>
      </c>
      <c r="Q180" s="149">
        <v>6.0000000000000002E-5</v>
      </c>
      <c r="R180" s="149">
        <f>Q180*H180</f>
        <v>9.2700000000000005E-2</v>
      </c>
      <c r="S180" s="149">
        <v>0.10299999999999999</v>
      </c>
      <c r="T180" s="150">
        <f>S180*H180</f>
        <v>159.13499999999999</v>
      </c>
      <c r="U180" s="32"/>
      <c r="V180" s="32"/>
      <c r="W180" s="32"/>
      <c r="X180" s="32"/>
      <c r="Y180" s="32"/>
      <c r="Z180" s="32"/>
      <c r="AA180" s="32"/>
      <c r="AB180" s="32"/>
      <c r="AC180" s="32"/>
      <c r="AD180" s="32"/>
      <c r="AE180" s="32"/>
      <c r="AR180" s="151" t="s">
        <v>89</v>
      </c>
      <c r="AT180" s="151" t="s">
        <v>128</v>
      </c>
      <c r="AU180" s="151" t="s">
        <v>83</v>
      </c>
      <c r="AY180" s="17" t="s">
        <v>125</v>
      </c>
      <c r="BE180" s="152">
        <f>IF(N180="základní",J180,0)</f>
        <v>0</v>
      </c>
      <c r="BF180" s="152">
        <f>IF(N180="snížená",J180,0)</f>
        <v>0</v>
      </c>
      <c r="BG180" s="152">
        <f>IF(N180="zákl. přenesená",J180,0)</f>
        <v>0</v>
      </c>
      <c r="BH180" s="152">
        <f>IF(N180="sníž. přenesená",J180,0)</f>
        <v>0</v>
      </c>
      <c r="BI180" s="152">
        <f>IF(N180="nulová",J180,0)</f>
        <v>0</v>
      </c>
      <c r="BJ180" s="17" t="s">
        <v>79</v>
      </c>
      <c r="BK180" s="152">
        <f>ROUND(I180*H180,2)</f>
        <v>0</v>
      </c>
      <c r="BL180" s="17" t="s">
        <v>89</v>
      </c>
      <c r="BM180" s="151" t="s">
        <v>208</v>
      </c>
    </row>
    <row r="181" spans="1:65" s="2" customFormat="1" ht="44.25" customHeight="1">
      <c r="A181" s="32"/>
      <c r="B181" s="139"/>
      <c r="C181" s="140" t="s">
        <v>209</v>
      </c>
      <c r="D181" s="140" t="s">
        <v>128</v>
      </c>
      <c r="E181" s="141" t="s">
        <v>210</v>
      </c>
      <c r="F181" s="142" t="s">
        <v>211</v>
      </c>
      <c r="G181" s="143" t="s">
        <v>212</v>
      </c>
      <c r="H181" s="144">
        <v>312</v>
      </c>
      <c r="I181" s="145"/>
      <c r="J181" s="146">
        <f>ROUND(I181*H181,2)</f>
        <v>0</v>
      </c>
      <c r="K181" s="142" t="s">
        <v>132</v>
      </c>
      <c r="L181" s="33"/>
      <c r="M181" s="147" t="s">
        <v>1</v>
      </c>
      <c r="N181" s="148" t="s">
        <v>39</v>
      </c>
      <c r="O181" s="58"/>
      <c r="P181" s="149">
        <f>O181*H181</f>
        <v>0</v>
      </c>
      <c r="Q181" s="149">
        <v>0</v>
      </c>
      <c r="R181" s="149">
        <f>Q181*H181</f>
        <v>0</v>
      </c>
      <c r="S181" s="149">
        <v>0.28999999999999998</v>
      </c>
      <c r="T181" s="150">
        <f>S181*H181</f>
        <v>90.47999999999999</v>
      </c>
      <c r="U181" s="32"/>
      <c r="V181" s="32"/>
      <c r="W181" s="32"/>
      <c r="X181" s="32"/>
      <c r="Y181" s="32"/>
      <c r="Z181" s="32"/>
      <c r="AA181" s="32"/>
      <c r="AB181" s="32"/>
      <c r="AC181" s="32"/>
      <c r="AD181" s="32"/>
      <c r="AE181" s="32"/>
      <c r="AR181" s="151" t="s">
        <v>89</v>
      </c>
      <c r="AT181" s="151" t="s">
        <v>128</v>
      </c>
      <c r="AU181" s="151" t="s">
        <v>83</v>
      </c>
      <c r="AY181" s="17" t="s">
        <v>125</v>
      </c>
      <c r="BE181" s="152">
        <f>IF(N181="základní",J181,0)</f>
        <v>0</v>
      </c>
      <c r="BF181" s="152">
        <f>IF(N181="snížená",J181,0)</f>
        <v>0</v>
      </c>
      <c r="BG181" s="152">
        <f>IF(N181="zákl. přenesená",J181,0)</f>
        <v>0</v>
      </c>
      <c r="BH181" s="152">
        <f>IF(N181="sníž. přenesená",J181,0)</f>
        <v>0</v>
      </c>
      <c r="BI181" s="152">
        <f>IF(N181="nulová",J181,0)</f>
        <v>0</v>
      </c>
      <c r="BJ181" s="17" t="s">
        <v>79</v>
      </c>
      <c r="BK181" s="152">
        <f>ROUND(I181*H181,2)</f>
        <v>0</v>
      </c>
      <c r="BL181" s="17" t="s">
        <v>89</v>
      </c>
      <c r="BM181" s="151" t="s">
        <v>213</v>
      </c>
    </row>
    <row r="182" spans="1:65" s="15" customFormat="1">
      <c r="B182" s="180"/>
      <c r="D182" s="154" t="s">
        <v>134</v>
      </c>
      <c r="E182" s="181" t="s">
        <v>1</v>
      </c>
      <c r="F182" s="182" t="s">
        <v>214</v>
      </c>
      <c r="H182" s="181" t="s">
        <v>1</v>
      </c>
      <c r="I182" s="183"/>
      <c r="L182" s="180"/>
      <c r="M182" s="184"/>
      <c r="N182" s="185"/>
      <c r="O182" s="185"/>
      <c r="P182" s="185"/>
      <c r="Q182" s="185"/>
      <c r="R182" s="185"/>
      <c r="S182" s="185"/>
      <c r="T182" s="186"/>
      <c r="AT182" s="181" t="s">
        <v>134</v>
      </c>
      <c r="AU182" s="181" t="s">
        <v>83</v>
      </c>
      <c r="AV182" s="15" t="s">
        <v>79</v>
      </c>
      <c r="AW182" s="15" t="s">
        <v>30</v>
      </c>
      <c r="AX182" s="15" t="s">
        <v>74</v>
      </c>
      <c r="AY182" s="181" t="s">
        <v>125</v>
      </c>
    </row>
    <row r="183" spans="1:65" s="13" customFormat="1">
      <c r="B183" s="153"/>
      <c r="D183" s="154" t="s">
        <v>134</v>
      </c>
      <c r="E183" s="155" t="s">
        <v>1</v>
      </c>
      <c r="F183" s="156" t="s">
        <v>215</v>
      </c>
      <c r="H183" s="157">
        <v>312</v>
      </c>
      <c r="I183" s="158"/>
      <c r="L183" s="153"/>
      <c r="M183" s="159"/>
      <c r="N183" s="160"/>
      <c r="O183" s="160"/>
      <c r="P183" s="160"/>
      <c r="Q183" s="160"/>
      <c r="R183" s="160"/>
      <c r="S183" s="160"/>
      <c r="T183" s="161"/>
      <c r="AT183" s="155" t="s">
        <v>134</v>
      </c>
      <c r="AU183" s="155" t="s">
        <v>83</v>
      </c>
      <c r="AV183" s="13" t="s">
        <v>83</v>
      </c>
      <c r="AW183" s="13" t="s">
        <v>30</v>
      </c>
      <c r="AX183" s="13" t="s">
        <v>74</v>
      </c>
      <c r="AY183" s="155" t="s">
        <v>125</v>
      </c>
    </row>
    <row r="184" spans="1:65" s="14" customFormat="1">
      <c r="B184" s="162"/>
      <c r="D184" s="154" t="s">
        <v>134</v>
      </c>
      <c r="E184" s="163" t="s">
        <v>1</v>
      </c>
      <c r="F184" s="164" t="s">
        <v>137</v>
      </c>
      <c r="H184" s="165">
        <v>312</v>
      </c>
      <c r="I184" s="166"/>
      <c r="L184" s="162"/>
      <c r="M184" s="167"/>
      <c r="N184" s="168"/>
      <c r="O184" s="168"/>
      <c r="P184" s="168"/>
      <c r="Q184" s="168"/>
      <c r="R184" s="168"/>
      <c r="S184" s="168"/>
      <c r="T184" s="169"/>
      <c r="AT184" s="163" t="s">
        <v>134</v>
      </c>
      <c r="AU184" s="163" t="s">
        <v>83</v>
      </c>
      <c r="AV184" s="14" t="s">
        <v>89</v>
      </c>
      <c r="AW184" s="14" t="s">
        <v>30</v>
      </c>
      <c r="AX184" s="14" t="s">
        <v>79</v>
      </c>
      <c r="AY184" s="163" t="s">
        <v>125</v>
      </c>
    </row>
    <row r="185" spans="1:65" s="2" customFormat="1" ht="49.15" customHeight="1">
      <c r="A185" s="32"/>
      <c r="B185" s="139"/>
      <c r="C185" s="140" t="s">
        <v>216</v>
      </c>
      <c r="D185" s="140" t="s">
        <v>128</v>
      </c>
      <c r="E185" s="141" t="s">
        <v>217</v>
      </c>
      <c r="F185" s="142" t="s">
        <v>218</v>
      </c>
      <c r="G185" s="143" t="s">
        <v>212</v>
      </c>
      <c r="H185" s="144">
        <v>489</v>
      </c>
      <c r="I185" s="145"/>
      <c r="J185" s="146">
        <f>ROUND(I185*H185,2)</f>
        <v>0</v>
      </c>
      <c r="K185" s="142" t="s">
        <v>132</v>
      </c>
      <c r="L185" s="33"/>
      <c r="M185" s="147" t="s">
        <v>1</v>
      </c>
      <c r="N185" s="148" t="s">
        <v>39</v>
      </c>
      <c r="O185" s="58"/>
      <c r="P185" s="149">
        <f>O185*H185</f>
        <v>0</v>
      </c>
      <c r="Q185" s="149">
        <v>0</v>
      </c>
      <c r="R185" s="149">
        <f>Q185*H185</f>
        <v>0</v>
      </c>
      <c r="S185" s="149">
        <v>0.20499999999999999</v>
      </c>
      <c r="T185" s="150">
        <f>S185*H185</f>
        <v>100.24499999999999</v>
      </c>
      <c r="U185" s="32"/>
      <c r="V185" s="32"/>
      <c r="W185" s="32"/>
      <c r="X185" s="32"/>
      <c r="Y185" s="32"/>
      <c r="Z185" s="32"/>
      <c r="AA185" s="32"/>
      <c r="AB185" s="32"/>
      <c r="AC185" s="32"/>
      <c r="AD185" s="32"/>
      <c r="AE185" s="32"/>
      <c r="AR185" s="151" t="s">
        <v>89</v>
      </c>
      <c r="AT185" s="151" t="s">
        <v>128</v>
      </c>
      <c r="AU185" s="151" t="s">
        <v>83</v>
      </c>
      <c r="AY185" s="17" t="s">
        <v>125</v>
      </c>
      <c r="BE185" s="152">
        <f>IF(N185="základní",J185,0)</f>
        <v>0</v>
      </c>
      <c r="BF185" s="152">
        <f>IF(N185="snížená",J185,0)</f>
        <v>0</v>
      </c>
      <c r="BG185" s="152">
        <f>IF(N185="zákl. přenesená",J185,0)</f>
        <v>0</v>
      </c>
      <c r="BH185" s="152">
        <f>IF(N185="sníž. přenesená",J185,0)</f>
        <v>0</v>
      </c>
      <c r="BI185" s="152">
        <f>IF(N185="nulová",J185,0)</f>
        <v>0</v>
      </c>
      <c r="BJ185" s="17" t="s">
        <v>79</v>
      </c>
      <c r="BK185" s="152">
        <f>ROUND(I185*H185,2)</f>
        <v>0</v>
      </c>
      <c r="BL185" s="17" t="s">
        <v>89</v>
      </c>
      <c r="BM185" s="151" t="s">
        <v>219</v>
      </c>
    </row>
    <row r="186" spans="1:65" s="15" customFormat="1">
      <c r="B186" s="180"/>
      <c r="D186" s="154" t="s">
        <v>134</v>
      </c>
      <c r="E186" s="181" t="s">
        <v>1</v>
      </c>
      <c r="F186" s="182" t="s">
        <v>220</v>
      </c>
      <c r="H186" s="181" t="s">
        <v>1</v>
      </c>
      <c r="I186" s="183"/>
      <c r="L186" s="180"/>
      <c r="M186" s="184"/>
      <c r="N186" s="185"/>
      <c r="O186" s="185"/>
      <c r="P186" s="185"/>
      <c r="Q186" s="185"/>
      <c r="R186" s="185"/>
      <c r="S186" s="185"/>
      <c r="T186" s="186"/>
      <c r="AT186" s="181" t="s">
        <v>134</v>
      </c>
      <c r="AU186" s="181" t="s">
        <v>83</v>
      </c>
      <c r="AV186" s="15" t="s">
        <v>79</v>
      </c>
      <c r="AW186" s="15" t="s">
        <v>30</v>
      </c>
      <c r="AX186" s="15" t="s">
        <v>74</v>
      </c>
      <c r="AY186" s="181" t="s">
        <v>125</v>
      </c>
    </row>
    <row r="187" spans="1:65" s="13" customFormat="1">
      <c r="B187" s="153"/>
      <c r="D187" s="154" t="s">
        <v>134</v>
      </c>
      <c r="E187" s="155" t="s">
        <v>1</v>
      </c>
      <c r="F187" s="156" t="s">
        <v>221</v>
      </c>
      <c r="H187" s="157">
        <v>132</v>
      </c>
      <c r="I187" s="158"/>
      <c r="L187" s="153"/>
      <c r="M187" s="159"/>
      <c r="N187" s="160"/>
      <c r="O187" s="160"/>
      <c r="P187" s="160"/>
      <c r="Q187" s="160"/>
      <c r="R187" s="160"/>
      <c r="S187" s="160"/>
      <c r="T187" s="161"/>
      <c r="AT187" s="155" t="s">
        <v>134</v>
      </c>
      <c r="AU187" s="155" t="s">
        <v>83</v>
      </c>
      <c r="AV187" s="13" t="s">
        <v>83</v>
      </c>
      <c r="AW187" s="13" t="s">
        <v>30</v>
      </c>
      <c r="AX187" s="13" t="s">
        <v>74</v>
      </c>
      <c r="AY187" s="155" t="s">
        <v>125</v>
      </c>
    </row>
    <row r="188" spans="1:65" s="15" customFormat="1">
      <c r="B188" s="180"/>
      <c r="D188" s="154" t="s">
        <v>134</v>
      </c>
      <c r="E188" s="181" t="s">
        <v>1</v>
      </c>
      <c r="F188" s="182" t="s">
        <v>222</v>
      </c>
      <c r="H188" s="181" t="s">
        <v>1</v>
      </c>
      <c r="I188" s="183"/>
      <c r="L188" s="180"/>
      <c r="M188" s="184"/>
      <c r="N188" s="185"/>
      <c r="O188" s="185"/>
      <c r="P188" s="185"/>
      <c r="Q188" s="185"/>
      <c r="R188" s="185"/>
      <c r="S188" s="185"/>
      <c r="T188" s="186"/>
      <c r="AT188" s="181" t="s">
        <v>134</v>
      </c>
      <c r="AU188" s="181" t="s">
        <v>83</v>
      </c>
      <c r="AV188" s="15" t="s">
        <v>79</v>
      </c>
      <c r="AW188" s="15" t="s">
        <v>30</v>
      </c>
      <c r="AX188" s="15" t="s">
        <v>74</v>
      </c>
      <c r="AY188" s="181" t="s">
        <v>125</v>
      </c>
    </row>
    <row r="189" spans="1:65" s="13" customFormat="1">
      <c r="B189" s="153"/>
      <c r="D189" s="154" t="s">
        <v>134</v>
      </c>
      <c r="E189" s="155" t="s">
        <v>1</v>
      </c>
      <c r="F189" s="156" t="s">
        <v>223</v>
      </c>
      <c r="H189" s="157">
        <v>357</v>
      </c>
      <c r="I189" s="158"/>
      <c r="L189" s="153"/>
      <c r="M189" s="159"/>
      <c r="N189" s="160"/>
      <c r="O189" s="160"/>
      <c r="P189" s="160"/>
      <c r="Q189" s="160"/>
      <c r="R189" s="160"/>
      <c r="S189" s="160"/>
      <c r="T189" s="161"/>
      <c r="AT189" s="155" t="s">
        <v>134</v>
      </c>
      <c r="AU189" s="155" t="s">
        <v>83</v>
      </c>
      <c r="AV189" s="13" t="s">
        <v>83</v>
      </c>
      <c r="AW189" s="13" t="s">
        <v>30</v>
      </c>
      <c r="AX189" s="13" t="s">
        <v>74</v>
      </c>
      <c r="AY189" s="155" t="s">
        <v>125</v>
      </c>
    </row>
    <row r="190" spans="1:65" s="14" customFormat="1">
      <c r="B190" s="162"/>
      <c r="D190" s="154" t="s">
        <v>134</v>
      </c>
      <c r="E190" s="163" t="s">
        <v>1</v>
      </c>
      <c r="F190" s="164" t="s">
        <v>137</v>
      </c>
      <c r="H190" s="165">
        <v>489</v>
      </c>
      <c r="I190" s="166"/>
      <c r="L190" s="162"/>
      <c r="M190" s="167"/>
      <c r="N190" s="168"/>
      <c r="O190" s="168"/>
      <c r="P190" s="168"/>
      <c r="Q190" s="168"/>
      <c r="R190" s="168"/>
      <c r="S190" s="168"/>
      <c r="T190" s="169"/>
      <c r="AT190" s="163" t="s">
        <v>134</v>
      </c>
      <c r="AU190" s="163" t="s">
        <v>83</v>
      </c>
      <c r="AV190" s="14" t="s">
        <v>89</v>
      </c>
      <c r="AW190" s="14" t="s">
        <v>30</v>
      </c>
      <c r="AX190" s="14" t="s">
        <v>79</v>
      </c>
      <c r="AY190" s="163" t="s">
        <v>125</v>
      </c>
    </row>
    <row r="191" spans="1:65" s="2" customFormat="1" ht="44.25" customHeight="1">
      <c r="A191" s="32"/>
      <c r="B191" s="139"/>
      <c r="C191" s="140" t="s">
        <v>224</v>
      </c>
      <c r="D191" s="140" t="s">
        <v>128</v>
      </c>
      <c r="E191" s="141" t="s">
        <v>225</v>
      </c>
      <c r="F191" s="142" t="s">
        <v>226</v>
      </c>
      <c r="G191" s="143" t="s">
        <v>212</v>
      </c>
      <c r="H191" s="144">
        <v>116</v>
      </c>
      <c r="I191" s="145"/>
      <c r="J191" s="146">
        <f>ROUND(I191*H191,2)</f>
        <v>0</v>
      </c>
      <c r="K191" s="142" t="s">
        <v>132</v>
      </c>
      <c r="L191" s="33"/>
      <c r="M191" s="147" t="s">
        <v>1</v>
      </c>
      <c r="N191" s="148" t="s">
        <v>39</v>
      </c>
      <c r="O191" s="58"/>
      <c r="P191" s="149">
        <f>O191*H191</f>
        <v>0</v>
      </c>
      <c r="Q191" s="149">
        <v>0</v>
      </c>
      <c r="R191" s="149">
        <f>Q191*H191</f>
        <v>0</v>
      </c>
      <c r="S191" s="149">
        <v>0.115</v>
      </c>
      <c r="T191" s="150">
        <f>S191*H191</f>
        <v>13.34</v>
      </c>
      <c r="U191" s="32"/>
      <c r="V191" s="32"/>
      <c r="W191" s="32"/>
      <c r="X191" s="32"/>
      <c r="Y191" s="32"/>
      <c r="Z191" s="32"/>
      <c r="AA191" s="32"/>
      <c r="AB191" s="32"/>
      <c r="AC191" s="32"/>
      <c r="AD191" s="32"/>
      <c r="AE191" s="32"/>
      <c r="AR191" s="151" t="s">
        <v>89</v>
      </c>
      <c r="AT191" s="151" t="s">
        <v>128</v>
      </c>
      <c r="AU191" s="151" t="s">
        <v>83</v>
      </c>
      <c r="AY191" s="17" t="s">
        <v>125</v>
      </c>
      <c r="BE191" s="152">
        <f>IF(N191="základní",J191,0)</f>
        <v>0</v>
      </c>
      <c r="BF191" s="152">
        <f>IF(N191="snížená",J191,0)</f>
        <v>0</v>
      </c>
      <c r="BG191" s="152">
        <f>IF(N191="zákl. přenesená",J191,0)</f>
        <v>0</v>
      </c>
      <c r="BH191" s="152">
        <f>IF(N191="sníž. přenesená",J191,0)</f>
        <v>0</v>
      </c>
      <c r="BI191" s="152">
        <f>IF(N191="nulová",J191,0)</f>
        <v>0</v>
      </c>
      <c r="BJ191" s="17" t="s">
        <v>79</v>
      </c>
      <c r="BK191" s="152">
        <f>ROUND(I191*H191,2)</f>
        <v>0</v>
      </c>
      <c r="BL191" s="17" t="s">
        <v>89</v>
      </c>
      <c r="BM191" s="151" t="s">
        <v>227</v>
      </c>
    </row>
    <row r="192" spans="1:65" s="15" customFormat="1">
      <c r="B192" s="180"/>
      <c r="D192" s="154" t="s">
        <v>134</v>
      </c>
      <c r="E192" s="181" t="s">
        <v>1</v>
      </c>
      <c r="F192" s="182" t="s">
        <v>228</v>
      </c>
      <c r="H192" s="181" t="s">
        <v>1</v>
      </c>
      <c r="I192" s="183"/>
      <c r="L192" s="180"/>
      <c r="M192" s="184"/>
      <c r="N192" s="185"/>
      <c r="O192" s="185"/>
      <c r="P192" s="185"/>
      <c r="Q192" s="185"/>
      <c r="R192" s="185"/>
      <c r="S192" s="185"/>
      <c r="T192" s="186"/>
      <c r="AT192" s="181" t="s">
        <v>134</v>
      </c>
      <c r="AU192" s="181" t="s">
        <v>83</v>
      </c>
      <c r="AV192" s="15" t="s">
        <v>79</v>
      </c>
      <c r="AW192" s="15" t="s">
        <v>30</v>
      </c>
      <c r="AX192" s="15" t="s">
        <v>74</v>
      </c>
      <c r="AY192" s="181" t="s">
        <v>125</v>
      </c>
    </row>
    <row r="193" spans="1:65" s="13" customFormat="1">
      <c r="B193" s="153"/>
      <c r="D193" s="154" t="s">
        <v>134</v>
      </c>
      <c r="E193" s="155" t="s">
        <v>1</v>
      </c>
      <c r="F193" s="156" t="s">
        <v>229</v>
      </c>
      <c r="H193" s="157">
        <v>116</v>
      </c>
      <c r="I193" s="158"/>
      <c r="L193" s="153"/>
      <c r="M193" s="159"/>
      <c r="N193" s="160"/>
      <c r="O193" s="160"/>
      <c r="P193" s="160"/>
      <c r="Q193" s="160"/>
      <c r="R193" s="160"/>
      <c r="S193" s="160"/>
      <c r="T193" s="161"/>
      <c r="AT193" s="155" t="s">
        <v>134</v>
      </c>
      <c r="AU193" s="155" t="s">
        <v>83</v>
      </c>
      <c r="AV193" s="13" t="s">
        <v>83</v>
      </c>
      <c r="AW193" s="13" t="s">
        <v>30</v>
      </c>
      <c r="AX193" s="13" t="s">
        <v>74</v>
      </c>
      <c r="AY193" s="155" t="s">
        <v>125</v>
      </c>
    </row>
    <row r="194" spans="1:65" s="14" customFormat="1">
      <c r="B194" s="162"/>
      <c r="D194" s="154" t="s">
        <v>134</v>
      </c>
      <c r="E194" s="163" t="s">
        <v>1</v>
      </c>
      <c r="F194" s="164" t="s">
        <v>137</v>
      </c>
      <c r="H194" s="165">
        <v>116</v>
      </c>
      <c r="I194" s="166"/>
      <c r="L194" s="162"/>
      <c r="M194" s="167"/>
      <c r="N194" s="168"/>
      <c r="O194" s="168"/>
      <c r="P194" s="168"/>
      <c r="Q194" s="168"/>
      <c r="R194" s="168"/>
      <c r="S194" s="168"/>
      <c r="T194" s="169"/>
      <c r="AT194" s="163" t="s">
        <v>134</v>
      </c>
      <c r="AU194" s="163" t="s">
        <v>83</v>
      </c>
      <c r="AV194" s="14" t="s">
        <v>89</v>
      </c>
      <c r="AW194" s="14" t="s">
        <v>30</v>
      </c>
      <c r="AX194" s="14" t="s">
        <v>79</v>
      </c>
      <c r="AY194" s="163" t="s">
        <v>125</v>
      </c>
    </row>
    <row r="195" spans="1:65" s="2" customFormat="1" ht="24.2" customHeight="1">
      <c r="A195" s="32"/>
      <c r="B195" s="139"/>
      <c r="C195" s="140" t="s">
        <v>230</v>
      </c>
      <c r="D195" s="140" t="s">
        <v>128</v>
      </c>
      <c r="E195" s="141" t="s">
        <v>231</v>
      </c>
      <c r="F195" s="142" t="s">
        <v>232</v>
      </c>
      <c r="G195" s="143" t="s">
        <v>164</v>
      </c>
      <c r="H195" s="144">
        <v>269</v>
      </c>
      <c r="I195" s="145"/>
      <c r="J195" s="146">
        <f>ROUND(I195*H195,2)</f>
        <v>0</v>
      </c>
      <c r="K195" s="142" t="s">
        <v>132</v>
      </c>
      <c r="L195" s="33"/>
      <c r="M195" s="147" t="s">
        <v>1</v>
      </c>
      <c r="N195" s="148" t="s">
        <v>39</v>
      </c>
      <c r="O195" s="58"/>
      <c r="P195" s="149">
        <f>O195*H195</f>
        <v>0</v>
      </c>
      <c r="Q195" s="149">
        <v>0</v>
      </c>
      <c r="R195" s="149">
        <f>Q195*H195</f>
        <v>0</v>
      </c>
      <c r="S195" s="149">
        <v>0</v>
      </c>
      <c r="T195" s="150">
        <f>S195*H195</f>
        <v>0</v>
      </c>
      <c r="U195" s="32"/>
      <c r="V195" s="32"/>
      <c r="W195" s="32"/>
      <c r="X195" s="32"/>
      <c r="Y195" s="32"/>
      <c r="Z195" s="32"/>
      <c r="AA195" s="32"/>
      <c r="AB195" s="32"/>
      <c r="AC195" s="32"/>
      <c r="AD195" s="32"/>
      <c r="AE195" s="32"/>
      <c r="AR195" s="151" t="s">
        <v>89</v>
      </c>
      <c r="AT195" s="151" t="s">
        <v>128</v>
      </c>
      <c r="AU195" s="151" t="s">
        <v>83</v>
      </c>
      <c r="AY195" s="17" t="s">
        <v>125</v>
      </c>
      <c r="BE195" s="152">
        <f>IF(N195="základní",J195,0)</f>
        <v>0</v>
      </c>
      <c r="BF195" s="152">
        <f>IF(N195="snížená",J195,0)</f>
        <v>0</v>
      </c>
      <c r="BG195" s="152">
        <f>IF(N195="zákl. přenesená",J195,0)</f>
        <v>0</v>
      </c>
      <c r="BH195" s="152">
        <f>IF(N195="sníž. přenesená",J195,0)</f>
        <v>0</v>
      </c>
      <c r="BI195" s="152">
        <f>IF(N195="nulová",J195,0)</f>
        <v>0</v>
      </c>
      <c r="BJ195" s="17" t="s">
        <v>79</v>
      </c>
      <c r="BK195" s="152">
        <f>ROUND(I195*H195,2)</f>
        <v>0</v>
      </c>
      <c r="BL195" s="17" t="s">
        <v>89</v>
      </c>
      <c r="BM195" s="151" t="s">
        <v>233</v>
      </c>
    </row>
    <row r="196" spans="1:65" s="2" customFormat="1" ht="33" customHeight="1">
      <c r="A196" s="32"/>
      <c r="B196" s="139"/>
      <c r="C196" s="140" t="s">
        <v>234</v>
      </c>
      <c r="D196" s="140" t="s">
        <v>128</v>
      </c>
      <c r="E196" s="141" t="s">
        <v>235</v>
      </c>
      <c r="F196" s="142" t="s">
        <v>236</v>
      </c>
      <c r="G196" s="143" t="s">
        <v>131</v>
      </c>
      <c r="H196" s="144">
        <v>26.95</v>
      </c>
      <c r="I196" s="145"/>
      <c r="J196" s="146">
        <f>ROUND(I196*H196,2)</f>
        <v>0</v>
      </c>
      <c r="K196" s="142" t="s">
        <v>132</v>
      </c>
      <c r="L196" s="33"/>
      <c r="M196" s="147" t="s">
        <v>1</v>
      </c>
      <c r="N196" s="148" t="s">
        <v>39</v>
      </c>
      <c r="O196" s="58"/>
      <c r="P196" s="149">
        <f>O196*H196</f>
        <v>0</v>
      </c>
      <c r="Q196" s="149">
        <v>0</v>
      </c>
      <c r="R196" s="149">
        <f>Q196*H196</f>
        <v>0</v>
      </c>
      <c r="S196" s="149">
        <v>0</v>
      </c>
      <c r="T196" s="150">
        <f>S196*H196</f>
        <v>0</v>
      </c>
      <c r="U196" s="32"/>
      <c r="V196" s="32"/>
      <c r="W196" s="32"/>
      <c r="X196" s="32"/>
      <c r="Y196" s="32"/>
      <c r="Z196" s="32"/>
      <c r="AA196" s="32"/>
      <c r="AB196" s="32"/>
      <c r="AC196" s="32"/>
      <c r="AD196" s="32"/>
      <c r="AE196" s="32"/>
      <c r="AR196" s="151" t="s">
        <v>89</v>
      </c>
      <c r="AT196" s="151" t="s">
        <v>128</v>
      </c>
      <c r="AU196" s="151" t="s">
        <v>83</v>
      </c>
      <c r="AY196" s="17" t="s">
        <v>125</v>
      </c>
      <c r="BE196" s="152">
        <f>IF(N196="základní",J196,0)</f>
        <v>0</v>
      </c>
      <c r="BF196" s="152">
        <f>IF(N196="snížená",J196,0)</f>
        <v>0</v>
      </c>
      <c r="BG196" s="152">
        <f>IF(N196="zákl. přenesená",J196,0)</f>
        <v>0</v>
      </c>
      <c r="BH196" s="152">
        <f>IF(N196="sníž. přenesená",J196,0)</f>
        <v>0</v>
      </c>
      <c r="BI196" s="152">
        <f>IF(N196="nulová",J196,0)</f>
        <v>0</v>
      </c>
      <c r="BJ196" s="17" t="s">
        <v>79</v>
      </c>
      <c r="BK196" s="152">
        <f>ROUND(I196*H196,2)</f>
        <v>0</v>
      </c>
      <c r="BL196" s="17" t="s">
        <v>89</v>
      </c>
      <c r="BM196" s="151" t="s">
        <v>237</v>
      </c>
    </row>
    <row r="197" spans="1:65" s="15" customFormat="1">
      <c r="B197" s="180"/>
      <c r="D197" s="154" t="s">
        <v>134</v>
      </c>
      <c r="E197" s="181" t="s">
        <v>1</v>
      </c>
      <c r="F197" s="182" t="s">
        <v>238</v>
      </c>
      <c r="H197" s="181" t="s">
        <v>1</v>
      </c>
      <c r="I197" s="183"/>
      <c r="L197" s="180"/>
      <c r="M197" s="184"/>
      <c r="N197" s="185"/>
      <c r="O197" s="185"/>
      <c r="P197" s="185"/>
      <c r="Q197" s="185"/>
      <c r="R197" s="185"/>
      <c r="S197" s="185"/>
      <c r="T197" s="186"/>
      <c r="AT197" s="181" t="s">
        <v>134</v>
      </c>
      <c r="AU197" s="181" t="s">
        <v>83</v>
      </c>
      <c r="AV197" s="15" t="s">
        <v>79</v>
      </c>
      <c r="AW197" s="15" t="s">
        <v>30</v>
      </c>
      <c r="AX197" s="15" t="s">
        <v>74</v>
      </c>
      <c r="AY197" s="181" t="s">
        <v>125</v>
      </c>
    </row>
    <row r="198" spans="1:65" s="13" customFormat="1">
      <c r="B198" s="153"/>
      <c r="D198" s="154" t="s">
        <v>134</v>
      </c>
      <c r="E198" s="155" t="s">
        <v>1</v>
      </c>
      <c r="F198" s="156" t="s">
        <v>239</v>
      </c>
      <c r="H198" s="157">
        <v>21.45</v>
      </c>
      <c r="I198" s="158"/>
      <c r="L198" s="153"/>
      <c r="M198" s="159"/>
      <c r="N198" s="160"/>
      <c r="O198" s="160"/>
      <c r="P198" s="160"/>
      <c r="Q198" s="160"/>
      <c r="R198" s="160"/>
      <c r="S198" s="160"/>
      <c r="T198" s="161"/>
      <c r="AT198" s="155" t="s">
        <v>134</v>
      </c>
      <c r="AU198" s="155" t="s">
        <v>83</v>
      </c>
      <c r="AV198" s="13" t="s">
        <v>83</v>
      </c>
      <c r="AW198" s="13" t="s">
        <v>30</v>
      </c>
      <c r="AX198" s="13" t="s">
        <v>74</v>
      </c>
      <c r="AY198" s="155" t="s">
        <v>125</v>
      </c>
    </row>
    <row r="199" spans="1:65" s="15" customFormat="1">
      <c r="B199" s="180"/>
      <c r="D199" s="154" t="s">
        <v>134</v>
      </c>
      <c r="E199" s="181" t="s">
        <v>1</v>
      </c>
      <c r="F199" s="182" t="s">
        <v>240</v>
      </c>
      <c r="H199" s="181" t="s">
        <v>1</v>
      </c>
      <c r="I199" s="183"/>
      <c r="L199" s="180"/>
      <c r="M199" s="184"/>
      <c r="N199" s="185"/>
      <c r="O199" s="185"/>
      <c r="P199" s="185"/>
      <c r="Q199" s="185"/>
      <c r="R199" s="185"/>
      <c r="S199" s="185"/>
      <c r="T199" s="186"/>
      <c r="AT199" s="181" t="s">
        <v>134</v>
      </c>
      <c r="AU199" s="181" t="s">
        <v>83</v>
      </c>
      <c r="AV199" s="15" t="s">
        <v>79</v>
      </c>
      <c r="AW199" s="15" t="s">
        <v>30</v>
      </c>
      <c r="AX199" s="15" t="s">
        <v>74</v>
      </c>
      <c r="AY199" s="181" t="s">
        <v>125</v>
      </c>
    </row>
    <row r="200" spans="1:65" s="13" customFormat="1">
      <c r="B200" s="153"/>
      <c r="D200" s="154" t="s">
        <v>134</v>
      </c>
      <c r="E200" s="155" t="s">
        <v>1</v>
      </c>
      <c r="F200" s="156" t="s">
        <v>241</v>
      </c>
      <c r="H200" s="157">
        <v>5.5</v>
      </c>
      <c r="I200" s="158"/>
      <c r="L200" s="153"/>
      <c r="M200" s="159"/>
      <c r="N200" s="160"/>
      <c r="O200" s="160"/>
      <c r="P200" s="160"/>
      <c r="Q200" s="160"/>
      <c r="R200" s="160"/>
      <c r="S200" s="160"/>
      <c r="T200" s="161"/>
      <c r="AT200" s="155" t="s">
        <v>134</v>
      </c>
      <c r="AU200" s="155" t="s">
        <v>83</v>
      </c>
      <c r="AV200" s="13" t="s">
        <v>83</v>
      </c>
      <c r="AW200" s="13" t="s">
        <v>30</v>
      </c>
      <c r="AX200" s="13" t="s">
        <v>74</v>
      </c>
      <c r="AY200" s="155" t="s">
        <v>125</v>
      </c>
    </row>
    <row r="201" spans="1:65" s="14" customFormat="1">
      <c r="B201" s="162"/>
      <c r="D201" s="154" t="s">
        <v>134</v>
      </c>
      <c r="E201" s="163" t="s">
        <v>1</v>
      </c>
      <c r="F201" s="164" t="s">
        <v>137</v>
      </c>
      <c r="H201" s="165">
        <v>26.95</v>
      </c>
      <c r="I201" s="166"/>
      <c r="L201" s="162"/>
      <c r="M201" s="167"/>
      <c r="N201" s="168"/>
      <c r="O201" s="168"/>
      <c r="P201" s="168"/>
      <c r="Q201" s="168"/>
      <c r="R201" s="168"/>
      <c r="S201" s="168"/>
      <c r="T201" s="169"/>
      <c r="AT201" s="163" t="s">
        <v>134</v>
      </c>
      <c r="AU201" s="163" t="s">
        <v>83</v>
      </c>
      <c r="AV201" s="14" t="s">
        <v>89</v>
      </c>
      <c r="AW201" s="14" t="s">
        <v>30</v>
      </c>
      <c r="AX201" s="14" t="s">
        <v>79</v>
      </c>
      <c r="AY201" s="163" t="s">
        <v>125</v>
      </c>
    </row>
    <row r="202" spans="1:65" s="2" customFormat="1" ht="37.9" customHeight="1">
      <c r="A202" s="32"/>
      <c r="B202" s="139"/>
      <c r="C202" s="140" t="s">
        <v>7</v>
      </c>
      <c r="D202" s="140" t="s">
        <v>128</v>
      </c>
      <c r="E202" s="141" t="s">
        <v>129</v>
      </c>
      <c r="F202" s="142" t="s">
        <v>130</v>
      </c>
      <c r="G202" s="143" t="s">
        <v>131</v>
      </c>
      <c r="H202" s="144">
        <v>245</v>
      </c>
      <c r="I202" s="145"/>
      <c r="J202" s="146">
        <f>ROUND(I202*H202,2)</f>
        <v>0</v>
      </c>
      <c r="K202" s="142" t="s">
        <v>132</v>
      </c>
      <c r="L202" s="33"/>
      <c r="M202" s="147" t="s">
        <v>1</v>
      </c>
      <c r="N202" s="148" t="s">
        <v>39</v>
      </c>
      <c r="O202" s="58"/>
      <c r="P202" s="149">
        <f>O202*H202</f>
        <v>0</v>
      </c>
      <c r="Q202" s="149">
        <v>0</v>
      </c>
      <c r="R202" s="149">
        <f>Q202*H202</f>
        <v>0</v>
      </c>
      <c r="S202" s="149">
        <v>0</v>
      </c>
      <c r="T202" s="150">
        <f>S202*H202</f>
        <v>0</v>
      </c>
      <c r="U202" s="32"/>
      <c r="V202" s="32"/>
      <c r="W202" s="32"/>
      <c r="X202" s="32"/>
      <c r="Y202" s="32"/>
      <c r="Z202" s="32"/>
      <c r="AA202" s="32"/>
      <c r="AB202" s="32"/>
      <c r="AC202" s="32"/>
      <c r="AD202" s="32"/>
      <c r="AE202" s="32"/>
      <c r="AR202" s="151" t="s">
        <v>89</v>
      </c>
      <c r="AT202" s="151" t="s">
        <v>128</v>
      </c>
      <c r="AU202" s="151" t="s">
        <v>83</v>
      </c>
      <c r="AY202" s="17" t="s">
        <v>125</v>
      </c>
      <c r="BE202" s="152">
        <f>IF(N202="základní",J202,0)</f>
        <v>0</v>
      </c>
      <c r="BF202" s="152">
        <f>IF(N202="snížená",J202,0)</f>
        <v>0</v>
      </c>
      <c r="BG202" s="152">
        <f>IF(N202="zákl. přenesená",J202,0)</f>
        <v>0</v>
      </c>
      <c r="BH202" s="152">
        <f>IF(N202="sníž. přenesená",J202,0)</f>
        <v>0</v>
      </c>
      <c r="BI202" s="152">
        <f>IF(N202="nulová",J202,0)</f>
        <v>0</v>
      </c>
      <c r="BJ202" s="17" t="s">
        <v>79</v>
      </c>
      <c r="BK202" s="152">
        <f>ROUND(I202*H202,2)</f>
        <v>0</v>
      </c>
      <c r="BL202" s="17" t="s">
        <v>89</v>
      </c>
      <c r="BM202" s="151" t="s">
        <v>242</v>
      </c>
    </row>
    <row r="203" spans="1:65" s="2" customFormat="1" ht="49.15" customHeight="1">
      <c r="A203" s="32"/>
      <c r="B203" s="139"/>
      <c r="C203" s="140" t="s">
        <v>243</v>
      </c>
      <c r="D203" s="140" t="s">
        <v>128</v>
      </c>
      <c r="E203" s="141" t="s">
        <v>244</v>
      </c>
      <c r="F203" s="142" t="s">
        <v>245</v>
      </c>
      <c r="G203" s="143" t="s">
        <v>131</v>
      </c>
      <c r="H203" s="144">
        <v>129.72499999999999</v>
      </c>
      <c r="I203" s="145"/>
      <c r="J203" s="146">
        <f>ROUND(I203*H203,2)</f>
        <v>0</v>
      </c>
      <c r="K203" s="142" t="s">
        <v>132</v>
      </c>
      <c r="L203" s="33"/>
      <c r="M203" s="147" t="s">
        <v>1</v>
      </c>
      <c r="N203" s="148" t="s">
        <v>39</v>
      </c>
      <c r="O203" s="58"/>
      <c r="P203" s="149">
        <f>O203*H203</f>
        <v>0</v>
      </c>
      <c r="Q203" s="149">
        <v>0</v>
      </c>
      <c r="R203" s="149">
        <f>Q203*H203</f>
        <v>0</v>
      </c>
      <c r="S203" s="149">
        <v>0</v>
      </c>
      <c r="T203" s="150">
        <f>S203*H203</f>
        <v>0</v>
      </c>
      <c r="U203" s="32"/>
      <c r="V203" s="32"/>
      <c r="W203" s="32"/>
      <c r="X203" s="32"/>
      <c r="Y203" s="32"/>
      <c r="Z203" s="32"/>
      <c r="AA203" s="32"/>
      <c r="AB203" s="32"/>
      <c r="AC203" s="32"/>
      <c r="AD203" s="32"/>
      <c r="AE203" s="32"/>
      <c r="AR203" s="151" t="s">
        <v>89</v>
      </c>
      <c r="AT203" s="151" t="s">
        <v>128</v>
      </c>
      <c r="AU203" s="151" t="s">
        <v>83</v>
      </c>
      <c r="AY203" s="17" t="s">
        <v>125</v>
      </c>
      <c r="BE203" s="152">
        <f>IF(N203="základní",J203,0)</f>
        <v>0</v>
      </c>
      <c r="BF203" s="152">
        <f>IF(N203="snížená",J203,0)</f>
        <v>0</v>
      </c>
      <c r="BG203" s="152">
        <f>IF(N203="zákl. přenesená",J203,0)</f>
        <v>0</v>
      </c>
      <c r="BH203" s="152">
        <f>IF(N203="sníž. přenesená",J203,0)</f>
        <v>0</v>
      </c>
      <c r="BI203" s="152">
        <f>IF(N203="nulová",J203,0)</f>
        <v>0</v>
      </c>
      <c r="BJ203" s="17" t="s">
        <v>79</v>
      </c>
      <c r="BK203" s="152">
        <f>ROUND(I203*H203,2)</f>
        <v>0</v>
      </c>
      <c r="BL203" s="17" t="s">
        <v>89</v>
      </c>
      <c r="BM203" s="151" t="s">
        <v>246</v>
      </c>
    </row>
    <row r="204" spans="1:65" s="15" customFormat="1">
      <c r="B204" s="180"/>
      <c r="D204" s="154" t="s">
        <v>134</v>
      </c>
      <c r="E204" s="181" t="s">
        <v>1</v>
      </c>
      <c r="F204" s="182" t="s">
        <v>247</v>
      </c>
      <c r="H204" s="181" t="s">
        <v>1</v>
      </c>
      <c r="I204" s="183"/>
      <c r="L204" s="180"/>
      <c r="M204" s="184"/>
      <c r="N204" s="185"/>
      <c r="O204" s="185"/>
      <c r="P204" s="185"/>
      <c r="Q204" s="185"/>
      <c r="R204" s="185"/>
      <c r="S204" s="185"/>
      <c r="T204" s="186"/>
      <c r="AT204" s="181" t="s">
        <v>134</v>
      </c>
      <c r="AU204" s="181" t="s">
        <v>83</v>
      </c>
      <c r="AV204" s="15" t="s">
        <v>79</v>
      </c>
      <c r="AW204" s="15" t="s">
        <v>30</v>
      </c>
      <c r="AX204" s="15" t="s">
        <v>74</v>
      </c>
      <c r="AY204" s="181" t="s">
        <v>125</v>
      </c>
    </row>
    <row r="205" spans="1:65" s="13" customFormat="1">
      <c r="B205" s="153"/>
      <c r="D205" s="154" t="s">
        <v>134</v>
      </c>
      <c r="E205" s="155" t="s">
        <v>1</v>
      </c>
      <c r="F205" s="156" t="s">
        <v>248</v>
      </c>
      <c r="H205" s="157">
        <v>9.1999999999999993</v>
      </c>
      <c r="I205" s="158"/>
      <c r="L205" s="153"/>
      <c r="M205" s="159"/>
      <c r="N205" s="160"/>
      <c r="O205" s="160"/>
      <c r="P205" s="160"/>
      <c r="Q205" s="160"/>
      <c r="R205" s="160"/>
      <c r="S205" s="160"/>
      <c r="T205" s="161"/>
      <c r="AT205" s="155" t="s">
        <v>134</v>
      </c>
      <c r="AU205" s="155" t="s">
        <v>83</v>
      </c>
      <c r="AV205" s="13" t="s">
        <v>83</v>
      </c>
      <c r="AW205" s="13" t="s">
        <v>30</v>
      </c>
      <c r="AX205" s="13" t="s">
        <v>74</v>
      </c>
      <c r="AY205" s="155" t="s">
        <v>125</v>
      </c>
    </row>
    <row r="206" spans="1:65" s="15" customFormat="1">
      <c r="B206" s="180"/>
      <c r="D206" s="154" t="s">
        <v>134</v>
      </c>
      <c r="E206" s="181" t="s">
        <v>1</v>
      </c>
      <c r="F206" s="182" t="s">
        <v>249</v>
      </c>
      <c r="H206" s="181" t="s">
        <v>1</v>
      </c>
      <c r="I206" s="183"/>
      <c r="L206" s="180"/>
      <c r="M206" s="184"/>
      <c r="N206" s="185"/>
      <c r="O206" s="185"/>
      <c r="P206" s="185"/>
      <c r="Q206" s="185"/>
      <c r="R206" s="185"/>
      <c r="S206" s="185"/>
      <c r="T206" s="186"/>
      <c r="AT206" s="181" t="s">
        <v>134</v>
      </c>
      <c r="AU206" s="181" t="s">
        <v>83</v>
      </c>
      <c r="AV206" s="15" t="s">
        <v>79</v>
      </c>
      <c r="AW206" s="15" t="s">
        <v>30</v>
      </c>
      <c r="AX206" s="15" t="s">
        <v>74</v>
      </c>
      <c r="AY206" s="181" t="s">
        <v>125</v>
      </c>
    </row>
    <row r="207" spans="1:65" s="13" customFormat="1">
      <c r="B207" s="153"/>
      <c r="D207" s="154" t="s">
        <v>134</v>
      </c>
      <c r="E207" s="155" t="s">
        <v>1</v>
      </c>
      <c r="F207" s="156" t="s">
        <v>250</v>
      </c>
      <c r="H207" s="157">
        <v>120</v>
      </c>
      <c r="I207" s="158"/>
      <c r="L207" s="153"/>
      <c r="M207" s="159"/>
      <c r="N207" s="160"/>
      <c r="O207" s="160"/>
      <c r="P207" s="160"/>
      <c r="Q207" s="160"/>
      <c r="R207" s="160"/>
      <c r="S207" s="160"/>
      <c r="T207" s="161"/>
      <c r="AT207" s="155" t="s">
        <v>134</v>
      </c>
      <c r="AU207" s="155" t="s">
        <v>83</v>
      </c>
      <c r="AV207" s="13" t="s">
        <v>83</v>
      </c>
      <c r="AW207" s="13" t="s">
        <v>30</v>
      </c>
      <c r="AX207" s="13" t="s">
        <v>74</v>
      </c>
      <c r="AY207" s="155" t="s">
        <v>125</v>
      </c>
    </row>
    <row r="208" spans="1:65" s="15" customFormat="1">
      <c r="B208" s="180"/>
      <c r="D208" s="154" t="s">
        <v>134</v>
      </c>
      <c r="E208" s="181" t="s">
        <v>1</v>
      </c>
      <c r="F208" s="182" t="s">
        <v>251</v>
      </c>
      <c r="H208" s="181" t="s">
        <v>1</v>
      </c>
      <c r="I208" s="183"/>
      <c r="L208" s="180"/>
      <c r="M208" s="184"/>
      <c r="N208" s="185"/>
      <c r="O208" s="185"/>
      <c r="P208" s="185"/>
      <c r="Q208" s="185"/>
      <c r="R208" s="185"/>
      <c r="S208" s="185"/>
      <c r="T208" s="186"/>
      <c r="AT208" s="181" t="s">
        <v>134</v>
      </c>
      <c r="AU208" s="181" t="s">
        <v>83</v>
      </c>
      <c r="AV208" s="15" t="s">
        <v>79</v>
      </c>
      <c r="AW208" s="15" t="s">
        <v>30</v>
      </c>
      <c r="AX208" s="15" t="s">
        <v>74</v>
      </c>
      <c r="AY208" s="181" t="s">
        <v>125</v>
      </c>
    </row>
    <row r="209" spans="1:65" s="13" customFormat="1">
      <c r="B209" s="153"/>
      <c r="D209" s="154" t="s">
        <v>134</v>
      </c>
      <c r="E209" s="155" t="s">
        <v>1</v>
      </c>
      <c r="F209" s="156" t="s">
        <v>252</v>
      </c>
      <c r="H209" s="157">
        <v>0.52500000000000002</v>
      </c>
      <c r="I209" s="158"/>
      <c r="L209" s="153"/>
      <c r="M209" s="159"/>
      <c r="N209" s="160"/>
      <c r="O209" s="160"/>
      <c r="P209" s="160"/>
      <c r="Q209" s="160"/>
      <c r="R209" s="160"/>
      <c r="S209" s="160"/>
      <c r="T209" s="161"/>
      <c r="AT209" s="155" t="s">
        <v>134</v>
      </c>
      <c r="AU209" s="155" t="s">
        <v>83</v>
      </c>
      <c r="AV209" s="13" t="s">
        <v>83</v>
      </c>
      <c r="AW209" s="13" t="s">
        <v>30</v>
      </c>
      <c r="AX209" s="13" t="s">
        <v>74</v>
      </c>
      <c r="AY209" s="155" t="s">
        <v>125</v>
      </c>
    </row>
    <row r="210" spans="1:65" s="14" customFormat="1">
      <c r="B210" s="162"/>
      <c r="D210" s="154" t="s">
        <v>134</v>
      </c>
      <c r="E210" s="163" t="s">
        <v>1</v>
      </c>
      <c r="F210" s="164" t="s">
        <v>137</v>
      </c>
      <c r="H210" s="165">
        <v>129.72499999999999</v>
      </c>
      <c r="I210" s="166"/>
      <c r="L210" s="162"/>
      <c r="M210" s="167"/>
      <c r="N210" s="168"/>
      <c r="O210" s="168"/>
      <c r="P210" s="168"/>
      <c r="Q210" s="168"/>
      <c r="R210" s="168"/>
      <c r="S210" s="168"/>
      <c r="T210" s="169"/>
      <c r="AT210" s="163" t="s">
        <v>134</v>
      </c>
      <c r="AU210" s="163" t="s">
        <v>83</v>
      </c>
      <c r="AV210" s="14" t="s">
        <v>89</v>
      </c>
      <c r="AW210" s="14" t="s">
        <v>30</v>
      </c>
      <c r="AX210" s="14" t="s">
        <v>79</v>
      </c>
      <c r="AY210" s="163" t="s">
        <v>125</v>
      </c>
    </row>
    <row r="211" spans="1:65" s="2" customFormat="1" ht="55.5" customHeight="1">
      <c r="A211" s="32"/>
      <c r="B211" s="139"/>
      <c r="C211" s="140" t="s">
        <v>253</v>
      </c>
      <c r="D211" s="140" t="s">
        <v>128</v>
      </c>
      <c r="E211" s="141" t="s">
        <v>254</v>
      </c>
      <c r="F211" s="142" t="s">
        <v>255</v>
      </c>
      <c r="G211" s="143" t="s">
        <v>131</v>
      </c>
      <c r="H211" s="144">
        <v>43.05</v>
      </c>
      <c r="I211" s="145"/>
      <c r="J211" s="146">
        <f>ROUND(I211*H211,2)</f>
        <v>0</v>
      </c>
      <c r="K211" s="142" t="s">
        <v>132</v>
      </c>
      <c r="L211" s="33"/>
      <c r="M211" s="147" t="s">
        <v>1</v>
      </c>
      <c r="N211" s="148" t="s">
        <v>39</v>
      </c>
      <c r="O211" s="58"/>
      <c r="P211" s="149">
        <f>O211*H211</f>
        <v>0</v>
      </c>
      <c r="Q211" s="149">
        <v>0</v>
      </c>
      <c r="R211" s="149">
        <f>Q211*H211</f>
        <v>0</v>
      </c>
      <c r="S211" s="149">
        <v>0</v>
      </c>
      <c r="T211" s="150">
        <f>S211*H211</f>
        <v>0</v>
      </c>
      <c r="U211" s="32"/>
      <c r="V211" s="32"/>
      <c r="W211" s="32"/>
      <c r="X211" s="32"/>
      <c r="Y211" s="32"/>
      <c r="Z211" s="32"/>
      <c r="AA211" s="32"/>
      <c r="AB211" s="32"/>
      <c r="AC211" s="32"/>
      <c r="AD211" s="32"/>
      <c r="AE211" s="32"/>
      <c r="AR211" s="151" t="s">
        <v>89</v>
      </c>
      <c r="AT211" s="151" t="s">
        <v>128</v>
      </c>
      <c r="AU211" s="151" t="s">
        <v>83</v>
      </c>
      <c r="AY211" s="17" t="s">
        <v>125</v>
      </c>
      <c r="BE211" s="152">
        <f>IF(N211="základní",J211,0)</f>
        <v>0</v>
      </c>
      <c r="BF211" s="152">
        <f>IF(N211="snížená",J211,0)</f>
        <v>0</v>
      </c>
      <c r="BG211" s="152">
        <f>IF(N211="zákl. přenesená",J211,0)</f>
        <v>0</v>
      </c>
      <c r="BH211" s="152">
        <f>IF(N211="sníž. přenesená",J211,0)</f>
        <v>0</v>
      </c>
      <c r="BI211" s="152">
        <f>IF(N211="nulová",J211,0)</f>
        <v>0</v>
      </c>
      <c r="BJ211" s="17" t="s">
        <v>79</v>
      </c>
      <c r="BK211" s="152">
        <f>ROUND(I211*H211,2)</f>
        <v>0</v>
      </c>
      <c r="BL211" s="17" t="s">
        <v>89</v>
      </c>
      <c r="BM211" s="151" t="s">
        <v>256</v>
      </c>
    </row>
    <row r="212" spans="1:65" s="15" customFormat="1">
      <c r="B212" s="180"/>
      <c r="D212" s="154" t="s">
        <v>134</v>
      </c>
      <c r="E212" s="181" t="s">
        <v>1</v>
      </c>
      <c r="F212" s="182" t="s">
        <v>257</v>
      </c>
      <c r="H212" s="181" t="s">
        <v>1</v>
      </c>
      <c r="I212" s="183"/>
      <c r="L212" s="180"/>
      <c r="M212" s="184"/>
      <c r="N212" s="185"/>
      <c r="O212" s="185"/>
      <c r="P212" s="185"/>
      <c r="Q212" s="185"/>
      <c r="R212" s="185"/>
      <c r="S212" s="185"/>
      <c r="T212" s="186"/>
      <c r="AT212" s="181" t="s">
        <v>134</v>
      </c>
      <c r="AU212" s="181" t="s">
        <v>83</v>
      </c>
      <c r="AV212" s="15" t="s">
        <v>79</v>
      </c>
      <c r="AW212" s="15" t="s">
        <v>30</v>
      </c>
      <c r="AX212" s="15" t="s">
        <v>74</v>
      </c>
      <c r="AY212" s="181" t="s">
        <v>125</v>
      </c>
    </row>
    <row r="213" spans="1:65" s="13" customFormat="1">
      <c r="B213" s="153"/>
      <c r="D213" s="154" t="s">
        <v>134</v>
      </c>
      <c r="E213" s="155" t="s">
        <v>1</v>
      </c>
      <c r="F213" s="156" t="s">
        <v>258</v>
      </c>
      <c r="H213" s="157">
        <v>18.75</v>
      </c>
      <c r="I213" s="158"/>
      <c r="L213" s="153"/>
      <c r="M213" s="159"/>
      <c r="N213" s="160"/>
      <c r="O213" s="160"/>
      <c r="P213" s="160"/>
      <c r="Q213" s="160"/>
      <c r="R213" s="160"/>
      <c r="S213" s="160"/>
      <c r="T213" s="161"/>
      <c r="AT213" s="155" t="s">
        <v>134</v>
      </c>
      <c r="AU213" s="155" t="s">
        <v>83</v>
      </c>
      <c r="AV213" s="13" t="s">
        <v>83</v>
      </c>
      <c r="AW213" s="13" t="s">
        <v>30</v>
      </c>
      <c r="AX213" s="13" t="s">
        <v>74</v>
      </c>
      <c r="AY213" s="155" t="s">
        <v>125</v>
      </c>
    </row>
    <row r="214" spans="1:65" s="15" customFormat="1">
      <c r="B214" s="180"/>
      <c r="D214" s="154" t="s">
        <v>134</v>
      </c>
      <c r="E214" s="181" t="s">
        <v>1</v>
      </c>
      <c r="F214" s="182" t="s">
        <v>259</v>
      </c>
      <c r="H214" s="181" t="s">
        <v>1</v>
      </c>
      <c r="I214" s="183"/>
      <c r="L214" s="180"/>
      <c r="M214" s="184"/>
      <c r="N214" s="185"/>
      <c r="O214" s="185"/>
      <c r="P214" s="185"/>
      <c r="Q214" s="185"/>
      <c r="R214" s="185"/>
      <c r="S214" s="185"/>
      <c r="T214" s="186"/>
      <c r="AT214" s="181" t="s">
        <v>134</v>
      </c>
      <c r="AU214" s="181" t="s">
        <v>83</v>
      </c>
      <c r="AV214" s="15" t="s">
        <v>79</v>
      </c>
      <c r="AW214" s="15" t="s">
        <v>30</v>
      </c>
      <c r="AX214" s="15" t="s">
        <v>74</v>
      </c>
      <c r="AY214" s="181" t="s">
        <v>125</v>
      </c>
    </row>
    <row r="215" spans="1:65" s="13" customFormat="1">
      <c r="B215" s="153"/>
      <c r="D215" s="154" t="s">
        <v>134</v>
      </c>
      <c r="E215" s="155" t="s">
        <v>1</v>
      </c>
      <c r="F215" s="156" t="s">
        <v>260</v>
      </c>
      <c r="H215" s="157">
        <v>24.3</v>
      </c>
      <c r="I215" s="158"/>
      <c r="L215" s="153"/>
      <c r="M215" s="159"/>
      <c r="N215" s="160"/>
      <c r="O215" s="160"/>
      <c r="P215" s="160"/>
      <c r="Q215" s="160"/>
      <c r="R215" s="160"/>
      <c r="S215" s="160"/>
      <c r="T215" s="161"/>
      <c r="AT215" s="155" t="s">
        <v>134</v>
      </c>
      <c r="AU215" s="155" t="s">
        <v>83</v>
      </c>
      <c r="AV215" s="13" t="s">
        <v>83</v>
      </c>
      <c r="AW215" s="13" t="s">
        <v>30</v>
      </c>
      <c r="AX215" s="13" t="s">
        <v>74</v>
      </c>
      <c r="AY215" s="155" t="s">
        <v>125</v>
      </c>
    </row>
    <row r="216" spans="1:65" s="14" customFormat="1">
      <c r="B216" s="162"/>
      <c r="D216" s="154" t="s">
        <v>134</v>
      </c>
      <c r="E216" s="163" t="s">
        <v>1</v>
      </c>
      <c r="F216" s="164" t="s">
        <v>137</v>
      </c>
      <c r="H216" s="165">
        <v>43.05</v>
      </c>
      <c r="I216" s="166"/>
      <c r="L216" s="162"/>
      <c r="M216" s="167"/>
      <c r="N216" s="168"/>
      <c r="O216" s="168"/>
      <c r="P216" s="168"/>
      <c r="Q216" s="168"/>
      <c r="R216" s="168"/>
      <c r="S216" s="168"/>
      <c r="T216" s="169"/>
      <c r="AT216" s="163" t="s">
        <v>134</v>
      </c>
      <c r="AU216" s="163" t="s">
        <v>83</v>
      </c>
      <c r="AV216" s="14" t="s">
        <v>89</v>
      </c>
      <c r="AW216" s="14" t="s">
        <v>30</v>
      </c>
      <c r="AX216" s="14" t="s">
        <v>79</v>
      </c>
      <c r="AY216" s="163" t="s">
        <v>125</v>
      </c>
    </row>
    <row r="217" spans="1:65" s="2" customFormat="1" ht="55.5" customHeight="1">
      <c r="A217" s="32"/>
      <c r="B217" s="139"/>
      <c r="C217" s="140" t="s">
        <v>261</v>
      </c>
      <c r="D217" s="140" t="s">
        <v>128</v>
      </c>
      <c r="E217" s="141" t="s">
        <v>262</v>
      </c>
      <c r="F217" s="142" t="s">
        <v>263</v>
      </c>
      <c r="G217" s="143" t="s">
        <v>131</v>
      </c>
      <c r="H217" s="144">
        <v>1.35</v>
      </c>
      <c r="I217" s="145"/>
      <c r="J217" s="146">
        <f>ROUND(I217*H217,2)</f>
        <v>0</v>
      </c>
      <c r="K217" s="142" t="s">
        <v>132</v>
      </c>
      <c r="L217" s="33"/>
      <c r="M217" s="147" t="s">
        <v>1</v>
      </c>
      <c r="N217" s="148" t="s">
        <v>39</v>
      </c>
      <c r="O217" s="58"/>
      <c r="P217" s="149">
        <f>O217*H217</f>
        <v>0</v>
      </c>
      <c r="Q217" s="149">
        <v>0</v>
      </c>
      <c r="R217" s="149">
        <f>Q217*H217</f>
        <v>0</v>
      </c>
      <c r="S217" s="149">
        <v>0</v>
      </c>
      <c r="T217" s="150">
        <f>S217*H217</f>
        <v>0</v>
      </c>
      <c r="U217" s="32"/>
      <c r="V217" s="32"/>
      <c r="W217" s="32"/>
      <c r="X217" s="32"/>
      <c r="Y217" s="32"/>
      <c r="Z217" s="32"/>
      <c r="AA217" s="32"/>
      <c r="AB217" s="32"/>
      <c r="AC217" s="32"/>
      <c r="AD217" s="32"/>
      <c r="AE217" s="32"/>
      <c r="AR217" s="151" t="s">
        <v>89</v>
      </c>
      <c r="AT217" s="151" t="s">
        <v>128</v>
      </c>
      <c r="AU217" s="151" t="s">
        <v>83</v>
      </c>
      <c r="AY217" s="17" t="s">
        <v>125</v>
      </c>
      <c r="BE217" s="152">
        <f>IF(N217="základní",J217,0)</f>
        <v>0</v>
      </c>
      <c r="BF217" s="152">
        <f>IF(N217="snížená",J217,0)</f>
        <v>0</v>
      </c>
      <c r="BG217" s="152">
        <f>IF(N217="zákl. přenesená",J217,0)</f>
        <v>0</v>
      </c>
      <c r="BH217" s="152">
        <f>IF(N217="sníž. přenesená",J217,0)</f>
        <v>0</v>
      </c>
      <c r="BI217" s="152">
        <f>IF(N217="nulová",J217,0)</f>
        <v>0</v>
      </c>
      <c r="BJ217" s="17" t="s">
        <v>79</v>
      </c>
      <c r="BK217" s="152">
        <f>ROUND(I217*H217,2)</f>
        <v>0</v>
      </c>
      <c r="BL217" s="17" t="s">
        <v>89</v>
      </c>
      <c r="BM217" s="151" t="s">
        <v>264</v>
      </c>
    </row>
    <row r="218" spans="1:65" s="15" customFormat="1">
      <c r="B218" s="180"/>
      <c r="D218" s="154" t="s">
        <v>134</v>
      </c>
      <c r="E218" s="181" t="s">
        <v>1</v>
      </c>
      <c r="F218" s="182" t="s">
        <v>265</v>
      </c>
      <c r="H218" s="181" t="s">
        <v>1</v>
      </c>
      <c r="I218" s="183"/>
      <c r="L218" s="180"/>
      <c r="M218" s="184"/>
      <c r="N218" s="185"/>
      <c r="O218" s="185"/>
      <c r="P218" s="185"/>
      <c r="Q218" s="185"/>
      <c r="R218" s="185"/>
      <c r="S218" s="185"/>
      <c r="T218" s="186"/>
      <c r="AT218" s="181" t="s">
        <v>134</v>
      </c>
      <c r="AU218" s="181" t="s">
        <v>83</v>
      </c>
      <c r="AV218" s="15" t="s">
        <v>79</v>
      </c>
      <c r="AW218" s="15" t="s">
        <v>30</v>
      </c>
      <c r="AX218" s="15" t="s">
        <v>74</v>
      </c>
      <c r="AY218" s="181" t="s">
        <v>125</v>
      </c>
    </row>
    <row r="219" spans="1:65" s="13" customFormat="1">
      <c r="B219" s="153"/>
      <c r="D219" s="154" t="s">
        <v>134</v>
      </c>
      <c r="E219" s="155" t="s">
        <v>1</v>
      </c>
      <c r="F219" s="156" t="s">
        <v>266</v>
      </c>
      <c r="H219" s="157">
        <v>1.35</v>
      </c>
      <c r="I219" s="158"/>
      <c r="L219" s="153"/>
      <c r="M219" s="159"/>
      <c r="N219" s="160"/>
      <c r="O219" s="160"/>
      <c r="P219" s="160"/>
      <c r="Q219" s="160"/>
      <c r="R219" s="160"/>
      <c r="S219" s="160"/>
      <c r="T219" s="161"/>
      <c r="AT219" s="155" t="s">
        <v>134</v>
      </c>
      <c r="AU219" s="155" t="s">
        <v>83</v>
      </c>
      <c r="AV219" s="13" t="s">
        <v>83</v>
      </c>
      <c r="AW219" s="13" t="s">
        <v>30</v>
      </c>
      <c r="AX219" s="13" t="s">
        <v>74</v>
      </c>
      <c r="AY219" s="155" t="s">
        <v>125</v>
      </c>
    </row>
    <row r="220" spans="1:65" s="14" customFormat="1">
      <c r="B220" s="162"/>
      <c r="D220" s="154" t="s">
        <v>134</v>
      </c>
      <c r="E220" s="163" t="s">
        <v>1</v>
      </c>
      <c r="F220" s="164" t="s">
        <v>137</v>
      </c>
      <c r="H220" s="165">
        <v>1.35</v>
      </c>
      <c r="I220" s="166"/>
      <c r="L220" s="162"/>
      <c r="M220" s="167"/>
      <c r="N220" s="168"/>
      <c r="O220" s="168"/>
      <c r="P220" s="168"/>
      <c r="Q220" s="168"/>
      <c r="R220" s="168"/>
      <c r="S220" s="168"/>
      <c r="T220" s="169"/>
      <c r="AT220" s="163" t="s">
        <v>134</v>
      </c>
      <c r="AU220" s="163" t="s">
        <v>83</v>
      </c>
      <c r="AV220" s="14" t="s">
        <v>89</v>
      </c>
      <c r="AW220" s="14" t="s">
        <v>30</v>
      </c>
      <c r="AX220" s="14" t="s">
        <v>79</v>
      </c>
      <c r="AY220" s="163" t="s">
        <v>125</v>
      </c>
    </row>
    <row r="221" spans="1:65" s="2" customFormat="1" ht="37.9" customHeight="1">
      <c r="A221" s="32"/>
      <c r="B221" s="139"/>
      <c r="C221" s="140" t="s">
        <v>267</v>
      </c>
      <c r="D221" s="140" t="s">
        <v>128</v>
      </c>
      <c r="E221" s="141" t="s">
        <v>268</v>
      </c>
      <c r="F221" s="142" t="s">
        <v>269</v>
      </c>
      <c r="G221" s="143" t="s">
        <v>164</v>
      </c>
      <c r="H221" s="144">
        <v>102.3</v>
      </c>
      <c r="I221" s="145"/>
      <c r="J221" s="146">
        <f>ROUND(I221*H221,2)</f>
        <v>0</v>
      </c>
      <c r="K221" s="142" t="s">
        <v>132</v>
      </c>
      <c r="L221" s="33"/>
      <c r="M221" s="147" t="s">
        <v>1</v>
      </c>
      <c r="N221" s="148" t="s">
        <v>39</v>
      </c>
      <c r="O221" s="58"/>
      <c r="P221" s="149">
        <f>O221*H221</f>
        <v>0</v>
      </c>
      <c r="Q221" s="149">
        <v>8.4000000000000003E-4</v>
      </c>
      <c r="R221" s="149">
        <f>Q221*H221</f>
        <v>8.5931999999999994E-2</v>
      </c>
      <c r="S221" s="149">
        <v>0</v>
      </c>
      <c r="T221" s="150">
        <f>S221*H221</f>
        <v>0</v>
      </c>
      <c r="U221" s="32"/>
      <c r="V221" s="32"/>
      <c r="W221" s="32"/>
      <c r="X221" s="32"/>
      <c r="Y221" s="32"/>
      <c r="Z221" s="32"/>
      <c r="AA221" s="32"/>
      <c r="AB221" s="32"/>
      <c r="AC221" s="32"/>
      <c r="AD221" s="32"/>
      <c r="AE221" s="32"/>
      <c r="AR221" s="151" t="s">
        <v>89</v>
      </c>
      <c r="AT221" s="151" t="s">
        <v>128</v>
      </c>
      <c r="AU221" s="151" t="s">
        <v>83</v>
      </c>
      <c r="AY221" s="17" t="s">
        <v>125</v>
      </c>
      <c r="BE221" s="152">
        <f>IF(N221="základní",J221,0)</f>
        <v>0</v>
      </c>
      <c r="BF221" s="152">
        <f>IF(N221="snížená",J221,0)</f>
        <v>0</v>
      </c>
      <c r="BG221" s="152">
        <f>IF(N221="zákl. přenesená",J221,0)</f>
        <v>0</v>
      </c>
      <c r="BH221" s="152">
        <f>IF(N221="sníž. přenesená",J221,0)</f>
        <v>0</v>
      </c>
      <c r="BI221" s="152">
        <f>IF(N221="nulová",J221,0)</f>
        <v>0</v>
      </c>
      <c r="BJ221" s="17" t="s">
        <v>79</v>
      </c>
      <c r="BK221" s="152">
        <f>ROUND(I221*H221,2)</f>
        <v>0</v>
      </c>
      <c r="BL221" s="17" t="s">
        <v>89</v>
      </c>
      <c r="BM221" s="151" t="s">
        <v>270</v>
      </c>
    </row>
    <row r="222" spans="1:65" s="13" customFormat="1">
      <c r="B222" s="153"/>
      <c r="D222" s="154" t="s">
        <v>134</v>
      </c>
      <c r="E222" s="155" t="s">
        <v>1</v>
      </c>
      <c r="F222" s="156" t="s">
        <v>271</v>
      </c>
      <c r="H222" s="157">
        <v>37.5</v>
      </c>
      <c r="I222" s="158"/>
      <c r="L222" s="153"/>
      <c r="M222" s="159"/>
      <c r="N222" s="160"/>
      <c r="O222" s="160"/>
      <c r="P222" s="160"/>
      <c r="Q222" s="160"/>
      <c r="R222" s="160"/>
      <c r="S222" s="160"/>
      <c r="T222" s="161"/>
      <c r="AT222" s="155" t="s">
        <v>134</v>
      </c>
      <c r="AU222" s="155" t="s">
        <v>83</v>
      </c>
      <c r="AV222" s="13" t="s">
        <v>83</v>
      </c>
      <c r="AW222" s="13" t="s">
        <v>30</v>
      </c>
      <c r="AX222" s="13" t="s">
        <v>74</v>
      </c>
      <c r="AY222" s="155" t="s">
        <v>125</v>
      </c>
    </row>
    <row r="223" spans="1:65" s="13" customFormat="1">
      <c r="B223" s="153"/>
      <c r="D223" s="154" t="s">
        <v>134</v>
      </c>
      <c r="E223" s="155" t="s">
        <v>1</v>
      </c>
      <c r="F223" s="156" t="s">
        <v>272</v>
      </c>
      <c r="H223" s="157">
        <v>64.8</v>
      </c>
      <c r="I223" s="158"/>
      <c r="L223" s="153"/>
      <c r="M223" s="159"/>
      <c r="N223" s="160"/>
      <c r="O223" s="160"/>
      <c r="P223" s="160"/>
      <c r="Q223" s="160"/>
      <c r="R223" s="160"/>
      <c r="S223" s="160"/>
      <c r="T223" s="161"/>
      <c r="AT223" s="155" t="s">
        <v>134</v>
      </c>
      <c r="AU223" s="155" t="s">
        <v>83</v>
      </c>
      <c r="AV223" s="13" t="s">
        <v>83</v>
      </c>
      <c r="AW223" s="13" t="s">
        <v>30</v>
      </c>
      <c r="AX223" s="13" t="s">
        <v>74</v>
      </c>
      <c r="AY223" s="155" t="s">
        <v>125</v>
      </c>
    </row>
    <row r="224" spans="1:65" s="14" customFormat="1">
      <c r="B224" s="162"/>
      <c r="D224" s="154" t="s">
        <v>134</v>
      </c>
      <c r="E224" s="163" t="s">
        <v>1</v>
      </c>
      <c r="F224" s="164" t="s">
        <v>137</v>
      </c>
      <c r="H224" s="165">
        <v>102.3</v>
      </c>
      <c r="I224" s="166"/>
      <c r="L224" s="162"/>
      <c r="M224" s="167"/>
      <c r="N224" s="168"/>
      <c r="O224" s="168"/>
      <c r="P224" s="168"/>
      <c r="Q224" s="168"/>
      <c r="R224" s="168"/>
      <c r="S224" s="168"/>
      <c r="T224" s="169"/>
      <c r="AT224" s="163" t="s">
        <v>134</v>
      </c>
      <c r="AU224" s="163" t="s">
        <v>83</v>
      </c>
      <c r="AV224" s="14" t="s">
        <v>89</v>
      </c>
      <c r="AW224" s="14" t="s">
        <v>30</v>
      </c>
      <c r="AX224" s="14" t="s">
        <v>79</v>
      </c>
      <c r="AY224" s="163" t="s">
        <v>125</v>
      </c>
    </row>
    <row r="225" spans="1:65" s="2" customFormat="1" ht="44.25" customHeight="1">
      <c r="A225" s="32"/>
      <c r="B225" s="139"/>
      <c r="C225" s="140" t="s">
        <v>273</v>
      </c>
      <c r="D225" s="140" t="s">
        <v>128</v>
      </c>
      <c r="E225" s="141" t="s">
        <v>274</v>
      </c>
      <c r="F225" s="142" t="s">
        <v>275</v>
      </c>
      <c r="G225" s="143" t="s">
        <v>164</v>
      </c>
      <c r="H225" s="144">
        <v>102.3</v>
      </c>
      <c r="I225" s="145"/>
      <c r="J225" s="146">
        <f>ROUND(I225*H225,2)</f>
        <v>0</v>
      </c>
      <c r="K225" s="142" t="s">
        <v>132</v>
      </c>
      <c r="L225" s="33"/>
      <c r="M225" s="147" t="s">
        <v>1</v>
      </c>
      <c r="N225" s="148" t="s">
        <v>39</v>
      </c>
      <c r="O225" s="58"/>
      <c r="P225" s="149">
        <f>O225*H225</f>
        <v>0</v>
      </c>
      <c r="Q225" s="149">
        <v>0</v>
      </c>
      <c r="R225" s="149">
        <f>Q225*H225</f>
        <v>0</v>
      </c>
      <c r="S225" s="149">
        <v>0</v>
      </c>
      <c r="T225" s="150">
        <f>S225*H225</f>
        <v>0</v>
      </c>
      <c r="U225" s="32"/>
      <c r="V225" s="32"/>
      <c r="W225" s="32"/>
      <c r="X225" s="32"/>
      <c r="Y225" s="32"/>
      <c r="Z225" s="32"/>
      <c r="AA225" s="32"/>
      <c r="AB225" s="32"/>
      <c r="AC225" s="32"/>
      <c r="AD225" s="32"/>
      <c r="AE225" s="32"/>
      <c r="AR225" s="151" t="s">
        <v>89</v>
      </c>
      <c r="AT225" s="151" t="s">
        <v>128</v>
      </c>
      <c r="AU225" s="151" t="s">
        <v>83</v>
      </c>
      <c r="AY225" s="17" t="s">
        <v>125</v>
      </c>
      <c r="BE225" s="152">
        <f>IF(N225="základní",J225,0)</f>
        <v>0</v>
      </c>
      <c r="BF225" s="152">
        <f>IF(N225="snížená",J225,0)</f>
        <v>0</v>
      </c>
      <c r="BG225" s="152">
        <f>IF(N225="zákl. přenesená",J225,0)</f>
        <v>0</v>
      </c>
      <c r="BH225" s="152">
        <f>IF(N225="sníž. přenesená",J225,0)</f>
        <v>0</v>
      </c>
      <c r="BI225" s="152">
        <f>IF(N225="nulová",J225,0)</f>
        <v>0</v>
      </c>
      <c r="BJ225" s="17" t="s">
        <v>79</v>
      </c>
      <c r="BK225" s="152">
        <f>ROUND(I225*H225,2)</f>
        <v>0</v>
      </c>
      <c r="BL225" s="17" t="s">
        <v>89</v>
      </c>
      <c r="BM225" s="151" t="s">
        <v>276</v>
      </c>
    </row>
    <row r="226" spans="1:65" s="2" customFormat="1" ht="62.65" customHeight="1">
      <c r="A226" s="32"/>
      <c r="B226" s="139"/>
      <c r="C226" s="140" t="s">
        <v>277</v>
      </c>
      <c r="D226" s="140" t="s">
        <v>128</v>
      </c>
      <c r="E226" s="141" t="s">
        <v>278</v>
      </c>
      <c r="F226" s="142" t="s">
        <v>279</v>
      </c>
      <c r="G226" s="143" t="s">
        <v>131</v>
      </c>
      <c r="H226" s="144">
        <v>21.45</v>
      </c>
      <c r="I226" s="145"/>
      <c r="J226" s="146">
        <f>ROUND(I226*H226,2)</f>
        <v>0</v>
      </c>
      <c r="K226" s="142" t="s">
        <v>132</v>
      </c>
      <c r="L226" s="33"/>
      <c r="M226" s="147" t="s">
        <v>1</v>
      </c>
      <c r="N226" s="148" t="s">
        <v>39</v>
      </c>
      <c r="O226" s="58"/>
      <c r="P226" s="149">
        <f>O226*H226</f>
        <v>0</v>
      </c>
      <c r="Q226" s="149">
        <v>0</v>
      </c>
      <c r="R226" s="149">
        <f>Q226*H226</f>
        <v>0</v>
      </c>
      <c r="S226" s="149">
        <v>0</v>
      </c>
      <c r="T226" s="150">
        <f>S226*H226</f>
        <v>0</v>
      </c>
      <c r="U226" s="32"/>
      <c r="V226" s="32"/>
      <c r="W226" s="32"/>
      <c r="X226" s="32"/>
      <c r="Y226" s="32"/>
      <c r="Z226" s="32"/>
      <c r="AA226" s="32"/>
      <c r="AB226" s="32"/>
      <c r="AC226" s="32"/>
      <c r="AD226" s="32"/>
      <c r="AE226" s="32"/>
      <c r="AR226" s="151" t="s">
        <v>89</v>
      </c>
      <c r="AT226" s="151" t="s">
        <v>128</v>
      </c>
      <c r="AU226" s="151" t="s">
        <v>83</v>
      </c>
      <c r="AY226" s="17" t="s">
        <v>125</v>
      </c>
      <c r="BE226" s="152">
        <f>IF(N226="základní",J226,0)</f>
        <v>0</v>
      </c>
      <c r="BF226" s="152">
        <f>IF(N226="snížená",J226,0)</f>
        <v>0</v>
      </c>
      <c r="BG226" s="152">
        <f>IF(N226="zákl. přenesená",J226,0)</f>
        <v>0</v>
      </c>
      <c r="BH226" s="152">
        <f>IF(N226="sníž. přenesená",J226,0)</f>
        <v>0</v>
      </c>
      <c r="BI226" s="152">
        <f>IF(N226="nulová",J226,0)</f>
        <v>0</v>
      </c>
      <c r="BJ226" s="17" t="s">
        <v>79</v>
      </c>
      <c r="BK226" s="152">
        <f>ROUND(I226*H226,2)</f>
        <v>0</v>
      </c>
      <c r="BL226" s="17" t="s">
        <v>89</v>
      </c>
      <c r="BM226" s="151" t="s">
        <v>280</v>
      </c>
    </row>
    <row r="227" spans="1:65" s="15" customFormat="1">
      <c r="B227" s="180"/>
      <c r="D227" s="154" t="s">
        <v>134</v>
      </c>
      <c r="E227" s="181" t="s">
        <v>1</v>
      </c>
      <c r="F227" s="182" t="s">
        <v>281</v>
      </c>
      <c r="H227" s="181" t="s">
        <v>1</v>
      </c>
      <c r="I227" s="183"/>
      <c r="L227" s="180"/>
      <c r="M227" s="184"/>
      <c r="N227" s="185"/>
      <c r="O227" s="185"/>
      <c r="P227" s="185"/>
      <c r="Q227" s="185"/>
      <c r="R227" s="185"/>
      <c r="S227" s="185"/>
      <c r="T227" s="186"/>
      <c r="AT227" s="181" t="s">
        <v>134</v>
      </c>
      <c r="AU227" s="181" t="s">
        <v>83</v>
      </c>
      <c r="AV227" s="15" t="s">
        <v>79</v>
      </c>
      <c r="AW227" s="15" t="s">
        <v>30</v>
      </c>
      <c r="AX227" s="15" t="s">
        <v>74</v>
      </c>
      <c r="AY227" s="181" t="s">
        <v>125</v>
      </c>
    </row>
    <row r="228" spans="1:65" s="13" customFormat="1">
      <c r="B228" s="153"/>
      <c r="D228" s="154" t="s">
        <v>134</v>
      </c>
      <c r="E228" s="155" t="s">
        <v>1</v>
      </c>
      <c r="F228" s="156" t="s">
        <v>282</v>
      </c>
      <c r="H228" s="157">
        <v>21.45</v>
      </c>
      <c r="I228" s="158"/>
      <c r="L228" s="153"/>
      <c r="M228" s="159"/>
      <c r="N228" s="160"/>
      <c r="O228" s="160"/>
      <c r="P228" s="160"/>
      <c r="Q228" s="160"/>
      <c r="R228" s="160"/>
      <c r="S228" s="160"/>
      <c r="T228" s="161"/>
      <c r="AT228" s="155" t="s">
        <v>134</v>
      </c>
      <c r="AU228" s="155" t="s">
        <v>83</v>
      </c>
      <c r="AV228" s="13" t="s">
        <v>83</v>
      </c>
      <c r="AW228" s="13" t="s">
        <v>30</v>
      </c>
      <c r="AX228" s="13" t="s">
        <v>74</v>
      </c>
      <c r="AY228" s="155" t="s">
        <v>125</v>
      </c>
    </row>
    <row r="229" spans="1:65" s="14" customFormat="1">
      <c r="B229" s="162"/>
      <c r="D229" s="154" t="s">
        <v>134</v>
      </c>
      <c r="E229" s="163" t="s">
        <v>1</v>
      </c>
      <c r="F229" s="164" t="s">
        <v>137</v>
      </c>
      <c r="H229" s="165">
        <v>21.45</v>
      </c>
      <c r="I229" s="166"/>
      <c r="L229" s="162"/>
      <c r="M229" s="167"/>
      <c r="N229" s="168"/>
      <c r="O229" s="168"/>
      <c r="P229" s="168"/>
      <c r="Q229" s="168"/>
      <c r="R229" s="168"/>
      <c r="S229" s="168"/>
      <c r="T229" s="169"/>
      <c r="AT229" s="163" t="s">
        <v>134</v>
      </c>
      <c r="AU229" s="163" t="s">
        <v>83</v>
      </c>
      <c r="AV229" s="14" t="s">
        <v>89</v>
      </c>
      <c r="AW229" s="14" t="s">
        <v>30</v>
      </c>
      <c r="AX229" s="14" t="s">
        <v>79</v>
      </c>
      <c r="AY229" s="163" t="s">
        <v>125</v>
      </c>
    </row>
    <row r="230" spans="1:65" s="2" customFormat="1" ht="62.65" customHeight="1">
      <c r="A230" s="32"/>
      <c r="B230" s="139"/>
      <c r="C230" s="140" t="s">
        <v>283</v>
      </c>
      <c r="D230" s="140" t="s">
        <v>128</v>
      </c>
      <c r="E230" s="141" t="s">
        <v>284</v>
      </c>
      <c r="F230" s="142" t="s">
        <v>285</v>
      </c>
      <c r="G230" s="143" t="s">
        <v>131</v>
      </c>
      <c r="H230" s="144">
        <v>5.5</v>
      </c>
      <c r="I230" s="145"/>
      <c r="J230" s="146">
        <f>ROUND(I230*H230,2)</f>
        <v>0</v>
      </c>
      <c r="K230" s="142" t="s">
        <v>132</v>
      </c>
      <c r="L230" s="33"/>
      <c r="M230" s="147" t="s">
        <v>1</v>
      </c>
      <c r="N230" s="148" t="s">
        <v>39</v>
      </c>
      <c r="O230" s="58"/>
      <c r="P230" s="149">
        <f>O230*H230</f>
        <v>0</v>
      </c>
      <c r="Q230" s="149">
        <v>0</v>
      </c>
      <c r="R230" s="149">
        <f>Q230*H230</f>
        <v>0</v>
      </c>
      <c r="S230" s="149">
        <v>0</v>
      </c>
      <c r="T230" s="150">
        <f>S230*H230</f>
        <v>0</v>
      </c>
      <c r="U230" s="32"/>
      <c r="V230" s="32"/>
      <c r="W230" s="32"/>
      <c r="X230" s="32"/>
      <c r="Y230" s="32"/>
      <c r="Z230" s="32"/>
      <c r="AA230" s="32"/>
      <c r="AB230" s="32"/>
      <c r="AC230" s="32"/>
      <c r="AD230" s="32"/>
      <c r="AE230" s="32"/>
      <c r="AR230" s="151" t="s">
        <v>89</v>
      </c>
      <c r="AT230" s="151" t="s">
        <v>128</v>
      </c>
      <c r="AU230" s="151" t="s">
        <v>83</v>
      </c>
      <c r="AY230" s="17" t="s">
        <v>125</v>
      </c>
      <c r="BE230" s="152">
        <f>IF(N230="základní",J230,0)</f>
        <v>0</v>
      </c>
      <c r="BF230" s="152">
        <f>IF(N230="snížená",J230,0)</f>
        <v>0</v>
      </c>
      <c r="BG230" s="152">
        <f>IF(N230="zákl. přenesená",J230,0)</f>
        <v>0</v>
      </c>
      <c r="BH230" s="152">
        <f>IF(N230="sníž. přenesená",J230,0)</f>
        <v>0</v>
      </c>
      <c r="BI230" s="152">
        <f>IF(N230="nulová",J230,0)</f>
        <v>0</v>
      </c>
      <c r="BJ230" s="17" t="s">
        <v>79</v>
      </c>
      <c r="BK230" s="152">
        <f>ROUND(I230*H230,2)</f>
        <v>0</v>
      </c>
      <c r="BL230" s="17" t="s">
        <v>89</v>
      </c>
      <c r="BM230" s="151" t="s">
        <v>286</v>
      </c>
    </row>
    <row r="231" spans="1:65" s="15" customFormat="1">
      <c r="B231" s="180"/>
      <c r="D231" s="154" t="s">
        <v>134</v>
      </c>
      <c r="E231" s="181" t="s">
        <v>1</v>
      </c>
      <c r="F231" s="182" t="s">
        <v>287</v>
      </c>
      <c r="H231" s="181" t="s">
        <v>1</v>
      </c>
      <c r="I231" s="183"/>
      <c r="L231" s="180"/>
      <c r="M231" s="184"/>
      <c r="N231" s="185"/>
      <c r="O231" s="185"/>
      <c r="P231" s="185"/>
      <c r="Q231" s="185"/>
      <c r="R231" s="185"/>
      <c r="S231" s="185"/>
      <c r="T231" s="186"/>
      <c r="AT231" s="181" t="s">
        <v>134</v>
      </c>
      <c r="AU231" s="181" t="s">
        <v>83</v>
      </c>
      <c r="AV231" s="15" t="s">
        <v>79</v>
      </c>
      <c r="AW231" s="15" t="s">
        <v>30</v>
      </c>
      <c r="AX231" s="15" t="s">
        <v>74</v>
      </c>
      <c r="AY231" s="181" t="s">
        <v>125</v>
      </c>
    </row>
    <row r="232" spans="1:65" s="13" customFormat="1">
      <c r="B232" s="153"/>
      <c r="D232" s="154" t="s">
        <v>134</v>
      </c>
      <c r="E232" s="155" t="s">
        <v>1</v>
      </c>
      <c r="F232" s="156" t="s">
        <v>288</v>
      </c>
      <c r="H232" s="157">
        <v>5.5</v>
      </c>
      <c r="I232" s="158"/>
      <c r="L232" s="153"/>
      <c r="M232" s="159"/>
      <c r="N232" s="160"/>
      <c r="O232" s="160"/>
      <c r="P232" s="160"/>
      <c r="Q232" s="160"/>
      <c r="R232" s="160"/>
      <c r="S232" s="160"/>
      <c r="T232" s="161"/>
      <c r="AT232" s="155" t="s">
        <v>134</v>
      </c>
      <c r="AU232" s="155" t="s">
        <v>83</v>
      </c>
      <c r="AV232" s="13" t="s">
        <v>83</v>
      </c>
      <c r="AW232" s="13" t="s">
        <v>30</v>
      </c>
      <c r="AX232" s="13" t="s">
        <v>74</v>
      </c>
      <c r="AY232" s="155" t="s">
        <v>125</v>
      </c>
    </row>
    <row r="233" spans="1:65" s="14" customFormat="1">
      <c r="B233" s="162"/>
      <c r="D233" s="154" t="s">
        <v>134</v>
      </c>
      <c r="E233" s="163" t="s">
        <v>1</v>
      </c>
      <c r="F233" s="164" t="s">
        <v>137</v>
      </c>
      <c r="H233" s="165">
        <v>5.5</v>
      </c>
      <c r="I233" s="166"/>
      <c r="L233" s="162"/>
      <c r="M233" s="167"/>
      <c r="N233" s="168"/>
      <c r="O233" s="168"/>
      <c r="P233" s="168"/>
      <c r="Q233" s="168"/>
      <c r="R233" s="168"/>
      <c r="S233" s="168"/>
      <c r="T233" s="169"/>
      <c r="AT233" s="163" t="s">
        <v>134</v>
      </c>
      <c r="AU233" s="163" t="s">
        <v>83</v>
      </c>
      <c r="AV233" s="14" t="s">
        <v>89</v>
      </c>
      <c r="AW233" s="14" t="s">
        <v>30</v>
      </c>
      <c r="AX233" s="14" t="s">
        <v>79</v>
      </c>
      <c r="AY233" s="163" t="s">
        <v>125</v>
      </c>
    </row>
    <row r="234" spans="1:65" s="2" customFormat="1" ht="62.65" customHeight="1">
      <c r="A234" s="32"/>
      <c r="B234" s="139"/>
      <c r="C234" s="140" t="s">
        <v>289</v>
      </c>
      <c r="D234" s="140" t="s">
        <v>128</v>
      </c>
      <c r="E234" s="141" t="s">
        <v>138</v>
      </c>
      <c r="F234" s="142" t="s">
        <v>139</v>
      </c>
      <c r="G234" s="143" t="s">
        <v>131</v>
      </c>
      <c r="H234" s="144">
        <v>396.77499999999998</v>
      </c>
      <c r="I234" s="145"/>
      <c r="J234" s="146">
        <f>ROUND(I234*H234,2)</f>
        <v>0</v>
      </c>
      <c r="K234" s="142" t="s">
        <v>132</v>
      </c>
      <c r="L234" s="33"/>
      <c r="M234" s="147" t="s">
        <v>1</v>
      </c>
      <c r="N234" s="148" t="s">
        <v>39</v>
      </c>
      <c r="O234" s="58"/>
      <c r="P234" s="149">
        <f>O234*H234</f>
        <v>0</v>
      </c>
      <c r="Q234" s="149">
        <v>0</v>
      </c>
      <c r="R234" s="149">
        <f>Q234*H234</f>
        <v>0</v>
      </c>
      <c r="S234" s="149">
        <v>0</v>
      </c>
      <c r="T234" s="150">
        <f>S234*H234</f>
        <v>0</v>
      </c>
      <c r="U234" s="32"/>
      <c r="V234" s="32"/>
      <c r="W234" s="32"/>
      <c r="X234" s="32"/>
      <c r="Y234" s="32"/>
      <c r="Z234" s="32"/>
      <c r="AA234" s="32"/>
      <c r="AB234" s="32"/>
      <c r="AC234" s="32"/>
      <c r="AD234" s="32"/>
      <c r="AE234" s="32"/>
      <c r="AR234" s="151" t="s">
        <v>89</v>
      </c>
      <c r="AT234" s="151" t="s">
        <v>128</v>
      </c>
      <c r="AU234" s="151" t="s">
        <v>83</v>
      </c>
      <c r="AY234" s="17" t="s">
        <v>125</v>
      </c>
      <c r="BE234" s="152">
        <f>IF(N234="základní",J234,0)</f>
        <v>0</v>
      </c>
      <c r="BF234" s="152">
        <f>IF(N234="snížená",J234,0)</f>
        <v>0</v>
      </c>
      <c r="BG234" s="152">
        <f>IF(N234="zákl. přenesená",J234,0)</f>
        <v>0</v>
      </c>
      <c r="BH234" s="152">
        <f>IF(N234="sníž. přenesená",J234,0)</f>
        <v>0</v>
      </c>
      <c r="BI234" s="152">
        <f>IF(N234="nulová",J234,0)</f>
        <v>0</v>
      </c>
      <c r="BJ234" s="17" t="s">
        <v>79</v>
      </c>
      <c r="BK234" s="152">
        <f>ROUND(I234*H234,2)</f>
        <v>0</v>
      </c>
      <c r="BL234" s="17" t="s">
        <v>89</v>
      </c>
      <c r="BM234" s="151" t="s">
        <v>290</v>
      </c>
    </row>
    <row r="235" spans="1:65" s="13" customFormat="1">
      <c r="B235" s="153"/>
      <c r="D235" s="154" t="s">
        <v>134</v>
      </c>
      <c r="E235" s="155" t="s">
        <v>1</v>
      </c>
      <c r="F235" s="156" t="s">
        <v>291</v>
      </c>
      <c r="H235" s="157">
        <v>396.77499999999998</v>
      </c>
      <c r="I235" s="158"/>
      <c r="L235" s="153"/>
      <c r="M235" s="159"/>
      <c r="N235" s="160"/>
      <c r="O235" s="160"/>
      <c r="P235" s="160"/>
      <c r="Q235" s="160"/>
      <c r="R235" s="160"/>
      <c r="S235" s="160"/>
      <c r="T235" s="161"/>
      <c r="AT235" s="155" t="s">
        <v>134</v>
      </c>
      <c r="AU235" s="155" t="s">
        <v>83</v>
      </c>
      <c r="AV235" s="13" t="s">
        <v>83</v>
      </c>
      <c r="AW235" s="13" t="s">
        <v>30</v>
      </c>
      <c r="AX235" s="13" t="s">
        <v>74</v>
      </c>
      <c r="AY235" s="155" t="s">
        <v>125</v>
      </c>
    </row>
    <row r="236" spans="1:65" s="14" customFormat="1">
      <c r="B236" s="162"/>
      <c r="D236" s="154" t="s">
        <v>134</v>
      </c>
      <c r="E236" s="163" t="s">
        <v>1</v>
      </c>
      <c r="F236" s="164" t="s">
        <v>137</v>
      </c>
      <c r="H236" s="165">
        <v>396.77499999999998</v>
      </c>
      <c r="I236" s="166"/>
      <c r="L236" s="162"/>
      <c r="M236" s="167"/>
      <c r="N236" s="168"/>
      <c r="O236" s="168"/>
      <c r="P236" s="168"/>
      <c r="Q236" s="168"/>
      <c r="R236" s="168"/>
      <c r="S236" s="168"/>
      <c r="T236" s="169"/>
      <c r="AT236" s="163" t="s">
        <v>134</v>
      </c>
      <c r="AU236" s="163" t="s">
        <v>83</v>
      </c>
      <c r="AV236" s="14" t="s">
        <v>89</v>
      </c>
      <c r="AW236" s="14" t="s">
        <v>30</v>
      </c>
      <c r="AX236" s="14" t="s">
        <v>79</v>
      </c>
      <c r="AY236" s="163" t="s">
        <v>125</v>
      </c>
    </row>
    <row r="237" spans="1:65" s="2" customFormat="1" ht="66.75" customHeight="1">
      <c r="A237" s="32"/>
      <c r="B237" s="139"/>
      <c r="C237" s="140" t="s">
        <v>292</v>
      </c>
      <c r="D237" s="140" t="s">
        <v>128</v>
      </c>
      <c r="E237" s="141" t="s">
        <v>293</v>
      </c>
      <c r="F237" s="142" t="s">
        <v>294</v>
      </c>
      <c r="G237" s="143" t="s">
        <v>131</v>
      </c>
      <c r="H237" s="144">
        <v>1.35</v>
      </c>
      <c r="I237" s="145"/>
      <c r="J237" s="146">
        <f>ROUND(I237*H237,2)</f>
        <v>0</v>
      </c>
      <c r="K237" s="142" t="s">
        <v>132</v>
      </c>
      <c r="L237" s="33"/>
      <c r="M237" s="147" t="s">
        <v>1</v>
      </c>
      <c r="N237" s="148" t="s">
        <v>39</v>
      </c>
      <c r="O237" s="58"/>
      <c r="P237" s="149">
        <f>O237*H237</f>
        <v>0</v>
      </c>
      <c r="Q237" s="149">
        <v>0</v>
      </c>
      <c r="R237" s="149">
        <f>Q237*H237</f>
        <v>0</v>
      </c>
      <c r="S237" s="149">
        <v>0</v>
      </c>
      <c r="T237" s="150">
        <f>S237*H237</f>
        <v>0</v>
      </c>
      <c r="U237" s="32"/>
      <c r="V237" s="32"/>
      <c r="W237" s="32"/>
      <c r="X237" s="32"/>
      <c r="Y237" s="32"/>
      <c r="Z237" s="32"/>
      <c r="AA237" s="32"/>
      <c r="AB237" s="32"/>
      <c r="AC237" s="32"/>
      <c r="AD237" s="32"/>
      <c r="AE237" s="32"/>
      <c r="AR237" s="151" t="s">
        <v>89</v>
      </c>
      <c r="AT237" s="151" t="s">
        <v>128</v>
      </c>
      <c r="AU237" s="151" t="s">
        <v>83</v>
      </c>
      <c r="AY237" s="17" t="s">
        <v>125</v>
      </c>
      <c r="BE237" s="152">
        <f>IF(N237="základní",J237,0)</f>
        <v>0</v>
      </c>
      <c r="BF237" s="152">
        <f>IF(N237="snížená",J237,0)</f>
        <v>0</v>
      </c>
      <c r="BG237" s="152">
        <f>IF(N237="zákl. přenesená",J237,0)</f>
        <v>0</v>
      </c>
      <c r="BH237" s="152">
        <f>IF(N237="sníž. přenesená",J237,0)</f>
        <v>0</v>
      </c>
      <c r="BI237" s="152">
        <f>IF(N237="nulová",J237,0)</f>
        <v>0</v>
      </c>
      <c r="BJ237" s="17" t="s">
        <v>79</v>
      </c>
      <c r="BK237" s="152">
        <f>ROUND(I237*H237,2)</f>
        <v>0</v>
      </c>
      <c r="BL237" s="17" t="s">
        <v>89</v>
      </c>
      <c r="BM237" s="151" t="s">
        <v>295</v>
      </c>
    </row>
    <row r="238" spans="1:65" s="2" customFormat="1" ht="44.25" customHeight="1">
      <c r="A238" s="32"/>
      <c r="B238" s="139"/>
      <c r="C238" s="140" t="s">
        <v>296</v>
      </c>
      <c r="D238" s="140" t="s">
        <v>128</v>
      </c>
      <c r="E238" s="141" t="s">
        <v>297</v>
      </c>
      <c r="F238" s="142" t="s">
        <v>298</v>
      </c>
      <c r="G238" s="143" t="s">
        <v>131</v>
      </c>
      <c r="H238" s="144">
        <v>15</v>
      </c>
      <c r="I238" s="145"/>
      <c r="J238" s="146">
        <f>ROUND(I238*H238,2)</f>
        <v>0</v>
      </c>
      <c r="K238" s="142" t="s">
        <v>132</v>
      </c>
      <c r="L238" s="33"/>
      <c r="M238" s="147" t="s">
        <v>1</v>
      </c>
      <c r="N238" s="148" t="s">
        <v>39</v>
      </c>
      <c r="O238" s="58"/>
      <c r="P238" s="149">
        <f>O238*H238</f>
        <v>0</v>
      </c>
      <c r="Q238" s="149">
        <v>0</v>
      </c>
      <c r="R238" s="149">
        <f>Q238*H238</f>
        <v>0</v>
      </c>
      <c r="S238" s="149">
        <v>0</v>
      </c>
      <c r="T238" s="150">
        <f>S238*H238</f>
        <v>0</v>
      </c>
      <c r="U238" s="32"/>
      <c r="V238" s="32"/>
      <c r="W238" s="32"/>
      <c r="X238" s="32"/>
      <c r="Y238" s="32"/>
      <c r="Z238" s="32"/>
      <c r="AA238" s="32"/>
      <c r="AB238" s="32"/>
      <c r="AC238" s="32"/>
      <c r="AD238" s="32"/>
      <c r="AE238" s="32"/>
      <c r="AR238" s="151" t="s">
        <v>89</v>
      </c>
      <c r="AT238" s="151" t="s">
        <v>128</v>
      </c>
      <c r="AU238" s="151" t="s">
        <v>83</v>
      </c>
      <c r="AY238" s="17" t="s">
        <v>125</v>
      </c>
      <c r="BE238" s="152">
        <f>IF(N238="základní",J238,0)</f>
        <v>0</v>
      </c>
      <c r="BF238" s="152">
        <f>IF(N238="snížená",J238,0)</f>
        <v>0</v>
      </c>
      <c r="BG238" s="152">
        <f>IF(N238="zákl. přenesená",J238,0)</f>
        <v>0</v>
      </c>
      <c r="BH238" s="152">
        <f>IF(N238="sníž. přenesená",J238,0)</f>
        <v>0</v>
      </c>
      <c r="BI238" s="152">
        <f>IF(N238="nulová",J238,0)</f>
        <v>0</v>
      </c>
      <c r="BJ238" s="17" t="s">
        <v>79</v>
      </c>
      <c r="BK238" s="152">
        <f>ROUND(I238*H238,2)</f>
        <v>0</v>
      </c>
      <c r="BL238" s="17" t="s">
        <v>89</v>
      </c>
      <c r="BM238" s="151" t="s">
        <v>299</v>
      </c>
    </row>
    <row r="239" spans="1:65" s="2" customFormat="1" ht="44.25" customHeight="1">
      <c r="A239" s="32"/>
      <c r="B239" s="139"/>
      <c r="C239" s="140" t="s">
        <v>300</v>
      </c>
      <c r="D239" s="140" t="s">
        <v>128</v>
      </c>
      <c r="E239" s="141" t="s">
        <v>152</v>
      </c>
      <c r="F239" s="142" t="s">
        <v>153</v>
      </c>
      <c r="G239" s="143" t="s">
        <v>147</v>
      </c>
      <c r="H239" s="144">
        <v>595.16300000000001</v>
      </c>
      <c r="I239" s="145"/>
      <c r="J239" s="146">
        <f>ROUND(I239*H239,2)</f>
        <v>0</v>
      </c>
      <c r="K239" s="142" t="s">
        <v>132</v>
      </c>
      <c r="L239" s="33"/>
      <c r="M239" s="147" t="s">
        <v>1</v>
      </c>
      <c r="N239" s="148" t="s">
        <v>39</v>
      </c>
      <c r="O239" s="58"/>
      <c r="P239" s="149">
        <f>O239*H239</f>
        <v>0</v>
      </c>
      <c r="Q239" s="149">
        <v>0</v>
      </c>
      <c r="R239" s="149">
        <f>Q239*H239</f>
        <v>0</v>
      </c>
      <c r="S239" s="149">
        <v>0</v>
      </c>
      <c r="T239" s="150">
        <f>S239*H239</f>
        <v>0</v>
      </c>
      <c r="U239" s="32"/>
      <c r="V239" s="32"/>
      <c r="W239" s="32"/>
      <c r="X239" s="32"/>
      <c r="Y239" s="32"/>
      <c r="Z239" s="32"/>
      <c r="AA239" s="32"/>
      <c r="AB239" s="32"/>
      <c r="AC239" s="32"/>
      <c r="AD239" s="32"/>
      <c r="AE239" s="32"/>
      <c r="AR239" s="151" t="s">
        <v>89</v>
      </c>
      <c r="AT239" s="151" t="s">
        <v>128</v>
      </c>
      <c r="AU239" s="151" t="s">
        <v>83</v>
      </c>
      <c r="AY239" s="17" t="s">
        <v>125</v>
      </c>
      <c r="BE239" s="152">
        <f>IF(N239="základní",J239,0)</f>
        <v>0</v>
      </c>
      <c r="BF239" s="152">
        <f>IF(N239="snížená",J239,0)</f>
        <v>0</v>
      </c>
      <c r="BG239" s="152">
        <f>IF(N239="zákl. přenesená",J239,0)</f>
        <v>0</v>
      </c>
      <c r="BH239" s="152">
        <f>IF(N239="sníž. přenesená",J239,0)</f>
        <v>0</v>
      </c>
      <c r="BI239" s="152">
        <f>IF(N239="nulová",J239,0)</f>
        <v>0</v>
      </c>
      <c r="BJ239" s="17" t="s">
        <v>79</v>
      </c>
      <c r="BK239" s="152">
        <f>ROUND(I239*H239,2)</f>
        <v>0</v>
      </c>
      <c r="BL239" s="17" t="s">
        <v>89</v>
      </c>
      <c r="BM239" s="151" t="s">
        <v>301</v>
      </c>
    </row>
    <row r="240" spans="1:65" s="13" customFormat="1">
      <c r="B240" s="153"/>
      <c r="D240" s="154" t="s">
        <v>134</v>
      </c>
      <c r="E240" s="155" t="s">
        <v>1</v>
      </c>
      <c r="F240" s="156" t="s">
        <v>302</v>
      </c>
      <c r="H240" s="157">
        <v>595.16300000000001</v>
      </c>
      <c r="I240" s="158"/>
      <c r="L240" s="153"/>
      <c r="M240" s="159"/>
      <c r="N240" s="160"/>
      <c r="O240" s="160"/>
      <c r="P240" s="160"/>
      <c r="Q240" s="160"/>
      <c r="R240" s="160"/>
      <c r="S240" s="160"/>
      <c r="T240" s="161"/>
      <c r="AT240" s="155" t="s">
        <v>134</v>
      </c>
      <c r="AU240" s="155" t="s">
        <v>83</v>
      </c>
      <c r="AV240" s="13" t="s">
        <v>83</v>
      </c>
      <c r="AW240" s="13" t="s">
        <v>30</v>
      </c>
      <c r="AX240" s="13" t="s">
        <v>74</v>
      </c>
      <c r="AY240" s="155" t="s">
        <v>125</v>
      </c>
    </row>
    <row r="241" spans="1:65" s="14" customFormat="1">
      <c r="B241" s="162"/>
      <c r="D241" s="154" t="s">
        <v>134</v>
      </c>
      <c r="E241" s="163" t="s">
        <v>1</v>
      </c>
      <c r="F241" s="164" t="s">
        <v>137</v>
      </c>
      <c r="H241" s="165">
        <v>595.16300000000001</v>
      </c>
      <c r="I241" s="166"/>
      <c r="L241" s="162"/>
      <c r="M241" s="167"/>
      <c r="N241" s="168"/>
      <c r="O241" s="168"/>
      <c r="P241" s="168"/>
      <c r="Q241" s="168"/>
      <c r="R241" s="168"/>
      <c r="S241" s="168"/>
      <c r="T241" s="169"/>
      <c r="AT241" s="163" t="s">
        <v>134</v>
      </c>
      <c r="AU241" s="163" t="s">
        <v>83</v>
      </c>
      <c r="AV241" s="14" t="s">
        <v>89</v>
      </c>
      <c r="AW241" s="14" t="s">
        <v>30</v>
      </c>
      <c r="AX241" s="14" t="s">
        <v>79</v>
      </c>
      <c r="AY241" s="163" t="s">
        <v>125</v>
      </c>
    </row>
    <row r="242" spans="1:65" s="2" customFormat="1" ht="37.9" customHeight="1">
      <c r="A242" s="32"/>
      <c r="B242" s="139"/>
      <c r="C242" s="140" t="s">
        <v>303</v>
      </c>
      <c r="D242" s="140" t="s">
        <v>128</v>
      </c>
      <c r="E242" s="141" t="s">
        <v>157</v>
      </c>
      <c r="F242" s="142" t="s">
        <v>158</v>
      </c>
      <c r="G242" s="143" t="s">
        <v>131</v>
      </c>
      <c r="H242" s="144">
        <v>396.25</v>
      </c>
      <c r="I242" s="145"/>
      <c r="J242" s="146">
        <f>ROUND(I242*H242,2)</f>
        <v>0</v>
      </c>
      <c r="K242" s="142" t="s">
        <v>132</v>
      </c>
      <c r="L242" s="33"/>
      <c r="M242" s="147" t="s">
        <v>1</v>
      </c>
      <c r="N242" s="148" t="s">
        <v>39</v>
      </c>
      <c r="O242" s="58"/>
      <c r="P242" s="149">
        <f>O242*H242</f>
        <v>0</v>
      </c>
      <c r="Q242" s="149">
        <v>0</v>
      </c>
      <c r="R242" s="149">
        <f>Q242*H242</f>
        <v>0</v>
      </c>
      <c r="S242" s="149">
        <v>0</v>
      </c>
      <c r="T242" s="150">
        <f>S242*H242</f>
        <v>0</v>
      </c>
      <c r="U242" s="32"/>
      <c r="V242" s="32"/>
      <c r="W242" s="32"/>
      <c r="X242" s="32"/>
      <c r="Y242" s="32"/>
      <c r="Z242" s="32"/>
      <c r="AA242" s="32"/>
      <c r="AB242" s="32"/>
      <c r="AC242" s="32"/>
      <c r="AD242" s="32"/>
      <c r="AE242" s="32"/>
      <c r="AR242" s="151" t="s">
        <v>89</v>
      </c>
      <c r="AT242" s="151" t="s">
        <v>128</v>
      </c>
      <c r="AU242" s="151" t="s">
        <v>83</v>
      </c>
      <c r="AY242" s="17" t="s">
        <v>125</v>
      </c>
      <c r="BE242" s="152">
        <f>IF(N242="základní",J242,0)</f>
        <v>0</v>
      </c>
      <c r="BF242" s="152">
        <f>IF(N242="snížená",J242,0)</f>
        <v>0</v>
      </c>
      <c r="BG242" s="152">
        <f>IF(N242="zákl. přenesená",J242,0)</f>
        <v>0</v>
      </c>
      <c r="BH242" s="152">
        <f>IF(N242="sníž. přenesená",J242,0)</f>
        <v>0</v>
      </c>
      <c r="BI242" s="152">
        <f>IF(N242="nulová",J242,0)</f>
        <v>0</v>
      </c>
      <c r="BJ242" s="17" t="s">
        <v>79</v>
      </c>
      <c r="BK242" s="152">
        <f>ROUND(I242*H242,2)</f>
        <v>0</v>
      </c>
      <c r="BL242" s="17" t="s">
        <v>89</v>
      </c>
      <c r="BM242" s="151" t="s">
        <v>304</v>
      </c>
    </row>
    <row r="243" spans="1:65" s="2" customFormat="1" ht="44.25" customHeight="1">
      <c r="A243" s="32"/>
      <c r="B243" s="139"/>
      <c r="C243" s="140" t="s">
        <v>305</v>
      </c>
      <c r="D243" s="140" t="s">
        <v>128</v>
      </c>
      <c r="E243" s="141" t="s">
        <v>306</v>
      </c>
      <c r="F243" s="142" t="s">
        <v>307</v>
      </c>
      <c r="G243" s="143" t="s">
        <v>131</v>
      </c>
      <c r="H243" s="144">
        <v>34.200000000000003</v>
      </c>
      <c r="I243" s="145"/>
      <c r="J243" s="146">
        <f>ROUND(I243*H243,2)</f>
        <v>0</v>
      </c>
      <c r="K243" s="142" t="s">
        <v>132</v>
      </c>
      <c r="L243" s="33"/>
      <c r="M243" s="147" t="s">
        <v>1</v>
      </c>
      <c r="N243" s="148" t="s">
        <v>39</v>
      </c>
      <c r="O243" s="58"/>
      <c r="P243" s="149">
        <f>O243*H243</f>
        <v>0</v>
      </c>
      <c r="Q243" s="149">
        <v>0</v>
      </c>
      <c r="R243" s="149">
        <f>Q243*H243</f>
        <v>0</v>
      </c>
      <c r="S243" s="149">
        <v>0</v>
      </c>
      <c r="T243" s="150">
        <f>S243*H243</f>
        <v>0</v>
      </c>
      <c r="U243" s="32"/>
      <c r="V243" s="32"/>
      <c r="W243" s="32"/>
      <c r="X243" s="32"/>
      <c r="Y243" s="32"/>
      <c r="Z243" s="32"/>
      <c r="AA243" s="32"/>
      <c r="AB243" s="32"/>
      <c r="AC243" s="32"/>
      <c r="AD243" s="32"/>
      <c r="AE243" s="32"/>
      <c r="AR243" s="151" t="s">
        <v>89</v>
      </c>
      <c r="AT243" s="151" t="s">
        <v>128</v>
      </c>
      <c r="AU243" s="151" t="s">
        <v>83</v>
      </c>
      <c r="AY243" s="17" t="s">
        <v>125</v>
      </c>
      <c r="BE243" s="152">
        <f>IF(N243="základní",J243,0)</f>
        <v>0</v>
      </c>
      <c r="BF243" s="152">
        <f>IF(N243="snížená",J243,0)</f>
        <v>0</v>
      </c>
      <c r="BG243" s="152">
        <f>IF(N243="zákl. přenesená",J243,0)</f>
        <v>0</v>
      </c>
      <c r="BH243" s="152">
        <f>IF(N243="sníž. přenesená",J243,0)</f>
        <v>0</v>
      </c>
      <c r="BI243" s="152">
        <f>IF(N243="nulová",J243,0)</f>
        <v>0</v>
      </c>
      <c r="BJ243" s="17" t="s">
        <v>79</v>
      </c>
      <c r="BK243" s="152">
        <f>ROUND(I243*H243,2)</f>
        <v>0</v>
      </c>
      <c r="BL243" s="17" t="s">
        <v>89</v>
      </c>
      <c r="BM243" s="151" t="s">
        <v>308</v>
      </c>
    </row>
    <row r="244" spans="1:65" s="15" customFormat="1">
      <c r="B244" s="180"/>
      <c r="D244" s="154" t="s">
        <v>134</v>
      </c>
      <c r="E244" s="181" t="s">
        <v>1</v>
      </c>
      <c r="F244" s="182" t="s">
        <v>309</v>
      </c>
      <c r="H244" s="181" t="s">
        <v>1</v>
      </c>
      <c r="I244" s="183"/>
      <c r="L244" s="180"/>
      <c r="M244" s="184"/>
      <c r="N244" s="185"/>
      <c r="O244" s="185"/>
      <c r="P244" s="185"/>
      <c r="Q244" s="185"/>
      <c r="R244" s="185"/>
      <c r="S244" s="185"/>
      <c r="T244" s="186"/>
      <c r="AT244" s="181" t="s">
        <v>134</v>
      </c>
      <c r="AU244" s="181" t="s">
        <v>83</v>
      </c>
      <c r="AV244" s="15" t="s">
        <v>79</v>
      </c>
      <c r="AW244" s="15" t="s">
        <v>30</v>
      </c>
      <c r="AX244" s="15" t="s">
        <v>74</v>
      </c>
      <c r="AY244" s="181" t="s">
        <v>125</v>
      </c>
    </row>
    <row r="245" spans="1:65" s="13" customFormat="1">
      <c r="B245" s="153"/>
      <c r="D245" s="154" t="s">
        <v>134</v>
      </c>
      <c r="E245" s="155" t="s">
        <v>1</v>
      </c>
      <c r="F245" s="156" t="s">
        <v>310</v>
      </c>
      <c r="H245" s="157">
        <v>34.200000000000003</v>
      </c>
      <c r="I245" s="158"/>
      <c r="L245" s="153"/>
      <c r="M245" s="159"/>
      <c r="N245" s="160"/>
      <c r="O245" s="160"/>
      <c r="P245" s="160"/>
      <c r="Q245" s="160"/>
      <c r="R245" s="160"/>
      <c r="S245" s="160"/>
      <c r="T245" s="161"/>
      <c r="AT245" s="155" t="s">
        <v>134</v>
      </c>
      <c r="AU245" s="155" t="s">
        <v>83</v>
      </c>
      <c r="AV245" s="13" t="s">
        <v>83</v>
      </c>
      <c r="AW245" s="13" t="s">
        <v>30</v>
      </c>
      <c r="AX245" s="13" t="s">
        <v>74</v>
      </c>
      <c r="AY245" s="155" t="s">
        <v>125</v>
      </c>
    </row>
    <row r="246" spans="1:65" s="14" customFormat="1">
      <c r="B246" s="162"/>
      <c r="D246" s="154" t="s">
        <v>134</v>
      </c>
      <c r="E246" s="163" t="s">
        <v>1</v>
      </c>
      <c r="F246" s="164" t="s">
        <v>137</v>
      </c>
      <c r="H246" s="165">
        <v>34.200000000000003</v>
      </c>
      <c r="I246" s="166"/>
      <c r="L246" s="162"/>
      <c r="M246" s="167"/>
      <c r="N246" s="168"/>
      <c r="O246" s="168"/>
      <c r="P246" s="168"/>
      <c r="Q246" s="168"/>
      <c r="R246" s="168"/>
      <c r="S246" s="168"/>
      <c r="T246" s="169"/>
      <c r="AT246" s="163" t="s">
        <v>134</v>
      </c>
      <c r="AU246" s="163" t="s">
        <v>83</v>
      </c>
      <c r="AV246" s="14" t="s">
        <v>89</v>
      </c>
      <c r="AW246" s="14" t="s">
        <v>30</v>
      </c>
      <c r="AX246" s="14" t="s">
        <v>79</v>
      </c>
      <c r="AY246" s="163" t="s">
        <v>125</v>
      </c>
    </row>
    <row r="247" spans="1:65" s="2" customFormat="1" ht="16.5" customHeight="1">
      <c r="A247" s="32"/>
      <c r="B247" s="139"/>
      <c r="C247" s="170" t="s">
        <v>311</v>
      </c>
      <c r="D247" s="170" t="s">
        <v>144</v>
      </c>
      <c r="E247" s="171" t="s">
        <v>145</v>
      </c>
      <c r="F247" s="172" t="s">
        <v>146</v>
      </c>
      <c r="G247" s="173" t="s">
        <v>147</v>
      </c>
      <c r="H247" s="174">
        <v>57.113999999999997</v>
      </c>
      <c r="I247" s="175"/>
      <c r="J247" s="176">
        <f>ROUND(I247*H247,2)</f>
        <v>0</v>
      </c>
      <c r="K247" s="172" t="s">
        <v>132</v>
      </c>
      <c r="L247" s="177"/>
      <c r="M247" s="178" t="s">
        <v>1</v>
      </c>
      <c r="N247" s="179" t="s">
        <v>39</v>
      </c>
      <c r="O247" s="58"/>
      <c r="P247" s="149">
        <f>O247*H247</f>
        <v>0</v>
      </c>
      <c r="Q247" s="149">
        <v>1</v>
      </c>
      <c r="R247" s="149">
        <f>Q247*H247</f>
        <v>57.113999999999997</v>
      </c>
      <c r="S247" s="149">
        <v>0</v>
      </c>
      <c r="T247" s="150">
        <f>S247*H247</f>
        <v>0</v>
      </c>
      <c r="U247" s="32"/>
      <c r="V247" s="32"/>
      <c r="W247" s="32"/>
      <c r="X247" s="32"/>
      <c r="Y247" s="32"/>
      <c r="Z247" s="32"/>
      <c r="AA247" s="32"/>
      <c r="AB247" s="32"/>
      <c r="AC247" s="32"/>
      <c r="AD247" s="32"/>
      <c r="AE247" s="32"/>
      <c r="AR247" s="151" t="s">
        <v>148</v>
      </c>
      <c r="AT247" s="151" t="s">
        <v>144</v>
      </c>
      <c r="AU247" s="151" t="s">
        <v>83</v>
      </c>
      <c r="AY247" s="17" t="s">
        <v>125</v>
      </c>
      <c r="BE247" s="152">
        <f>IF(N247="základní",J247,0)</f>
        <v>0</v>
      </c>
      <c r="BF247" s="152">
        <f>IF(N247="snížená",J247,0)</f>
        <v>0</v>
      </c>
      <c r="BG247" s="152">
        <f>IF(N247="zákl. přenesená",J247,0)</f>
        <v>0</v>
      </c>
      <c r="BH247" s="152">
        <f>IF(N247="sníž. přenesená",J247,0)</f>
        <v>0</v>
      </c>
      <c r="BI247" s="152">
        <f>IF(N247="nulová",J247,0)</f>
        <v>0</v>
      </c>
      <c r="BJ247" s="17" t="s">
        <v>79</v>
      </c>
      <c r="BK247" s="152">
        <f>ROUND(I247*H247,2)</f>
        <v>0</v>
      </c>
      <c r="BL247" s="17" t="s">
        <v>89</v>
      </c>
      <c r="BM247" s="151" t="s">
        <v>312</v>
      </c>
    </row>
    <row r="248" spans="1:65" s="13" customFormat="1">
      <c r="B248" s="153"/>
      <c r="D248" s="154" t="s">
        <v>134</v>
      </c>
      <c r="E248" s="155" t="s">
        <v>1</v>
      </c>
      <c r="F248" s="156" t="s">
        <v>313</v>
      </c>
      <c r="H248" s="157">
        <v>57.113999999999997</v>
      </c>
      <c r="I248" s="158"/>
      <c r="L248" s="153"/>
      <c r="M248" s="159"/>
      <c r="N248" s="160"/>
      <c r="O248" s="160"/>
      <c r="P248" s="160"/>
      <c r="Q248" s="160"/>
      <c r="R248" s="160"/>
      <c r="S248" s="160"/>
      <c r="T248" s="161"/>
      <c r="AT248" s="155" t="s">
        <v>134</v>
      </c>
      <c r="AU248" s="155" t="s">
        <v>83</v>
      </c>
      <c r="AV248" s="13" t="s">
        <v>83</v>
      </c>
      <c r="AW248" s="13" t="s">
        <v>30</v>
      </c>
      <c r="AX248" s="13" t="s">
        <v>74</v>
      </c>
      <c r="AY248" s="155" t="s">
        <v>125</v>
      </c>
    </row>
    <row r="249" spans="1:65" s="14" customFormat="1">
      <c r="B249" s="162"/>
      <c r="D249" s="154" t="s">
        <v>134</v>
      </c>
      <c r="E249" s="163" t="s">
        <v>1</v>
      </c>
      <c r="F249" s="164" t="s">
        <v>137</v>
      </c>
      <c r="H249" s="165">
        <v>57.113999999999997</v>
      </c>
      <c r="I249" s="166"/>
      <c r="L249" s="162"/>
      <c r="M249" s="167"/>
      <c r="N249" s="168"/>
      <c r="O249" s="168"/>
      <c r="P249" s="168"/>
      <c r="Q249" s="168"/>
      <c r="R249" s="168"/>
      <c r="S249" s="168"/>
      <c r="T249" s="169"/>
      <c r="AT249" s="163" t="s">
        <v>134</v>
      </c>
      <c r="AU249" s="163" t="s">
        <v>83</v>
      </c>
      <c r="AV249" s="14" t="s">
        <v>89</v>
      </c>
      <c r="AW249" s="14" t="s">
        <v>30</v>
      </c>
      <c r="AX249" s="14" t="s">
        <v>79</v>
      </c>
      <c r="AY249" s="163" t="s">
        <v>125</v>
      </c>
    </row>
    <row r="250" spans="1:65" s="2" customFormat="1" ht="66.75" customHeight="1">
      <c r="A250" s="32"/>
      <c r="B250" s="139"/>
      <c r="C250" s="140" t="s">
        <v>314</v>
      </c>
      <c r="D250" s="140" t="s">
        <v>128</v>
      </c>
      <c r="E250" s="141" t="s">
        <v>315</v>
      </c>
      <c r="F250" s="142" t="s">
        <v>316</v>
      </c>
      <c r="G250" s="143" t="s">
        <v>131</v>
      </c>
      <c r="H250" s="144">
        <v>6.25</v>
      </c>
      <c r="I250" s="145"/>
      <c r="J250" s="146">
        <f>ROUND(I250*H250,2)</f>
        <v>0</v>
      </c>
      <c r="K250" s="142" t="s">
        <v>132</v>
      </c>
      <c r="L250" s="33"/>
      <c r="M250" s="147" t="s">
        <v>1</v>
      </c>
      <c r="N250" s="148" t="s">
        <v>39</v>
      </c>
      <c r="O250" s="58"/>
      <c r="P250" s="149">
        <f>O250*H250</f>
        <v>0</v>
      </c>
      <c r="Q250" s="149">
        <v>0</v>
      </c>
      <c r="R250" s="149">
        <f>Q250*H250</f>
        <v>0</v>
      </c>
      <c r="S250" s="149">
        <v>0</v>
      </c>
      <c r="T250" s="150">
        <f>S250*H250</f>
        <v>0</v>
      </c>
      <c r="U250" s="32"/>
      <c r="V250" s="32"/>
      <c r="W250" s="32"/>
      <c r="X250" s="32"/>
      <c r="Y250" s="32"/>
      <c r="Z250" s="32"/>
      <c r="AA250" s="32"/>
      <c r="AB250" s="32"/>
      <c r="AC250" s="32"/>
      <c r="AD250" s="32"/>
      <c r="AE250" s="32"/>
      <c r="AR250" s="151" t="s">
        <v>89</v>
      </c>
      <c r="AT250" s="151" t="s">
        <v>128</v>
      </c>
      <c r="AU250" s="151" t="s">
        <v>83</v>
      </c>
      <c r="AY250" s="17" t="s">
        <v>125</v>
      </c>
      <c r="BE250" s="152">
        <f>IF(N250="základní",J250,0)</f>
        <v>0</v>
      </c>
      <c r="BF250" s="152">
        <f>IF(N250="snížená",J250,0)</f>
        <v>0</v>
      </c>
      <c r="BG250" s="152">
        <f>IF(N250="zákl. přenesená",J250,0)</f>
        <v>0</v>
      </c>
      <c r="BH250" s="152">
        <f>IF(N250="sníž. přenesená",J250,0)</f>
        <v>0</v>
      </c>
      <c r="BI250" s="152">
        <f>IF(N250="nulová",J250,0)</f>
        <v>0</v>
      </c>
      <c r="BJ250" s="17" t="s">
        <v>79</v>
      </c>
      <c r="BK250" s="152">
        <f>ROUND(I250*H250,2)</f>
        <v>0</v>
      </c>
      <c r="BL250" s="17" t="s">
        <v>89</v>
      </c>
      <c r="BM250" s="151" t="s">
        <v>317</v>
      </c>
    </row>
    <row r="251" spans="1:65" s="13" customFormat="1">
      <c r="B251" s="153"/>
      <c r="D251" s="154" t="s">
        <v>134</v>
      </c>
      <c r="E251" s="155" t="s">
        <v>1</v>
      </c>
      <c r="F251" s="156" t="s">
        <v>318</v>
      </c>
      <c r="H251" s="157">
        <v>6.25</v>
      </c>
      <c r="I251" s="158"/>
      <c r="L251" s="153"/>
      <c r="M251" s="159"/>
      <c r="N251" s="160"/>
      <c r="O251" s="160"/>
      <c r="P251" s="160"/>
      <c r="Q251" s="160"/>
      <c r="R251" s="160"/>
      <c r="S251" s="160"/>
      <c r="T251" s="161"/>
      <c r="AT251" s="155" t="s">
        <v>134</v>
      </c>
      <c r="AU251" s="155" t="s">
        <v>83</v>
      </c>
      <c r="AV251" s="13" t="s">
        <v>83</v>
      </c>
      <c r="AW251" s="13" t="s">
        <v>30</v>
      </c>
      <c r="AX251" s="13" t="s">
        <v>74</v>
      </c>
      <c r="AY251" s="155" t="s">
        <v>125</v>
      </c>
    </row>
    <row r="252" spans="1:65" s="14" customFormat="1">
      <c r="B252" s="162"/>
      <c r="D252" s="154" t="s">
        <v>134</v>
      </c>
      <c r="E252" s="163" t="s">
        <v>1</v>
      </c>
      <c r="F252" s="164" t="s">
        <v>137</v>
      </c>
      <c r="H252" s="165">
        <v>6.25</v>
      </c>
      <c r="I252" s="166"/>
      <c r="L252" s="162"/>
      <c r="M252" s="167"/>
      <c r="N252" s="168"/>
      <c r="O252" s="168"/>
      <c r="P252" s="168"/>
      <c r="Q252" s="168"/>
      <c r="R252" s="168"/>
      <c r="S252" s="168"/>
      <c r="T252" s="169"/>
      <c r="AT252" s="163" t="s">
        <v>134</v>
      </c>
      <c r="AU252" s="163" t="s">
        <v>83</v>
      </c>
      <c r="AV252" s="14" t="s">
        <v>89</v>
      </c>
      <c r="AW252" s="14" t="s">
        <v>30</v>
      </c>
      <c r="AX252" s="14" t="s">
        <v>79</v>
      </c>
      <c r="AY252" s="163" t="s">
        <v>125</v>
      </c>
    </row>
    <row r="253" spans="1:65" s="2" customFormat="1" ht="16.5" customHeight="1">
      <c r="A253" s="32"/>
      <c r="B253" s="139"/>
      <c r="C253" s="170" t="s">
        <v>319</v>
      </c>
      <c r="D253" s="170" t="s">
        <v>144</v>
      </c>
      <c r="E253" s="171" t="s">
        <v>320</v>
      </c>
      <c r="F253" s="172" t="s">
        <v>321</v>
      </c>
      <c r="G253" s="173" t="s">
        <v>147</v>
      </c>
      <c r="H253" s="174">
        <v>10.438000000000001</v>
      </c>
      <c r="I253" s="175"/>
      <c r="J253" s="176">
        <f>ROUND(I253*H253,2)</f>
        <v>0</v>
      </c>
      <c r="K253" s="172" t="s">
        <v>132</v>
      </c>
      <c r="L253" s="177"/>
      <c r="M253" s="178" t="s">
        <v>1</v>
      </c>
      <c r="N253" s="179" t="s">
        <v>39</v>
      </c>
      <c r="O253" s="58"/>
      <c r="P253" s="149">
        <f>O253*H253</f>
        <v>0</v>
      </c>
      <c r="Q253" s="149">
        <v>1</v>
      </c>
      <c r="R253" s="149">
        <f>Q253*H253</f>
        <v>10.438000000000001</v>
      </c>
      <c r="S253" s="149">
        <v>0</v>
      </c>
      <c r="T253" s="150">
        <f>S253*H253</f>
        <v>0</v>
      </c>
      <c r="U253" s="32"/>
      <c r="V253" s="32"/>
      <c r="W253" s="32"/>
      <c r="X253" s="32"/>
      <c r="Y253" s="32"/>
      <c r="Z253" s="32"/>
      <c r="AA253" s="32"/>
      <c r="AB253" s="32"/>
      <c r="AC253" s="32"/>
      <c r="AD253" s="32"/>
      <c r="AE253" s="32"/>
      <c r="AR253" s="151" t="s">
        <v>148</v>
      </c>
      <c r="AT253" s="151" t="s">
        <v>144</v>
      </c>
      <c r="AU253" s="151" t="s">
        <v>83</v>
      </c>
      <c r="AY253" s="17" t="s">
        <v>125</v>
      </c>
      <c r="BE253" s="152">
        <f>IF(N253="základní",J253,0)</f>
        <v>0</v>
      </c>
      <c r="BF253" s="152">
        <f>IF(N253="snížená",J253,0)</f>
        <v>0</v>
      </c>
      <c r="BG253" s="152">
        <f>IF(N253="zákl. přenesená",J253,0)</f>
        <v>0</v>
      </c>
      <c r="BH253" s="152">
        <f>IF(N253="sníž. přenesená",J253,0)</f>
        <v>0</v>
      </c>
      <c r="BI253" s="152">
        <f>IF(N253="nulová",J253,0)</f>
        <v>0</v>
      </c>
      <c r="BJ253" s="17" t="s">
        <v>79</v>
      </c>
      <c r="BK253" s="152">
        <f>ROUND(I253*H253,2)</f>
        <v>0</v>
      </c>
      <c r="BL253" s="17" t="s">
        <v>89</v>
      </c>
      <c r="BM253" s="151" t="s">
        <v>322</v>
      </c>
    </row>
    <row r="254" spans="1:65" s="13" customFormat="1">
      <c r="B254" s="153"/>
      <c r="D254" s="154" t="s">
        <v>134</v>
      </c>
      <c r="E254" s="155" t="s">
        <v>1</v>
      </c>
      <c r="F254" s="156" t="s">
        <v>323</v>
      </c>
      <c r="H254" s="157">
        <v>10.438000000000001</v>
      </c>
      <c r="I254" s="158"/>
      <c r="L254" s="153"/>
      <c r="M254" s="159"/>
      <c r="N254" s="160"/>
      <c r="O254" s="160"/>
      <c r="P254" s="160"/>
      <c r="Q254" s="160"/>
      <c r="R254" s="160"/>
      <c r="S254" s="160"/>
      <c r="T254" s="161"/>
      <c r="AT254" s="155" t="s">
        <v>134</v>
      </c>
      <c r="AU254" s="155" t="s">
        <v>83</v>
      </c>
      <c r="AV254" s="13" t="s">
        <v>83</v>
      </c>
      <c r="AW254" s="13" t="s">
        <v>30</v>
      </c>
      <c r="AX254" s="13" t="s">
        <v>74</v>
      </c>
      <c r="AY254" s="155" t="s">
        <v>125</v>
      </c>
    </row>
    <row r="255" spans="1:65" s="14" customFormat="1">
      <c r="B255" s="162"/>
      <c r="D255" s="154" t="s">
        <v>134</v>
      </c>
      <c r="E255" s="163" t="s">
        <v>1</v>
      </c>
      <c r="F255" s="164" t="s">
        <v>137</v>
      </c>
      <c r="H255" s="165">
        <v>10.438000000000001</v>
      </c>
      <c r="I255" s="166"/>
      <c r="L255" s="162"/>
      <c r="M255" s="167"/>
      <c r="N255" s="168"/>
      <c r="O255" s="168"/>
      <c r="P255" s="168"/>
      <c r="Q255" s="168"/>
      <c r="R255" s="168"/>
      <c r="S255" s="168"/>
      <c r="T255" s="169"/>
      <c r="AT255" s="163" t="s">
        <v>134</v>
      </c>
      <c r="AU255" s="163" t="s">
        <v>83</v>
      </c>
      <c r="AV255" s="14" t="s">
        <v>89</v>
      </c>
      <c r="AW255" s="14" t="s">
        <v>30</v>
      </c>
      <c r="AX255" s="14" t="s">
        <v>79</v>
      </c>
      <c r="AY255" s="163" t="s">
        <v>125</v>
      </c>
    </row>
    <row r="256" spans="1:65" s="2" customFormat="1" ht="37.9" customHeight="1">
      <c r="A256" s="32"/>
      <c r="B256" s="139"/>
      <c r="C256" s="140" t="s">
        <v>324</v>
      </c>
      <c r="D256" s="140" t="s">
        <v>128</v>
      </c>
      <c r="E256" s="141" t="s">
        <v>325</v>
      </c>
      <c r="F256" s="142" t="s">
        <v>326</v>
      </c>
      <c r="G256" s="143" t="s">
        <v>164</v>
      </c>
      <c r="H256" s="144">
        <v>214.5</v>
      </c>
      <c r="I256" s="145"/>
      <c r="J256" s="146">
        <f>ROUND(I256*H256,2)</f>
        <v>0</v>
      </c>
      <c r="K256" s="142" t="s">
        <v>132</v>
      </c>
      <c r="L256" s="33"/>
      <c r="M256" s="147" t="s">
        <v>1</v>
      </c>
      <c r="N256" s="148" t="s">
        <v>39</v>
      </c>
      <c r="O256" s="58"/>
      <c r="P256" s="149">
        <f>O256*H256</f>
        <v>0</v>
      </c>
      <c r="Q256" s="149">
        <v>0</v>
      </c>
      <c r="R256" s="149">
        <f>Q256*H256</f>
        <v>0</v>
      </c>
      <c r="S256" s="149">
        <v>0</v>
      </c>
      <c r="T256" s="150">
        <f>S256*H256</f>
        <v>0</v>
      </c>
      <c r="U256" s="32"/>
      <c r="V256" s="32"/>
      <c r="W256" s="32"/>
      <c r="X256" s="32"/>
      <c r="Y256" s="32"/>
      <c r="Z256" s="32"/>
      <c r="AA256" s="32"/>
      <c r="AB256" s="32"/>
      <c r="AC256" s="32"/>
      <c r="AD256" s="32"/>
      <c r="AE256" s="32"/>
      <c r="AR256" s="151" t="s">
        <v>89</v>
      </c>
      <c r="AT256" s="151" t="s">
        <v>128</v>
      </c>
      <c r="AU256" s="151" t="s">
        <v>83</v>
      </c>
      <c r="AY256" s="17" t="s">
        <v>125</v>
      </c>
      <c r="BE256" s="152">
        <f>IF(N256="základní",J256,0)</f>
        <v>0</v>
      </c>
      <c r="BF256" s="152">
        <f>IF(N256="snížená",J256,0)</f>
        <v>0</v>
      </c>
      <c r="BG256" s="152">
        <f>IF(N256="zákl. přenesená",J256,0)</f>
        <v>0</v>
      </c>
      <c r="BH256" s="152">
        <f>IF(N256="sníž. přenesená",J256,0)</f>
        <v>0</v>
      </c>
      <c r="BI256" s="152">
        <f>IF(N256="nulová",J256,0)</f>
        <v>0</v>
      </c>
      <c r="BJ256" s="17" t="s">
        <v>79</v>
      </c>
      <c r="BK256" s="152">
        <f>ROUND(I256*H256,2)</f>
        <v>0</v>
      </c>
      <c r="BL256" s="17" t="s">
        <v>89</v>
      </c>
      <c r="BM256" s="151" t="s">
        <v>327</v>
      </c>
    </row>
    <row r="257" spans="1:65" s="2" customFormat="1" ht="16.5" customHeight="1">
      <c r="A257" s="32"/>
      <c r="B257" s="139"/>
      <c r="C257" s="170" t="s">
        <v>328</v>
      </c>
      <c r="D257" s="170" t="s">
        <v>144</v>
      </c>
      <c r="E257" s="171" t="s">
        <v>329</v>
      </c>
      <c r="F257" s="172" t="s">
        <v>330</v>
      </c>
      <c r="G257" s="173" t="s">
        <v>331</v>
      </c>
      <c r="H257" s="174">
        <v>5.3630000000000004</v>
      </c>
      <c r="I257" s="175"/>
      <c r="J257" s="176">
        <f>ROUND(I257*H257,2)</f>
        <v>0</v>
      </c>
      <c r="K257" s="172" t="s">
        <v>132</v>
      </c>
      <c r="L257" s="177"/>
      <c r="M257" s="178" t="s">
        <v>1</v>
      </c>
      <c r="N257" s="179" t="s">
        <v>39</v>
      </c>
      <c r="O257" s="58"/>
      <c r="P257" s="149">
        <f>O257*H257</f>
        <v>0</v>
      </c>
      <c r="Q257" s="149">
        <v>1E-3</v>
      </c>
      <c r="R257" s="149">
        <f>Q257*H257</f>
        <v>5.3630000000000006E-3</v>
      </c>
      <c r="S257" s="149">
        <v>0</v>
      </c>
      <c r="T257" s="150">
        <f>S257*H257</f>
        <v>0</v>
      </c>
      <c r="U257" s="32"/>
      <c r="V257" s="32"/>
      <c r="W257" s="32"/>
      <c r="X257" s="32"/>
      <c r="Y257" s="32"/>
      <c r="Z257" s="32"/>
      <c r="AA257" s="32"/>
      <c r="AB257" s="32"/>
      <c r="AC257" s="32"/>
      <c r="AD257" s="32"/>
      <c r="AE257" s="32"/>
      <c r="AR257" s="151" t="s">
        <v>148</v>
      </c>
      <c r="AT257" s="151" t="s">
        <v>144</v>
      </c>
      <c r="AU257" s="151" t="s">
        <v>83</v>
      </c>
      <c r="AY257" s="17" t="s">
        <v>125</v>
      </c>
      <c r="BE257" s="152">
        <f>IF(N257="základní",J257,0)</f>
        <v>0</v>
      </c>
      <c r="BF257" s="152">
        <f>IF(N257="snížená",J257,0)</f>
        <v>0</v>
      </c>
      <c r="BG257" s="152">
        <f>IF(N257="zákl. přenesená",J257,0)</f>
        <v>0</v>
      </c>
      <c r="BH257" s="152">
        <f>IF(N257="sníž. přenesená",J257,0)</f>
        <v>0</v>
      </c>
      <c r="BI257" s="152">
        <f>IF(N257="nulová",J257,0)</f>
        <v>0</v>
      </c>
      <c r="BJ257" s="17" t="s">
        <v>79</v>
      </c>
      <c r="BK257" s="152">
        <f>ROUND(I257*H257,2)</f>
        <v>0</v>
      </c>
      <c r="BL257" s="17" t="s">
        <v>89</v>
      </c>
      <c r="BM257" s="151" t="s">
        <v>332</v>
      </c>
    </row>
    <row r="258" spans="1:65" s="13" customFormat="1">
      <c r="B258" s="153"/>
      <c r="D258" s="154" t="s">
        <v>134</v>
      </c>
      <c r="E258" s="155" t="s">
        <v>1</v>
      </c>
      <c r="F258" s="156" t="s">
        <v>333</v>
      </c>
      <c r="H258" s="157">
        <v>5.3630000000000004</v>
      </c>
      <c r="I258" s="158"/>
      <c r="L258" s="153"/>
      <c r="M258" s="159"/>
      <c r="N258" s="160"/>
      <c r="O258" s="160"/>
      <c r="P258" s="160"/>
      <c r="Q258" s="160"/>
      <c r="R258" s="160"/>
      <c r="S258" s="160"/>
      <c r="T258" s="161"/>
      <c r="AT258" s="155" t="s">
        <v>134</v>
      </c>
      <c r="AU258" s="155" t="s">
        <v>83</v>
      </c>
      <c r="AV258" s="13" t="s">
        <v>83</v>
      </c>
      <c r="AW258" s="13" t="s">
        <v>30</v>
      </c>
      <c r="AX258" s="13" t="s">
        <v>74</v>
      </c>
      <c r="AY258" s="155" t="s">
        <v>125</v>
      </c>
    </row>
    <row r="259" spans="1:65" s="14" customFormat="1">
      <c r="B259" s="162"/>
      <c r="D259" s="154" t="s">
        <v>134</v>
      </c>
      <c r="E259" s="163" t="s">
        <v>1</v>
      </c>
      <c r="F259" s="164" t="s">
        <v>137</v>
      </c>
      <c r="H259" s="165">
        <v>5.3630000000000004</v>
      </c>
      <c r="I259" s="166"/>
      <c r="L259" s="162"/>
      <c r="M259" s="167"/>
      <c r="N259" s="168"/>
      <c r="O259" s="168"/>
      <c r="P259" s="168"/>
      <c r="Q259" s="168"/>
      <c r="R259" s="168"/>
      <c r="S259" s="168"/>
      <c r="T259" s="169"/>
      <c r="AT259" s="163" t="s">
        <v>134</v>
      </c>
      <c r="AU259" s="163" t="s">
        <v>83</v>
      </c>
      <c r="AV259" s="14" t="s">
        <v>89</v>
      </c>
      <c r="AW259" s="14" t="s">
        <v>30</v>
      </c>
      <c r="AX259" s="14" t="s">
        <v>79</v>
      </c>
      <c r="AY259" s="163" t="s">
        <v>125</v>
      </c>
    </row>
    <row r="260" spans="1:65" s="2" customFormat="1" ht="33" customHeight="1">
      <c r="A260" s="32"/>
      <c r="B260" s="139"/>
      <c r="C260" s="140" t="s">
        <v>334</v>
      </c>
      <c r="D260" s="140" t="s">
        <v>128</v>
      </c>
      <c r="E260" s="141" t="s">
        <v>335</v>
      </c>
      <c r="F260" s="142" t="s">
        <v>336</v>
      </c>
      <c r="G260" s="143" t="s">
        <v>164</v>
      </c>
      <c r="H260" s="144">
        <v>885</v>
      </c>
      <c r="I260" s="145"/>
      <c r="J260" s="146">
        <f>ROUND(I260*H260,2)</f>
        <v>0</v>
      </c>
      <c r="K260" s="142" t="s">
        <v>132</v>
      </c>
      <c r="L260" s="33"/>
      <c r="M260" s="147" t="s">
        <v>1</v>
      </c>
      <c r="N260" s="148" t="s">
        <v>39</v>
      </c>
      <c r="O260" s="58"/>
      <c r="P260" s="149">
        <f>O260*H260</f>
        <v>0</v>
      </c>
      <c r="Q260" s="149">
        <v>0</v>
      </c>
      <c r="R260" s="149">
        <f>Q260*H260</f>
        <v>0</v>
      </c>
      <c r="S260" s="149">
        <v>0</v>
      </c>
      <c r="T260" s="150">
        <f>S260*H260</f>
        <v>0</v>
      </c>
      <c r="U260" s="32"/>
      <c r="V260" s="32"/>
      <c r="W260" s="32"/>
      <c r="X260" s="32"/>
      <c r="Y260" s="32"/>
      <c r="Z260" s="32"/>
      <c r="AA260" s="32"/>
      <c r="AB260" s="32"/>
      <c r="AC260" s="32"/>
      <c r="AD260" s="32"/>
      <c r="AE260" s="32"/>
      <c r="AR260" s="151" t="s">
        <v>89</v>
      </c>
      <c r="AT260" s="151" t="s">
        <v>128</v>
      </c>
      <c r="AU260" s="151" t="s">
        <v>83</v>
      </c>
      <c r="AY260" s="17" t="s">
        <v>125</v>
      </c>
      <c r="BE260" s="152">
        <f>IF(N260="základní",J260,0)</f>
        <v>0</v>
      </c>
      <c r="BF260" s="152">
        <f>IF(N260="snížená",J260,0)</f>
        <v>0</v>
      </c>
      <c r="BG260" s="152">
        <f>IF(N260="zákl. přenesená",J260,0)</f>
        <v>0</v>
      </c>
      <c r="BH260" s="152">
        <f>IF(N260="sníž. přenesená",J260,0)</f>
        <v>0</v>
      </c>
      <c r="BI260" s="152">
        <f>IF(N260="nulová",J260,0)</f>
        <v>0</v>
      </c>
      <c r="BJ260" s="17" t="s">
        <v>79</v>
      </c>
      <c r="BK260" s="152">
        <f>ROUND(I260*H260,2)</f>
        <v>0</v>
      </c>
      <c r="BL260" s="17" t="s">
        <v>89</v>
      </c>
      <c r="BM260" s="151" t="s">
        <v>337</v>
      </c>
    </row>
    <row r="261" spans="1:65" s="2" customFormat="1" ht="21.75" customHeight="1">
      <c r="A261" s="32"/>
      <c r="B261" s="139"/>
      <c r="C261" s="140" t="s">
        <v>338</v>
      </c>
      <c r="D261" s="140" t="s">
        <v>128</v>
      </c>
      <c r="E261" s="141" t="s">
        <v>339</v>
      </c>
      <c r="F261" s="142" t="s">
        <v>340</v>
      </c>
      <c r="G261" s="143" t="s">
        <v>164</v>
      </c>
      <c r="H261" s="144">
        <v>429</v>
      </c>
      <c r="I261" s="145"/>
      <c r="J261" s="146">
        <f>ROUND(I261*H261,2)</f>
        <v>0</v>
      </c>
      <c r="K261" s="142" t="s">
        <v>132</v>
      </c>
      <c r="L261" s="33"/>
      <c r="M261" s="147" t="s">
        <v>1</v>
      </c>
      <c r="N261" s="148" t="s">
        <v>39</v>
      </c>
      <c r="O261" s="58"/>
      <c r="P261" s="149">
        <f>O261*H261</f>
        <v>0</v>
      </c>
      <c r="Q261" s="149">
        <v>0</v>
      </c>
      <c r="R261" s="149">
        <f>Q261*H261</f>
        <v>0</v>
      </c>
      <c r="S261" s="149">
        <v>0</v>
      </c>
      <c r="T261" s="150">
        <f>S261*H261</f>
        <v>0</v>
      </c>
      <c r="U261" s="32"/>
      <c r="V261" s="32"/>
      <c r="W261" s="32"/>
      <c r="X261" s="32"/>
      <c r="Y261" s="32"/>
      <c r="Z261" s="32"/>
      <c r="AA261" s="32"/>
      <c r="AB261" s="32"/>
      <c r="AC261" s="32"/>
      <c r="AD261" s="32"/>
      <c r="AE261" s="32"/>
      <c r="AR261" s="151" t="s">
        <v>89</v>
      </c>
      <c r="AT261" s="151" t="s">
        <v>128</v>
      </c>
      <c r="AU261" s="151" t="s">
        <v>83</v>
      </c>
      <c r="AY261" s="17" t="s">
        <v>125</v>
      </c>
      <c r="BE261" s="152">
        <f>IF(N261="základní",J261,0)</f>
        <v>0</v>
      </c>
      <c r="BF261" s="152">
        <f>IF(N261="snížená",J261,0)</f>
        <v>0</v>
      </c>
      <c r="BG261" s="152">
        <f>IF(N261="zákl. přenesená",J261,0)</f>
        <v>0</v>
      </c>
      <c r="BH261" s="152">
        <f>IF(N261="sníž. přenesená",J261,0)</f>
        <v>0</v>
      </c>
      <c r="BI261" s="152">
        <f>IF(N261="nulová",J261,0)</f>
        <v>0</v>
      </c>
      <c r="BJ261" s="17" t="s">
        <v>79</v>
      </c>
      <c r="BK261" s="152">
        <f>ROUND(I261*H261,2)</f>
        <v>0</v>
      </c>
      <c r="BL261" s="17" t="s">
        <v>89</v>
      </c>
      <c r="BM261" s="151" t="s">
        <v>341</v>
      </c>
    </row>
    <row r="262" spans="1:65" s="13" customFormat="1">
      <c r="B262" s="153"/>
      <c r="D262" s="154" t="s">
        <v>134</v>
      </c>
      <c r="E262" s="155" t="s">
        <v>1</v>
      </c>
      <c r="F262" s="156" t="s">
        <v>342</v>
      </c>
      <c r="H262" s="157">
        <v>429</v>
      </c>
      <c r="I262" s="158"/>
      <c r="L262" s="153"/>
      <c r="M262" s="159"/>
      <c r="N262" s="160"/>
      <c r="O262" s="160"/>
      <c r="P262" s="160"/>
      <c r="Q262" s="160"/>
      <c r="R262" s="160"/>
      <c r="S262" s="160"/>
      <c r="T262" s="161"/>
      <c r="AT262" s="155" t="s">
        <v>134</v>
      </c>
      <c r="AU262" s="155" t="s">
        <v>83</v>
      </c>
      <c r="AV262" s="13" t="s">
        <v>83</v>
      </c>
      <c r="AW262" s="13" t="s">
        <v>30</v>
      </c>
      <c r="AX262" s="13" t="s">
        <v>74</v>
      </c>
      <c r="AY262" s="155" t="s">
        <v>125</v>
      </c>
    </row>
    <row r="263" spans="1:65" s="14" customFormat="1">
      <c r="B263" s="162"/>
      <c r="D263" s="154" t="s">
        <v>134</v>
      </c>
      <c r="E263" s="163" t="s">
        <v>1</v>
      </c>
      <c r="F263" s="164" t="s">
        <v>137</v>
      </c>
      <c r="H263" s="165">
        <v>429</v>
      </c>
      <c r="I263" s="166"/>
      <c r="L263" s="162"/>
      <c r="M263" s="167"/>
      <c r="N263" s="168"/>
      <c r="O263" s="168"/>
      <c r="P263" s="168"/>
      <c r="Q263" s="168"/>
      <c r="R263" s="168"/>
      <c r="S263" s="168"/>
      <c r="T263" s="169"/>
      <c r="AT263" s="163" t="s">
        <v>134</v>
      </c>
      <c r="AU263" s="163" t="s">
        <v>83</v>
      </c>
      <c r="AV263" s="14" t="s">
        <v>89</v>
      </c>
      <c r="AW263" s="14" t="s">
        <v>30</v>
      </c>
      <c r="AX263" s="14" t="s">
        <v>79</v>
      </c>
      <c r="AY263" s="163" t="s">
        <v>125</v>
      </c>
    </row>
    <row r="264" spans="1:65" s="12" customFormat="1" ht="22.9" customHeight="1">
      <c r="B264" s="126"/>
      <c r="D264" s="127" t="s">
        <v>73</v>
      </c>
      <c r="E264" s="137" t="s">
        <v>83</v>
      </c>
      <c r="F264" s="137" t="s">
        <v>343</v>
      </c>
      <c r="I264" s="129"/>
      <c r="J264" s="138">
        <f>BK264</f>
        <v>0</v>
      </c>
      <c r="L264" s="126"/>
      <c r="M264" s="131"/>
      <c r="N264" s="132"/>
      <c r="O264" s="132"/>
      <c r="P264" s="133">
        <f>SUM(P265:P273)</f>
        <v>0</v>
      </c>
      <c r="Q264" s="132"/>
      <c r="R264" s="133">
        <f>SUM(R265:R273)</f>
        <v>10.713613500000001</v>
      </c>
      <c r="S264" s="132"/>
      <c r="T264" s="134">
        <f>SUM(T265:T273)</f>
        <v>0</v>
      </c>
      <c r="AR264" s="127" t="s">
        <v>79</v>
      </c>
      <c r="AT264" s="135" t="s">
        <v>73</v>
      </c>
      <c r="AU264" s="135" t="s">
        <v>79</v>
      </c>
      <c r="AY264" s="127" t="s">
        <v>125</v>
      </c>
      <c r="BK264" s="136">
        <f>SUM(BK265:BK273)</f>
        <v>0</v>
      </c>
    </row>
    <row r="265" spans="1:65" s="2" customFormat="1" ht="44.25" customHeight="1">
      <c r="A265" s="32"/>
      <c r="B265" s="139"/>
      <c r="C265" s="140" t="s">
        <v>344</v>
      </c>
      <c r="D265" s="140" t="s">
        <v>128</v>
      </c>
      <c r="E265" s="141" t="s">
        <v>345</v>
      </c>
      <c r="F265" s="142" t="s">
        <v>346</v>
      </c>
      <c r="G265" s="143" t="s">
        <v>131</v>
      </c>
      <c r="H265" s="144">
        <v>9.1999999999999993</v>
      </c>
      <c r="I265" s="145"/>
      <c r="J265" s="146">
        <f>ROUND(I265*H265,2)</f>
        <v>0</v>
      </c>
      <c r="K265" s="142" t="s">
        <v>132</v>
      </c>
      <c r="L265" s="33"/>
      <c r="M265" s="147" t="s">
        <v>1</v>
      </c>
      <c r="N265" s="148" t="s">
        <v>39</v>
      </c>
      <c r="O265" s="58"/>
      <c r="P265" s="149">
        <f>O265*H265</f>
        <v>0</v>
      </c>
      <c r="Q265" s="149">
        <v>0</v>
      </c>
      <c r="R265" s="149">
        <f>Q265*H265</f>
        <v>0</v>
      </c>
      <c r="S265" s="149">
        <v>0</v>
      </c>
      <c r="T265" s="150">
        <f>S265*H265</f>
        <v>0</v>
      </c>
      <c r="U265" s="32"/>
      <c r="V265" s="32"/>
      <c r="W265" s="32"/>
      <c r="X265" s="32"/>
      <c r="Y265" s="32"/>
      <c r="Z265" s="32"/>
      <c r="AA265" s="32"/>
      <c r="AB265" s="32"/>
      <c r="AC265" s="32"/>
      <c r="AD265" s="32"/>
      <c r="AE265" s="32"/>
      <c r="AR265" s="151" t="s">
        <v>89</v>
      </c>
      <c r="AT265" s="151" t="s">
        <v>128</v>
      </c>
      <c r="AU265" s="151" t="s">
        <v>83</v>
      </c>
      <c r="AY265" s="17" t="s">
        <v>125</v>
      </c>
      <c r="BE265" s="152">
        <f>IF(N265="základní",J265,0)</f>
        <v>0</v>
      </c>
      <c r="BF265" s="152">
        <f>IF(N265="snížená",J265,0)</f>
        <v>0</v>
      </c>
      <c r="BG265" s="152">
        <f>IF(N265="zákl. přenesená",J265,0)</f>
        <v>0</v>
      </c>
      <c r="BH265" s="152">
        <f>IF(N265="sníž. přenesená",J265,0)</f>
        <v>0</v>
      </c>
      <c r="BI265" s="152">
        <f>IF(N265="nulová",J265,0)</f>
        <v>0</v>
      </c>
      <c r="BJ265" s="17" t="s">
        <v>79</v>
      </c>
      <c r="BK265" s="152">
        <f>ROUND(I265*H265,2)</f>
        <v>0</v>
      </c>
      <c r="BL265" s="17" t="s">
        <v>89</v>
      </c>
      <c r="BM265" s="151" t="s">
        <v>347</v>
      </c>
    </row>
    <row r="266" spans="1:65" s="13" customFormat="1">
      <c r="B266" s="153"/>
      <c r="D266" s="154" t="s">
        <v>134</v>
      </c>
      <c r="E266" s="155" t="s">
        <v>1</v>
      </c>
      <c r="F266" s="156" t="s">
        <v>248</v>
      </c>
      <c r="H266" s="157">
        <v>9.1999999999999993</v>
      </c>
      <c r="I266" s="158"/>
      <c r="L266" s="153"/>
      <c r="M266" s="159"/>
      <c r="N266" s="160"/>
      <c r="O266" s="160"/>
      <c r="P266" s="160"/>
      <c r="Q266" s="160"/>
      <c r="R266" s="160"/>
      <c r="S266" s="160"/>
      <c r="T266" s="161"/>
      <c r="AT266" s="155" t="s">
        <v>134</v>
      </c>
      <c r="AU266" s="155" t="s">
        <v>83</v>
      </c>
      <c r="AV266" s="13" t="s">
        <v>83</v>
      </c>
      <c r="AW266" s="13" t="s">
        <v>30</v>
      </c>
      <c r="AX266" s="13" t="s">
        <v>74</v>
      </c>
      <c r="AY266" s="155" t="s">
        <v>125</v>
      </c>
    </row>
    <row r="267" spans="1:65" s="14" customFormat="1">
      <c r="B267" s="162"/>
      <c r="D267" s="154" t="s">
        <v>134</v>
      </c>
      <c r="E267" s="163" t="s">
        <v>1</v>
      </c>
      <c r="F267" s="164" t="s">
        <v>137</v>
      </c>
      <c r="H267" s="165">
        <v>9.1999999999999993</v>
      </c>
      <c r="I267" s="166"/>
      <c r="L267" s="162"/>
      <c r="M267" s="167"/>
      <c r="N267" s="168"/>
      <c r="O267" s="168"/>
      <c r="P267" s="168"/>
      <c r="Q267" s="168"/>
      <c r="R267" s="168"/>
      <c r="S267" s="168"/>
      <c r="T267" s="169"/>
      <c r="AT267" s="163" t="s">
        <v>134</v>
      </c>
      <c r="AU267" s="163" t="s">
        <v>83</v>
      </c>
      <c r="AV267" s="14" t="s">
        <v>89</v>
      </c>
      <c r="AW267" s="14" t="s">
        <v>30</v>
      </c>
      <c r="AX267" s="14" t="s">
        <v>79</v>
      </c>
      <c r="AY267" s="163" t="s">
        <v>125</v>
      </c>
    </row>
    <row r="268" spans="1:65" s="2" customFormat="1" ht="55.5" customHeight="1">
      <c r="A268" s="32"/>
      <c r="B268" s="139"/>
      <c r="C268" s="140" t="s">
        <v>348</v>
      </c>
      <c r="D268" s="140" t="s">
        <v>128</v>
      </c>
      <c r="E268" s="141" t="s">
        <v>349</v>
      </c>
      <c r="F268" s="142" t="s">
        <v>350</v>
      </c>
      <c r="G268" s="143" t="s">
        <v>212</v>
      </c>
      <c r="H268" s="144">
        <v>46</v>
      </c>
      <c r="I268" s="145"/>
      <c r="J268" s="146">
        <f>ROUND(I268*H268,2)</f>
        <v>0</v>
      </c>
      <c r="K268" s="142" t="s">
        <v>132</v>
      </c>
      <c r="L268" s="33"/>
      <c r="M268" s="147" t="s">
        <v>1</v>
      </c>
      <c r="N268" s="148" t="s">
        <v>39</v>
      </c>
      <c r="O268" s="58"/>
      <c r="P268" s="149">
        <f>O268*H268</f>
        <v>0</v>
      </c>
      <c r="Q268" s="149">
        <v>0.20469000000000001</v>
      </c>
      <c r="R268" s="149">
        <f>Q268*H268</f>
        <v>9.4157400000000013</v>
      </c>
      <c r="S268" s="149">
        <v>0</v>
      </c>
      <c r="T268" s="150">
        <f>S268*H268</f>
        <v>0</v>
      </c>
      <c r="U268" s="32"/>
      <c r="V268" s="32"/>
      <c r="W268" s="32"/>
      <c r="X268" s="32"/>
      <c r="Y268" s="32"/>
      <c r="Z268" s="32"/>
      <c r="AA268" s="32"/>
      <c r="AB268" s="32"/>
      <c r="AC268" s="32"/>
      <c r="AD268" s="32"/>
      <c r="AE268" s="32"/>
      <c r="AR268" s="151" t="s">
        <v>89</v>
      </c>
      <c r="AT268" s="151" t="s">
        <v>128</v>
      </c>
      <c r="AU268" s="151" t="s">
        <v>83</v>
      </c>
      <c r="AY268" s="17" t="s">
        <v>125</v>
      </c>
      <c r="BE268" s="152">
        <f>IF(N268="základní",J268,0)</f>
        <v>0</v>
      </c>
      <c r="BF268" s="152">
        <f>IF(N268="snížená",J268,0)</f>
        <v>0</v>
      </c>
      <c r="BG268" s="152">
        <f>IF(N268="zákl. přenesená",J268,0)</f>
        <v>0</v>
      </c>
      <c r="BH268" s="152">
        <f>IF(N268="sníž. přenesená",J268,0)</f>
        <v>0</v>
      </c>
      <c r="BI268" s="152">
        <f>IF(N268="nulová",J268,0)</f>
        <v>0</v>
      </c>
      <c r="BJ268" s="17" t="s">
        <v>79</v>
      </c>
      <c r="BK268" s="152">
        <f>ROUND(I268*H268,2)</f>
        <v>0</v>
      </c>
      <c r="BL268" s="17" t="s">
        <v>89</v>
      </c>
      <c r="BM268" s="151" t="s">
        <v>351</v>
      </c>
    </row>
    <row r="269" spans="1:65" s="2" customFormat="1" ht="24.2" customHeight="1">
      <c r="A269" s="32"/>
      <c r="B269" s="139"/>
      <c r="C269" s="140" t="s">
        <v>352</v>
      </c>
      <c r="D269" s="140" t="s">
        <v>128</v>
      </c>
      <c r="E269" s="141" t="s">
        <v>353</v>
      </c>
      <c r="F269" s="142" t="s">
        <v>354</v>
      </c>
      <c r="G269" s="143" t="s">
        <v>131</v>
      </c>
      <c r="H269" s="144">
        <v>0.52500000000000002</v>
      </c>
      <c r="I269" s="145"/>
      <c r="J269" s="146">
        <f>ROUND(I269*H269,2)</f>
        <v>0</v>
      </c>
      <c r="K269" s="142" t="s">
        <v>132</v>
      </c>
      <c r="L269" s="33"/>
      <c r="M269" s="147" t="s">
        <v>1</v>
      </c>
      <c r="N269" s="148" t="s">
        <v>39</v>
      </c>
      <c r="O269" s="58"/>
      <c r="P269" s="149">
        <f>O269*H269</f>
        <v>0</v>
      </c>
      <c r="Q269" s="149">
        <v>2.47214</v>
      </c>
      <c r="R269" s="149">
        <f>Q269*H269</f>
        <v>1.2978735000000001</v>
      </c>
      <c r="S269" s="149">
        <v>0</v>
      </c>
      <c r="T269" s="150">
        <f>S269*H269</f>
        <v>0</v>
      </c>
      <c r="U269" s="32"/>
      <c r="V269" s="32"/>
      <c r="W269" s="32"/>
      <c r="X269" s="32"/>
      <c r="Y269" s="32"/>
      <c r="Z269" s="32"/>
      <c r="AA269" s="32"/>
      <c r="AB269" s="32"/>
      <c r="AC269" s="32"/>
      <c r="AD269" s="32"/>
      <c r="AE269" s="32"/>
      <c r="AR269" s="151" t="s">
        <v>89</v>
      </c>
      <c r="AT269" s="151" t="s">
        <v>128</v>
      </c>
      <c r="AU269" s="151" t="s">
        <v>83</v>
      </c>
      <c r="AY269" s="17" t="s">
        <v>125</v>
      </c>
      <c r="BE269" s="152">
        <f>IF(N269="základní",J269,0)</f>
        <v>0</v>
      </c>
      <c r="BF269" s="152">
        <f>IF(N269="snížená",J269,0)</f>
        <v>0</v>
      </c>
      <c r="BG269" s="152">
        <f>IF(N269="zákl. přenesená",J269,0)</f>
        <v>0</v>
      </c>
      <c r="BH269" s="152">
        <f>IF(N269="sníž. přenesená",J269,0)</f>
        <v>0</v>
      </c>
      <c r="BI269" s="152">
        <f>IF(N269="nulová",J269,0)</f>
        <v>0</v>
      </c>
      <c r="BJ269" s="17" t="s">
        <v>79</v>
      </c>
      <c r="BK269" s="152">
        <f>ROUND(I269*H269,2)</f>
        <v>0</v>
      </c>
      <c r="BL269" s="17" t="s">
        <v>89</v>
      </c>
      <c r="BM269" s="151" t="s">
        <v>355</v>
      </c>
    </row>
    <row r="270" spans="1:65" s="15" customFormat="1">
      <c r="B270" s="180"/>
      <c r="D270" s="154" t="s">
        <v>134</v>
      </c>
      <c r="E270" s="181" t="s">
        <v>1</v>
      </c>
      <c r="F270" s="182" t="s">
        <v>356</v>
      </c>
      <c r="H270" s="181" t="s">
        <v>1</v>
      </c>
      <c r="I270" s="183"/>
      <c r="L270" s="180"/>
      <c r="M270" s="184"/>
      <c r="N270" s="185"/>
      <c r="O270" s="185"/>
      <c r="P270" s="185"/>
      <c r="Q270" s="185"/>
      <c r="R270" s="185"/>
      <c r="S270" s="185"/>
      <c r="T270" s="186"/>
      <c r="AT270" s="181" t="s">
        <v>134</v>
      </c>
      <c r="AU270" s="181" t="s">
        <v>83</v>
      </c>
      <c r="AV270" s="15" t="s">
        <v>79</v>
      </c>
      <c r="AW270" s="15" t="s">
        <v>30</v>
      </c>
      <c r="AX270" s="15" t="s">
        <v>74</v>
      </c>
      <c r="AY270" s="181" t="s">
        <v>125</v>
      </c>
    </row>
    <row r="271" spans="1:65" s="13" customFormat="1">
      <c r="B271" s="153"/>
      <c r="D271" s="154" t="s">
        <v>134</v>
      </c>
      <c r="E271" s="155" t="s">
        <v>1</v>
      </c>
      <c r="F271" s="156" t="s">
        <v>357</v>
      </c>
      <c r="H271" s="157">
        <v>0.21</v>
      </c>
      <c r="I271" s="158"/>
      <c r="L271" s="153"/>
      <c r="M271" s="159"/>
      <c r="N271" s="160"/>
      <c r="O271" s="160"/>
      <c r="P271" s="160"/>
      <c r="Q271" s="160"/>
      <c r="R271" s="160"/>
      <c r="S271" s="160"/>
      <c r="T271" s="161"/>
      <c r="AT271" s="155" t="s">
        <v>134</v>
      </c>
      <c r="AU271" s="155" t="s">
        <v>83</v>
      </c>
      <c r="AV271" s="13" t="s">
        <v>83</v>
      </c>
      <c r="AW271" s="13" t="s">
        <v>30</v>
      </c>
      <c r="AX271" s="13" t="s">
        <v>74</v>
      </c>
      <c r="AY271" s="155" t="s">
        <v>125</v>
      </c>
    </row>
    <row r="272" spans="1:65" s="13" customFormat="1">
      <c r="B272" s="153"/>
      <c r="D272" s="154" t="s">
        <v>134</v>
      </c>
      <c r="E272" s="155" t="s">
        <v>1</v>
      </c>
      <c r="F272" s="156" t="s">
        <v>358</v>
      </c>
      <c r="H272" s="157">
        <v>0.315</v>
      </c>
      <c r="I272" s="158"/>
      <c r="L272" s="153"/>
      <c r="M272" s="159"/>
      <c r="N272" s="160"/>
      <c r="O272" s="160"/>
      <c r="P272" s="160"/>
      <c r="Q272" s="160"/>
      <c r="R272" s="160"/>
      <c r="S272" s="160"/>
      <c r="T272" s="161"/>
      <c r="AT272" s="155" t="s">
        <v>134</v>
      </c>
      <c r="AU272" s="155" t="s">
        <v>83</v>
      </c>
      <c r="AV272" s="13" t="s">
        <v>83</v>
      </c>
      <c r="AW272" s="13" t="s">
        <v>30</v>
      </c>
      <c r="AX272" s="13" t="s">
        <v>74</v>
      </c>
      <c r="AY272" s="155" t="s">
        <v>125</v>
      </c>
    </row>
    <row r="273" spans="1:65" s="14" customFormat="1">
      <c r="B273" s="162"/>
      <c r="D273" s="154" t="s">
        <v>134</v>
      </c>
      <c r="E273" s="163" t="s">
        <v>1</v>
      </c>
      <c r="F273" s="164" t="s">
        <v>137</v>
      </c>
      <c r="H273" s="165">
        <v>0.52500000000000002</v>
      </c>
      <c r="I273" s="166"/>
      <c r="L273" s="162"/>
      <c r="M273" s="167"/>
      <c r="N273" s="168"/>
      <c r="O273" s="168"/>
      <c r="P273" s="168"/>
      <c r="Q273" s="168"/>
      <c r="R273" s="168"/>
      <c r="S273" s="168"/>
      <c r="T273" s="169"/>
      <c r="AT273" s="163" t="s">
        <v>134</v>
      </c>
      <c r="AU273" s="163" t="s">
        <v>83</v>
      </c>
      <c r="AV273" s="14" t="s">
        <v>89</v>
      </c>
      <c r="AW273" s="14" t="s">
        <v>30</v>
      </c>
      <c r="AX273" s="14" t="s">
        <v>79</v>
      </c>
      <c r="AY273" s="163" t="s">
        <v>125</v>
      </c>
    </row>
    <row r="274" spans="1:65" s="12" customFormat="1" ht="22.9" customHeight="1">
      <c r="B274" s="126"/>
      <c r="D274" s="127" t="s">
        <v>73</v>
      </c>
      <c r="E274" s="137" t="s">
        <v>89</v>
      </c>
      <c r="F274" s="137" t="s">
        <v>359</v>
      </c>
      <c r="I274" s="129"/>
      <c r="J274" s="138">
        <f>BK274</f>
        <v>0</v>
      </c>
      <c r="L274" s="126"/>
      <c r="M274" s="131"/>
      <c r="N274" s="132"/>
      <c r="O274" s="132"/>
      <c r="P274" s="133">
        <f>SUM(P275:P280)</f>
        <v>0</v>
      </c>
      <c r="Q274" s="132"/>
      <c r="R274" s="133">
        <f>SUM(R275:R280)</f>
        <v>0</v>
      </c>
      <c r="S274" s="132"/>
      <c r="T274" s="134">
        <f>SUM(T275:T280)</f>
        <v>0</v>
      </c>
      <c r="AR274" s="127" t="s">
        <v>79</v>
      </c>
      <c r="AT274" s="135" t="s">
        <v>73</v>
      </c>
      <c r="AU274" s="135" t="s">
        <v>79</v>
      </c>
      <c r="AY274" s="127" t="s">
        <v>125</v>
      </c>
      <c r="BK274" s="136">
        <f>SUM(BK275:BK280)</f>
        <v>0</v>
      </c>
    </row>
    <row r="275" spans="1:65" s="2" customFormat="1" ht="33" customHeight="1">
      <c r="A275" s="32"/>
      <c r="B275" s="139"/>
      <c r="C275" s="140" t="s">
        <v>360</v>
      </c>
      <c r="D275" s="140" t="s">
        <v>128</v>
      </c>
      <c r="E275" s="141" t="s">
        <v>361</v>
      </c>
      <c r="F275" s="142" t="s">
        <v>362</v>
      </c>
      <c r="G275" s="143" t="s">
        <v>131</v>
      </c>
      <c r="H275" s="144">
        <v>2.6</v>
      </c>
      <c r="I275" s="145"/>
      <c r="J275" s="146">
        <f>ROUND(I275*H275,2)</f>
        <v>0</v>
      </c>
      <c r="K275" s="142" t="s">
        <v>132</v>
      </c>
      <c r="L275" s="33"/>
      <c r="M275" s="147" t="s">
        <v>1</v>
      </c>
      <c r="N275" s="148" t="s">
        <v>39</v>
      </c>
      <c r="O275" s="58"/>
      <c r="P275" s="149">
        <f>O275*H275</f>
        <v>0</v>
      </c>
      <c r="Q275" s="149">
        <v>0</v>
      </c>
      <c r="R275" s="149">
        <f>Q275*H275</f>
        <v>0</v>
      </c>
      <c r="S275" s="149">
        <v>0</v>
      </c>
      <c r="T275" s="150">
        <f>S275*H275</f>
        <v>0</v>
      </c>
      <c r="U275" s="32"/>
      <c r="V275" s="32"/>
      <c r="W275" s="32"/>
      <c r="X275" s="32"/>
      <c r="Y275" s="32"/>
      <c r="Z275" s="32"/>
      <c r="AA275" s="32"/>
      <c r="AB275" s="32"/>
      <c r="AC275" s="32"/>
      <c r="AD275" s="32"/>
      <c r="AE275" s="32"/>
      <c r="AR275" s="151" t="s">
        <v>89</v>
      </c>
      <c r="AT275" s="151" t="s">
        <v>128</v>
      </c>
      <c r="AU275" s="151" t="s">
        <v>83</v>
      </c>
      <c r="AY275" s="17" t="s">
        <v>125</v>
      </c>
      <c r="BE275" s="152">
        <f>IF(N275="základní",J275,0)</f>
        <v>0</v>
      </c>
      <c r="BF275" s="152">
        <f>IF(N275="snížená",J275,0)</f>
        <v>0</v>
      </c>
      <c r="BG275" s="152">
        <f>IF(N275="zákl. přenesená",J275,0)</f>
        <v>0</v>
      </c>
      <c r="BH275" s="152">
        <f>IF(N275="sníž. přenesená",J275,0)</f>
        <v>0</v>
      </c>
      <c r="BI275" s="152">
        <f>IF(N275="nulová",J275,0)</f>
        <v>0</v>
      </c>
      <c r="BJ275" s="17" t="s">
        <v>79</v>
      </c>
      <c r="BK275" s="152">
        <f>ROUND(I275*H275,2)</f>
        <v>0</v>
      </c>
      <c r="BL275" s="17" t="s">
        <v>89</v>
      </c>
      <c r="BM275" s="151" t="s">
        <v>363</v>
      </c>
    </row>
    <row r="276" spans="1:65" s="15" customFormat="1">
      <c r="B276" s="180"/>
      <c r="D276" s="154" t="s">
        <v>134</v>
      </c>
      <c r="E276" s="181" t="s">
        <v>1</v>
      </c>
      <c r="F276" s="182" t="s">
        <v>364</v>
      </c>
      <c r="H276" s="181" t="s">
        <v>1</v>
      </c>
      <c r="I276" s="183"/>
      <c r="L276" s="180"/>
      <c r="M276" s="184"/>
      <c r="N276" s="185"/>
      <c r="O276" s="185"/>
      <c r="P276" s="185"/>
      <c r="Q276" s="185"/>
      <c r="R276" s="185"/>
      <c r="S276" s="185"/>
      <c r="T276" s="186"/>
      <c r="AT276" s="181" t="s">
        <v>134</v>
      </c>
      <c r="AU276" s="181" t="s">
        <v>83</v>
      </c>
      <c r="AV276" s="15" t="s">
        <v>79</v>
      </c>
      <c r="AW276" s="15" t="s">
        <v>30</v>
      </c>
      <c r="AX276" s="15" t="s">
        <v>74</v>
      </c>
      <c r="AY276" s="181" t="s">
        <v>125</v>
      </c>
    </row>
    <row r="277" spans="1:65" s="13" customFormat="1">
      <c r="B277" s="153"/>
      <c r="D277" s="154" t="s">
        <v>134</v>
      </c>
      <c r="E277" s="155" t="s">
        <v>1</v>
      </c>
      <c r="F277" s="156" t="s">
        <v>365</v>
      </c>
      <c r="H277" s="157">
        <v>1.25</v>
      </c>
      <c r="I277" s="158"/>
      <c r="L277" s="153"/>
      <c r="M277" s="159"/>
      <c r="N277" s="160"/>
      <c r="O277" s="160"/>
      <c r="P277" s="160"/>
      <c r="Q277" s="160"/>
      <c r="R277" s="160"/>
      <c r="S277" s="160"/>
      <c r="T277" s="161"/>
      <c r="AT277" s="155" t="s">
        <v>134</v>
      </c>
      <c r="AU277" s="155" t="s">
        <v>83</v>
      </c>
      <c r="AV277" s="13" t="s">
        <v>83</v>
      </c>
      <c r="AW277" s="13" t="s">
        <v>30</v>
      </c>
      <c r="AX277" s="13" t="s">
        <v>74</v>
      </c>
      <c r="AY277" s="155" t="s">
        <v>125</v>
      </c>
    </row>
    <row r="278" spans="1:65" s="15" customFormat="1">
      <c r="B278" s="180"/>
      <c r="D278" s="154" t="s">
        <v>134</v>
      </c>
      <c r="E278" s="181" t="s">
        <v>1</v>
      </c>
      <c r="F278" s="182" t="s">
        <v>259</v>
      </c>
      <c r="H278" s="181" t="s">
        <v>1</v>
      </c>
      <c r="I278" s="183"/>
      <c r="L278" s="180"/>
      <c r="M278" s="184"/>
      <c r="N278" s="185"/>
      <c r="O278" s="185"/>
      <c r="P278" s="185"/>
      <c r="Q278" s="185"/>
      <c r="R278" s="185"/>
      <c r="S278" s="185"/>
      <c r="T278" s="186"/>
      <c r="AT278" s="181" t="s">
        <v>134</v>
      </c>
      <c r="AU278" s="181" t="s">
        <v>83</v>
      </c>
      <c r="AV278" s="15" t="s">
        <v>79</v>
      </c>
      <c r="AW278" s="15" t="s">
        <v>30</v>
      </c>
      <c r="AX278" s="15" t="s">
        <v>74</v>
      </c>
      <c r="AY278" s="181" t="s">
        <v>125</v>
      </c>
    </row>
    <row r="279" spans="1:65" s="13" customFormat="1">
      <c r="B279" s="153"/>
      <c r="D279" s="154" t="s">
        <v>134</v>
      </c>
      <c r="E279" s="155" t="s">
        <v>1</v>
      </c>
      <c r="F279" s="156" t="s">
        <v>366</v>
      </c>
      <c r="H279" s="157">
        <v>1.35</v>
      </c>
      <c r="I279" s="158"/>
      <c r="L279" s="153"/>
      <c r="M279" s="159"/>
      <c r="N279" s="160"/>
      <c r="O279" s="160"/>
      <c r="P279" s="160"/>
      <c r="Q279" s="160"/>
      <c r="R279" s="160"/>
      <c r="S279" s="160"/>
      <c r="T279" s="161"/>
      <c r="AT279" s="155" t="s">
        <v>134</v>
      </c>
      <c r="AU279" s="155" t="s">
        <v>83</v>
      </c>
      <c r="AV279" s="13" t="s">
        <v>83</v>
      </c>
      <c r="AW279" s="13" t="s">
        <v>30</v>
      </c>
      <c r="AX279" s="13" t="s">
        <v>74</v>
      </c>
      <c r="AY279" s="155" t="s">
        <v>125</v>
      </c>
    </row>
    <row r="280" spans="1:65" s="14" customFormat="1">
      <c r="B280" s="162"/>
      <c r="D280" s="154" t="s">
        <v>134</v>
      </c>
      <c r="E280" s="163" t="s">
        <v>1</v>
      </c>
      <c r="F280" s="164" t="s">
        <v>137</v>
      </c>
      <c r="H280" s="165">
        <v>2.6</v>
      </c>
      <c r="I280" s="166"/>
      <c r="L280" s="162"/>
      <c r="M280" s="167"/>
      <c r="N280" s="168"/>
      <c r="O280" s="168"/>
      <c r="P280" s="168"/>
      <c r="Q280" s="168"/>
      <c r="R280" s="168"/>
      <c r="S280" s="168"/>
      <c r="T280" s="169"/>
      <c r="AT280" s="163" t="s">
        <v>134</v>
      </c>
      <c r="AU280" s="163" t="s">
        <v>83</v>
      </c>
      <c r="AV280" s="14" t="s">
        <v>89</v>
      </c>
      <c r="AW280" s="14" t="s">
        <v>30</v>
      </c>
      <c r="AX280" s="14" t="s">
        <v>79</v>
      </c>
      <c r="AY280" s="163" t="s">
        <v>125</v>
      </c>
    </row>
    <row r="281" spans="1:65" s="12" customFormat="1" ht="22.9" customHeight="1">
      <c r="B281" s="126"/>
      <c r="D281" s="127" t="s">
        <v>73</v>
      </c>
      <c r="E281" s="137" t="s">
        <v>367</v>
      </c>
      <c r="F281" s="137" t="s">
        <v>368</v>
      </c>
      <c r="I281" s="129"/>
      <c r="J281" s="138">
        <f>BK281</f>
        <v>0</v>
      </c>
      <c r="L281" s="126"/>
      <c r="M281" s="131"/>
      <c r="N281" s="132"/>
      <c r="O281" s="132"/>
      <c r="P281" s="133">
        <f>P282</f>
        <v>0</v>
      </c>
      <c r="Q281" s="132"/>
      <c r="R281" s="133">
        <f>R282</f>
        <v>0</v>
      </c>
      <c r="S281" s="132"/>
      <c r="T281" s="134">
        <f>T282</f>
        <v>0</v>
      </c>
      <c r="AR281" s="127" t="s">
        <v>79</v>
      </c>
      <c r="AT281" s="135" t="s">
        <v>73</v>
      </c>
      <c r="AU281" s="135" t="s">
        <v>79</v>
      </c>
      <c r="AY281" s="127" t="s">
        <v>125</v>
      </c>
      <c r="BK281" s="136">
        <f>BK282</f>
        <v>0</v>
      </c>
    </row>
    <row r="282" spans="1:65" s="2" customFormat="1" ht="55.15" customHeight="1">
      <c r="A282" s="32"/>
      <c r="B282" s="139"/>
      <c r="C282" s="140" t="s">
        <v>369</v>
      </c>
      <c r="D282" s="140" t="s">
        <v>128</v>
      </c>
      <c r="E282" s="141" t="s">
        <v>370</v>
      </c>
      <c r="F282" s="142" t="s">
        <v>878</v>
      </c>
      <c r="G282" s="143" t="s">
        <v>212</v>
      </c>
      <c r="H282" s="144">
        <v>250</v>
      </c>
      <c r="I282" s="145"/>
      <c r="J282" s="146">
        <f>ROUND(I282*H282,2)</f>
        <v>0</v>
      </c>
      <c r="K282" s="142" t="s">
        <v>132</v>
      </c>
      <c r="L282" s="33"/>
      <c r="M282" s="147" t="s">
        <v>1</v>
      </c>
      <c r="N282" s="148" t="s">
        <v>39</v>
      </c>
      <c r="O282" s="58"/>
      <c r="P282" s="149">
        <f>O282*H282</f>
        <v>0</v>
      </c>
      <c r="Q282" s="149">
        <v>0</v>
      </c>
      <c r="R282" s="149">
        <f>Q282*H282</f>
        <v>0</v>
      </c>
      <c r="S282" s="149">
        <v>0</v>
      </c>
      <c r="T282" s="150">
        <f>S282*H282</f>
        <v>0</v>
      </c>
      <c r="U282" s="32"/>
      <c r="V282" s="32"/>
      <c r="W282" s="32"/>
      <c r="X282" s="32"/>
      <c r="Y282" s="32"/>
      <c r="Z282" s="32"/>
      <c r="AA282" s="32"/>
      <c r="AB282" s="32"/>
      <c r="AC282" s="32"/>
      <c r="AD282" s="32"/>
      <c r="AE282" s="32"/>
      <c r="AR282" s="151" t="s">
        <v>89</v>
      </c>
      <c r="AT282" s="151" t="s">
        <v>128</v>
      </c>
      <c r="AU282" s="151" t="s">
        <v>83</v>
      </c>
      <c r="AY282" s="17" t="s">
        <v>125</v>
      </c>
      <c r="BE282" s="152">
        <f>IF(N282="základní",J282,0)</f>
        <v>0</v>
      </c>
      <c r="BF282" s="152">
        <f>IF(N282="snížená",J282,0)</f>
        <v>0</v>
      </c>
      <c r="BG282" s="152">
        <f>IF(N282="zákl. přenesená",J282,0)</f>
        <v>0</v>
      </c>
      <c r="BH282" s="152">
        <f>IF(N282="sníž. přenesená",J282,0)</f>
        <v>0</v>
      </c>
      <c r="BI282" s="152">
        <f>IF(N282="nulová",J282,0)</f>
        <v>0</v>
      </c>
      <c r="BJ282" s="17" t="s">
        <v>79</v>
      </c>
      <c r="BK282" s="152">
        <f>ROUND(I282*H282,2)</f>
        <v>0</v>
      </c>
      <c r="BL282" s="17" t="s">
        <v>89</v>
      </c>
      <c r="BM282" s="151" t="s">
        <v>371</v>
      </c>
    </row>
    <row r="283" spans="1:65" s="12" customFormat="1" ht="22.9" customHeight="1">
      <c r="B283" s="126"/>
      <c r="D283" s="127" t="s">
        <v>73</v>
      </c>
      <c r="E283" s="137" t="s">
        <v>151</v>
      </c>
      <c r="F283" s="137" t="s">
        <v>372</v>
      </c>
      <c r="I283" s="129"/>
      <c r="J283" s="138">
        <f>BK283</f>
        <v>0</v>
      </c>
      <c r="L283" s="126"/>
      <c r="M283" s="131"/>
      <c r="N283" s="132"/>
      <c r="O283" s="132"/>
      <c r="P283" s="133">
        <f>SUM(P284:P371)</f>
        <v>0</v>
      </c>
      <c r="Q283" s="132"/>
      <c r="R283" s="133">
        <f>SUM(R284:R371)</f>
        <v>215.50565</v>
      </c>
      <c r="S283" s="132"/>
      <c r="T283" s="134">
        <f>SUM(T284:T371)</f>
        <v>0</v>
      </c>
      <c r="AR283" s="127" t="s">
        <v>79</v>
      </c>
      <c r="AT283" s="135" t="s">
        <v>73</v>
      </c>
      <c r="AU283" s="135" t="s">
        <v>79</v>
      </c>
      <c r="AY283" s="127" t="s">
        <v>125</v>
      </c>
      <c r="BK283" s="136">
        <f>SUM(BK284:BK371)</f>
        <v>0</v>
      </c>
    </row>
    <row r="284" spans="1:65" s="2" customFormat="1" ht="24.2" customHeight="1">
      <c r="A284" s="32"/>
      <c r="B284" s="139"/>
      <c r="C284" s="140" t="s">
        <v>373</v>
      </c>
      <c r="D284" s="140" t="s">
        <v>128</v>
      </c>
      <c r="E284" s="141" t="s">
        <v>374</v>
      </c>
      <c r="F284" s="142" t="s">
        <v>375</v>
      </c>
      <c r="G284" s="143" t="s">
        <v>164</v>
      </c>
      <c r="H284" s="144">
        <v>805</v>
      </c>
      <c r="I284" s="145"/>
      <c r="J284" s="146">
        <f>ROUND(I284*H284,2)</f>
        <v>0</v>
      </c>
      <c r="K284" s="142" t="s">
        <v>132</v>
      </c>
      <c r="L284" s="33"/>
      <c r="M284" s="147" t="s">
        <v>1</v>
      </c>
      <c r="N284" s="148" t="s">
        <v>39</v>
      </c>
      <c r="O284" s="58"/>
      <c r="P284" s="149">
        <f>O284*H284</f>
        <v>0</v>
      </c>
      <c r="Q284" s="149">
        <v>0</v>
      </c>
      <c r="R284" s="149">
        <f>Q284*H284</f>
        <v>0</v>
      </c>
      <c r="S284" s="149">
        <v>0</v>
      </c>
      <c r="T284" s="150">
        <f>S284*H284</f>
        <v>0</v>
      </c>
      <c r="U284" s="32"/>
      <c r="V284" s="32"/>
      <c r="W284" s="32"/>
      <c r="X284" s="32"/>
      <c r="Y284" s="32"/>
      <c r="Z284" s="32"/>
      <c r="AA284" s="32"/>
      <c r="AB284" s="32"/>
      <c r="AC284" s="32"/>
      <c r="AD284" s="32"/>
      <c r="AE284" s="32"/>
      <c r="AR284" s="151" t="s">
        <v>89</v>
      </c>
      <c r="AT284" s="151" t="s">
        <v>128</v>
      </c>
      <c r="AU284" s="151" t="s">
        <v>83</v>
      </c>
      <c r="AY284" s="17" t="s">
        <v>125</v>
      </c>
      <c r="BE284" s="152">
        <f>IF(N284="základní",J284,0)</f>
        <v>0</v>
      </c>
      <c r="BF284" s="152">
        <f>IF(N284="snížená",J284,0)</f>
        <v>0</v>
      </c>
      <c r="BG284" s="152">
        <f>IF(N284="zákl. přenesená",J284,0)</f>
        <v>0</v>
      </c>
      <c r="BH284" s="152">
        <f>IF(N284="sníž. přenesená",J284,0)</f>
        <v>0</v>
      </c>
      <c r="BI284" s="152">
        <f>IF(N284="nulová",J284,0)</f>
        <v>0</v>
      </c>
      <c r="BJ284" s="17" t="s">
        <v>79</v>
      </c>
      <c r="BK284" s="152">
        <f>ROUND(I284*H284,2)</f>
        <v>0</v>
      </c>
      <c r="BL284" s="17" t="s">
        <v>89</v>
      </c>
      <c r="BM284" s="151" t="s">
        <v>376</v>
      </c>
    </row>
    <row r="285" spans="1:65" s="15" customFormat="1">
      <c r="B285" s="180"/>
      <c r="D285" s="154" t="s">
        <v>134</v>
      </c>
      <c r="E285" s="181" t="s">
        <v>1</v>
      </c>
      <c r="F285" s="182" t="s">
        <v>377</v>
      </c>
      <c r="H285" s="181" t="s">
        <v>1</v>
      </c>
      <c r="I285" s="183"/>
      <c r="L285" s="180"/>
      <c r="M285" s="184"/>
      <c r="N285" s="185"/>
      <c r="O285" s="185"/>
      <c r="P285" s="185"/>
      <c r="Q285" s="185"/>
      <c r="R285" s="185"/>
      <c r="S285" s="185"/>
      <c r="T285" s="186"/>
      <c r="AT285" s="181" t="s">
        <v>134</v>
      </c>
      <c r="AU285" s="181" t="s">
        <v>83</v>
      </c>
      <c r="AV285" s="15" t="s">
        <v>79</v>
      </c>
      <c r="AW285" s="15" t="s">
        <v>30</v>
      </c>
      <c r="AX285" s="15" t="s">
        <v>74</v>
      </c>
      <c r="AY285" s="181" t="s">
        <v>125</v>
      </c>
    </row>
    <row r="286" spans="1:65" s="13" customFormat="1">
      <c r="B286" s="153"/>
      <c r="D286" s="154" t="s">
        <v>134</v>
      </c>
      <c r="E286" s="155" t="s">
        <v>1</v>
      </c>
      <c r="F286" s="156" t="s">
        <v>378</v>
      </c>
      <c r="H286" s="157">
        <v>100</v>
      </c>
      <c r="I286" s="158"/>
      <c r="L286" s="153"/>
      <c r="M286" s="159"/>
      <c r="N286" s="160"/>
      <c r="O286" s="160"/>
      <c r="P286" s="160"/>
      <c r="Q286" s="160"/>
      <c r="R286" s="160"/>
      <c r="S286" s="160"/>
      <c r="T286" s="161"/>
      <c r="AT286" s="155" t="s">
        <v>134</v>
      </c>
      <c r="AU286" s="155" t="s">
        <v>83</v>
      </c>
      <c r="AV286" s="13" t="s">
        <v>83</v>
      </c>
      <c r="AW286" s="13" t="s">
        <v>30</v>
      </c>
      <c r="AX286" s="13" t="s">
        <v>74</v>
      </c>
      <c r="AY286" s="155" t="s">
        <v>125</v>
      </c>
    </row>
    <row r="287" spans="1:65" s="15" customFormat="1">
      <c r="B287" s="180"/>
      <c r="D287" s="154" t="s">
        <v>134</v>
      </c>
      <c r="E287" s="181" t="s">
        <v>1</v>
      </c>
      <c r="F287" s="182" t="s">
        <v>379</v>
      </c>
      <c r="H287" s="181" t="s">
        <v>1</v>
      </c>
      <c r="I287" s="183"/>
      <c r="L287" s="180"/>
      <c r="M287" s="184"/>
      <c r="N287" s="185"/>
      <c r="O287" s="185"/>
      <c r="P287" s="185"/>
      <c r="Q287" s="185"/>
      <c r="R287" s="185"/>
      <c r="S287" s="185"/>
      <c r="T287" s="186"/>
      <c r="AT287" s="181" t="s">
        <v>134</v>
      </c>
      <c r="AU287" s="181" t="s">
        <v>83</v>
      </c>
      <c r="AV287" s="15" t="s">
        <v>79</v>
      </c>
      <c r="AW287" s="15" t="s">
        <v>30</v>
      </c>
      <c r="AX287" s="15" t="s">
        <v>74</v>
      </c>
      <c r="AY287" s="181" t="s">
        <v>125</v>
      </c>
    </row>
    <row r="288" spans="1:65" s="13" customFormat="1">
      <c r="B288" s="153"/>
      <c r="D288" s="154" t="s">
        <v>134</v>
      </c>
      <c r="E288" s="155" t="s">
        <v>1</v>
      </c>
      <c r="F288" s="156" t="s">
        <v>380</v>
      </c>
      <c r="H288" s="157">
        <v>16</v>
      </c>
      <c r="I288" s="158"/>
      <c r="L288" s="153"/>
      <c r="M288" s="159"/>
      <c r="N288" s="160"/>
      <c r="O288" s="160"/>
      <c r="P288" s="160"/>
      <c r="Q288" s="160"/>
      <c r="R288" s="160"/>
      <c r="S288" s="160"/>
      <c r="T288" s="161"/>
      <c r="AT288" s="155" t="s">
        <v>134</v>
      </c>
      <c r="AU288" s="155" t="s">
        <v>83</v>
      </c>
      <c r="AV288" s="13" t="s">
        <v>83</v>
      </c>
      <c r="AW288" s="13" t="s">
        <v>30</v>
      </c>
      <c r="AX288" s="13" t="s">
        <v>74</v>
      </c>
      <c r="AY288" s="155" t="s">
        <v>125</v>
      </c>
    </row>
    <row r="289" spans="1:65" s="15" customFormat="1">
      <c r="B289" s="180"/>
      <c r="D289" s="154" t="s">
        <v>134</v>
      </c>
      <c r="E289" s="181" t="s">
        <v>1</v>
      </c>
      <c r="F289" s="182" t="s">
        <v>196</v>
      </c>
      <c r="H289" s="181" t="s">
        <v>1</v>
      </c>
      <c r="I289" s="183"/>
      <c r="L289" s="180"/>
      <c r="M289" s="184"/>
      <c r="N289" s="185"/>
      <c r="O289" s="185"/>
      <c r="P289" s="185"/>
      <c r="Q289" s="185"/>
      <c r="R289" s="185"/>
      <c r="S289" s="185"/>
      <c r="T289" s="186"/>
      <c r="AT289" s="181" t="s">
        <v>134</v>
      </c>
      <c r="AU289" s="181" t="s">
        <v>83</v>
      </c>
      <c r="AV289" s="15" t="s">
        <v>79</v>
      </c>
      <c r="AW289" s="15" t="s">
        <v>30</v>
      </c>
      <c r="AX289" s="15" t="s">
        <v>74</v>
      </c>
      <c r="AY289" s="181" t="s">
        <v>125</v>
      </c>
    </row>
    <row r="290" spans="1:65" s="13" customFormat="1">
      <c r="B290" s="153"/>
      <c r="D290" s="154" t="s">
        <v>134</v>
      </c>
      <c r="E290" s="155" t="s">
        <v>1</v>
      </c>
      <c r="F290" s="156" t="s">
        <v>381</v>
      </c>
      <c r="H290" s="157">
        <v>352</v>
      </c>
      <c r="I290" s="158"/>
      <c r="L290" s="153"/>
      <c r="M290" s="159"/>
      <c r="N290" s="160"/>
      <c r="O290" s="160"/>
      <c r="P290" s="160"/>
      <c r="Q290" s="160"/>
      <c r="R290" s="160"/>
      <c r="S290" s="160"/>
      <c r="T290" s="161"/>
      <c r="AT290" s="155" t="s">
        <v>134</v>
      </c>
      <c r="AU290" s="155" t="s">
        <v>83</v>
      </c>
      <c r="AV290" s="13" t="s">
        <v>83</v>
      </c>
      <c r="AW290" s="13" t="s">
        <v>30</v>
      </c>
      <c r="AX290" s="13" t="s">
        <v>74</v>
      </c>
      <c r="AY290" s="155" t="s">
        <v>125</v>
      </c>
    </row>
    <row r="291" spans="1:65" s="15" customFormat="1">
      <c r="B291" s="180"/>
      <c r="D291" s="154" t="s">
        <v>134</v>
      </c>
      <c r="E291" s="181" t="s">
        <v>1</v>
      </c>
      <c r="F291" s="182" t="s">
        <v>382</v>
      </c>
      <c r="H291" s="181" t="s">
        <v>1</v>
      </c>
      <c r="I291" s="183"/>
      <c r="L291" s="180"/>
      <c r="M291" s="184"/>
      <c r="N291" s="185"/>
      <c r="O291" s="185"/>
      <c r="P291" s="185"/>
      <c r="Q291" s="185"/>
      <c r="R291" s="185"/>
      <c r="S291" s="185"/>
      <c r="T291" s="186"/>
      <c r="AT291" s="181" t="s">
        <v>134</v>
      </c>
      <c r="AU291" s="181" t="s">
        <v>83</v>
      </c>
      <c r="AV291" s="15" t="s">
        <v>79</v>
      </c>
      <c r="AW291" s="15" t="s">
        <v>30</v>
      </c>
      <c r="AX291" s="15" t="s">
        <v>74</v>
      </c>
      <c r="AY291" s="181" t="s">
        <v>125</v>
      </c>
    </row>
    <row r="292" spans="1:65" s="13" customFormat="1">
      <c r="B292" s="153"/>
      <c r="D292" s="154" t="s">
        <v>134</v>
      </c>
      <c r="E292" s="155" t="s">
        <v>1</v>
      </c>
      <c r="F292" s="156" t="s">
        <v>383</v>
      </c>
      <c r="H292" s="157">
        <v>337</v>
      </c>
      <c r="I292" s="158"/>
      <c r="L292" s="153"/>
      <c r="M292" s="159"/>
      <c r="N292" s="160"/>
      <c r="O292" s="160"/>
      <c r="P292" s="160"/>
      <c r="Q292" s="160"/>
      <c r="R292" s="160"/>
      <c r="S292" s="160"/>
      <c r="T292" s="161"/>
      <c r="AT292" s="155" t="s">
        <v>134</v>
      </c>
      <c r="AU292" s="155" t="s">
        <v>83</v>
      </c>
      <c r="AV292" s="13" t="s">
        <v>83</v>
      </c>
      <c r="AW292" s="13" t="s">
        <v>30</v>
      </c>
      <c r="AX292" s="13" t="s">
        <v>74</v>
      </c>
      <c r="AY292" s="155" t="s">
        <v>125</v>
      </c>
    </row>
    <row r="293" spans="1:65" s="14" customFormat="1">
      <c r="B293" s="162"/>
      <c r="D293" s="154" t="s">
        <v>134</v>
      </c>
      <c r="E293" s="163" t="s">
        <v>1</v>
      </c>
      <c r="F293" s="164" t="s">
        <v>137</v>
      </c>
      <c r="H293" s="165">
        <v>805</v>
      </c>
      <c r="I293" s="166"/>
      <c r="L293" s="162"/>
      <c r="M293" s="167"/>
      <c r="N293" s="168"/>
      <c r="O293" s="168"/>
      <c r="P293" s="168"/>
      <c r="Q293" s="168"/>
      <c r="R293" s="168"/>
      <c r="S293" s="168"/>
      <c r="T293" s="169"/>
      <c r="AT293" s="163" t="s">
        <v>134</v>
      </c>
      <c r="AU293" s="163" t="s">
        <v>83</v>
      </c>
      <c r="AV293" s="14" t="s">
        <v>89</v>
      </c>
      <c r="AW293" s="14" t="s">
        <v>30</v>
      </c>
      <c r="AX293" s="14" t="s">
        <v>79</v>
      </c>
      <c r="AY293" s="163" t="s">
        <v>125</v>
      </c>
    </row>
    <row r="294" spans="1:65" s="2" customFormat="1" ht="24.2" customHeight="1">
      <c r="A294" s="32"/>
      <c r="B294" s="139"/>
      <c r="C294" s="140" t="s">
        <v>384</v>
      </c>
      <c r="D294" s="140" t="s">
        <v>128</v>
      </c>
      <c r="E294" s="141" t="s">
        <v>385</v>
      </c>
      <c r="F294" s="142" t="s">
        <v>386</v>
      </c>
      <c r="G294" s="143" t="s">
        <v>164</v>
      </c>
      <c r="H294" s="144">
        <v>137.30000000000001</v>
      </c>
      <c r="I294" s="145"/>
      <c r="J294" s="146">
        <f>ROUND(I294*H294,2)</f>
        <v>0</v>
      </c>
      <c r="K294" s="142" t="s">
        <v>132</v>
      </c>
      <c r="L294" s="33"/>
      <c r="M294" s="147" t="s">
        <v>1</v>
      </c>
      <c r="N294" s="148" t="s">
        <v>39</v>
      </c>
      <c r="O294" s="58"/>
      <c r="P294" s="149">
        <f>O294*H294</f>
        <v>0</v>
      </c>
      <c r="Q294" s="149">
        <v>0</v>
      </c>
      <c r="R294" s="149">
        <f>Q294*H294</f>
        <v>0</v>
      </c>
      <c r="S294" s="149">
        <v>0</v>
      </c>
      <c r="T294" s="150">
        <f>S294*H294</f>
        <v>0</v>
      </c>
      <c r="U294" s="32"/>
      <c r="V294" s="32"/>
      <c r="W294" s="32"/>
      <c r="X294" s="32"/>
      <c r="Y294" s="32"/>
      <c r="Z294" s="32"/>
      <c r="AA294" s="32"/>
      <c r="AB294" s="32"/>
      <c r="AC294" s="32"/>
      <c r="AD294" s="32"/>
      <c r="AE294" s="32"/>
      <c r="AR294" s="151" t="s">
        <v>89</v>
      </c>
      <c r="AT294" s="151" t="s">
        <v>128</v>
      </c>
      <c r="AU294" s="151" t="s">
        <v>83</v>
      </c>
      <c r="AY294" s="17" t="s">
        <v>125</v>
      </c>
      <c r="BE294" s="152">
        <f>IF(N294="základní",J294,0)</f>
        <v>0</v>
      </c>
      <c r="BF294" s="152">
        <f>IF(N294="snížená",J294,0)</f>
        <v>0</v>
      </c>
      <c r="BG294" s="152">
        <f>IF(N294="zákl. přenesená",J294,0)</f>
        <v>0</v>
      </c>
      <c r="BH294" s="152">
        <f>IF(N294="sníž. přenesená",J294,0)</f>
        <v>0</v>
      </c>
      <c r="BI294" s="152">
        <f>IF(N294="nulová",J294,0)</f>
        <v>0</v>
      </c>
      <c r="BJ294" s="17" t="s">
        <v>79</v>
      </c>
      <c r="BK294" s="152">
        <f>ROUND(I294*H294,2)</f>
        <v>0</v>
      </c>
      <c r="BL294" s="17" t="s">
        <v>89</v>
      </c>
      <c r="BM294" s="151" t="s">
        <v>387</v>
      </c>
    </row>
    <row r="295" spans="1:65" s="15" customFormat="1">
      <c r="B295" s="180"/>
      <c r="D295" s="154" t="s">
        <v>134</v>
      </c>
      <c r="E295" s="181" t="s">
        <v>1</v>
      </c>
      <c r="F295" s="182" t="s">
        <v>388</v>
      </c>
      <c r="H295" s="181" t="s">
        <v>1</v>
      </c>
      <c r="I295" s="183"/>
      <c r="L295" s="180"/>
      <c r="M295" s="184"/>
      <c r="N295" s="185"/>
      <c r="O295" s="185"/>
      <c r="P295" s="185"/>
      <c r="Q295" s="185"/>
      <c r="R295" s="185"/>
      <c r="S295" s="185"/>
      <c r="T295" s="186"/>
      <c r="AT295" s="181" t="s">
        <v>134</v>
      </c>
      <c r="AU295" s="181" t="s">
        <v>83</v>
      </c>
      <c r="AV295" s="15" t="s">
        <v>79</v>
      </c>
      <c r="AW295" s="15" t="s">
        <v>30</v>
      </c>
      <c r="AX295" s="15" t="s">
        <v>74</v>
      </c>
      <c r="AY295" s="181" t="s">
        <v>125</v>
      </c>
    </row>
    <row r="296" spans="1:65" s="13" customFormat="1">
      <c r="B296" s="153"/>
      <c r="D296" s="154" t="s">
        <v>134</v>
      </c>
      <c r="E296" s="155" t="s">
        <v>1</v>
      </c>
      <c r="F296" s="156" t="s">
        <v>389</v>
      </c>
      <c r="H296" s="157">
        <v>117.3</v>
      </c>
      <c r="I296" s="158"/>
      <c r="L296" s="153"/>
      <c r="M296" s="159"/>
      <c r="N296" s="160"/>
      <c r="O296" s="160"/>
      <c r="P296" s="160"/>
      <c r="Q296" s="160"/>
      <c r="R296" s="160"/>
      <c r="S296" s="160"/>
      <c r="T296" s="161"/>
      <c r="AT296" s="155" t="s">
        <v>134</v>
      </c>
      <c r="AU296" s="155" t="s">
        <v>83</v>
      </c>
      <c r="AV296" s="13" t="s">
        <v>83</v>
      </c>
      <c r="AW296" s="13" t="s">
        <v>30</v>
      </c>
      <c r="AX296" s="13" t="s">
        <v>74</v>
      </c>
      <c r="AY296" s="155" t="s">
        <v>125</v>
      </c>
    </row>
    <row r="297" spans="1:65" s="15" customFormat="1">
      <c r="B297" s="180"/>
      <c r="D297" s="154" t="s">
        <v>134</v>
      </c>
      <c r="E297" s="181" t="s">
        <v>1</v>
      </c>
      <c r="F297" s="182" t="s">
        <v>390</v>
      </c>
      <c r="H297" s="181" t="s">
        <v>1</v>
      </c>
      <c r="I297" s="183"/>
      <c r="L297" s="180"/>
      <c r="M297" s="184"/>
      <c r="N297" s="185"/>
      <c r="O297" s="185"/>
      <c r="P297" s="185"/>
      <c r="Q297" s="185"/>
      <c r="R297" s="185"/>
      <c r="S297" s="185"/>
      <c r="T297" s="186"/>
      <c r="AT297" s="181" t="s">
        <v>134</v>
      </c>
      <c r="AU297" s="181" t="s">
        <v>83</v>
      </c>
      <c r="AV297" s="15" t="s">
        <v>79</v>
      </c>
      <c r="AW297" s="15" t="s">
        <v>30</v>
      </c>
      <c r="AX297" s="15" t="s">
        <v>74</v>
      </c>
      <c r="AY297" s="181" t="s">
        <v>125</v>
      </c>
    </row>
    <row r="298" spans="1:65" s="13" customFormat="1">
      <c r="B298" s="153"/>
      <c r="D298" s="154" t="s">
        <v>134</v>
      </c>
      <c r="E298" s="155" t="s">
        <v>1</v>
      </c>
      <c r="F298" s="156" t="s">
        <v>391</v>
      </c>
      <c r="H298" s="157">
        <v>20</v>
      </c>
      <c r="I298" s="158"/>
      <c r="L298" s="153"/>
      <c r="M298" s="159"/>
      <c r="N298" s="160"/>
      <c r="O298" s="160"/>
      <c r="P298" s="160"/>
      <c r="Q298" s="160"/>
      <c r="R298" s="160"/>
      <c r="S298" s="160"/>
      <c r="T298" s="161"/>
      <c r="AT298" s="155" t="s">
        <v>134</v>
      </c>
      <c r="AU298" s="155" t="s">
        <v>83</v>
      </c>
      <c r="AV298" s="13" t="s">
        <v>83</v>
      </c>
      <c r="AW298" s="13" t="s">
        <v>30</v>
      </c>
      <c r="AX298" s="13" t="s">
        <v>74</v>
      </c>
      <c r="AY298" s="155" t="s">
        <v>125</v>
      </c>
    </row>
    <row r="299" spans="1:65" s="14" customFormat="1">
      <c r="B299" s="162"/>
      <c r="D299" s="154" t="s">
        <v>134</v>
      </c>
      <c r="E299" s="163" t="s">
        <v>1</v>
      </c>
      <c r="F299" s="164" t="s">
        <v>137</v>
      </c>
      <c r="H299" s="165">
        <v>137.30000000000001</v>
      </c>
      <c r="I299" s="166"/>
      <c r="L299" s="162"/>
      <c r="M299" s="167"/>
      <c r="N299" s="168"/>
      <c r="O299" s="168"/>
      <c r="P299" s="168"/>
      <c r="Q299" s="168"/>
      <c r="R299" s="168"/>
      <c r="S299" s="168"/>
      <c r="T299" s="169"/>
      <c r="AT299" s="163" t="s">
        <v>134</v>
      </c>
      <c r="AU299" s="163" t="s">
        <v>83</v>
      </c>
      <c r="AV299" s="14" t="s">
        <v>89</v>
      </c>
      <c r="AW299" s="14" t="s">
        <v>30</v>
      </c>
      <c r="AX299" s="14" t="s">
        <v>79</v>
      </c>
      <c r="AY299" s="163" t="s">
        <v>125</v>
      </c>
    </row>
    <row r="300" spans="1:65" s="2" customFormat="1" ht="37.9" customHeight="1">
      <c r="A300" s="32"/>
      <c r="B300" s="139"/>
      <c r="C300" s="140" t="s">
        <v>392</v>
      </c>
      <c r="D300" s="140" t="s">
        <v>128</v>
      </c>
      <c r="E300" s="141" t="s">
        <v>393</v>
      </c>
      <c r="F300" s="142" t="s">
        <v>394</v>
      </c>
      <c r="G300" s="143" t="s">
        <v>164</v>
      </c>
      <c r="H300" s="144">
        <v>115</v>
      </c>
      <c r="I300" s="145"/>
      <c r="J300" s="146">
        <f>ROUND(I300*H300,2)</f>
        <v>0</v>
      </c>
      <c r="K300" s="142" t="s">
        <v>132</v>
      </c>
      <c r="L300" s="33"/>
      <c r="M300" s="147" t="s">
        <v>1</v>
      </c>
      <c r="N300" s="148" t="s">
        <v>39</v>
      </c>
      <c r="O300" s="58"/>
      <c r="P300" s="149">
        <f>O300*H300</f>
        <v>0</v>
      </c>
      <c r="Q300" s="149">
        <v>0</v>
      </c>
      <c r="R300" s="149">
        <f>Q300*H300</f>
        <v>0</v>
      </c>
      <c r="S300" s="149">
        <v>0</v>
      </c>
      <c r="T300" s="150">
        <f>S300*H300</f>
        <v>0</v>
      </c>
      <c r="U300" s="32"/>
      <c r="V300" s="32"/>
      <c r="W300" s="32"/>
      <c r="X300" s="32"/>
      <c r="Y300" s="32"/>
      <c r="Z300" s="32"/>
      <c r="AA300" s="32"/>
      <c r="AB300" s="32"/>
      <c r="AC300" s="32"/>
      <c r="AD300" s="32"/>
      <c r="AE300" s="32"/>
      <c r="AR300" s="151" t="s">
        <v>89</v>
      </c>
      <c r="AT300" s="151" t="s">
        <v>128</v>
      </c>
      <c r="AU300" s="151" t="s">
        <v>83</v>
      </c>
      <c r="AY300" s="17" t="s">
        <v>125</v>
      </c>
      <c r="BE300" s="152">
        <f>IF(N300="základní",J300,0)</f>
        <v>0</v>
      </c>
      <c r="BF300" s="152">
        <f>IF(N300="snížená",J300,0)</f>
        <v>0</v>
      </c>
      <c r="BG300" s="152">
        <f>IF(N300="zákl. přenesená",J300,0)</f>
        <v>0</v>
      </c>
      <c r="BH300" s="152">
        <f>IF(N300="sníž. přenesená",J300,0)</f>
        <v>0</v>
      </c>
      <c r="BI300" s="152">
        <f>IF(N300="nulová",J300,0)</f>
        <v>0</v>
      </c>
      <c r="BJ300" s="17" t="s">
        <v>79</v>
      </c>
      <c r="BK300" s="152">
        <f>ROUND(I300*H300,2)</f>
        <v>0</v>
      </c>
      <c r="BL300" s="17" t="s">
        <v>89</v>
      </c>
      <c r="BM300" s="151" t="s">
        <v>395</v>
      </c>
    </row>
    <row r="301" spans="1:65" s="15" customFormat="1">
      <c r="B301" s="180"/>
      <c r="D301" s="154" t="s">
        <v>134</v>
      </c>
      <c r="E301" s="181" t="s">
        <v>1</v>
      </c>
      <c r="F301" s="182" t="s">
        <v>388</v>
      </c>
      <c r="H301" s="181" t="s">
        <v>1</v>
      </c>
      <c r="I301" s="183"/>
      <c r="L301" s="180"/>
      <c r="M301" s="184"/>
      <c r="N301" s="185"/>
      <c r="O301" s="185"/>
      <c r="P301" s="185"/>
      <c r="Q301" s="185"/>
      <c r="R301" s="185"/>
      <c r="S301" s="185"/>
      <c r="T301" s="186"/>
      <c r="AT301" s="181" t="s">
        <v>134</v>
      </c>
      <c r="AU301" s="181" t="s">
        <v>83</v>
      </c>
      <c r="AV301" s="15" t="s">
        <v>79</v>
      </c>
      <c r="AW301" s="15" t="s">
        <v>30</v>
      </c>
      <c r="AX301" s="15" t="s">
        <v>74</v>
      </c>
      <c r="AY301" s="181" t="s">
        <v>125</v>
      </c>
    </row>
    <row r="302" spans="1:65" s="13" customFormat="1">
      <c r="B302" s="153"/>
      <c r="D302" s="154" t="s">
        <v>134</v>
      </c>
      <c r="E302" s="155" t="s">
        <v>1</v>
      </c>
      <c r="F302" s="156" t="s">
        <v>396</v>
      </c>
      <c r="H302" s="157">
        <v>115</v>
      </c>
      <c r="I302" s="158"/>
      <c r="L302" s="153"/>
      <c r="M302" s="159"/>
      <c r="N302" s="160"/>
      <c r="O302" s="160"/>
      <c r="P302" s="160"/>
      <c r="Q302" s="160"/>
      <c r="R302" s="160"/>
      <c r="S302" s="160"/>
      <c r="T302" s="161"/>
      <c r="AT302" s="155" t="s">
        <v>134</v>
      </c>
      <c r="AU302" s="155" t="s">
        <v>83</v>
      </c>
      <c r="AV302" s="13" t="s">
        <v>83</v>
      </c>
      <c r="AW302" s="13" t="s">
        <v>30</v>
      </c>
      <c r="AX302" s="13" t="s">
        <v>74</v>
      </c>
      <c r="AY302" s="155" t="s">
        <v>125</v>
      </c>
    </row>
    <row r="303" spans="1:65" s="14" customFormat="1">
      <c r="B303" s="162"/>
      <c r="D303" s="154" t="s">
        <v>134</v>
      </c>
      <c r="E303" s="163" t="s">
        <v>1</v>
      </c>
      <c r="F303" s="164" t="s">
        <v>137</v>
      </c>
      <c r="H303" s="165">
        <v>115</v>
      </c>
      <c r="I303" s="166"/>
      <c r="L303" s="162"/>
      <c r="M303" s="167"/>
      <c r="N303" s="168"/>
      <c r="O303" s="168"/>
      <c r="P303" s="168"/>
      <c r="Q303" s="168"/>
      <c r="R303" s="168"/>
      <c r="S303" s="168"/>
      <c r="T303" s="169"/>
      <c r="AT303" s="163" t="s">
        <v>134</v>
      </c>
      <c r="AU303" s="163" t="s">
        <v>83</v>
      </c>
      <c r="AV303" s="14" t="s">
        <v>89</v>
      </c>
      <c r="AW303" s="14" t="s">
        <v>30</v>
      </c>
      <c r="AX303" s="14" t="s">
        <v>79</v>
      </c>
      <c r="AY303" s="163" t="s">
        <v>125</v>
      </c>
    </row>
    <row r="304" spans="1:65" s="2" customFormat="1" ht="49.15" customHeight="1">
      <c r="A304" s="32"/>
      <c r="B304" s="139"/>
      <c r="C304" s="140" t="s">
        <v>397</v>
      </c>
      <c r="D304" s="140" t="s">
        <v>128</v>
      </c>
      <c r="E304" s="141" t="s">
        <v>398</v>
      </c>
      <c r="F304" s="142" t="s">
        <v>399</v>
      </c>
      <c r="G304" s="143" t="s">
        <v>164</v>
      </c>
      <c r="H304" s="144">
        <v>1545</v>
      </c>
      <c r="I304" s="145"/>
      <c r="J304" s="146">
        <f>ROUND(I304*H304,2)</f>
        <v>0</v>
      </c>
      <c r="K304" s="142" t="s">
        <v>132</v>
      </c>
      <c r="L304" s="33"/>
      <c r="M304" s="147" t="s">
        <v>1</v>
      </c>
      <c r="N304" s="148" t="s">
        <v>39</v>
      </c>
      <c r="O304" s="58"/>
      <c r="P304" s="149">
        <f>O304*H304</f>
        <v>0</v>
      </c>
      <c r="Q304" s="149">
        <v>0</v>
      </c>
      <c r="R304" s="149">
        <f>Q304*H304</f>
        <v>0</v>
      </c>
      <c r="S304" s="149">
        <v>0</v>
      </c>
      <c r="T304" s="150">
        <f>S304*H304</f>
        <v>0</v>
      </c>
      <c r="U304" s="32"/>
      <c r="V304" s="32"/>
      <c r="W304" s="32"/>
      <c r="X304" s="32"/>
      <c r="Y304" s="32"/>
      <c r="Z304" s="32"/>
      <c r="AA304" s="32"/>
      <c r="AB304" s="32"/>
      <c r="AC304" s="32"/>
      <c r="AD304" s="32"/>
      <c r="AE304" s="32"/>
      <c r="AR304" s="151" t="s">
        <v>89</v>
      </c>
      <c r="AT304" s="151" t="s">
        <v>128</v>
      </c>
      <c r="AU304" s="151" t="s">
        <v>83</v>
      </c>
      <c r="AY304" s="17" t="s">
        <v>125</v>
      </c>
      <c r="BE304" s="152">
        <f>IF(N304="základní",J304,0)</f>
        <v>0</v>
      </c>
      <c r="BF304" s="152">
        <f>IF(N304="snížená",J304,0)</f>
        <v>0</v>
      </c>
      <c r="BG304" s="152">
        <f>IF(N304="zákl. přenesená",J304,0)</f>
        <v>0</v>
      </c>
      <c r="BH304" s="152">
        <f>IF(N304="sníž. přenesená",J304,0)</f>
        <v>0</v>
      </c>
      <c r="BI304" s="152">
        <f>IF(N304="nulová",J304,0)</f>
        <v>0</v>
      </c>
      <c r="BJ304" s="17" t="s">
        <v>79</v>
      </c>
      <c r="BK304" s="152">
        <f>ROUND(I304*H304,2)</f>
        <v>0</v>
      </c>
      <c r="BL304" s="17" t="s">
        <v>89</v>
      </c>
      <c r="BM304" s="151" t="s">
        <v>400</v>
      </c>
    </row>
    <row r="305" spans="1:65" s="15" customFormat="1">
      <c r="B305" s="180"/>
      <c r="D305" s="154" t="s">
        <v>134</v>
      </c>
      <c r="E305" s="181" t="s">
        <v>1</v>
      </c>
      <c r="F305" s="182" t="s">
        <v>401</v>
      </c>
      <c r="H305" s="181" t="s">
        <v>1</v>
      </c>
      <c r="I305" s="183"/>
      <c r="L305" s="180"/>
      <c r="M305" s="184"/>
      <c r="N305" s="185"/>
      <c r="O305" s="185"/>
      <c r="P305" s="185"/>
      <c r="Q305" s="185"/>
      <c r="R305" s="185"/>
      <c r="S305" s="185"/>
      <c r="T305" s="186"/>
      <c r="AT305" s="181" t="s">
        <v>134</v>
      </c>
      <c r="AU305" s="181" t="s">
        <v>83</v>
      </c>
      <c r="AV305" s="15" t="s">
        <v>79</v>
      </c>
      <c r="AW305" s="15" t="s">
        <v>30</v>
      </c>
      <c r="AX305" s="15" t="s">
        <v>74</v>
      </c>
      <c r="AY305" s="181" t="s">
        <v>125</v>
      </c>
    </row>
    <row r="306" spans="1:65" s="13" customFormat="1">
      <c r="B306" s="153"/>
      <c r="D306" s="154" t="s">
        <v>134</v>
      </c>
      <c r="E306" s="155" t="s">
        <v>1</v>
      </c>
      <c r="F306" s="156" t="s">
        <v>402</v>
      </c>
      <c r="H306" s="157">
        <v>1545</v>
      </c>
      <c r="I306" s="158"/>
      <c r="L306" s="153"/>
      <c r="M306" s="159"/>
      <c r="N306" s="160"/>
      <c r="O306" s="160"/>
      <c r="P306" s="160"/>
      <c r="Q306" s="160"/>
      <c r="R306" s="160"/>
      <c r="S306" s="160"/>
      <c r="T306" s="161"/>
      <c r="AT306" s="155" t="s">
        <v>134</v>
      </c>
      <c r="AU306" s="155" t="s">
        <v>83</v>
      </c>
      <c r="AV306" s="13" t="s">
        <v>83</v>
      </c>
      <c r="AW306" s="13" t="s">
        <v>30</v>
      </c>
      <c r="AX306" s="13" t="s">
        <v>74</v>
      </c>
      <c r="AY306" s="155" t="s">
        <v>125</v>
      </c>
    </row>
    <row r="307" spans="1:65" s="14" customFormat="1">
      <c r="B307" s="162"/>
      <c r="D307" s="154" t="s">
        <v>134</v>
      </c>
      <c r="E307" s="163" t="s">
        <v>1</v>
      </c>
      <c r="F307" s="164" t="s">
        <v>137</v>
      </c>
      <c r="H307" s="165">
        <v>1545</v>
      </c>
      <c r="I307" s="166"/>
      <c r="L307" s="162"/>
      <c r="M307" s="167"/>
      <c r="N307" s="168"/>
      <c r="O307" s="168"/>
      <c r="P307" s="168"/>
      <c r="Q307" s="168"/>
      <c r="R307" s="168"/>
      <c r="S307" s="168"/>
      <c r="T307" s="169"/>
      <c r="AT307" s="163" t="s">
        <v>134</v>
      </c>
      <c r="AU307" s="163" t="s">
        <v>83</v>
      </c>
      <c r="AV307" s="14" t="s">
        <v>89</v>
      </c>
      <c r="AW307" s="14" t="s">
        <v>30</v>
      </c>
      <c r="AX307" s="14" t="s">
        <v>79</v>
      </c>
      <c r="AY307" s="163" t="s">
        <v>125</v>
      </c>
    </row>
    <row r="308" spans="1:65" s="2" customFormat="1" ht="49.15" customHeight="1">
      <c r="A308" s="32"/>
      <c r="B308" s="139"/>
      <c r="C308" s="140" t="s">
        <v>403</v>
      </c>
      <c r="D308" s="140" t="s">
        <v>128</v>
      </c>
      <c r="E308" s="141" t="s">
        <v>404</v>
      </c>
      <c r="F308" s="142" t="s">
        <v>405</v>
      </c>
      <c r="G308" s="143" t="s">
        <v>164</v>
      </c>
      <c r="H308" s="144">
        <v>58</v>
      </c>
      <c r="I308" s="145"/>
      <c r="J308" s="146">
        <f>ROUND(I308*H308,2)</f>
        <v>0</v>
      </c>
      <c r="K308" s="142" t="s">
        <v>132</v>
      </c>
      <c r="L308" s="33"/>
      <c r="M308" s="147" t="s">
        <v>1</v>
      </c>
      <c r="N308" s="148" t="s">
        <v>39</v>
      </c>
      <c r="O308" s="58"/>
      <c r="P308" s="149">
        <f>O308*H308</f>
        <v>0</v>
      </c>
      <c r="Q308" s="149">
        <v>0</v>
      </c>
      <c r="R308" s="149">
        <f>Q308*H308</f>
        <v>0</v>
      </c>
      <c r="S308" s="149">
        <v>0</v>
      </c>
      <c r="T308" s="150">
        <f>S308*H308</f>
        <v>0</v>
      </c>
      <c r="U308" s="32"/>
      <c r="V308" s="32"/>
      <c r="W308" s="32"/>
      <c r="X308" s="32"/>
      <c r="Y308" s="32"/>
      <c r="Z308" s="32"/>
      <c r="AA308" s="32"/>
      <c r="AB308" s="32"/>
      <c r="AC308" s="32"/>
      <c r="AD308" s="32"/>
      <c r="AE308" s="32"/>
      <c r="AR308" s="151" t="s">
        <v>89</v>
      </c>
      <c r="AT308" s="151" t="s">
        <v>128</v>
      </c>
      <c r="AU308" s="151" t="s">
        <v>83</v>
      </c>
      <c r="AY308" s="17" t="s">
        <v>125</v>
      </c>
      <c r="BE308" s="152">
        <f>IF(N308="základní",J308,0)</f>
        <v>0</v>
      </c>
      <c r="BF308" s="152">
        <f>IF(N308="snížená",J308,0)</f>
        <v>0</v>
      </c>
      <c r="BG308" s="152">
        <f>IF(N308="zákl. přenesená",J308,0)</f>
        <v>0</v>
      </c>
      <c r="BH308" s="152">
        <f>IF(N308="sníž. přenesená",J308,0)</f>
        <v>0</v>
      </c>
      <c r="BI308" s="152">
        <f>IF(N308="nulová",J308,0)</f>
        <v>0</v>
      </c>
      <c r="BJ308" s="17" t="s">
        <v>79</v>
      </c>
      <c r="BK308" s="152">
        <f>ROUND(I308*H308,2)</f>
        <v>0</v>
      </c>
      <c r="BL308" s="17" t="s">
        <v>89</v>
      </c>
      <c r="BM308" s="151" t="s">
        <v>406</v>
      </c>
    </row>
    <row r="309" spans="1:65" s="15" customFormat="1">
      <c r="B309" s="180"/>
      <c r="D309" s="154" t="s">
        <v>134</v>
      </c>
      <c r="E309" s="181" t="s">
        <v>1</v>
      </c>
      <c r="F309" s="182" t="s">
        <v>377</v>
      </c>
      <c r="H309" s="181" t="s">
        <v>1</v>
      </c>
      <c r="I309" s="183"/>
      <c r="L309" s="180"/>
      <c r="M309" s="184"/>
      <c r="N309" s="185"/>
      <c r="O309" s="185"/>
      <c r="P309" s="185"/>
      <c r="Q309" s="185"/>
      <c r="R309" s="185"/>
      <c r="S309" s="185"/>
      <c r="T309" s="186"/>
      <c r="AT309" s="181" t="s">
        <v>134</v>
      </c>
      <c r="AU309" s="181" t="s">
        <v>83</v>
      </c>
      <c r="AV309" s="15" t="s">
        <v>79</v>
      </c>
      <c r="AW309" s="15" t="s">
        <v>30</v>
      </c>
      <c r="AX309" s="15" t="s">
        <v>74</v>
      </c>
      <c r="AY309" s="181" t="s">
        <v>125</v>
      </c>
    </row>
    <row r="310" spans="1:65" s="13" customFormat="1">
      <c r="B310" s="153"/>
      <c r="D310" s="154" t="s">
        <v>134</v>
      </c>
      <c r="E310" s="155" t="s">
        <v>1</v>
      </c>
      <c r="F310" s="156" t="s">
        <v>407</v>
      </c>
      <c r="H310" s="157">
        <v>50</v>
      </c>
      <c r="I310" s="158"/>
      <c r="L310" s="153"/>
      <c r="M310" s="159"/>
      <c r="N310" s="160"/>
      <c r="O310" s="160"/>
      <c r="P310" s="160"/>
      <c r="Q310" s="160"/>
      <c r="R310" s="160"/>
      <c r="S310" s="160"/>
      <c r="T310" s="161"/>
      <c r="AT310" s="155" t="s">
        <v>134</v>
      </c>
      <c r="AU310" s="155" t="s">
        <v>83</v>
      </c>
      <c r="AV310" s="13" t="s">
        <v>83</v>
      </c>
      <c r="AW310" s="13" t="s">
        <v>30</v>
      </c>
      <c r="AX310" s="13" t="s">
        <v>74</v>
      </c>
      <c r="AY310" s="155" t="s">
        <v>125</v>
      </c>
    </row>
    <row r="311" spans="1:65" s="15" customFormat="1">
      <c r="B311" s="180"/>
      <c r="D311" s="154" t="s">
        <v>134</v>
      </c>
      <c r="E311" s="181" t="s">
        <v>1</v>
      </c>
      <c r="F311" s="182" t="s">
        <v>408</v>
      </c>
      <c r="H311" s="181" t="s">
        <v>1</v>
      </c>
      <c r="I311" s="183"/>
      <c r="L311" s="180"/>
      <c r="M311" s="184"/>
      <c r="N311" s="185"/>
      <c r="O311" s="185"/>
      <c r="P311" s="185"/>
      <c r="Q311" s="185"/>
      <c r="R311" s="185"/>
      <c r="S311" s="185"/>
      <c r="T311" s="186"/>
      <c r="AT311" s="181" t="s">
        <v>134</v>
      </c>
      <c r="AU311" s="181" t="s">
        <v>83</v>
      </c>
      <c r="AV311" s="15" t="s">
        <v>79</v>
      </c>
      <c r="AW311" s="15" t="s">
        <v>30</v>
      </c>
      <c r="AX311" s="15" t="s">
        <v>74</v>
      </c>
      <c r="AY311" s="181" t="s">
        <v>125</v>
      </c>
    </row>
    <row r="312" spans="1:65" s="13" customFormat="1">
      <c r="B312" s="153"/>
      <c r="D312" s="154" t="s">
        <v>134</v>
      </c>
      <c r="E312" s="155" t="s">
        <v>1</v>
      </c>
      <c r="F312" s="156" t="s">
        <v>409</v>
      </c>
      <c r="H312" s="157">
        <v>8</v>
      </c>
      <c r="I312" s="158"/>
      <c r="L312" s="153"/>
      <c r="M312" s="159"/>
      <c r="N312" s="160"/>
      <c r="O312" s="160"/>
      <c r="P312" s="160"/>
      <c r="Q312" s="160"/>
      <c r="R312" s="160"/>
      <c r="S312" s="160"/>
      <c r="T312" s="161"/>
      <c r="AT312" s="155" t="s">
        <v>134</v>
      </c>
      <c r="AU312" s="155" t="s">
        <v>83</v>
      </c>
      <c r="AV312" s="13" t="s">
        <v>83</v>
      </c>
      <c r="AW312" s="13" t="s">
        <v>30</v>
      </c>
      <c r="AX312" s="13" t="s">
        <v>74</v>
      </c>
      <c r="AY312" s="155" t="s">
        <v>125</v>
      </c>
    </row>
    <row r="313" spans="1:65" s="14" customFormat="1">
      <c r="B313" s="162"/>
      <c r="D313" s="154" t="s">
        <v>134</v>
      </c>
      <c r="E313" s="163" t="s">
        <v>1</v>
      </c>
      <c r="F313" s="164" t="s">
        <v>137</v>
      </c>
      <c r="H313" s="165">
        <v>58</v>
      </c>
      <c r="I313" s="166"/>
      <c r="L313" s="162"/>
      <c r="M313" s="167"/>
      <c r="N313" s="168"/>
      <c r="O313" s="168"/>
      <c r="P313" s="168"/>
      <c r="Q313" s="168"/>
      <c r="R313" s="168"/>
      <c r="S313" s="168"/>
      <c r="T313" s="169"/>
      <c r="AT313" s="163" t="s">
        <v>134</v>
      </c>
      <c r="AU313" s="163" t="s">
        <v>83</v>
      </c>
      <c r="AV313" s="14" t="s">
        <v>89</v>
      </c>
      <c r="AW313" s="14" t="s">
        <v>30</v>
      </c>
      <c r="AX313" s="14" t="s">
        <v>79</v>
      </c>
      <c r="AY313" s="163" t="s">
        <v>125</v>
      </c>
    </row>
    <row r="314" spans="1:65" s="2" customFormat="1" ht="24.2" customHeight="1">
      <c r="A314" s="32"/>
      <c r="B314" s="139"/>
      <c r="C314" s="140" t="s">
        <v>410</v>
      </c>
      <c r="D314" s="140" t="s">
        <v>128</v>
      </c>
      <c r="E314" s="141" t="s">
        <v>411</v>
      </c>
      <c r="F314" s="142" t="s">
        <v>412</v>
      </c>
      <c r="G314" s="143" t="s">
        <v>131</v>
      </c>
      <c r="H314" s="144">
        <v>6</v>
      </c>
      <c r="I314" s="145"/>
      <c r="J314" s="146">
        <f>ROUND(I314*H314,2)</f>
        <v>0</v>
      </c>
      <c r="K314" s="142" t="s">
        <v>132</v>
      </c>
      <c r="L314" s="33"/>
      <c r="M314" s="147" t="s">
        <v>1</v>
      </c>
      <c r="N314" s="148" t="s">
        <v>39</v>
      </c>
      <c r="O314" s="58"/>
      <c r="P314" s="149">
        <f>O314*H314</f>
        <v>0</v>
      </c>
      <c r="Q314" s="149">
        <v>0</v>
      </c>
      <c r="R314" s="149">
        <f>Q314*H314</f>
        <v>0</v>
      </c>
      <c r="S314" s="149">
        <v>0</v>
      </c>
      <c r="T314" s="150">
        <f>S314*H314</f>
        <v>0</v>
      </c>
      <c r="U314" s="32"/>
      <c r="V314" s="32"/>
      <c r="W314" s="32"/>
      <c r="X314" s="32"/>
      <c r="Y314" s="32"/>
      <c r="Z314" s="32"/>
      <c r="AA314" s="32"/>
      <c r="AB314" s="32"/>
      <c r="AC314" s="32"/>
      <c r="AD314" s="32"/>
      <c r="AE314" s="32"/>
      <c r="AR314" s="151" t="s">
        <v>89</v>
      </c>
      <c r="AT314" s="151" t="s">
        <v>128</v>
      </c>
      <c r="AU314" s="151" t="s">
        <v>83</v>
      </c>
      <c r="AY314" s="17" t="s">
        <v>125</v>
      </c>
      <c r="BE314" s="152">
        <f>IF(N314="základní",J314,0)</f>
        <v>0</v>
      </c>
      <c r="BF314" s="152">
        <f>IF(N314="snížená",J314,0)</f>
        <v>0</v>
      </c>
      <c r="BG314" s="152">
        <f>IF(N314="zákl. přenesená",J314,0)</f>
        <v>0</v>
      </c>
      <c r="BH314" s="152">
        <f>IF(N314="sníž. přenesená",J314,0)</f>
        <v>0</v>
      </c>
      <c r="BI314" s="152">
        <f>IF(N314="nulová",J314,0)</f>
        <v>0</v>
      </c>
      <c r="BJ314" s="17" t="s">
        <v>79</v>
      </c>
      <c r="BK314" s="152">
        <f>ROUND(I314*H314,2)</f>
        <v>0</v>
      </c>
      <c r="BL314" s="17" t="s">
        <v>89</v>
      </c>
      <c r="BM314" s="151" t="s">
        <v>413</v>
      </c>
    </row>
    <row r="315" spans="1:65" s="2" customFormat="1" ht="24.2" customHeight="1">
      <c r="A315" s="32"/>
      <c r="B315" s="139"/>
      <c r="C315" s="140" t="s">
        <v>414</v>
      </c>
      <c r="D315" s="140" t="s">
        <v>128</v>
      </c>
      <c r="E315" s="141" t="s">
        <v>415</v>
      </c>
      <c r="F315" s="142" t="s">
        <v>416</v>
      </c>
      <c r="G315" s="143" t="s">
        <v>164</v>
      </c>
      <c r="H315" s="144">
        <v>298</v>
      </c>
      <c r="I315" s="145"/>
      <c r="J315" s="146">
        <f>ROUND(I315*H315,2)</f>
        <v>0</v>
      </c>
      <c r="K315" s="142" t="s">
        <v>132</v>
      </c>
      <c r="L315" s="33"/>
      <c r="M315" s="147" t="s">
        <v>1</v>
      </c>
      <c r="N315" s="148" t="s">
        <v>39</v>
      </c>
      <c r="O315" s="58"/>
      <c r="P315" s="149">
        <f>O315*H315</f>
        <v>0</v>
      </c>
      <c r="Q315" s="149">
        <v>0</v>
      </c>
      <c r="R315" s="149">
        <f>Q315*H315</f>
        <v>0</v>
      </c>
      <c r="S315" s="149">
        <v>0</v>
      </c>
      <c r="T315" s="150">
        <f>S315*H315</f>
        <v>0</v>
      </c>
      <c r="U315" s="32"/>
      <c r="V315" s="32"/>
      <c r="W315" s="32"/>
      <c r="X315" s="32"/>
      <c r="Y315" s="32"/>
      <c r="Z315" s="32"/>
      <c r="AA315" s="32"/>
      <c r="AB315" s="32"/>
      <c r="AC315" s="32"/>
      <c r="AD315" s="32"/>
      <c r="AE315" s="32"/>
      <c r="AR315" s="151" t="s">
        <v>89</v>
      </c>
      <c r="AT315" s="151" t="s">
        <v>128</v>
      </c>
      <c r="AU315" s="151" t="s">
        <v>83</v>
      </c>
      <c r="AY315" s="17" t="s">
        <v>125</v>
      </c>
      <c r="BE315" s="152">
        <f>IF(N315="základní",J315,0)</f>
        <v>0</v>
      </c>
      <c r="BF315" s="152">
        <f>IF(N315="snížená",J315,0)</f>
        <v>0</v>
      </c>
      <c r="BG315" s="152">
        <f>IF(N315="zákl. přenesená",J315,0)</f>
        <v>0</v>
      </c>
      <c r="BH315" s="152">
        <f>IF(N315="sníž. přenesená",J315,0)</f>
        <v>0</v>
      </c>
      <c r="BI315" s="152">
        <f>IF(N315="nulová",J315,0)</f>
        <v>0</v>
      </c>
      <c r="BJ315" s="17" t="s">
        <v>79</v>
      </c>
      <c r="BK315" s="152">
        <f>ROUND(I315*H315,2)</f>
        <v>0</v>
      </c>
      <c r="BL315" s="17" t="s">
        <v>89</v>
      </c>
      <c r="BM315" s="151" t="s">
        <v>417</v>
      </c>
    </row>
    <row r="316" spans="1:65" s="15" customFormat="1">
      <c r="B316" s="180"/>
      <c r="D316" s="154" t="s">
        <v>134</v>
      </c>
      <c r="E316" s="181" t="s">
        <v>1</v>
      </c>
      <c r="F316" s="182" t="s">
        <v>185</v>
      </c>
      <c r="H316" s="181" t="s">
        <v>1</v>
      </c>
      <c r="I316" s="183"/>
      <c r="L316" s="180"/>
      <c r="M316" s="184"/>
      <c r="N316" s="185"/>
      <c r="O316" s="185"/>
      <c r="P316" s="185"/>
      <c r="Q316" s="185"/>
      <c r="R316" s="185"/>
      <c r="S316" s="185"/>
      <c r="T316" s="186"/>
      <c r="AT316" s="181" t="s">
        <v>134</v>
      </c>
      <c r="AU316" s="181" t="s">
        <v>83</v>
      </c>
      <c r="AV316" s="15" t="s">
        <v>79</v>
      </c>
      <c r="AW316" s="15" t="s">
        <v>30</v>
      </c>
      <c r="AX316" s="15" t="s">
        <v>74</v>
      </c>
      <c r="AY316" s="181" t="s">
        <v>125</v>
      </c>
    </row>
    <row r="317" spans="1:65" s="13" customFormat="1">
      <c r="B317" s="153"/>
      <c r="D317" s="154" t="s">
        <v>134</v>
      </c>
      <c r="E317" s="155" t="s">
        <v>1</v>
      </c>
      <c r="F317" s="156" t="s">
        <v>418</v>
      </c>
      <c r="H317" s="157">
        <v>58</v>
      </c>
      <c r="I317" s="158"/>
      <c r="L317" s="153"/>
      <c r="M317" s="159"/>
      <c r="N317" s="160"/>
      <c r="O317" s="160"/>
      <c r="P317" s="160"/>
      <c r="Q317" s="160"/>
      <c r="R317" s="160"/>
      <c r="S317" s="160"/>
      <c r="T317" s="161"/>
      <c r="AT317" s="155" t="s">
        <v>134</v>
      </c>
      <c r="AU317" s="155" t="s">
        <v>83</v>
      </c>
      <c r="AV317" s="13" t="s">
        <v>83</v>
      </c>
      <c r="AW317" s="13" t="s">
        <v>30</v>
      </c>
      <c r="AX317" s="13" t="s">
        <v>74</v>
      </c>
      <c r="AY317" s="155" t="s">
        <v>125</v>
      </c>
    </row>
    <row r="318" spans="1:65" s="15" customFormat="1">
      <c r="B318" s="180"/>
      <c r="D318" s="154" t="s">
        <v>134</v>
      </c>
      <c r="E318" s="181" t="s">
        <v>1</v>
      </c>
      <c r="F318" s="182" t="s">
        <v>419</v>
      </c>
      <c r="H318" s="181" t="s">
        <v>1</v>
      </c>
      <c r="I318" s="183"/>
      <c r="L318" s="180"/>
      <c r="M318" s="184"/>
      <c r="N318" s="185"/>
      <c r="O318" s="185"/>
      <c r="P318" s="185"/>
      <c r="Q318" s="185"/>
      <c r="R318" s="185"/>
      <c r="S318" s="185"/>
      <c r="T318" s="186"/>
      <c r="AT318" s="181" t="s">
        <v>134</v>
      </c>
      <c r="AU318" s="181" t="s">
        <v>83</v>
      </c>
      <c r="AV318" s="15" t="s">
        <v>79</v>
      </c>
      <c r="AW318" s="15" t="s">
        <v>30</v>
      </c>
      <c r="AX318" s="15" t="s">
        <v>74</v>
      </c>
      <c r="AY318" s="181" t="s">
        <v>125</v>
      </c>
    </row>
    <row r="319" spans="1:65" s="13" customFormat="1">
      <c r="B319" s="153"/>
      <c r="D319" s="154" t="s">
        <v>134</v>
      </c>
      <c r="E319" s="155" t="s">
        <v>1</v>
      </c>
      <c r="F319" s="156" t="s">
        <v>420</v>
      </c>
      <c r="H319" s="157">
        <v>240</v>
      </c>
      <c r="I319" s="158"/>
      <c r="L319" s="153"/>
      <c r="M319" s="159"/>
      <c r="N319" s="160"/>
      <c r="O319" s="160"/>
      <c r="P319" s="160"/>
      <c r="Q319" s="160"/>
      <c r="R319" s="160"/>
      <c r="S319" s="160"/>
      <c r="T319" s="161"/>
      <c r="AT319" s="155" t="s">
        <v>134</v>
      </c>
      <c r="AU319" s="155" t="s">
        <v>83</v>
      </c>
      <c r="AV319" s="13" t="s">
        <v>83</v>
      </c>
      <c r="AW319" s="13" t="s">
        <v>30</v>
      </c>
      <c r="AX319" s="13" t="s">
        <v>74</v>
      </c>
      <c r="AY319" s="155" t="s">
        <v>125</v>
      </c>
    </row>
    <row r="320" spans="1:65" s="14" customFormat="1">
      <c r="B320" s="162"/>
      <c r="D320" s="154" t="s">
        <v>134</v>
      </c>
      <c r="E320" s="163" t="s">
        <v>1</v>
      </c>
      <c r="F320" s="164" t="s">
        <v>137</v>
      </c>
      <c r="H320" s="165">
        <v>298</v>
      </c>
      <c r="I320" s="166"/>
      <c r="L320" s="162"/>
      <c r="M320" s="167"/>
      <c r="N320" s="168"/>
      <c r="O320" s="168"/>
      <c r="P320" s="168"/>
      <c r="Q320" s="168"/>
      <c r="R320" s="168"/>
      <c r="S320" s="168"/>
      <c r="T320" s="169"/>
      <c r="AT320" s="163" t="s">
        <v>134</v>
      </c>
      <c r="AU320" s="163" t="s">
        <v>83</v>
      </c>
      <c r="AV320" s="14" t="s">
        <v>89</v>
      </c>
      <c r="AW320" s="14" t="s">
        <v>30</v>
      </c>
      <c r="AX320" s="14" t="s">
        <v>79</v>
      </c>
      <c r="AY320" s="163" t="s">
        <v>125</v>
      </c>
    </row>
    <row r="321" spans="1:65" s="2" customFormat="1" ht="24.2" customHeight="1">
      <c r="A321" s="32"/>
      <c r="B321" s="139"/>
      <c r="C321" s="140" t="s">
        <v>421</v>
      </c>
      <c r="D321" s="140" t="s">
        <v>128</v>
      </c>
      <c r="E321" s="141" t="s">
        <v>422</v>
      </c>
      <c r="F321" s="142" t="s">
        <v>423</v>
      </c>
      <c r="G321" s="143" t="s">
        <v>164</v>
      </c>
      <c r="H321" s="144">
        <v>1595</v>
      </c>
      <c r="I321" s="145"/>
      <c r="J321" s="146">
        <f>ROUND(I321*H321,2)</f>
        <v>0</v>
      </c>
      <c r="K321" s="142" t="s">
        <v>132</v>
      </c>
      <c r="L321" s="33"/>
      <c r="M321" s="147" t="s">
        <v>1</v>
      </c>
      <c r="N321" s="148" t="s">
        <v>39</v>
      </c>
      <c r="O321" s="58"/>
      <c r="P321" s="149">
        <f>O321*H321</f>
        <v>0</v>
      </c>
      <c r="Q321" s="149">
        <v>0</v>
      </c>
      <c r="R321" s="149">
        <f>Q321*H321</f>
        <v>0</v>
      </c>
      <c r="S321" s="149">
        <v>0</v>
      </c>
      <c r="T321" s="150">
        <f>S321*H321</f>
        <v>0</v>
      </c>
      <c r="U321" s="32"/>
      <c r="V321" s="32"/>
      <c r="W321" s="32"/>
      <c r="X321" s="32"/>
      <c r="Y321" s="32"/>
      <c r="Z321" s="32"/>
      <c r="AA321" s="32"/>
      <c r="AB321" s="32"/>
      <c r="AC321" s="32"/>
      <c r="AD321" s="32"/>
      <c r="AE321" s="32"/>
      <c r="AR321" s="151" t="s">
        <v>89</v>
      </c>
      <c r="AT321" s="151" t="s">
        <v>128</v>
      </c>
      <c r="AU321" s="151" t="s">
        <v>83</v>
      </c>
      <c r="AY321" s="17" t="s">
        <v>125</v>
      </c>
      <c r="BE321" s="152">
        <f>IF(N321="základní",J321,0)</f>
        <v>0</v>
      </c>
      <c r="BF321" s="152">
        <f>IF(N321="snížená",J321,0)</f>
        <v>0</v>
      </c>
      <c r="BG321" s="152">
        <f>IF(N321="zákl. přenesená",J321,0)</f>
        <v>0</v>
      </c>
      <c r="BH321" s="152">
        <f>IF(N321="sníž. přenesená",J321,0)</f>
        <v>0</v>
      </c>
      <c r="BI321" s="152">
        <f>IF(N321="nulová",J321,0)</f>
        <v>0</v>
      </c>
      <c r="BJ321" s="17" t="s">
        <v>79</v>
      </c>
      <c r="BK321" s="152">
        <f>ROUND(I321*H321,2)</f>
        <v>0</v>
      </c>
      <c r="BL321" s="17" t="s">
        <v>89</v>
      </c>
      <c r="BM321" s="151" t="s">
        <v>424</v>
      </c>
    </row>
    <row r="322" spans="1:65" s="13" customFormat="1">
      <c r="B322" s="153"/>
      <c r="D322" s="154" t="s">
        <v>134</v>
      </c>
      <c r="E322" s="155" t="s">
        <v>1</v>
      </c>
      <c r="F322" s="156" t="s">
        <v>425</v>
      </c>
      <c r="H322" s="157">
        <v>1595</v>
      </c>
      <c r="I322" s="158"/>
      <c r="L322" s="153"/>
      <c r="M322" s="159"/>
      <c r="N322" s="160"/>
      <c r="O322" s="160"/>
      <c r="P322" s="160"/>
      <c r="Q322" s="160"/>
      <c r="R322" s="160"/>
      <c r="S322" s="160"/>
      <c r="T322" s="161"/>
      <c r="AT322" s="155" t="s">
        <v>134</v>
      </c>
      <c r="AU322" s="155" t="s">
        <v>83</v>
      </c>
      <c r="AV322" s="13" t="s">
        <v>83</v>
      </c>
      <c r="AW322" s="13" t="s">
        <v>30</v>
      </c>
      <c r="AX322" s="13" t="s">
        <v>74</v>
      </c>
      <c r="AY322" s="155" t="s">
        <v>125</v>
      </c>
    </row>
    <row r="323" spans="1:65" s="14" customFormat="1">
      <c r="B323" s="162"/>
      <c r="D323" s="154" t="s">
        <v>134</v>
      </c>
      <c r="E323" s="163" t="s">
        <v>1</v>
      </c>
      <c r="F323" s="164" t="s">
        <v>137</v>
      </c>
      <c r="H323" s="165">
        <v>1595</v>
      </c>
      <c r="I323" s="166"/>
      <c r="L323" s="162"/>
      <c r="M323" s="167"/>
      <c r="N323" s="168"/>
      <c r="O323" s="168"/>
      <c r="P323" s="168"/>
      <c r="Q323" s="168"/>
      <c r="R323" s="168"/>
      <c r="S323" s="168"/>
      <c r="T323" s="169"/>
      <c r="AT323" s="163" t="s">
        <v>134</v>
      </c>
      <c r="AU323" s="163" t="s">
        <v>83</v>
      </c>
      <c r="AV323" s="14" t="s">
        <v>89</v>
      </c>
      <c r="AW323" s="14" t="s">
        <v>30</v>
      </c>
      <c r="AX323" s="14" t="s">
        <v>79</v>
      </c>
      <c r="AY323" s="163" t="s">
        <v>125</v>
      </c>
    </row>
    <row r="324" spans="1:65" s="2" customFormat="1" ht="44.25" customHeight="1">
      <c r="A324" s="32"/>
      <c r="B324" s="139"/>
      <c r="C324" s="140" t="s">
        <v>426</v>
      </c>
      <c r="D324" s="140" t="s">
        <v>128</v>
      </c>
      <c r="E324" s="141" t="s">
        <v>427</v>
      </c>
      <c r="F324" s="142" t="s">
        <v>428</v>
      </c>
      <c r="G324" s="143" t="s">
        <v>164</v>
      </c>
      <c r="H324" s="144">
        <v>1595</v>
      </c>
      <c r="I324" s="145"/>
      <c r="J324" s="146">
        <f>ROUND(I324*H324,2)</f>
        <v>0</v>
      </c>
      <c r="K324" s="142" t="s">
        <v>132</v>
      </c>
      <c r="L324" s="33"/>
      <c r="M324" s="147" t="s">
        <v>1</v>
      </c>
      <c r="N324" s="148" t="s">
        <v>39</v>
      </c>
      <c r="O324" s="58"/>
      <c r="P324" s="149">
        <f>O324*H324</f>
        <v>0</v>
      </c>
      <c r="Q324" s="149">
        <v>0</v>
      </c>
      <c r="R324" s="149">
        <f>Q324*H324</f>
        <v>0</v>
      </c>
      <c r="S324" s="149">
        <v>0</v>
      </c>
      <c r="T324" s="150">
        <f>S324*H324</f>
        <v>0</v>
      </c>
      <c r="U324" s="32"/>
      <c r="V324" s="32"/>
      <c r="W324" s="32"/>
      <c r="X324" s="32"/>
      <c r="Y324" s="32"/>
      <c r="Z324" s="32"/>
      <c r="AA324" s="32"/>
      <c r="AB324" s="32"/>
      <c r="AC324" s="32"/>
      <c r="AD324" s="32"/>
      <c r="AE324" s="32"/>
      <c r="AR324" s="151" t="s">
        <v>89</v>
      </c>
      <c r="AT324" s="151" t="s">
        <v>128</v>
      </c>
      <c r="AU324" s="151" t="s">
        <v>83</v>
      </c>
      <c r="AY324" s="17" t="s">
        <v>125</v>
      </c>
      <c r="BE324" s="152">
        <f>IF(N324="základní",J324,0)</f>
        <v>0</v>
      </c>
      <c r="BF324" s="152">
        <f>IF(N324="snížená",J324,0)</f>
        <v>0</v>
      </c>
      <c r="BG324" s="152">
        <f>IF(N324="zákl. přenesená",J324,0)</f>
        <v>0</v>
      </c>
      <c r="BH324" s="152">
        <f>IF(N324="sníž. přenesená",J324,0)</f>
        <v>0</v>
      </c>
      <c r="BI324" s="152">
        <f>IF(N324="nulová",J324,0)</f>
        <v>0</v>
      </c>
      <c r="BJ324" s="17" t="s">
        <v>79</v>
      </c>
      <c r="BK324" s="152">
        <f>ROUND(I324*H324,2)</f>
        <v>0</v>
      </c>
      <c r="BL324" s="17" t="s">
        <v>89</v>
      </c>
      <c r="BM324" s="151" t="s">
        <v>429</v>
      </c>
    </row>
    <row r="325" spans="1:65" s="15" customFormat="1">
      <c r="B325" s="180"/>
      <c r="D325" s="154" t="s">
        <v>134</v>
      </c>
      <c r="E325" s="181" t="s">
        <v>1</v>
      </c>
      <c r="F325" s="182" t="s">
        <v>430</v>
      </c>
      <c r="H325" s="181" t="s">
        <v>1</v>
      </c>
      <c r="I325" s="183"/>
      <c r="L325" s="180"/>
      <c r="M325" s="184"/>
      <c r="N325" s="185"/>
      <c r="O325" s="185"/>
      <c r="P325" s="185"/>
      <c r="Q325" s="185"/>
      <c r="R325" s="185"/>
      <c r="S325" s="185"/>
      <c r="T325" s="186"/>
      <c r="AT325" s="181" t="s">
        <v>134</v>
      </c>
      <c r="AU325" s="181" t="s">
        <v>83</v>
      </c>
      <c r="AV325" s="15" t="s">
        <v>79</v>
      </c>
      <c r="AW325" s="15" t="s">
        <v>30</v>
      </c>
      <c r="AX325" s="15" t="s">
        <v>74</v>
      </c>
      <c r="AY325" s="181" t="s">
        <v>125</v>
      </c>
    </row>
    <row r="326" spans="1:65" s="13" customFormat="1">
      <c r="B326" s="153"/>
      <c r="D326" s="154" t="s">
        <v>134</v>
      </c>
      <c r="E326" s="155" t="s">
        <v>1</v>
      </c>
      <c r="F326" s="156" t="s">
        <v>407</v>
      </c>
      <c r="H326" s="157">
        <v>50</v>
      </c>
      <c r="I326" s="158"/>
      <c r="L326" s="153"/>
      <c r="M326" s="159"/>
      <c r="N326" s="160"/>
      <c r="O326" s="160"/>
      <c r="P326" s="160"/>
      <c r="Q326" s="160"/>
      <c r="R326" s="160"/>
      <c r="S326" s="160"/>
      <c r="T326" s="161"/>
      <c r="AT326" s="155" t="s">
        <v>134</v>
      </c>
      <c r="AU326" s="155" t="s">
        <v>83</v>
      </c>
      <c r="AV326" s="13" t="s">
        <v>83</v>
      </c>
      <c r="AW326" s="13" t="s">
        <v>30</v>
      </c>
      <c r="AX326" s="13" t="s">
        <v>74</v>
      </c>
      <c r="AY326" s="155" t="s">
        <v>125</v>
      </c>
    </row>
    <row r="327" spans="1:65" s="15" customFormat="1">
      <c r="B327" s="180"/>
      <c r="D327" s="154" t="s">
        <v>134</v>
      </c>
      <c r="E327" s="181" t="s">
        <v>1</v>
      </c>
      <c r="F327" s="182" t="s">
        <v>401</v>
      </c>
      <c r="H327" s="181" t="s">
        <v>1</v>
      </c>
      <c r="I327" s="183"/>
      <c r="L327" s="180"/>
      <c r="M327" s="184"/>
      <c r="N327" s="185"/>
      <c r="O327" s="185"/>
      <c r="P327" s="185"/>
      <c r="Q327" s="185"/>
      <c r="R327" s="185"/>
      <c r="S327" s="185"/>
      <c r="T327" s="186"/>
      <c r="AT327" s="181" t="s">
        <v>134</v>
      </c>
      <c r="AU327" s="181" t="s">
        <v>83</v>
      </c>
      <c r="AV327" s="15" t="s">
        <v>79</v>
      </c>
      <c r="AW327" s="15" t="s">
        <v>30</v>
      </c>
      <c r="AX327" s="15" t="s">
        <v>74</v>
      </c>
      <c r="AY327" s="181" t="s">
        <v>125</v>
      </c>
    </row>
    <row r="328" spans="1:65" s="13" customFormat="1">
      <c r="B328" s="153"/>
      <c r="D328" s="154" t="s">
        <v>134</v>
      </c>
      <c r="E328" s="155" t="s">
        <v>1</v>
      </c>
      <c r="F328" s="156" t="s">
        <v>402</v>
      </c>
      <c r="H328" s="157">
        <v>1545</v>
      </c>
      <c r="I328" s="158"/>
      <c r="L328" s="153"/>
      <c r="M328" s="159"/>
      <c r="N328" s="160"/>
      <c r="O328" s="160"/>
      <c r="P328" s="160"/>
      <c r="Q328" s="160"/>
      <c r="R328" s="160"/>
      <c r="S328" s="160"/>
      <c r="T328" s="161"/>
      <c r="AT328" s="155" t="s">
        <v>134</v>
      </c>
      <c r="AU328" s="155" t="s">
        <v>83</v>
      </c>
      <c r="AV328" s="13" t="s">
        <v>83</v>
      </c>
      <c r="AW328" s="13" t="s">
        <v>30</v>
      </c>
      <c r="AX328" s="13" t="s">
        <v>74</v>
      </c>
      <c r="AY328" s="155" t="s">
        <v>125</v>
      </c>
    </row>
    <row r="329" spans="1:65" s="14" customFormat="1">
      <c r="B329" s="162"/>
      <c r="D329" s="154" t="s">
        <v>134</v>
      </c>
      <c r="E329" s="163" t="s">
        <v>1</v>
      </c>
      <c r="F329" s="164" t="s">
        <v>137</v>
      </c>
      <c r="H329" s="165">
        <v>1595</v>
      </c>
      <c r="I329" s="166"/>
      <c r="L329" s="162"/>
      <c r="M329" s="167"/>
      <c r="N329" s="168"/>
      <c r="O329" s="168"/>
      <c r="P329" s="168"/>
      <c r="Q329" s="168"/>
      <c r="R329" s="168"/>
      <c r="S329" s="168"/>
      <c r="T329" s="169"/>
      <c r="AT329" s="163" t="s">
        <v>134</v>
      </c>
      <c r="AU329" s="163" t="s">
        <v>83</v>
      </c>
      <c r="AV329" s="14" t="s">
        <v>89</v>
      </c>
      <c r="AW329" s="14" t="s">
        <v>30</v>
      </c>
      <c r="AX329" s="14" t="s">
        <v>79</v>
      </c>
      <c r="AY329" s="163" t="s">
        <v>125</v>
      </c>
    </row>
    <row r="330" spans="1:65" s="2" customFormat="1" ht="24.2" customHeight="1">
      <c r="A330" s="32"/>
      <c r="B330" s="139"/>
      <c r="C330" s="140" t="s">
        <v>431</v>
      </c>
      <c r="D330" s="140" t="s">
        <v>128</v>
      </c>
      <c r="E330" s="141" t="s">
        <v>432</v>
      </c>
      <c r="F330" s="142" t="s">
        <v>433</v>
      </c>
      <c r="G330" s="143" t="s">
        <v>164</v>
      </c>
      <c r="H330" s="144">
        <v>115</v>
      </c>
      <c r="I330" s="145"/>
      <c r="J330" s="146">
        <f>ROUND(I330*H330,2)</f>
        <v>0</v>
      </c>
      <c r="K330" s="142" t="s">
        <v>132</v>
      </c>
      <c r="L330" s="33"/>
      <c r="M330" s="147" t="s">
        <v>1</v>
      </c>
      <c r="N330" s="148" t="s">
        <v>39</v>
      </c>
      <c r="O330" s="58"/>
      <c r="P330" s="149">
        <f>O330*H330</f>
        <v>0</v>
      </c>
      <c r="Q330" s="149">
        <v>0</v>
      </c>
      <c r="R330" s="149">
        <f>Q330*H330</f>
        <v>0</v>
      </c>
      <c r="S330" s="149">
        <v>0</v>
      </c>
      <c r="T330" s="150">
        <f>S330*H330</f>
        <v>0</v>
      </c>
      <c r="U330" s="32"/>
      <c r="V330" s="32"/>
      <c r="W330" s="32"/>
      <c r="X330" s="32"/>
      <c r="Y330" s="32"/>
      <c r="Z330" s="32"/>
      <c r="AA330" s="32"/>
      <c r="AB330" s="32"/>
      <c r="AC330" s="32"/>
      <c r="AD330" s="32"/>
      <c r="AE330" s="32"/>
      <c r="AR330" s="151" t="s">
        <v>89</v>
      </c>
      <c r="AT330" s="151" t="s">
        <v>128</v>
      </c>
      <c r="AU330" s="151" t="s">
        <v>83</v>
      </c>
      <c r="AY330" s="17" t="s">
        <v>125</v>
      </c>
      <c r="BE330" s="152">
        <f>IF(N330="základní",J330,0)</f>
        <v>0</v>
      </c>
      <c r="BF330" s="152">
        <f>IF(N330="snížená",J330,0)</f>
        <v>0</v>
      </c>
      <c r="BG330" s="152">
        <f>IF(N330="zákl. přenesená",J330,0)</f>
        <v>0</v>
      </c>
      <c r="BH330" s="152">
        <f>IF(N330="sníž. přenesená",J330,0)</f>
        <v>0</v>
      </c>
      <c r="BI330" s="152">
        <f>IF(N330="nulová",J330,0)</f>
        <v>0</v>
      </c>
      <c r="BJ330" s="17" t="s">
        <v>79</v>
      </c>
      <c r="BK330" s="152">
        <f>ROUND(I330*H330,2)</f>
        <v>0</v>
      </c>
      <c r="BL330" s="17" t="s">
        <v>89</v>
      </c>
      <c r="BM330" s="151" t="s">
        <v>434</v>
      </c>
    </row>
    <row r="331" spans="1:65" s="15" customFormat="1">
      <c r="B331" s="180"/>
      <c r="D331" s="154" t="s">
        <v>134</v>
      </c>
      <c r="E331" s="181" t="s">
        <v>1</v>
      </c>
      <c r="F331" s="182" t="s">
        <v>388</v>
      </c>
      <c r="H331" s="181" t="s">
        <v>1</v>
      </c>
      <c r="I331" s="183"/>
      <c r="L331" s="180"/>
      <c r="M331" s="184"/>
      <c r="N331" s="185"/>
      <c r="O331" s="185"/>
      <c r="P331" s="185"/>
      <c r="Q331" s="185"/>
      <c r="R331" s="185"/>
      <c r="S331" s="185"/>
      <c r="T331" s="186"/>
      <c r="AT331" s="181" t="s">
        <v>134</v>
      </c>
      <c r="AU331" s="181" t="s">
        <v>83</v>
      </c>
      <c r="AV331" s="15" t="s">
        <v>79</v>
      </c>
      <c r="AW331" s="15" t="s">
        <v>30</v>
      </c>
      <c r="AX331" s="15" t="s">
        <v>74</v>
      </c>
      <c r="AY331" s="181" t="s">
        <v>125</v>
      </c>
    </row>
    <row r="332" spans="1:65" s="13" customFormat="1">
      <c r="B332" s="153"/>
      <c r="D332" s="154" t="s">
        <v>134</v>
      </c>
      <c r="E332" s="155" t="s">
        <v>1</v>
      </c>
      <c r="F332" s="156" t="s">
        <v>396</v>
      </c>
      <c r="H332" s="157">
        <v>115</v>
      </c>
      <c r="I332" s="158"/>
      <c r="L332" s="153"/>
      <c r="M332" s="159"/>
      <c r="N332" s="160"/>
      <c r="O332" s="160"/>
      <c r="P332" s="160"/>
      <c r="Q332" s="160"/>
      <c r="R332" s="160"/>
      <c r="S332" s="160"/>
      <c r="T332" s="161"/>
      <c r="AT332" s="155" t="s">
        <v>134</v>
      </c>
      <c r="AU332" s="155" t="s">
        <v>83</v>
      </c>
      <c r="AV332" s="13" t="s">
        <v>83</v>
      </c>
      <c r="AW332" s="13" t="s">
        <v>30</v>
      </c>
      <c r="AX332" s="13" t="s">
        <v>74</v>
      </c>
      <c r="AY332" s="155" t="s">
        <v>125</v>
      </c>
    </row>
    <row r="333" spans="1:65" s="14" customFormat="1">
      <c r="B333" s="162"/>
      <c r="D333" s="154" t="s">
        <v>134</v>
      </c>
      <c r="E333" s="163" t="s">
        <v>1</v>
      </c>
      <c r="F333" s="164" t="s">
        <v>137</v>
      </c>
      <c r="H333" s="165">
        <v>115</v>
      </c>
      <c r="I333" s="166"/>
      <c r="L333" s="162"/>
      <c r="M333" s="167"/>
      <c r="N333" s="168"/>
      <c r="O333" s="168"/>
      <c r="P333" s="168"/>
      <c r="Q333" s="168"/>
      <c r="R333" s="168"/>
      <c r="S333" s="168"/>
      <c r="T333" s="169"/>
      <c r="AT333" s="163" t="s">
        <v>134</v>
      </c>
      <c r="AU333" s="163" t="s">
        <v>83</v>
      </c>
      <c r="AV333" s="14" t="s">
        <v>89</v>
      </c>
      <c r="AW333" s="14" t="s">
        <v>30</v>
      </c>
      <c r="AX333" s="14" t="s">
        <v>79</v>
      </c>
      <c r="AY333" s="163" t="s">
        <v>125</v>
      </c>
    </row>
    <row r="334" spans="1:65" s="2" customFormat="1" ht="78" customHeight="1">
      <c r="A334" s="32"/>
      <c r="B334" s="139"/>
      <c r="C334" s="140" t="s">
        <v>435</v>
      </c>
      <c r="D334" s="140" t="s">
        <v>128</v>
      </c>
      <c r="E334" s="141" t="s">
        <v>436</v>
      </c>
      <c r="F334" s="142" t="s">
        <v>437</v>
      </c>
      <c r="G334" s="143" t="s">
        <v>164</v>
      </c>
      <c r="H334" s="144">
        <v>717</v>
      </c>
      <c r="I334" s="145"/>
      <c r="J334" s="146">
        <f>ROUND(I334*H334,2)</f>
        <v>0</v>
      </c>
      <c r="K334" s="142" t="s">
        <v>132</v>
      </c>
      <c r="L334" s="33"/>
      <c r="M334" s="147" t="s">
        <v>1</v>
      </c>
      <c r="N334" s="148" t="s">
        <v>39</v>
      </c>
      <c r="O334" s="58"/>
      <c r="P334" s="149">
        <f>O334*H334</f>
        <v>0</v>
      </c>
      <c r="Q334" s="149">
        <v>8.4250000000000005E-2</v>
      </c>
      <c r="R334" s="149">
        <f>Q334*H334</f>
        <v>60.407250000000005</v>
      </c>
      <c r="S334" s="149">
        <v>0</v>
      </c>
      <c r="T334" s="150">
        <f>S334*H334</f>
        <v>0</v>
      </c>
      <c r="U334" s="32"/>
      <c r="V334" s="32"/>
      <c r="W334" s="32"/>
      <c r="X334" s="32"/>
      <c r="Y334" s="32"/>
      <c r="Z334" s="32"/>
      <c r="AA334" s="32"/>
      <c r="AB334" s="32"/>
      <c r="AC334" s="32"/>
      <c r="AD334" s="32"/>
      <c r="AE334" s="32"/>
      <c r="AR334" s="151" t="s">
        <v>89</v>
      </c>
      <c r="AT334" s="151" t="s">
        <v>128</v>
      </c>
      <c r="AU334" s="151" t="s">
        <v>83</v>
      </c>
      <c r="AY334" s="17" t="s">
        <v>125</v>
      </c>
      <c r="BE334" s="152">
        <f>IF(N334="základní",J334,0)</f>
        <v>0</v>
      </c>
      <c r="BF334" s="152">
        <f>IF(N334="snížená",J334,0)</f>
        <v>0</v>
      </c>
      <c r="BG334" s="152">
        <f>IF(N334="zákl. přenesená",J334,0)</f>
        <v>0</v>
      </c>
      <c r="BH334" s="152">
        <f>IF(N334="sníž. přenesená",J334,0)</f>
        <v>0</v>
      </c>
      <c r="BI334" s="152">
        <f>IF(N334="nulová",J334,0)</f>
        <v>0</v>
      </c>
      <c r="BJ334" s="17" t="s">
        <v>79</v>
      </c>
      <c r="BK334" s="152">
        <f>ROUND(I334*H334,2)</f>
        <v>0</v>
      </c>
      <c r="BL334" s="17" t="s">
        <v>89</v>
      </c>
      <c r="BM334" s="151" t="s">
        <v>438</v>
      </c>
    </row>
    <row r="335" spans="1:65" s="15" customFormat="1">
      <c r="B335" s="180"/>
      <c r="D335" s="154" t="s">
        <v>134</v>
      </c>
      <c r="E335" s="181" t="s">
        <v>1</v>
      </c>
      <c r="F335" s="182" t="s">
        <v>196</v>
      </c>
      <c r="H335" s="181" t="s">
        <v>1</v>
      </c>
      <c r="I335" s="183"/>
      <c r="L335" s="180"/>
      <c r="M335" s="184"/>
      <c r="N335" s="185"/>
      <c r="O335" s="185"/>
      <c r="P335" s="185"/>
      <c r="Q335" s="185"/>
      <c r="R335" s="185"/>
      <c r="S335" s="185"/>
      <c r="T335" s="186"/>
      <c r="AT335" s="181" t="s">
        <v>134</v>
      </c>
      <c r="AU335" s="181" t="s">
        <v>83</v>
      </c>
      <c r="AV335" s="15" t="s">
        <v>79</v>
      </c>
      <c r="AW335" s="15" t="s">
        <v>30</v>
      </c>
      <c r="AX335" s="15" t="s">
        <v>74</v>
      </c>
      <c r="AY335" s="181" t="s">
        <v>125</v>
      </c>
    </row>
    <row r="336" spans="1:65" s="15" customFormat="1">
      <c r="B336" s="180"/>
      <c r="D336" s="154" t="s">
        <v>134</v>
      </c>
      <c r="E336" s="181" t="s">
        <v>1</v>
      </c>
      <c r="F336" s="182" t="s">
        <v>439</v>
      </c>
      <c r="H336" s="181" t="s">
        <v>1</v>
      </c>
      <c r="I336" s="183"/>
      <c r="L336" s="180"/>
      <c r="M336" s="184"/>
      <c r="N336" s="185"/>
      <c r="O336" s="185"/>
      <c r="P336" s="185"/>
      <c r="Q336" s="185"/>
      <c r="R336" s="185"/>
      <c r="S336" s="185"/>
      <c r="T336" s="186"/>
      <c r="AT336" s="181" t="s">
        <v>134</v>
      </c>
      <c r="AU336" s="181" t="s">
        <v>83</v>
      </c>
      <c r="AV336" s="15" t="s">
        <v>79</v>
      </c>
      <c r="AW336" s="15" t="s">
        <v>30</v>
      </c>
      <c r="AX336" s="15" t="s">
        <v>74</v>
      </c>
      <c r="AY336" s="181" t="s">
        <v>125</v>
      </c>
    </row>
    <row r="337" spans="2:51" s="13" customFormat="1">
      <c r="B337" s="153"/>
      <c r="D337" s="154" t="s">
        <v>134</v>
      </c>
      <c r="E337" s="155" t="s">
        <v>1</v>
      </c>
      <c r="F337" s="156" t="s">
        <v>440</v>
      </c>
      <c r="H337" s="157">
        <v>28</v>
      </c>
      <c r="I337" s="158"/>
      <c r="L337" s="153"/>
      <c r="M337" s="159"/>
      <c r="N337" s="160"/>
      <c r="O337" s="160"/>
      <c r="P337" s="160"/>
      <c r="Q337" s="160"/>
      <c r="R337" s="160"/>
      <c r="S337" s="160"/>
      <c r="T337" s="161"/>
      <c r="AT337" s="155" t="s">
        <v>134</v>
      </c>
      <c r="AU337" s="155" t="s">
        <v>83</v>
      </c>
      <c r="AV337" s="13" t="s">
        <v>83</v>
      </c>
      <c r="AW337" s="13" t="s">
        <v>30</v>
      </c>
      <c r="AX337" s="13" t="s">
        <v>74</v>
      </c>
      <c r="AY337" s="155" t="s">
        <v>125</v>
      </c>
    </row>
    <row r="338" spans="2:51" s="15" customFormat="1">
      <c r="B338" s="180"/>
      <c r="D338" s="154" t="s">
        <v>134</v>
      </c>
      <c r="E338" s="181" t="s">
        <v>1</v>
      </c>
      <c r="F338" s="182" t="s">
        <v>441</v>
      </c>
      <c r="H338" s="181" t="s">
        <v>1</v>
      </c>
      <c r="I338" s="183"/>
      <c r="L338" s="180"/>
      <c r="M338" s="184"/>
      <c r="N338" s="185"/>
      <c r="O338" s="185"/>
      <c r="P338" s="185"/>
      <c r="Q338" s="185"/>
      <c r="R338" s="185"/>
      <c r="S338" s="185"/>
      <c r="T338" s="186"/>
      <c r="AT338" s="181" t="s">
        <v>134</v>
      </c>
      <c r="AU338" s="181" t="s">
        <v>83</v>
      </c>
      <c r="AV338" s="15" t="s">
        <v>79</v>
      </c>
      <c r="AW338" s="15" t="s">
        <v>30</v>
      </c>
      <c r="AX338" s="15" t="s">
        <v>74</v>
      </c>
      <c r="AY338" s="181" t="s">
        <v>125</v>
      </c>
    </row>
    <row r="339" spans="2:51" s="13" customFormat="1">
      <c r="B339" s="153"/>
      <c r="D339" s="154" t="s">
        <v>134</v>
      </c>
      <c r="E339" s="155" t="s">
        <v>1</v>
      </c>
      <c r="F339" s="156" t="s">
        <v>442</v>
      </c>
      <c r="H339" s="157">
        <v>302</v>
      </c>
      <c r="I339" s="158"/>
      <c r="L339" s="153"/>
      <c r="M339" s="159"/>
      <c r="N339" s="160"/>
      <c r="O339" s="160"/>
      <c r="P339" s="160"/>
      <c r="Q339" s="160"/>
      <c r="R339" s="160"/>
      <c r="S339" s="160"/>
      <c r="T339" s="161"/>
      <c r="AT339" s="155" t="s">
        <v>134</v>
      </c>
      <c r="AU339" s="155" t="s">
        <v>83</v>
      </c>
      <c r="AV339" s="13" t="s">
        <v>83</v>
      </c>
      <c r="AW339" s="13" t="s">
        <v>30</v>
      </c>
      <c r="AX339" s="13" t="s">
        <v>74</v>
      </c>
      <c r="AY339" s="155" t="s">
        <v>125</v>
      </c>
    </row>
    <row r="340" spans="2:51" s="15" customFormat="1">
      <c r="B340" s="180"/>
      <c r="D340" s="154" t="s">
        <v>134</v>
      </c>
      <c r="E340" s="181" t="s">
        <v>1</v>
      </c>
      <c r="F340" s="182" t="s">
        <v>443</v>
      </c>
      <c r="H340" s="181" t="s">
        <v>1</v>
      </c>
      <c r="I340" s="183"/>
      <c r="L340" s="180"/>
      <c r="M340" s="184"/>
      <c r="N340" s="185"/>
      <c r="O340" s="185"/>
      <c r="P340" s="185"/>
      <c r="Q340" s="185"/>
      <c r="R340" s="185"/>
      <c r="S340" s="185"/>
      <c r="T340" s="186"/>
      <c r="AT340" s="181" t="s">
        <v>134</v>
      </c>
      <c r="AU340" s="181" t="s">
        <v>83</v>
      </c>
      <c r="AV340" s="15" t="s">
        <v>79</v>
      </c>
      <c r="AW340" s="15" t="s">
        <v>30</v>
      </c>
      <c r="AX340" s="15" t="s">
        <v>74</v>
      </c>
      <c r="AY340" s="181" t="s">
        <v>125</v>
      </c>
    </row>
    <row r="341" spans="2:51" s="13" customFormat="1">
      <c r="B341" s="153"/>
      <c r="D341" s="154" t="s">
        <v>134</v>
      </c>
      <c r="E341" s="155" t="s">
        <v>1</v>
      </c>
      <c r="F341" s="156" t="s">
        <v>444</v>
      </c>
      <c r="H341" s="157">
        <v>22</v>
      </c>
      <c r="I341" s="158"/>
      <c r="L341" s="153"/>
      <c r="M341" s="159"/>
      <c r="N341" s="160"/>
      <c r="O341" s="160"/>
      <c r="P341" s="160"/>
      <c r="Q341" s="160"/>
      <c r="R341" s="160"/>
      <c r="S341" s="160"/>
      <c r="T341" s="161"/>
      <c r="AT341" s="155" t="s">
        <v>134</v>
      </c>
      <c r="AU341" s="155" t="s">
        <v>83</v>
      </c>
      <c r="AV341" s="13" t="s">
        <v>83</v>
      </c>
      <c r="AW341" s="13" t="s">
        <v>30</v>
      </c>
      <c r="AX341" s="13" t="s">
        <v>74</v>
      </c>
      <c r="AY341" s="155" t="s">
        <v>125</v>
      </c>
    </row>
    <row r="342" spans="2:51" s="15" customFormat="1" ht="22.5">
      <c r="B342" s="180"/>
      <c r="D342" s="154" t="s">
        <v>134</v>
      </c>
      <c r="E342" s="181" t="s">
        <v>1</v>
      </c>
      <c r="F342" s="182" t="s">
        <v>445</v>
      </c>
      <c r="H342" s="181" t="s">
        <v>1</v>
      </c>
      <c r="I342" s="183"/>
      <c r="L342" s="180"/>
      <c r="M342" s="184"/>
      <c r="N342" s="185"/>
      <c r="O342" s="185"/>
      <c r="P342" s="185"/>
      <c r="Q342" s="185"/>
      <c r="R342" s="185"/>
      <c r="S342" s="185"/>
      <c r="T342" s="186"/>
      <c r="AT342" s="181" t="s">
        <v>134</v>
      </c>
      <c r="AU342" s="181" t="s">
        <v>83</v>
      </c>
      <c r="AV342" s="15" t="s">
        <v>79</v>
      </c>
      <c r="AW342" s="15" t="s">
        <v>30</v>
      </c>
      <c r="AX342" s="15" t="s">
        <v>74</v>
      </c>
      <c r="AY342" s="181" t="s">
        <v>125</v>
      </c>
    </row>
    <row r="343" spans="2:51" s="13" customFormat="1">
      <c r="B343" s="153"/>
      <c r="D343" s="154" t="s">
        <v>134</v>
      </c>
      <c r="E343" s="155" t="s">
        <v>1</v>
      </c>
      <c r="F343" s="156" t="s">
        <v>383</v>
      </c>
      <c r="H343" s="157">
        <v>337</v>
      </c>
      <c r="I343" s="158"/>
      <c r="L343" s="153"/>
      <c r="M343" s="159"/>
      <c r="N343" s="160"/>
      <c r="O343" s="160"/>
      <c r="P343" s="160"/>
      <c r="Q343" s="160"/>
      <c r="R343" s="160"/>
      <c r="S343" s="160"/>
      <c r="T343" s="161"/>
      <c r="AT343" s="155" t="s">
        <v>134</v>
      </c>
      <c r="AU343" s="155" t="s">
        <v>83</v>
      </c>
      <c r="AV343" s="13" t="s">
        <v>83</v>
      </c>
      <c r="AW343" s="13" t="s">
        <v>30</v>
      </c>
      <c r="AX343" s="13" t="s">
        <v>74</v>
      </c>
      <c r="AY343" s="155" t="s">
        <v>125</v>
      </c>
    </row>
    <row r="344" spans="2:51" s="15" customFormat="1">
      <c r="B344" s="180"/>
      <c r="D344" s="154" t="s">
        <v>134</v>
      </c>
      <c r="E344" s="181" t="s">
        <v>1</v>
      </c>
      <c r="F344" s="182" t="s">
        <v>446</v>
      </c>
      <c r="H344" s="181" t="s">
        <v>1</v>
      </c>
      <c r="I344" s="183"/>
      <c r="L344" s="180"/>
      <c r="M344" s="184"/>
      <c r="N344" s="185"/>
      <c r="O344" s="185"/>
      <c r="P344" s="185"/>
      <c r="Q344" s="185"/>
      <c r="R344" s="185"/>
      <c r="S344" s="185"/>
      <c r="T344" s="186"/>
      <c r="AT344" s="181" t="s">
        <v>134</v>
      </c>
      <c r="AU344" s="181" t="s">
        <v>83</v>
      </c>
      <c r="AV344" s="15" t="s">
        <v>79</v>
      </c>
      <c r="AW344" s="15" t="s">
        <v>30</v>
      </c>
      <c r="AX344" s="15" t="s">
        <v>74</v>
      </c>
      <c r="AY344" s="181" t="s">
        <v>125</v>
      </c>
    </row>
    <row r="345" spans="2:51" s="15" customFormat="1">
      <c r="B345" s="180"/>
      <c r="D345" s="154" t="s">
        <v>134</v>
      </c>
      <c r="E345" s="181" t="s">
        <v>1</v>
      </c>
      <c r="F345" s="182" t="s">
        <v>443</v>
      </c>
      <c r="H345" s="181" t="s">
        <v>1</v>
      </c>
      <c r="I345" s="183"/>
      <c r="L345" s="180"/>
      <c r="M345" s="184"/>
      <c r="N345" s="185"/>
      <c r="O345" s="185"/>
      <c r="P345" s="185"/>
      <c r="Q345" s="185"/>
      <c r="R345" s="185"/>
      <c r="S345" s="185"/>
      <c r="T345" s="186"/>
      <c r="AT345" s="181" t="s">
        <v>134</v>
      </c>
      <c r="AU345" s="181" t="s">
        <v>83</v>
      </c>
      <c r="AV345" s="15" t="s">
        <v>79</v>
      </c>
      <c r="AW345" s="15" t="s">
        <v>30</v>
      </c>
      <c r="AX345" s="15" t="s">
        <v>74</v>
      </c>
      <c r="AY345" s="181" t="s">
        <v>125</v>
      </c>
    </row>
    <row r="346" spans="2:51" s="13" customFormat="1">
      <c r="B346" s="153"/>
      <c r="D346" s="154" t="s">
        <v>134</v>
      </c>
      <c r="E346" s="155" t="s">
        <v>1</v>
      </c>
      <c r="F346" s="156" t="s">
        <v>447</v>
      </c>
      <c r="H346" s="157">
        <v>14</v>
      </c>
      <c r="I346" s="158"/>
      <c r="L346" s="153"/>
      <c r="M346" s="159"/>
      <c r="N346" s="160"/>
      <c r="O346" s="160"/>
      <c r="P346" s="160"/>
      <c r="Q346" s="160"/>
      <c r="R346" s="160"/>
      <c r="S346" s="160"/>
      <c r="T346" s="161"/>
      <c r="AT346" s="155" t="s">
        <v>134</v>
      </c>
      <c r="AU346" s="155" t="s">
        <v>83</v>
      </c>
      <c r="AV346" s="13" t="s">
        <v>83</v>
      </c>
      <c r="AW346" s="13" t="s">
        <v>30</v>
      </c>
      <c r="AX346" s="13" t="s">
        <v>74</v>
      </c>
      <c r="AY346" s="155" t="s">
        <v>125</v>
      </c>
    </row>
    <row r="347" spans="2:51" s="15" customFormat="1">
      <c r="B347" s="180"/>
      <c r="D347" s="154" t="s">
        <v>134</v>
      </c>
      <c r="E347" s="181" t="s">
        <v>1</v>
      </c>
      <c r="F347" s="182" t="s">
        <v>448</v>
      </c>
      <c r="H347" s="181" t="s">
        <v>1</v>
      </c>
      <c r="I347" s="183"/>
      <c r="L347" s="180"/>
      <c r="M347" s="184"/>
      <c r="N347" s="185"/>
      <c r="O347" s="185"/>
      <c r="P347" s="185"/>
      <c r="Q347" s="185"/>
      <c r="R347" s="185"/>
      <c r="S347" s="185"/>
      <c r="T347" s="186"/>
      <c r="AT347" s="181" t="s">
        <v>134</v>
      </c>
      <c r="AU347" s="181" t="s">
        <v>83</v>
      </c>
      <c r="AV347" s="15" t="s">
        <v>79</v>
      </c>
      <c r="AW347" s="15" t="s">
        <v>30</v>
      </c>
      <c r="AX347" s="15" t="s">
        <v>74</v>
      </c>
      <c r="AY347" s="181" t="s">
        <v>125</v>
      </c>
    </row>
    <row r="348" spans="2:51" s="13" customFormat="1">
      <c r="B348" s="153"/>
      <c r="D348" s="154" t="s">
        <v>134</v>
      </c>
      <c r="E348" s="155" t="s">
        <v>1</v>
      </c>
      <c r="F348" s="156" t="s">
        <v>449</v>
      </c>
      <c r="H348" s="157">
        <v>2</v>
      </c>
      <c r="I348" s="158"/>
      <c r="L348" s="153"/>
      <c r="M348" s="159"/>
      <c r="N348" s="160"/>
      <c r="O348" s="160"/>
      <c r="P348" s="160"/>
      <c r="Q348" s="160"/>
      <c r="R348" s="160"/>
      <c r="S348" s="160"/>
      <c r="T348" s="161"/>
      <c r="AT348" s="155" t="s">
        <v>134</v>
      </c>
      <c r="AU348" s="155" t="s">
        <v>83</v>
      </c>
      <c r="AV348" s="13" t="s">
        <v>83</v>
      </c>
      <c r="AW348" s="13" t="s">
        <v>30</v>
      </c>
      <c r="AX348" s="13" t="s">
        <v>74</v>
      </c>
      <c r="AY348" s="155" t="s">
        <v>125</v>
      </c>
    </row>
    <row r="349" spans="2:51" s="15" customFormat="1">
      <c r="B349" s="180"/>
      <c r="D349" s="154" t="s">
        <v>134</v>
      </c>
      <c r="E349" s="181" t="s">
        <v>1</v>
      </c>
      <c r="F349" s="182" t="s">
        <v>450</v>
      </c>
      <c r="H349" s="181" t="s">
        <v>1</v>
      </c>
      <c r="I349" s="183"/>
      <c r="L349" s="180"/>
      <c r="M349" s="184"/>
      <c r="N349" s="185"/>
      <c r="O349" s="185"/>
      <c r="P349" s="185"/>
      <c r="Q349" s="185"/>
      <c r="R349" s="185"/>
      <c r="S349" s="185"/>
      <c r="T349" s="186"/>
      <c r="AT349" s="181" t="s">
        <v>134</v>
      </c>
      <c r="AU349" s="181" t="s">
        <v>83</v>
      </c>
      <c r="AV349" s="15" t="s">
        <v>79</v>
      </c>
      <c r="AW349" s="15" t="s">
        <v>30</v>
      </c>
      <c r="AX349" s="15" t="s">
        <v>74</v>
      </c>
      <c r="AY349" s="181" t="s">
        <v>125</v>
      </c>
    </row>
    <row r="350" spans="2:51" s="13" customFormat="1">
      <c r="B350" s="153"/>
      <c r="D350" s="154" t="s">
        <v>134</v>
      </c>
      <c r="E350" s="155" t="s">
        <v>1</v>
      </c>
      <c r="F350" s="156" t="s">
        <v>451</v>
      </c>
      <c r="H350" s="157">
        <v>6</v>
      </c>
      <c r="I350" s="158"/>
      <c r="L350" s="153"/>
      <c r="M350" s="159"/>
      <c r="N350" s="160"/>
      <c r="O350" s="160"/>
      <c r="P350" s="160"/>
      <c r="Q350" s="160"/>
      <c r="R350" s="160"/>
      <c r="S350" s="160"/>
      <c r="T350" s="161"/>
      <c r="AT350" s="155" t="s">
        <v>134</v>
      </c>
      <c r="AU350" s="155" t="s">
        <v>83</v>
      </c>
      <c r="AV350" s="13" t="s">
        <v>83</v>
      </c>
      <c r="AW350" s="13" t="s">
        <v>30</v>
      </c>
      <c r="AX350" s="13" t="s">
        <v>74</v>
      </c>
      <c r="AY350" s="155" t="s">
        <v>125</v>
      </c>
    </row>
    <row r="351" spans="2:51" s="15" customFormat="1">
      <c r="B351" s="180"/>
      <c r="D351" s="154" t="s">
        <v>134</v>
      </c>
      <c r="E351" s="181" t="s">
        <v>1</v>
      </c>
      <c r="F351" s="182" t="s">
        <v>452</v>
      </c>
      <c r="H351" s="181" t="s">
        <v>1</v>
      </c>
      <c r="I351" s="183"/>
      <c r="L351" s="180"/>
      <c r="M351" s="184"/>
      <c r="N351" s="185"/>
      <c r="O351" s="185"/>
      <c r="P351" s="185"/>
      <c r="Q351" s="185"/>
      <c r="R351" s="185"/>
      <c r="S351" s="185"/>
      <c r="T351" s="186"/>
      <c r="AT351" s="181" t="s">
        <v>134</v>
      </c>
      <c r="AU351" s="181" t="s">
        <v>83</v>
      </c>
      <c r="AV351" s="15" t="s">
        <v>79</v>
      </c>
      <c r="AW351" s="15" t="s">
        <v>30</v>
      </c>
      <c r="AX351" s="15" t="s">
        <v>74</v>
      </c>
      <c r="AY351" s="181" t="s">
        <v>125</v>
      </c>
    </row>
    <row r="352" spans="2:51" s="13" customFormat="1">
      <c r="B352" s="153"/>
      <c r="D352" s="154" t="s">
        <v>134</v>
      </c>
      <c r="E352" s="155" t="s">
        <v>1</v>
      </c>
      <c r="F352" s="156" t="s">
        <v>451</v>
      </c>
      <c r="H352" s="157">
        <v>6</v>
      </c>
      <c r="I352" s="158"/>
      <c r="L352" s="153"/>
      <c r="M352" s="159"/>
      <c r="N352" s="160"/>
      <c r="O352" s="160"/>
      <c r="P352" s="160"/>
      <c r="Q352" s="160"/>
      <c r="R352" s="160"/>
      <c r="S352" s="160"/>
      <c r="T352" s="161"/>
      <c r="AT352" s="155" t="s">
        <v>134</v>
      </c>
      <c r="AU352" s="155" t="s">
        <v>83</v>
      </c>
      <c r="AV352" s="13" t="s">
        <v>83</v>
      </c>
      <c r="AW352" s="13" t="s">
        <v>30</v>
      </c>
      <c r="AX352" s="13" t="s">
        <v>74</v>
      </c>
      <c r="AY352" s="155" t="s">
        <v>125</v>
      </c>
    </row>
    <row r="353" spans="1:65" s="14" customFormat="1">
      <c r="B353" s="162"/>
      <c r="D353" s="154" t="s">
        <v>134</v>
      </c>
      <c r="E353" s="163" t="s">
        <v>1</v>
      </c>
      <c r="F353" s="164" t="s">
        <v>137</v>
      </c>
      <c r="H353" s="165">
        <v>717</v>
      </c>
      <c r="I353" s="166"/>
      <c r="L353" s="162"/>
      <c r="M353" s="167"/>
      <c r="N353" s="168"/>
      <c r="O353" s="168"/>
      <c r="P353" s="168"/>
      <c r="Q353" s="168"/>
      <c r="R353" s="168"/>
      <c r="S353" s="168"/>
      <c r="T353" s="169"/>
      <c r="AT353" s="163" t="s">
        <v>134</v>
      </c>
      <c r="AU353" s="163" t="s">
        <v>83</v>
      </c>
      <c r="AV353" s="14" t="s">
        <v>89</v>
      </c>
      <c r="AW353" s="14" t="s">
        <v>30</v>
      </c>
      <c r="AX353" s="14" t="s">
        <v>79</v>
      </c>
      <c r="AY353" s="163" t="s">
        <v>125</v>
      </c>
    </row>
    <row r="354" spans="1:65" s="2" customFormat="1" ht="21.75" customHeight="1">
      <c r="A354" s="32"/>
      <c r="B354" s="139"/>
      <c r="C354" s="170" t="s">
        <v>453</v>
      </c>
      <c r="D354" s="170" t="s">
        <v>144</v>
      </c>
      <c r="E354" s="171" t="s">
        <v>454</v>
      </c>
      <c r="F354" s="172" t="s">
        <v>455</v>
      </c>
      <c r="G354" s="173" t="s">
        <v>164</v>
      </c>
      <c r="H354" s="174">
        <v>302</v>
      </c>
      <c r="I354" s="175"/>
      <c r="J354" s="176">
        <f t="shared" ref="J354:J359" si="0">ROUND(I354*H354,2)</f>
        <v>0</v>
      </c>
      <c r="K354" s="172" t="s">
        <v>132</v>
      </c>
      <c r="L354" s="177"/>
      <c r="M354" s="178" t="s">
        <v>1</v>
      </c>
      <c r="N354" s="179" t="s">
        <v>39</v>
      </c>
      <c r="O354" s="58"/>
      <c r="P354" s="149">
        <f t="shared" ref="P354:P359" si="1">O354*H354</f>
        <v>0</v>
      </c>
      <c r="Q354" s="149">
        <v>0.13100000000000001</v>
      </c>
      <c r="R354" s="149">
        <f t="shared" ref="R354:R359" si="2">Q354*H354</f>
        <v>39.562000000000005</v>
      </c>
      <c r="S354" s="149">
        <v>0</v>
      </c>
      <c r="T354" s="150">
        <f t="shared" ref="T354:T359" si="3">S354*H354</f>
        <v>0</v>
      </c>
      <c r="U354" s="32"/>
      <c r="V354" s="32"/>
      <c r="W354" s="32"/>
      <c r="X354" s="32"/>
      <c r="Y354" s="32"/>
      <c r="Z354" s="32"/>
      <c r="AA354" s="32"/>
      <c r="AB354" s="32"/>
      <c r="AC354" s="32"/>
      <c r="AD354" s="32"/>
      <c r="AE354" s="32"/>
      <c r="AR354" s="151" t="s">
        <v>148</v>
      </c>
      <c r="AT354" s="151" t="s">
        <v>144</v>
      </c>
      <c r="AU354" s="151" t="s">
        <v>83</v>
      </c>
      <c r="AY354" s="17" t="s">
        <v>125</v>
      </c>
      <c r="BE354" s="152">
        <f t="shared" ref="BE354:BE359" si="4">IF(N354="základní",J354,0)</f>
        <v>0</v>
      </c>
      <c r="BF354" s="152">
        <f t="shared" ref="BF354:BF359" si="5">IF(N354="snížená",J354,0)</f>
        <v>0</v>
      </c>
      <c r="BG354" s="152">
        <f t="shared" ref="BG354:BG359" si="6">IF(N354="zákl. přenesená",J354,0)</f>
        <v>0</v>
      </c>
      <c r="BH354" s="152">
        <f t="shared" ref="BH354:BH359" si="7">IF(N354="sníž. přenesená",J354,0)</f>
        <v>0</v>
      </c>
      <c r="BI354" s="152">
        <f t="shared" ref="BI354:BI359" si="8">IF(N354="nulová",J354,0)</f>
        <v>0</v>
      </c>
      <c r="BJ354" s="17" t="s">
        <v>79</v>
      </c>
      <c r="BK354" s="152">
        <f t="shared" ref="BK354:BK359" si="9">ROUND(I354*H354,2)</f>
        <v>0</v>
      </c>
      <c r="BL354" s="17" t="s">
        <v>89</v>
      </c>
      <c r="BM354" s="151" t="s">
        <v>456</v>
      </c>
    </row>
    <row r="355" spans="1:65" s="2" customFormat="1" ht="21.75" customHeight="1">
      <c r="A355" s="32"/>
      <c r="B355" s="139"/>
      <c r="C355" s="170" t="s">
        <v>457</v>
      </c>
      <c r="D355" s="170" t="s">
        <v>144</v>
      </c>
      <c r="E355" s="171" t="s">
        <v>458</v>
      </c>
      <c r="F355" s="172" t="s">
        <v>459</v>
      </c>
      <c r="G355" s="173" t="s">
        <v>164</v>
      </c>
      <c r="H355" s="174">
        <v>28</v>
      </c>
      <c r="I355" s="175"/>
      <c r="J355" s="176">
        <f t="shared" si="0"/>
        <v>0</v>
      </c>
      <c r="K355" s="172" t="s">
        <v>132</v>
      </c>
      <c r="L355" s="177"/>
      <c r="M355" s="178" t="s">
        <v>1</v>
      </c>
      <c r="N355" s="179" t="s">
        <v>39</v>
      </c>
      <c r="O355" s="58"/>
      <c r="P355" s="149">
        <f t="shared" si="1"/>
        <v>0</v>
      </c>
      <c r="Q355" s="149">
        <v>0.13100000000000001</v>
      </c>
      <c r="R355" s="149">
        <f t="shared" si="2"/>
        <v>3.6680000000000001</v>
      </c>
      <c r="S355" s="149">
        <v>0</v>
      </c>
      <c r="T355" s="150">
        <f t="shared" si="3"/>
        <v>0</v>
      </c>
      <c r="U355" s="32"/>
      <c r="V355" s="32"/>
      <c r="W355" s="32"/>
      <c r="X355" s="32"/>
      <c r="Y355" s="32"/>
      <c r="Z355" s="32"/>
      <c r="AA355" s="32"/>
      <c r="AB355" s="32"/>
      <c r="AC355" s="32"/>
      <c r="AD355" s="32"/>
      <c r="AE355" s="32"/>
      <c r="AR355" s="151" t="s">
        <v>148</v>
      </c>
      <c r="AT355" s="151" t="s">
        <v>144</v>
      </c>
      <c r="AU355" s="151" t="s">
        <v>83</v>
      </c>
      <c r="AY355" s="17" t="s">
        <v>125</v>
      </c>
      <c r="BE355" s="152">
        <f t="shared" si="4"/>
        <v>0</v>
      </c>
      <c r="BF355" s="152">
        <f t="shared" si="5"/>
        <v>0</v>
      </c>
      <c r="BG355" s="152">
        <f t="shared" si="6"/>
        <v>0</v>
      </c>
      <c r="BH355" s="152">
        <f t="shared" si="7"/>
        <v>0</v>
      </c>
      <c r="BI355" s="152">
        <f t="shared" si="8"/>
        <v>0</v>
      </c>
      <c r="BJ355" s="17" t="s">
        <v>79</v>
      </c>
      <c r="BK355" s="152">
        <f t="shared" si="9"/>
        <v>0</v>
      </c>
      <c r="BL355" s="17" t="s">
        <v>89</v>
      </c>
      <c r="BM355" s="151" t="s">
        <v>460</v>
      </c>
    </row>
    <row r="356" spans="1:65" s="2" customFormat="1" ht="21.75" customHeight="1">
      <c r="A356" s="32"/>
      <c r="B356" s="139"/>
      <c r="C356" s="170" t="s">
        <v>461</v>
      </c>
      <c r="D356" s="170" t="s">
        <v>144</v>
      </c>
      <c r="E356" s="171" t="s">
        <v>462</v>
      </c>
      <c r="F356" s="172" t="s">
        <v>455</v>
      </c>
      <c r="G356" s="173" t="s">
        <v>164</v>
      </c>
      <c r="H356" s="174">
        <v>139</v>
      </c>
      <c r="I356" s="175"/>
      <c r="J356" s="176">
        <f t="shared" si="0"/>
        <v>0</v>
      </c>
      <c r="K356" s="172" t="s">
        <v>132</v>
      </c>
      <c r="L356" s="177"/>
      <c r="M356" s="178" t="s">
        <v>1</v>
      </c>
      <c r="N356" s="179" t="s">
        <v>39</v>
      </c>
      <c r="O356" s="58"/>
      <c r="P356" s="149">
        <f t="shared" si="1"/>
        <v>0</v>
      </c>
      <c r="Q356" s="149">
        <v>0.13100000000000001</v>
      </c>
      <c r="R356" s="149">
        <f t="shared" si="2"/>
        <v>18.209</v>
      </c>
      <c r="S356" s="149">
        <v>0</v>
      </c>
      <c r="T356" s="150">
        <f t="shared" si="3"/>
        <v>0</v>
      </c>
      <c r="U356" s="32"/>
      <c r="V356" s="32"/>
      <c r="W356" s="32"/>
      <c r="X356" s="32"/>
      <c r="Y356" s="32"/>
      <c r="Z356" s="32"/>
      <c r="AA356" s="32"/>
      <c r="AB356" s="32"/>
      <c r="AC356" s="32"/>
      <c r="AD356" s="32"/>
      <c r="AE356" s="32"/>
      <c r="AR356" s="151" t="s">
        <v>148</v>
      </c>
      <c r="AT356" s="151" t="s">
        <v>144</v>
      </c>
      <c r="AU356" s="151" t="s">
        <v>83</v>
      </c>
      <c r="AY356" s="17" t="s">
        <v>125</v>
      </c>
      <c r="BE356" s="152">
        <f t="shared" si="4"/>
        <v>0</v>
      </c>
      <c r="BF356" s="152">
        <f t="shared" si="5"/>
        <v>0</v>
      </c>
      <c r="BG356" s="152">
        <f t="shared" si="6"/>
        <v>0</v>
      </c>
      <c r="BH356" s="152">
        <f t="shared" si="7"/>
        <v>0</v>
      </c>
      <c r="BI356" s="152">
        <f t="shared" si="8"/>
        <v>0</v>
      </c>
      <c r="BJ356" s="17" t="s">
        <v>79</v>
      </c>
      <c r="BK356" s="152">
        <f t="shared" si="9"/>
        <v>0</v>
      </c>
      <c r="BL356" s="17" t="s">
        <v>89</v>
      </c>
      <c r="BM356" s="151" t="s">
        <v>463</v>
      </c>
    </row>
    <row r="357" spans="1:65" s="2" customFormat="1" ht="24.2" customHeight="1">
      <c r="A357" s="32"/>
      <c r="B357" s="139"/>
      <c r="C357" s="170" t="s">
        <v>464</v>
      </c>
      <c r="D357" s="170" t="s">
        <v>144</v>
      </c>
      <c r="E357" s="171" t="s">
        <v>465</v>
      </c>
      <c r="F357" s="172" t="s">
        <v>466</v>
      </c>
      <c r="G357" s="173" t="s">
        <v>164</v>
      </c>
      <c r="H357" s="174">
        <v>36</v>
      </c>
      <c r="I357" s="175"/>
      <c r="J357" s="176">
        <f t="shared" si="0"/>
        <v>0</v>
      </c>
      <c r="K357" s="172" t="s">
        <v>132</v>
      </c>
      <c r="L357" s="177"/>
      <c r="M357" s="178" t="s">
        <v>1</v>
      </c>
      <c r="N357" s="179" t="s">
        <v>39</v>
      </c>
      <c r="O357" s="58"/>
      <c r="P357" s="149">
        <f t="shared" si="1"/>
        <v>0</v>
      </c>
      <c r="Q357" s="149">
        <v>0.13100000000000001</v>
      </c>
      <c r="R357" s="149">
        <f t="shared" si="2"/>
        <v>4.7160000000000002</v>
      </c>
      <c r="S357" s="149">
        <v>0</v>
      </c>
      <c r="T357" s="150">
        <f t="shared" si="3"/>
        <v>0</v>
      </c>
      <c r="U357" s="32"/>
      <c r="V357" s="32"/>
      <c r="W357" s="32"/>
      <c r="X357" s="32"/>
      <c r="Y357" s="32"/>
      <c r="Z357" s="32"/>
      <c r="AA357" s="32"/>
      <c r="AB357" s="32"/>
      <c r="AC357" s="32"/>
      <c r="AD357" s="32"/>
      <c r="AE357" s="32"/>
      <c r="AR357" s="151" t="s">
        <v>148</v>
      </c>
      <c r="AT357" s="151" t="s">
        <v>144</v>
      </c>
      <c r="AU357" s="151" t="s">
        <v>83</v>
      </c>
      <c r="AY357" s="17" t="s">
        <v>125</v>
      </c>
      <c r="BE357" s="152">
        <f t="shared" si="4"/>
        <v>0</v>
      </c>
      <c r="BF357" s="152">
        <f t="shared" si="5"/>
        <v>0</v>
      </c>
      <c r="BG357" s="152">
        <f t="shared" si="6"/>
        <v>0</v>
      </c>
      <c r="BH357" s="152">
        <f t="shared" si="7"/>
        <v>0</v>
      </c>
      <c r="BI357" s="152">
        <f t="shared" si="8"/>
        <v>0</v>
      </c>
      <c r="BJ357" s="17" t="s">
        <v>79</v>
      </c>
      <c r="BK357" s="152">
        <f t="shared" si="9"/>
        <v>0</v>
      </c>
      <c r="BL357" s="17" t="s">
        <v>89</v>
      </c>
      <c r="BM357" s="151" t="s">
        <v>467</v>
      </c>
    </row>
    <row r="358" spans="1:65" s="2" customFormat="1" ht="24.2" customHeight="1">
      <c r="A358" s="32"/>
      <c r="B358" s="139"/>
      <c r="C358" s="170" t="s">
        <v>468</v>
      </c>
      <c r="D358" s="170" t="s">
        <v>144</v>
      </c>
      <c r="E358" s="171" t="s">
        <v>469</v>
      </c>
      <c r="F358" s="172" t="s">
        <v>470</v>
      </c>
      <c r="G358" s="173" t="s">
        <v>164</v>
      </c>
      <c r="H358" s="174">
        <v>6</v>
      </c>
      <c r="I358" s="175"/>
      <c r="J358" s="176">
        <f t="shared" si="0"/>
        <v>0</v>
      </c>
      <c r="K358" s="172" t="s">
        <v>132</v>
      </c>
      <c r="L358" s="177"/>
      <c r="M358" s="178" t="s">
        <v>1</v>
      </c>
      <c r="N358" s="179" t="s">
        <v>39</v>
      </c>
      <c r="O358" s="58"/>
      <c r="P358" s="149">
        <f t="shared" si="1"/>
        <v>0</v>
      </c>
      <c r="Q358" s="149">
        <v>0.42</v>
      </c>
      <c r="R358" s="149">
        <f t="shared" si="2"/>
        <v>2.52</v>
      </c>
      <c r="S358" s="149">
        <v>0</v>
      </c>
      <c r="T358" s="150">
        <f t="shared" si="3"/>
        <v>0</v>
      </c>
      <c r="U358" s="32"/>
      <c r="V358" s="32"/>
      <c r="W358" s="32"/>
      <c r="X358" s="32"/>
      <c r="Y358" s="32"/>
      <c r="Z358" s="32"/>
      <c r="AA358" s="32"/>
      <c r="AB358" s="32"/>
      <c r="AC358" s="32"/>
      <c r="AD358" s="32"/>
      <c r="AE358" s="32"/>
      <c r="AR358" s="151" t="s">
        <v>148</v>
      </c>
      <c r="AT358" s="151" t="s">
        <v>144</v>
      </c>
      <c r="AU358" s="151" t="s">
        <v>83</v>
      </c>
      <c r="AY358" s="17" t="s">
        <v>125</v>
      </c>
      <c r="BE358" s="152">
        <f t="shared" si="4"/>
        <v>0</v>
      </c>
      <c r="BF358" s="152">
        <f t="shared" si="5"/>
        <v>0</v>
      </c>
      <c r="BG358" s="152">
        <f t="shared" si="6"/>
        <v>0</v>
      </c>
      <c r="BH358" s="152">
        <f t="shared" si="7"/>
        <v>0</v>
      </c>
      <c r="BI358" s="152">
        <f t="shared" si="8"/>
        <v>0</v>
      </c>
      <c r="BJ358" s="17" t="s">
        <v>79</v>
      </c>
      <c r="BK358" s="152">
        <f t="shared" si="9"/>
        <v>0</v>
      </c>
      <c r="BL358" s="17" t="s">
        <v>89</v>
      </c>
      <c r="BM358" s="151" t="s">
        <v>471</v>
      </c>
    </row>
    <row r="359" spans="1:65" s="2" customFormat="1" ht="78" customHeight="1">
      <c r="A359" s="32"/>
      <c r="B359" s="139"/>
      <c r="C359" s="140" t="s">
        <v>472</v>
      </c>
      <c r="D359" s="140" t="s">
        <v>128</v>
      </c>
      <c r="E359" s="141" t="s">
        <v>473</v>
      </c>
      <c r="F359" s="142" t="s">
        <v>474</v>
      </c>
      <c r="G359" s="143" t="s">
        <v>164</v>
      </c>
      <c r="H359" s="144">
        <v>20</v>
      </c>
      <c r="I359" s="145"/>
      <c r="J359" s="146">
        <f t="shared" si="0"/>
        <v>0</v>
      </c>
      <c r="K359" s="142" t="s">
        <v>132</v>
      </c>
      <c r="L359" s="33"/>
      <c r="M359" s="147" t="s">
        <v>1</v>
      </c>
      <c r="N359" s="148" t="s">
        <v>39</v>
      </c>
      <c r="O359" s="58"/>
      <c r="P359" s="149">
        <f t="shared" si="1"/>
        <v>0</v>
      </c>
      <c r="Q359" s="149">
        <v>0.10362</v>
      </c>
      <c r="R359" s="149">
        <f t="shared" si="2"/>
        <v>2.0724</v>
      </c>
      <c r="S359" s="149">
        <v>0</v>
      </c>
      <c r="T359" s="150">
        <f t="shared" si="3"/>
        <v>0</v>
      </c>
      <c r="U359" s="32"/>
      <c r="V359" s="32"/>
      <c r="W359" s="32"/>
      <c r="X359" s="32"/>
      <c r="Y359" s="32"/>
      <c r="Z359" s="32"/>
      <c r="AA359" s="32"/>
      <c r="AB359" s="32"/>
      <c r="AC359" s="32"/>
      <c r="AD359" s="32"/>
      <c r="AE359" s="32"/>
      <c r="AR359" s="151" t="s">
        <v>89</v>
      </c>
      <c r="AT359" s="151" t="s">
        <v>128</v>
      </c>
      <c r="AU359" s="151" t="s">
        <v>83</v>
      </c>
      <c r="AY359" s="17" t="s">
        <v>125</v>
      </c>
      <c r="BE359" s="152">
        <f t="shared" si="4"/>
        <v>0</v>
      </c>
      <c r="BF359" s="152">
        <f t="shared" si="5"/>
        <v>0</v>
      </c>
      <c r="BG359" s="152">
        <f t="shared" si="6"/>
        <v>0</v>
      </c>
      <c r="BH359" s="152">
        <f t="shared" si="7"/>
        <v>0</v>
      </c>
      <c r="BI359" s="152">
        <f t="shared" si="8"/>
        <v>0</v>
      </c>
      <c r="BJ359" s="17" t="s">
        <v>79</v>
      </c>
      <c r="BK359" s="152">
        <f t="shared" si="9"/>
        <v>0</v>
      </c>
      <c r="BL359" s="17" t="s">
        <v>89</v>
      </c>
      <c r="BM359" s="151" t="s">
        <v>475</v>
      </c>
    </row>
    <row r="360" spans="1:65" s="15" customFormat="1">
      <c r="B360" s="180"/>
      <c r="D360" s="154" t="s">
        <v>134</v>
      </c>
      <c r="E360" s="181" t="s">
        <v>1</v>
      </c>
      <c r="F360" s="182" t="s">
        <v>476</v>
      </c>
      <c r="H360" s="181" t="s">
        <v>1</v>
      </c>
      <c r="I360" s="183"/>
      <c r="L360" s="180"/>
      <c r="M360" s="184"/>
      <c r="N360" s="185"/>
      <c r="O360" s="185"/>
      <c r="P360" s="185"/>
      <c r="Q360" s="185"/>
      <c r="R360" s="185"/>
      <c r="S360" s="185"/>
      <c r="T360" s="186"/>
      <c r="AT360" s="181" t="s">
        <v>134</v>
      </c>
      <c r="AU360" s="181" t="s">
        <v>83</v>
      </c>
      <c r="AV360" s="15" t="s">
        <v>79</v>
      </c>
      <c r="AW360" s="15" t="s">
        <v>30</v>
      </c>
      <c r="AX360" s="15" t="s">
        <v>74</v>
      </c>
      <c r="AY360" s="181" t="s">
        <v>125</v>
      </c>
    </row>
    <row r="361" spans="1:65" s="13" customFormat="1">
      <c r="B361" s="153"/>
      <c r="D361" s="154" t="s">
        <v>134</v>
      </c>
      <c r="E361" s="155" t="s">
        <v>1</v>
      </c>
      <c r="F361" s="156" t="s">
        <v>477</v>
      </c>
      <c r="H361" s="157">
        <v>17</v>
      </c>
      <c r="I361" s="158"/>
      <c r="L361" s="153"/>
      <c r="M361" s="159"/>
      <c r="N361" s="160"/>
      <c r="O361" s="160"/>
      <c r="P361" s="160"/>
      <c r="Q361" s="160"/>
      <c r="R361" s="160"/>
      <c r="S361" s="160"/>
      <c r="T361" s="161"/>
      <c r="AT361" s="155" t="s">
        <v>134</v>
      </c>
      <c r="AU361" s="155" t="s">
        <v>83</v>
      </c>
      <c r="AV361" s="13" t="s">
        <v>83</v>
      </c>
      <c r="AW361" s="13" t="s">
        <v>30</v>
      </c>
      <c r="AX361" s="13" t="s">
        <v>74</v>
      </c>
      <c r="AY361" s="155" t="s">
        <v>125</v>
      </c>
    </row>
    <row r="362" spans="1:65" s="15" customFormat="1">
      <c r="B362" s="180"/>
      <c r="D362" s="154" t="s">
        <v>134</v>
      </c>
      <c r="E362" s="181" t="s">
        <v>1</v>
      </c>
      <c r="F362" s="182" t="s">
        <v>478</v>
      </c>
      <c r="H362" s="181" t="s">
        <v>1</v>
      </c>
      <c r="I362" s="183"/>
      <c r="L362" s="180"/>
      <c r="M362" s="184"/>
      <c r="N362" s="185"/>
      <c r="O362" s="185"/>
      <c r="P362" s="185"/>
      <c r="Q362" s="185"/>
      <c r="R362" s="185"/>
      <c r="S362" s="185"/>
      <c r="T362" s="186"/>
      <c r="AT362" s="181" t="s">
        <v>134</v>
      </c>
      <c r="AU362" s="181" t="s">
        <v>83</v>
      </c>
      <c r="AV362" s="15" t="s">
        <v>79</v>
      </c>
      <c r="AW362" s="15" t="s">
        <v>30</v>
      </c>
      <c r="AX362" s="15" t="s">
        <v>74</v>
      </c>
      <c r="AY362" s="181" t="s">
        <v>125</v>
      </c>
    </row>
    <row r="363" spans="1:65" s="13" customFormat="1">
      <c r="B363" s="153"/>
      <c r="D363" s="154" t="s">
        <v>134</v>
      </c>
      <c r="E363" s="155" t="s">
        <v>1</v>
      </c>
      <c r="F363" s="156" t="s">
        <v>479</v>
      </c>
      <c r="H363" s="157">
        <v>3</v>
      </c>
      <c r="I363" s="158"/>
      <c r="L363" s="153"/>
      <c r="M363" s="159"/>
      <c r="N363" s="160"/>
      <c r="O363" s="160"/>
      <c r="P363" s="160"/>
      <c r="Q363" s="160"/>
      <c r="R363" s="160"/>
      <c r="S363" s="160"/>
      <c r="T363" s="161"/>
      <c r="AT363" s="155" t="s">
        <v>134</v>
      </c>
      <c r="AU363" s="155" t="s">
        <v>83</v>
      </c>
      <c r="AV363" s="13" t="s">
        <v>83</v>
      </c>
      <c r="AW363" s="13" t="s">
        <v>30</v>
      </c>
      <c r="AX363" s="13" t="s">
        <v>74</v>
      </c>
      <c r="AY363" s="155" t="s">
        <v>125</v>
      </c>
    </row>
    <row r="364" spans="1:65" s="14" customFormat="1">
      <c r="B364" s="162"/>
      <c r="D364" s="154" t="s">
        <v>134</v>
      </c>
      <c r="E364" s="163" t="s">
        <v>1</v>
      </c>
      <c r="F364" s="164" t="s">
        <v>137</v>
      </c>
      <c r="H364" s="165">
        <v>20</v>
      </c>
      <c r="I364" s="166"/>
      <c r="L364" s="162"/>
      <c r="M364" s="167"/>
      <c r="N364" s="168"/>
      <c r="O364" s="168"/>
      <c r="P364" s="168"/>
      <c r="Q364" s="168"/>
      <c r="R364" s="168"/>
      <c r="S364" s="168"/>
      <c r="T364" s="169"/>
      <c r="AT364" s="163" t="s">
        <v>134</v>
      </c>
      <c r="AU364" s="163" t="s">
        <v>83</v>
      </c>
      <c r="AV364" s="14" t="s">
        <v>89</v>
      </c>
      <c r="AW364" s="14" t="s">
        <v>30</v>
      </c>
      <c r="AX364" s="14" t="s">
        <v>79</v>
      </c>
      <c r="AY364" s="163" t="s">
        <v>125</v>
      </c>
    </row>
    <row r="365" spans="1:65" s="2" customFormat="1" ht="24.2" customHeight="1">
      <c r="A365" s="32"/>
      <c r="B365" s="139"/>
      <c r="C365" s="170" t="s">
        <v>480</v>
      </c>
      <c r="D365" s="170" t="s">
        <v>144</v>
      </c>
      <c r="E365" s="171" t="s">
        <v>481</v>
      </c>
      <c r="F365" s="172" t="s">
        <v>482</v>
      </c>
      <c r="G365" s="173" t="s">
        <v>164</v>
      </c>
      <c r="H365" s="174">
        <v>3</v>
      </c>
      <c r="I365" s="175"/>
      <c r="J365" s="176">
        <f>ROUND(I365*H365,2)</f>
        <v>0</v>
      </c>
      <c r="K365" s="172" t="s">
        <v>132</v>
      </c>
      <c r="L365" s="177"/>
      <c r="M365" s="178" t="s">
        <v>1</v>
      </c>
      <c r="N365" s="179" t="s">
        <v>39</v>
      </c>
      <c r="O365" s="58"/>
      <c r="P365" s="149">
        <f>O365*H365</f>
        <v>0</v>
      </c>
      <c r="Q365" s="149">
        <v>0.17499999999999999</v>
      </c>
      <c r="R365" s="149">
        <f>Q365*H365</f>
        <v>0.52499999999999991</v>
      </c>
      <c r="S365" s="149">
        <v>0</v>
      </c>
      <c r="T365" s="150">
        <f>S365*H365</f>
        <v>0</v>
      </c>
      <c r="U365" s="32"/>
      <c r="V365" s="32"/>
      <c r="W365" s="32"/>
      <c r="X365" s="32"/>
      <c r="Y365" s="32"/>
      <c r="Z365" s="32"/>
      <c r="AA365" s="32"/>
      <c r="AB365" s="32"/>
      <c r="AC365" s="32"/>
      <c r="AD365" s="32"/>
      <c r="AE365" s="32"/>
      <c r="AR365" s="151" t="s">
        <v>148</v>
      </c>
      <c r="AT365" s="151" t="s">
        <v>144</v>
      </c>
      <c r="AU365" s="151" t="s">
        <v>83</v>
      </c>
      <c r="AY365" s="17" t="s">
        <v>125</v>
      </c>
      <c r="BE365" s="152">
        <f>IF(N365="základní",J365,0)</f>
        <v>0</v>
      </c>
      <c r="BF365" s="152">
        <f>IF(N365="snížená",J365,0)</f>
        <v>0</v>
      </c>
      <c r="BG365" s="152">
        <f>IF(N365="zákl. přenesená",J365,0)</f>
        <v>0</v>
      </c>
      <c r="BH365" s="152">
        <f>IF(N365="sníž. přenesená",J365,0)</f>
        <v>0</v>
      </c>
      <c r="BI365" s="152">
        <f>IF(N365="nulová",J365,0)</f>
        <v>0</v>
      </c>
      <c r="BJ365" s="17" t="s">
        <v>79</v>
      </c>
      <c r="BK365" s="152">
        <f>ROUND(I365*H365,2)</f>
        <v>0</v>
      </c>
      <c r="BL365" s="17" t="s">
        <v>89</v>
      </c>
      <c r="BM365" s="151" t="s">
        <v>483</v>
      </c>
    </row>
    <row r="366" spans="1:65" s="2" customFormat="1" ht="21.75" customHeight="1">
      <c r="A366" s="32"/>
      <c r="B366" s="139"/>
      <c r="C366" s="170" t="s">
        <v>484</v>
      </c>
      <c r="D366" s="170" t="s">
        <v>144</v>
      </c>
      <c r="E366" s="171" t="s">
        <v>485</v>
      </c>
      <c r="F366" s="172" t="s">
        <v>486</v>
      </c>
      <c r="G366" s="173" t="s">
        <v>164</v>
      </c>
      <c r="H366" s="174">
        <v>17</v>
      </c>
      <c r="I366" s="175"/>
      <c r="J366" s="176">
        <f>ROUND(I366*H366,2)</f>
        <v>0</v>
      </c>
      <c r="K366" s="172" t="s">
        <v>132</v>
      </c>
      <c r="L366" s="177"/>
      <c r="M366" s="178" t="s">
        <v>1</v>
      </c>
      <c r="N366" s="179" t="s">
        <v>39</v>
      </c>
      <c r="O366" s="58"/>
      <c r="P366" s="149">
        <f>O366*H366</f>
        <v>0</v>
      </c>
      <c r="Q366" s="149">
        <v>0.15</v>
      </c>
      <c r="R366" s="149">
        <f>Q366*H366</f>
        <v>2.5499999999999998</v>
      </c>
      <c r="S366" s="149">
        <v>0</v>
      </c>
      <c r="T366" s="150">
        <f>S366*H366</f>
        <v>0</v>
      </c>
      <c r="U366" s="32"/>
      <c r="V366" s="32"/>
      <c r="W366" s="32"/>
      <c r="X366" s="32"/>
      <c r="Y366" s="32"/>
      <c r="Z366" s="32"/>
      <c r="AA366" s="32"/>
      <c r="AB366" s="32"/>
      <c r="AC366" s="32"/>
      <c r="AD366" s="32"/>
      <c r="AE366" s="32"/>
      <c r="AR366" s="151" t="s">
        <v>148</v>
      </c>
      <c r="AT366" s="151" t="s">
        <v>144</v>
      </c>
      <c r="AU366" s="151" t="s">
        <v>83</v>
      </c>
      <c r="AY366" s="17" t="s">
        <v>125</v>
      </c>
      <c r="BE366" s="152">
        <f>IF(N366="základní",J366,0)</f>
        <v>0</v>
      </c>
      <c r="BF366" s="152">
        <f>IF(N366="snížená",J366,0)</f>
        <v>0</v>
      </c>
      <c r="BG366" s="152">
        <f>IF(N366="zákl. přenesená",J366,0)</f>
        <v>0</v>
      </c>
      <c r="BH366" s="152">
        <f>IF(N366="sníž. přenesená",J366,0)</f>
        <v>0</v>
      </c>
      <c r="BI366" s="152">
        <f>IF(N366="nulová",J366,0)</f>
        <v>0</v>
      </c>
      <c r="BJ366" s="17" t="s">
        <v>79</v>
      </c>
      <c r="BK366" s="152">
        <f>ROUND(I366*H366,2)</f>
        <v>0</v>
      </c>
      <c r="BL366" s="17" t="s">
        <v>89</v>
      </c>
      <c r="BM366" s="151" t="s">
        <v>487</v>
      </c>
    </row>
    <row r="367" spans="1:65" s="2" customFormat="1" ht="76.349999999999994" customHeight="1">
      <c r="A367" s="32"/>
      <c r="B367" s="139"/>
      <c r="C367" s="140" t="s">
        <v>488</v>
      </c>
      <c r="D367" s="140" t="s">
        <v>128</v>
      </c>
      <c r="E367" s="141" t="s">
        <v>489</v>
      </c>
      <c r="F367" s="142" t="s">
        <v>490</v>
      </c>
      <c r="G367" s="143" t="s">
        <v>164</v>
      </c>
      <c r="H367" s="144">
        <v>156</v>
      </c>
      <c r="I367" s="145"/>
      <c r="J367" s="146">
        <f>ROUND(I367*H367,2)</f>
        <v>0</v>
      </c>
      <c r="K367" s="142" t="s">
        <v>132</v>
      </c>
      <c r="L367" s="33"/>
      <c r="M367" s="147" t="s">
        <v>1</v>
      </c>
      <c r="N367" s="148" t="s">
        <v>39</v>
      </c>
      <c r="O367" s="58"/>
      <c r="P367" s="149">
        <f>O367*H367</f>
        <v>0</v>
      </c>
      <c r="Q367" s="149">
        <v>0.10100000000000001</v>
      </c>
      <c r="R367" s="149">
        <f>Q367*H367</f>
        <v>15.756</v>
      </c>
      <c r="S367" s="149">
        <v>0</v>
      </c>
      <c r="T367" s="150">
        <f>S367*H367</f>
        <v>0</v>
      </c>
      <c r="U367" s="32"/>
      <c r="V367" s="32"/>
      <c r="W367" s="32"/>
      <c r="X367" s="32"/>
      <c r="Y367" s="32"/>
      <c r="Z367" s="32"/>
      <c r="AA367" s="32"/>
      <c r="AB367" s="32"/>
      <c r="AC367" s="32"/>
      <c r="AD367" s="32"/>
      <c r="AE367" s="32"/>
      <c r="AR367" s="151" t="s">
        <v>89</v>
      </c>
      <c r="AT367" s="151" t="s">
        <v>128</v>
      </c>
      <c r="AU367" s="151" t="s">
        <v>83</v>
      </c>
      <c r="AY367" s="17" t="s">
        <v>125</v>
      </c>
      <c r="BE367" s="152">
        <f>IF(N367="základní",J367,0)</f>
        <v>0</v>
      </c>
      <c r="BF367" s="152">
        <f>IF(N367="snížená",J367,0)</f>
        <v>0</v>
      </c>
      <c r="BG367" s="152">
        <f>IF(N367="zákl. přenesená",J367,0)</f>
        <v>0</v>
      </c>
      <c r="BH367" s="152">
        <f>IF(N367="sníž. přenesená",J367,0)</f>
        <v>0</v>
      </c>
      <c r="BI367" s="152">
        <f>IF(N367="nulová",J367,0)</f>
        <v>0</v>
      </c>
      <c r="BJ367" s="17" t="s">
        <v>79</v>
      </c>
      <c r="BK367" s="152">
        <f>ROUND(I367*H367,2)</f>
        <v>0</v>
      </c>
      <c r="BL367" s="17" t="s">
        <v>89</v>
      </c>
      <c r="BM367" s="151" t="s">
        <v>491</v>
      </c>
    </row>
    <row r="368" spans="1:65" s="15" customFormat="1">
      <c r="B368" s="180"/>
      <c r="D368" s="154" t="s">
        <v>134</v>
      </c>
      <c r="E368" s="181" t="s">
        <v>1</v>
      </c>
      <c r="F368" s="182" t="s">
        <v>492</v>
      </c>
      <c r="H368" s="181" t="s">
        <v>1</v>
      </c>
      <c r="I368" s="183"/>
      <c r="L368" s="180"/>
      <c r="M368" s="184"/>
      <c r="N368" s="185"/>
      <c r="O368" s="185"/>
      <c r="P368" s="185"/>
      <c r="Q368" s="185"/>
      <c r="R368" s="185"/>
      <c r="S368" s="185"/>
      <c r="T368" s="186"/>
      <c r="AT368" s="181" t="s">
        <v>134</v>
      </c>
      <c r="AU368" s="181" t="s">
        <v>83</v>
      </c>
      <c r="AV368" s="15" t="s">
        <v>79</v>
      </c>
      <c r="AW368" s="15" t="s">
        <v>30</v>
      </c>
      <c r="AX368" s="15" t="s">
        <v>74</v>
      </c>
      <c r="AY368" s="181" t="s">
        <v>125</v>
      </c>
    </row>
    <row r="369" spans="1:65" s="13" customFormat="1">
      <c r="B369" s="153"/>
      <c r="D369" s="154" t="s">
        <v>134</v>
      </c>
      <c r="E369" s="155" t="s">
        <v>1</v>
      </c>
      <c r="F369" s="156" t="s">
        <v>493</v>
      </c>
      <c r="H369" s="157">
        <v>156</v>
      </c>
      <c r="I369" s="158"/>
      <c r="L369" s="153"/>
      <c r="M369" s="159"/>
      <c r="N369" s="160"/>
      <c r="O369" s="160"/>
      <c r="P369" s="160"/>
      <c r="Q369" s="160"/>
      <c r="R369" s="160"/>
      <c r="S369" s="160"/>
      <c r="T369" s="161"/>
      <c r="AT369" s="155" t="s">
        <v>134</v>
      </c>
      <c r="AU369" s="155" t="s">
        <v>83</v>
      </c>
      <c r="AV369" s="13" t="s">
        <v>83</v>
      </c>
      <c r="AW369" s="13" t="s">
        <v>30</v>
      </c>
      <c r="AX369" s="13" t="s">
        <v>74</v>
      </c>
      <c r="AY369" s="155" t="s">
        <v>125</v>
      </c>
    </row>
    <row r="370" spans="1:65" s="14" customFormat="1">
      <c r="B370" s="162"/>
      <c r="D370" s="154" t="s">
        <v>134</v>
      </c>
      <c r="E370" s="163" t="s">
        <v>1</v>
      </c>
      <c r="F370" s="164" t="s">
        <v>137</v>
      </c>
      <c r="H370" s="165">
        <v>156</v>
      </c>
      <c r="I370" s="166"/>
      <c r="L370" s="162"/>
      <c r="M370" s="167"/>
      <c r="N370" s="168"/>
      <c r="O370" s="168"/>
      <c r="P370" s="168"/>
      <c r="Q370" s="168"/>
      <c r="R370" s="168"/>
      <c r="S370" s="168"/>
      <c r="T370" s="169"/>
      <c r="AT370" s="163" t="s">
        <v>134</v>
      </c>
      <c r="AU370" s="163" t="s">
        <v>83</v>
      </c>
      <c r="AV370" s="14" t="s">
        <v>89</v>
      </c>
      <c r="AW370" s="14" t="s">
        <v>30</v>
      </c>
      <c r="AX370" s="14" t="s">
        <v>79</v>
      </c>
      <c r="AY370" s="163" t="s">
        <v>125</v>
      </c>
    </row>
    <row r="371" spans="1:65" s="2" customFormat="1" ht="16.5" customHeight="1">
      <c r="A371" s="32"/>
      <c r="B371" s="139"/>
      <c r="C371" s="170" t="s">
        <v>494</v>
      </c>
      <c r="D371" s="170" t="s">
        <v>144</v>
      </c>
      <c r="E371" s="171" t="s">
        <v>495</v>
      </c>
      <c r="F371" s="172" t="s">
        <v>496</v>
      </c>
      <c r="G371" s="173" t="s">
        <v>164</v>
      </c>
      <c r="H371" s="174">
        <v>156</v>
      </c>
      <c r="I371" s="175"/>
      <c r="J371" s="176">
        <f>ROUND(I371*H371,2)</f>
        <v>0</v>
      </c>
      <c r="K371" s="172" t="s">
        <v>132</v>
      </c>
      <c r="L371" s="177"/>
      <c r="M371" s="178" t="s">
        <v>1</v>
      </c>
      <c r="N371" s="179" t="s">
        <v>39</v>
      </c>
      <c r="O371" s="58"/>
      <c r="P371" s="149">
        <f>O371*H371</f>
        <v>0</v>
      </c>
      <c r="Q371" s="149">
        <v>0.42</v>
      </c>
      <c r="R371" s="149">
        <f>Q371*H371</f>
        <v>65.52</v>
      </c>
      <c r="S371" s="149">
        <v>0</v>
      </c>
      <c r="T371" s="150">
        <f>S371*H371</f>
        <v>0</v>
      </c>
      <c r="U371" s="32"/>
      <c r="V371" s="32"/>
      <c r="W371" s="32"/>
      <c r="X371" s="32"/>
      <c r="Y371" s="32"/>
      <c r="Z371" s="32"/>
      <c r="AA371" s="32"/>
      <c r="AB371" s="32"/>
      <c r="AC371" s="32"/>
      <c r="AD371" s="32"/>
      <c r="AE371" s="32"/>
      <c r="AR371" s="151" t="s">
        <v>148</v>
      </c>
      <c r="AT371" s="151" t="s">
        <v>144</v>
      </c>
      <c r="AU371" s="151" t="s">
        <v>83</v>
      </c>
      <c r="AY371" s="17" t="s">
        <v>125</v>
      </c>
      <c r="BE371" s="152">
        <f>IF(N371="základní",J371,0)</f>
        <v>0</v>
      </c>
      <c r="BF371" s="152">
        <f>IF(N371="snížená",J371,0)</f>
        <v>0</v>
      </c>
      <c r="BG371" s="152">
        <f>IF(N371="zákl. přenesená",J371,0)</f>
        <v>0</v>
      </c>
      <c r="BH371" s="152">
        <f>IF(N371="sníž. přenesená",J371,0)</f>
        <v>0</v>
      </c>
      <c r="BI371" s="152">
        <f>IF(N371="nulová",J371,0)</f>
        <v>0</v>
      </c>
      <c r="BJ371" s="17" t="s">
        <v>79</v>
      </c>
      <c r="BK371" s="152">
        <f>ROUND(I371*H371,2)</f>
        <v>0</v>
      </c>
      <c r="BL371" s="17" t="s">
        <v>89</v>
      </c>
      <c r="BM371" s="151" t="s">
        <v>497</v>
      </c>
    </row>
    <row r="372" spans="1:65" s="12" customFormat="1" ht="22.9" customHeight="1">
      <c r="B372" s="126"/>
      <c r="D372" s="127" t="s">
        <v>73</v>
      </c>
      <c r="E372" s="137" t="s">
        <v>148</v>
      </c>
      <c r="F372" s="137" t="s">
        <v>498</v>
      </c>
      <c r="I372" s="129"/>
      <c r="J372" s="138">
        <f>BK372</f>
        <v>0</v>
      </c>
      <c r="L372" s="126"/>
      <c r="M372" s="131"/>
      <c r="N372" s="132"/>
      <c r="O372" s="132"/>
      <c r="P372" s="133">
        <f>SUM(P373:P394)</f>
        <v>0</v>
      </c>
      <c r="Q372" s="132"/>
      <c r="R372" s="133">
        <f>SUM(R373:R394)</f>
        <v>10.797420000000001</v>
      </c>
      <c r="S372" s="132"/>
      <c r="T372" s="134">
        <f>SUM(T373:T394)</f>
        <v>0</v>
      </c>
      <c r="AR372" s="127" t="s">
        <v>79</v>
      </c>
      <c r="AT372" s="135" t="s">
        <v>73</v>
      </c>
      <c r="AU372" s="135" t="s">
        <v>79</v>
      </c>
      <c r="AY372" s="127" t="s">
        <v>125</v>
      </c>
      <c r="BK372" s="136">
        <f>SUM(BK373:BK394)</f>
        <v>0</v>
      </c>
    </row>
    <row r="373" spans="1:65" s="2" customFormat="1" ht="37.9" customHeight="1">
      <c r="A373" s="32"/>
      <c r="B373" s="139"/>
      <c r="C373" s="140" t="s">
        <v>499</v>
      </c>
      <c r="D373" s="140" t="s">
        <v>128</v>
      </c>
      <c r="E373" s="141" t="s">
        <v>500</v>
      </c>
      <c r="F373" s="142" t="s">
        <v>501</v>
      </c>
      <c r="G373" s="143" t="s">
        <v>212</v>
      </c>
      <c r="H373" s="144">
        <v>12.5</v>
      </c>
      <c r="I373" s="145"/>
      <c r="J373" s="146">
        <f t="shared" ref="J373:J378" si="10">ROUND(I373*H373,2)</f>
        <v>0</v>
      </c>
      <c r="K373" s="142" t="s">
        <v>132</v>
      </c>
      <c r="L373" s="33"/>
      <c r="M373" s="147" t="s">
        <v>1</v>
      </c>
      <c r="N373" s="148" t="s">
        <v>39</v>
      </c>
      <c r="O373" s="58"/>
      <c r="P373" s="149">
        <f t="shared" ref="P373:P378" si="11">O373*H373</f>
        <v>0</v>
      </c>
      <c r="Q373" s="149">
        <v>1.0000000000000001E-5</v>
      </c>
      <c r="R373" s="149">
        <f t="shared" ref="R373:R378" si="12">Q373*H373</f>
        <v>1.25E-4</v>
      </c>
      <c r="S373" s="149">
        <v>0</v>
      </c>
      <c r="T373" s="150">
        <f t="shared" ref="T373:T378" si="13">S373*H373</f>
        <v>0</v>
      </c>
      <c r="U373" s="32"/>
      <c r="V373" s="32"/>
      <c r="W373" s="32"/>
      <c r="X373" s="32"/>
      <c r="Y373" s="32"/>
      <c r="Z373" s="32"/>
      <c r="AA373" s="32"/>
      <c r="AB373" s="32"/>
      <c r="AC373" s="32"/>
      <c r="AD373" s="32"/>
      <c r="AE373" s="32"/>
      <c r="AR373" s="151" t="s">
        <v>89</v>
      </c>
      <c r="AT373" s="151" t="s">
        <v>128</v>
      </c>
      <c r="AU373" s="151" t="s">
        <v>83</v>
      </c>
      <c r="AY373" s="17" t="s">
        <v>125</v>
      </c>
      <c r="BE373" s="152">
        <f t="shared" ref="BE373:BE378" si="14">IF(N373="základní",J373,0)</f>
        <v>0</v>
      </c>
      <c r="BF373" s="152">
        <f t="shared" ref="BF373:BF378" si="15">IF(N373="snížená",J373,0)</f>
        <v>0</v>
      </c>
      <c r="BG373" s="152">
        <f t="shared" ref="BG373:BG378" si="16">IF(N373="zákl. přenesená",J373,0)</f>
        <v>0</v>
      </c>
      <c r="BH373" s="152">
        <f t="shared" ref="BH373:BH378" si="17">IF(N373="sníž. přenesená",J373,0)</f>
        <v>0</v>
      </c>
      <c r="BI373" s="152">
        <f t="shared" ref="BI373:BI378" si="18">IF(N373="nulová",J373,0)</f>
        <v>0</v>
      </c>
      <c r="BJ373" s="17" t="s">
        <v>79</v>
      </c>
      <c r="BK373" s="152">
        <f t="shared" ref="BK373:BK378" si="19">ROUND(I373*H373,2)</f>
        <v>0</v>
      </c>
      <c r="BL373" s="17" t="s">
        <v>89</v>
      </c>
      <c r="BM373" s="151" t="s">
        <v>502</v>
      </c>
    </row>
    <row r="374" spans="1:65" s="2" customFormat="1" ht="16.5" customHeight="1">
      <c r="A374" s="32"/>
      <c r="B374" s="139"/>
      <c r="C374" s="170" t="s">
        <v>503</v>
      </c>
      <c r="D374" s="170" t="s">
        <v>144</v>
      </c>
      <c r="E374" s="171" t="s">
        <v>504</v>
      </c>
      <c r="F374" s="172" t="s">
        <v>505</v>
      </c>
      <c r="G374" s="173" t="s">
        <v>212</v>
      </c>
      <c r="H374" s="174">
        <v>12.5</v>
      </c>
      <c r="I374" s="175"/>
      <c r="J374" s="176">
        <f t="shared" si="10"/>
        <v>0</v>
      </c>
      <c r="K374" s="172" t="s">
        <v>132</v>
      </c>
      <c r="L374" s="177"/>
      <c r="M374" s="178" t="s">
        <v>1</v>
      </c>
      <c r="N374" s="179" t="s">
        <v>39</v>
      </c>
      <c r="O374" s="58"/>
      <c r="P374" s="149">
        <f t="shared" si="11"/>
        <v>0</v>
      </c>
      <c r="Q374" s="149">
        <v>2.5899999999999999E-3</v>
      </c>
      <c r="R374" s="149">
        <f t="shared" si="12"/>
        <v>3.2375000000000001E-2</v>
      </c>
      <c r="S374" s="149">
        <v>0</v>
      </c>
      <c r="T374" s="150">
        <f t="shared" si="13"/>
        <v>0</v>
      </c>
      <c r="U374" s="32"/>
      <c r="V374" s="32"/>
      <c r="W374" s="32"/>
      <c r="X374" s="32"/>
      <c r="Y374" s="32"/>
      <c r="Z374" s="32"/>
      <c r="AA374" s="32"/>
      <c r="AB374" s="32"/>
      <c r="AC374" s="32"/>
      <c r="AD374" s="32"/>
      <c r="AE374" s="32"/>
      <c r="AR374" s="151" t="s">
        <v>148</v>
      </c>
      <c r="AT374" s="151" t="s">
        <v>144</v>
      </c>
      <c r="AU374" s="151" t="s">
        <v>83</v>
      </c>
      <c r="AY374" s="17" t="s">
        <v>125</v>
      </c>
      <c r="BE374" s="152">
        <f t="shared" si="14"/>
        <v>0</v>
      </c>
      <c r="BF374" s="152">
        <f t="shared" si="15"/>
        <v>0</v>
      </c>
      <c r="BG374" s="152">
        <f t="shared" si="16"/>
        <v>0</v>
      </c>
      <c r="BH374" s="152">
        <f t="shared" si="17"/>
        <v>0</v>
      </c>
      <c r="BI374" s="152">
        <f t="shared" si="18"/>
        <v>0</v>
      </c>
      <c r="BJ374" s="17" t="s">
        <v>79</v>
      </c>
      <c r="BK374" s="152">
        <f t="shared" si="19"/>
        <v>0</v>
      </c>
      <c r="BL374" s="17" t="s">
        <v>89</v>
      </c>
      <c r="BM374" s="151" t="s">
        <v>506</v>
      </c>
    </row>
    <row r="375" spans="1:65" s="2" customFormat="1" ht="37.9" customHeight="1">
      <c r="A375" s="32"/>
      <c r="B375" s="139"/>
      <c r="C375" s="140" t="s">
        <v>507</v>
      </c>
      <c r="D375" s="140" t="s">
        <v>128</v>
      </c>
      <c r="E375" s="141" t="s">
        <v>508</v>
      </c>
      <c r="F375" s="142" t="s">
        <v>509</v>
      </c>
      <c r="G375" s="143" t="s">
        <v>510</v>
      </c>
      <c r="H375" s="144">
        <v>6</v>
      </c>
      <c r="I375" s="145"/>
      <c r="J375" s="146">
        <f t="shared" si="10"/>
        <v>0</v>
      </c>
      <c r="K375" s="142" t="s">
        <v>132</v>
      </c>
      <c r="L375" s="33"/>
      <c r="M375" s="147" t="s">
        <v>1</v>
      </c>
      <c r="N375" s="148" t="s">
        <v>39</v>
      </c>
      <c r="O375" s="58"/>
      <c r="P375" s="149">
        <f t="shared" si="11"/>
        <v>0</v>
      </c>
      <c r="Q375" s="149">
        <v>0</v>
      </c>
      <c r="R375" s="149">
        <f t="shared" si="12"/>
        <v>0</v>
      </c>
      <c r="S375" s="149">
        <v>0</v>
      </c>
      <c r="T375" s="150">
        <f t="shared" si="13"/>
        <v>0</v>
      </c>
      <c r="U375" s="32"/>
      <c r="V375" s="32"/>
      <c r="W375" s="32"/>
      <c r="X375" s="32"/>
      <c r="Y375" s="32"/>
      <c r="Z375" s="32"/>
      <c r="AA375" s="32"/>
      <c r="AB375" s="32"/>
      <c r="AC375" s="32"/>
      <c r="AD375" s="32"/>
      <c r="AE375" s="32"/>
      <c r="AR375" s="151" t="s">
        <v>89</v>
      </c>
      <c r="AT375" s="151" t="s">
        <v>128</v>
      </c>
      <c r="AU375" s="151" t="s">
        <v>83</v>
      </c>
      <c r="AY375" s="17" t="s">
        <v>125</v>
      </c>
      <c r="BE375" s="152">
        <f t="shared" si="14"/>
        <v>0</v>
      </c>
      <c r="BF375" s="152">
        <f t="shared" si="15"/>
        <v>0</v>
      </c>
      <c r="BG375" s="152">
        <f t="shared" si="16"/>
        <v>0</v>
      </c>
      <c r="BH375" s="152">
        <f t="shared" si="17"/>
        <v>0</v>
      </c>
      <c r="BI375" s="152">
        <f t="shared" si="18"/>
        <v>0</v>
      </c>
      <c r="BJ375" s="17" t="s">
        <v>79</v>
      </c>
      <c r="BK375" s="152">
        <f t="shared" si="19"/>
        <v>0</v>
      </c>
      <c r="BL375" s="17" t="s">
        <v>89</v>
      </c>
      <c r="BM375" s="151" t="s">
        <v>511</v>
      </c>
    </row>
    <row r="376" spans="1:65" s="2" customFormat="1" ht="16.5" customHeight="1">
      <c r="A376" s="32"/>
      <c r="B376" s="139"/>
      <c r="C376" s="170" t="s">
        <v>512</v>
      </c>
      <c r="D376" s="170" t="s">
        <v>144</v>
      </c>
      <c r="E376" s="171" t="s">
        <v>513</v>
      </c>
      <c r="F376" s="172" t="s">
        <v>514</v>
      </c>
      <c r="G376" s="173" t="s">
        <v>510</v>
      </c>
      <c r="H376" s="174">
        <v>6</v>
      </c>
      <c r="I376" s="175"/>
      <c r="J376" s="176">
        <f t="shared" si="10"/>
        <v>0</v>
      </c>
      <c r="K376" s="172" t="s">
        <v>132</v>
      </c>
      <c r="L376" s="177"/>
      <c r="M376" s="178" t="s">
        <v>1</v>
      </c>
      <c r="N376" s="179" t="s">
        <v>39</v>
      </c>
      <c r="O376" s="58"/>
      <c r="P376" s="149">
        <f t="shared" si="11"/>
        <v>0</v>
      </c>
      <c r="Q376" s="149">
        <v>8.0000000000000004E-4</v>
      </c>
      <c r="R376" s="149">
        <f t="shared" si="12"/>
        <v>4.8000000000000004E-3</v>
      </c>
      <c r="S376" s="149">
        <v>0</v>
      </c>
      <c r="T376" s="150">
        <f t="shared" si="13"/>
        <v>0</v>
      </c>
      <c r="U376" s="32"/>
      <c r="V376" s="32"/>
      <c r="W376" s="32"/>
      <c r="X376" s="32"/>
      <c r="Y376" s="32"/>
      <c r="Z376" s="32"/>
      <c r="AA376" s="32"/>
      <c r="AB376" s="32"/>
      <c r="AC376" s="32"/>
      <c r="AD376" s="32"/>
      <c r="AE376" s="32"/>
      <c r="AR376" s="151" t="s">
        <v>148</v>
      </c>
      <c r="AT376" s="151" t="s">
        <v>144</v>
      </c>
      <c r="AU376" s="151" t="s">
        <v>83</v>
      </c>
      <c r="AY376" s="17" t="s">
        <v>125</v>
      </c>
      <c r="BE376" s="152">
        <f t="shared" si="14"/>
        <v>0</v>
      </c>
      <c r="BF376" s="152">
        <f t="shared" si="15"/>
        <v>0</v>
      </c>
      <c r="BG376" s="152">
        <f t="shared" si="16"/>
        <v>0</v>
      </c>
      <c r="BH376" s="152">
        <f t="shared" si="17"/>
        <v>0</v>
      </c>
      <c r="BI376" s="152">
        <f t="shared" si="18"/>
        <v>0</v>
      </c>
      <c r="BJ376" s="17" t="s">
        <v>79</v>
      </c>
      <c r="BK376" s="152">
        <f t="shared" si="19"/>
        <v>0</v>
      </c>
      <c r="BL376" s="17" t="s">
        <v>89</v>
      </c>
      <c r="BM376" s="151" t="s">
        <v>515</v>
      </c>
    </row>
    <row r="377" spans="1:65" s="2" customFormat="1" ht="24.2" customHeight="1">
      <c r="A377" s="32"/>
      <c r="B377" s="139"/>
      <c r="C377" s="140" t="s">
        <v>516</v>
      </c>
      <c r="D377" s="140" t="s">
        <v>128</v>
      </c>
      <c r="E377" s="141" t="s">
        <v>517</v>
      </c>
      <c r="F377" s="142" t="s">
        <v>518</v>
      </c>
      <c r="G377" s="143" t="s">
        <v>510</v>
      </c>
      <c r="H377" s="144">
        <v>6</v>
      </c>
      <c r="I377" s="145"/>
      <c r="J377" s="146">
        <f t="shared" si="10"/>
        <v>0</v>
      </c>
      <c r="K377" s="142" t="s">
        <v>132</v>
      </c>
      <c r="L377" s="33"/>
      <c r="M377" s="147" t="s">
        <v>1</v>
      </c>
      <c r="N377" s="148" t="s">
        <v>39</v>
      </c>
      <c r="O377" s="58"/>
      <c r="P377" s="149">
        <f t="shared" si="11"/>
        <v>0</v>
      </c>
      <c r="Q377" s="149">
        <v>0.34089999999999998</v>
      </c>
      <c r="R377" s="149">
        <f t="shared" si="12"/>
        <v>2.0453999999999999</v>
      </c>
      <c r="S377" s="149">
        <v>0</v>
      </c>
      <c r="T377" s="150">
        <f t="shared" si="13"/>
        <v>0</v>
      </c>
      <c r="U377" s="32"/>
      <c r="V377" s="32"/>
      <c r="W377" s="32"/>
      <c r="X377" s="32"/>
      <c r="Y377" s="32"/>
      <c r="Z377" s="32"/>
      <c r="AA377" s="32"/>
      <c r="AB377" s="32"/>
      <c r="AC377" s="32"/>
      <c r="AD377" s="32"/>
      <c r="AE377" s="32"/>
      <c r="AR377" s="151" t="s">
        <v>89</v>
      </c>
      <c r="AT377" s="151" t="s">
        <v>128</v>
      </c>
      <c r="AU377" s="151" t="s">
        <v>83</v>
      </c>
      <c r="AY377" s="17" t="s">
        <v>125</v>
      </c>
      <c r="BE377" s="152">
        <f t="shared" si="14"/>
        <v>0</v>
      </c>
      <c r="BF377" s="152">
        <f t="shared" si="15"/>
        <v>0</v>
      </c>
      <c r="BG377" s="152">
        <f t="shared" si="16"/>
        <v>0</v>
      </c>
      <c r="BH377" s="152">
        <f t="shared" si="17"/>
        <v>0</v>
      </c>
      <c r="BI377" s="152">
        <f t="shared" si="18"/>
        <v>0</v>
      </c>
      <c r="BJ377" s="17" t="s">
        <v>79</v>
      </c>
      <c r="BK377" s="152">
        <f t="shared" si="19"/>
        <v>0</v>
      </c>
      <c r="BL377" s="17" t="s">
        <v>89</v>
      </c>
      <c r="BM377" s="151" t="s">
        <v>519</v>
      </c>
    </row>
    <row r="378" spans="1:65" s="2" customFormat="1" ht="24.2" customHeight="1">
      <c r="A378" s="32"/>
      <c r="B378" s="139"/>
      <c r="C378" s="140" t="s">
        <v>520</v>
      </c>
      <c r="D378" s="140" t="s">
        <v>128</v>
      </c>
      <c r="E378" s="141" t="s">
        <v>521</v>
      </c>
      <c r="F378" s="142" t="s">
        <v>522</v>
      </c>
      <c r="G378" s="143" t="s">
        <v>510</v>
      </c>
      <c r="H378" s="144">
        <v>5</v>
      </c>
      <c r="I378" s="145"/>
      <c r="J378" s="146">
        <f t="shared" si="10"/>
        <v>0</v>
      </c>
      <c r="K378" s="142" t="s">
        <v>132</v>
      </c>
      <c r="L378" s="33"/>
      <c r="M378" s="147" t="s">
        <v>1</v>
      </c>
      <c r="N378" s="148" t="s">
        <v>39</v>
      </c>
      <c r="O378" s="58"/>
      <c r="P378" s="149">
        <f t="shared" si="11"/>
        <v>0</v>
      </c>
      <c r="Q378" s="149">
        <v>7.0200000000000002E-3</v>
      </c>
      <c r="R378" s="149">
        <f t="shared" si="12"/>
        <v>3.5099999999999999E-2</v>
      </c>
      <c r="S378" s="149">
        <v>0</v>
      </c>
      <c r="T378" s="150">
        <f t="shared" si="13"/>
        <v>0</v>
      </c>
      <c r="U378" s="32"/>
      <c r="V378" s="32"/>
      <c r="W378" s="32"/>
      <c r="X378" s="32"/>
      <c r="Y378" s="32"/>
      <c r="Z378" s="32"/>
      <c r="AA378" s="32"/>
      <c r="AB378" s="32"/>
      <c r="AC378" s="32"/>
      <c r="AD378" s="32"/>
      <c r="AE378" s="32"/>
      <c r="AR378" s="151" t="s">
        <v>89</v>
      </c>
      <c r="AT378" s="151" t="s">
        <v>128</v>
      </c>
      <c r="AU378" s="151" t="s">
        <v>83</v>
      </c>
      <c r="AY378" s="17" t="s">
        <v>125</v>
      </c>
      <c r="BE378" s="152">
        <f t="shared" si="14"/>
        <v>0</v>
      </c>
      <c r="BF378" s="152">
        <f t="shared" si="15"/>
        <v>0</v>
      </c>
      <c r="BG378" s="152">
        <f t="shared" si="16"/>
        <v>0</v>
      </c>
      <c r="BH378" s="152">
        <f t="shared" si="17"/>
        <v>0</v>
      </c>
      <c r="BI378" s="152">
        <f t="shared" si="18"/>
        <v>0</v>
      </c>
      <c r="BJ378" s="17" t="s">
        <v>79</v>
      </c>
      <c r="BK378" s="152">
        <f t="shared" si="19"/>
        <v>0</v>
      </c>
      <c r="BL378" s="17" t="s">
        <v>89</v>
      </c>
      <c r="BM378" s="151" t="s">
        <v>523</v>
      </c>
    </row>
    <row r="379" spans="1:65" s="15" customFormat="1">
      <c r="B379" s="180"/>
      <c r="D379" s="154" t="s">
        <v>134</v>
      </c>
      <c r="E379" s="181" t="s">
        <v>1</v>
      </c>
      <c r="F379" s="182" t="s">
        <v>524</v>
      </c>
      <c r="H379" s="181" t="s">
        <v>1</v>
      </c>
      <c r="I379" s="183"/>
      <c r="L379" s="180"/>
      <c r="M379" s="184"/>
      <c r="N379" s="185"/>
      <c r="O379" s="185"/>
      <c r="P379" s="185"/>
      <c r="Q379" s="185"/>
      <c r="R379" s="185"/>
      <c r="S379" s="185"/>
      <c r="T379" s="186"/>
      <c r="AT379" s="181" t="s">
        <v>134</v>
      </c>
      <c r="AU379" s="181" t="s">
        <v>83</v>
      </c>
      <c r="AV379" s="15" t="s">
        <v>79</v>
      </c>
      <c r="AW379" s="15" t="s">
        <v>30</v>
      </c>
      <c r="AX379" s="15" t="s">
        <v>74</v>
      </c>
      <c r="AY379" s="181" t="s">
        <v>125</v>
      </c>
    </row>
    <row r="380" spans="1:65" s="13" customFormat="1">
      <c r="B380" s="153"/>
      <c r="D380" s="154" t="s">
        <v>134</v>
      </c>
      <c r="E380" s="155" t="s">
        <v>1</v>
      </c>
      <c r="F380" s="156" t="s">
        <v>89</v>
      </c>
      <c r="H380" s="157">
        <v>4</v>
      </c>
      <c r="I380" s="158"/>
      <c r="L380" s="153"/>
      <c r="M380" s="159"/>
      <c r="N380" s="160"/>
      <c r="O380" s="160"/>
      <c r="P380" s="160"/>
      <c r="Q380" s="160"/>
      <c r="R380" s="160"/>
      <c r="S380" s="160"/>
      <c r="T380" s="161"/>
      <c r="AT380" s="155" t="s">
        <v>134</v>
      </c>
      <c r="AU380" s="155" t="s">
        <v>83</v>
      </c>
      <c r="AV380" s="13" t="s">
        <v>83</v>
      </c>
      <c r="AW380" s="13" t="s">
        <v>30</v>
      </c>
      <c r="AX380" s="13" t="s">
        <v>74</v>
      </c>
      <c r="AY380" s="155" t="s">
        <v>125</v>
      </c>
    </row>
    <row r="381" spans="1:65" s="15" customFormat="1">
      <c r="B381" s="180"/>
      <c r="D381" s="154" t="s">
        <v>134</v>
      </c>
      <c r="E381" s="181" t="s">
        <v>1</v>
      </c>
      <c r="F381" s="182" t="s">
        <v>525</v>
      </c>
      <c r="H381" s="181" t="s">
        <v>1</v>
      </c>
      <c r="I381" s="183"/>
      <c r="L381" s="180"/>
      <c r="M381" s="184"/>
      <c r="N381" s="185"/>
      <c r="O381" s="185"/>
      <c r="P381" s="185"/>
      <c r="Q381" s="185"/>
      <c r="R381" s="185"/>
      <c r="S381" s="185"/>
      <c r="T381" s="186"/>
      <c r="AT381" s="181" t="s">
        <v>134</v>
      </c>
      <c r="AU381" s="181" t="s">
        <v>83</v>
      </c>
      <c r="AV381" s="15" t="s">
        <v>79</v>
      </c>
      <c r="AW381" s="15" t="s">
        <v>30</v>
      </c>
      <c r="AX381" s="15" t="s">
        <v>74</v>
      </c>
      <c r="AY381" s="181" t="s">
        <v>125</v>
      </c>
    </row>
    <row r="382" spans="1:65" s="13" customFormat="1">
      <c r="B382" s="153"/>
      <c r="D382" s="154" t="s">
        <v>134</v>
      </c>
      <c r="E382" s="155" t="s">
        <v>1</v>
      </c>
      <c r="F382" s="156" t="s">
        <v>79</v>
      </c>
      <c r="H382" s="157">
        <v>1</v>
      </c>
      <c r="I382" s="158"/>
      <c r="L382" s="153"/>
      <c r="M382" s="159"/>
      <c r="N382" s="160"/>
      <c r="O382" s="160"/>
      <c r="P382" s="160"/>
      <c r="Q382" s="160"/>
      <c r="R382" s="160"/>
      <c r="S382" s="160"/>
      <c r="T382" s="161"/>
      <c r="AT382" s="155" t="s">
        <v>134</v>
      </c>
      <c r="AU382" s="155" t="s">
        <v>83</v>
      </c>
      <c r="AV382" s="13" t="s">
        <v>83</v>
      </c>
      <c r="AW382" s="13" t="s">
        <v>30</v>
      </c>
      <c r="AX382" s="13" t="s">
        <v>74</v>
      </c>
      <c r="AY382" s="155" t="s">
        <v>125</v>
      </c>
    </row>
    <row r="383" spans="1:65" s="14" customFormat="1">
      <c r="B383" s="162"/>
      <c r="D383" s="154" t="s">
        <v>134</v>
      </c>
      <c r="E383" s="163" t="s">
        <v>1</v>
      </c>
      <c r="F383" s="164" t="s">
        <v>137</v>
      </c>
      <c r="H383" s="165">
        <v>5</v>
      </c>
      <c r="I383" s="166"/>
      <c r="L383" s="162"/>
      <c r="M383" s="167"/>
      <c r="N383" s="168"/>
      <c r="O383" s="168"/>
      <c r="P383" s="168"/>
      <c r="Q383" s="168"/>
      <c r="R383" s="168"/>
      <c r="S383" s="168"/>
      <c r="T383" s="169"/>
      <c r="AT383" s="163" t="s">
        <v>134</v>
      </c>
      <c r="AU383" s="163" t="s">
        <v>83</v>
      </c>
      <c r="AV383" s="14" t="s">
        <v>89</v>
      </c>
      <c r="AW383" s="14" t="s">
        <v>30</v>
      </c>
      <c r="AX383" s="14" t="s">
        <v>79</v>
      </c>
      <c r="AY383" s="163" t="s">
        <v>125</v>
      </c>
    </row>
    <row r="384" spans="1:65" s="2" customFormat="1" ht="16.5" customHeight="1">
      <c r="A384" s="32"/>
      <c r="B384" s="139"/>
      <c r="C384" s="170" t="s">
        <v>526</v>
      </c>
      <c r="D384" s="170" t="s">
        <v>144</v>
      </c>
      <c r="E384" s="171" t="s">
        <v>527</v>
      </c>
      <c r="F384" s="172" t="s">
        <v>528</v>
      </c>
      <c r="G384" s="173" t="s">
        <v>510</v>
      </c>
      <c r="H384" s="174">
        <v>4</v>
      </c>
      <c r="I384" s="175"/>
      <c r="J384" s="176">
        <f>ROUND(I384*H384,2)</f>
        <v>0</v>
      </c>
      <c r="K384" s="172" t="s">
        <v>132</v>
      </c>
      <c r="L384" s="177"/>
      <c r="M384" s="178" t="s">
        <v>1</v>
      </c>
      <c r="N384" s="179" t="s">
        <v>39</v>
      </c>
      <c r="O384" s="58"/>
      <c r="P384" s="149">
        <f>O384*H384</f>
        <v>0</v>
      </c>
      <c r="Q384" s="149">
        <v>1.4999999999999999E-2</v>
      </c>
      <c r="R384" s="149">
        <f>Q384*H384</f>
        <v>0.06</v>
      </c>
      <c r="S384" s="149">
        <v>0</v>
      </c>
      <c r="T384" s="150">
        <f>S384*H384</f>
        <v>0</v>
      </c>
      <c r="U384" s="32"/>
      <c r="V384" s="32"/>
      <c r="W384" s="32"/>
      <c r="X384" s="32"/>
      <c r="Y384" s="32"/>
      <c r="Z384" s="32"/>
      <c r="AA384" s="32"/>
      <c r="AB384" s="32"/>
      <c r="AC384" s="32"/>
      <c r="AD384" s="32"/>
      <c r="AE384" s="32"/>
      <c r="AR384" s="151" t="s">
        <v>148</v>
      </c>
      <c r="AT384" s="151" t="s">
        <v>144</v>
      </c>
      <c r="AU384" s="151" t="s">
        <v>83</v>
      </c>
      <c r="AY384" s="17" t="s">
        <v>125</v>
      </c>
      <c r="BE384" s="152">
        <f>IF(N384="základní",J384,0)</f>
        <v>0</v>
      </c>
      <c r="BF384" s="152">
        <f>IF(N384="snížená",J384,0)</f>
        <v>0</v>
      </c>
      <c r="BG384" s="152">
        <f>IF(N384="zákl. přenesená",J384,0)</f>
        <v>0</v>
      </c>
      <c r="BH384" s="152">
        <f>IF(N384="sníž. přenesená",J384,0)</f>
        <v>0</v>
      </c>
      <c r="BI384" s="152">
        <f>IF(N384="nulová",J384,0)</f>
        <v>0</v>
      </c>
      <c r="BJ384" s="17" t="s">
        <v>79</v>
      </c>
      <c r="BK384" s="152">
        <f>ROUND(I384*H384,2)</f>
        <v>0</v>
      </c>
      <c r="BL384" s="17" t="s">
        <v>89</v>
      </c>
      <c r="BM384" s="151" t="s">
        <v>529</v>
      </c>
    </row>
    <row r="385" spans="1:65" s="2" customFormat="1" ht="24.2" customHeight="1">
      <c r="A385" s="32"/>
      <c r="B385" s="139"/>
      <c r="C385" s="140" t="s">
        <v>530</v>
      </c>
      <c r="D385" s="140" t="s">
        <v>128</v>
      </c>
      <c r="E385" s="141" t="s">
        <v>531</v>
      </c>
      <c r="F385" s="142" t="s">
        <v>532</v>
      </c>
      <c r="G385" s="143" t="s">
        <v>510</v>
      </c>
      <c r="H385" s="144">
        <v>5</v>
      </c>
      <c r="I385" s="145"/>
      <c r="J385" s="146">
        <f>ROUND(I385*H385,2)</f>
        <v>0</v>
      </c>
      <c r="K385" s="142" t="s">
        <v>132</v>
      </c>
      <c r="L385" s="33"/>
      <c r="M385" s="147" t="s">
        <v>1</v>
      </c>
      <c r="N385" s="148" t="s">
        <v>39</v>
      </c>
      <c r="O385" s="58"/>
      <c r="P385" s="149">
        <f>O385*H385</f>
        <v>0</v>
      </c>
      <c r="Q385" s="149">
        <v>0.21734000000000001</v>
      </c>
      <c r="R385" s="149">
        <f>Q385*H385</f>
        <v>1.0867</v>
      </c>
      <c r="S385" s="149">
        <v>0</v>
      </c>
      <c r="T385" s="150">
        <f>S385*H385</f>
        <v>0</v>
      </c>
      <c r="U385" s="32"/>
      <c r="V385" s="32"/>
      <c r="W385" s="32"/>
      <c r="X385" s="32"/>
      <c r="Y385" s="32"/>
      <c r="Z385" s="32"/>
      <c r="AA385" s="32"/>
      <c r="AB385" s="32"/>
      <c r="AC385" s="32"/>
      <c r="AD385" s="32"/>
      <c r="AE385" s="32"/>
      <c r="AR385" s="151" t="s">
        <v>89</v>
      </c>
      <c r="AT385" s="151" t="s">
        <v>128</v>
      </c>
      <c r="AU385" s="151" t="s">
        <v>83</v>
      </c>
      <c r="AY385" s="17" t="s">
        <v>125</v>
      </c>
      <c r="BE385" s="152">
        <f>IF(N385="základní",J385,0)</f>
        <v>0</v>
      </c>
      <c r="BF385" s="152">
        <f>IF(N385="snížená",J385,0)</f>
        <v>0</v>
      </c>
      <c r="BG385" s="152">
        <f>IF(N385="zákl. přenesená",J385,0)</f>
        <v>0</v>
      </c>
      <c r="BH385" s="152">
        <f>IF(N385="sníž. přenesená",J385,0)</f>
        <v>0</v>
      </c>
      <c r="BI385" s="152">
        <f>IF(N385="nulová",J385,0)</f>
        <v>0</v>
      </c>
      <c r="BJ385" s="17" t="s">
        <v>79</v>
      </c>
      <c r="BK385" s="152">
        <f>ROUND(I385*H385,2)</f>
        <v>0</v>
      </c>
      <c r="BL385" s="17" t="s">
        <v>89</v>
      </c>
      <c r="BM385" s="151" t="s">
        <v>533</v>
      </c>
    </row>
    <row r="386" spans="1:65" s="2" customFormat="1" ht="24.2" customHeight="1">
      <c r="A386" s="32"/>
      <c r="B386" s="139"/>
      <c r="C386" s="140" t="s">
        <v>534</v>
      </c>
      <c r="D386" s="140" t="s">
        <v>128</v>
      </c>
      <c r="E386" s="141" t="s">
        <v>535</v>
      </c>
      <c r="F386" s="142" t="s">
        <v>536</v>
      </c>
      <c r="G386" s="143" t="s">
        <v>510</v>
      </c>
      <c r="H386" s="144">
        <v>4</v>
      </c>
      <c r="I386" s="145"/>
      <c r="J386" s="146">
        <f>ROUND(I386*H386,2)</f>
        <v>0</v>
      </c>
      <c r="K386" s="142" t="s">
        <v>132</v>
      </c>
      <c r="L386" s="33"/>
      <c r="M386" s="147" t="s">
        <v>1</v>
      </c>
      <c r="N386" s="148" t="s">
        <v>39</v>
      </c>
      <c r="O386" s="58"/>
      <c r="P386" s="149">
        <f>O386*H386</f>
        <v>0</v>
      </c>
      <c r="Q386" s="149">
        <v>0.42080000000000001</v>
      </c>
      <c r="R386" s="149">
        <f>Q386*H386</f>
        <v>1.6832</v>
      </c>
      <c r="S386" s="149">
        <v>0</v>
      </c>
      <c r="T386" s="150">
        <f>S386*H386</f>
        <v>0</v>
      </c>
      <c r="U386" s="32"/>
      <c r="V386" s="32"/>
      <c r="W386" s="32"/>
      <c r="X386" s="32"/>
      <c r="Y386" s="32"/>
      <c r="Z386" s="32"/>
      <c r="AA386" s="32"/>
      <c r="AB386" s="32"/>
      <c r="AC386" s="32"/>
      <c r="AD386" s="32"/>
      <c r="AE386" s="32"/>
      <c r="AR386" s="151" t="s">
        <v>89</v>
      </c>
      <c r="AT386" s="151" t="s">
        <v>128</v>
      </c>
      <c r="AU386" s="151" t="s">
        <v>83</v>
      </c>
      <c r="AY386" s="17" t="s">
        <v>125</v>
      </c>
      <c r="BE386" s="152">
        <f>IF(N386="základní",J386,0)</f>
        <v>0</v>
      </c>
      <c r="BF386" s="152">
        <f>IF(N386="snížená",J386,0)</f>
        <v>0</v>
      </c>
      <c r="BG386" s="152">
        <f>IF(N386="zákl. přenesená",J386,0)</f>
        <v>0</v>
      </c>
      <c r="BH386" s="152">
        <f>IF(N386="sníž. přenesená",J386,0)</f>
        <v>0</v>
      </c>
      <c r="BI386" s="152">
        <f>IF(N386="nulová",J386,0)</f>
        <v>0</v>
      </c>
      <c r="BJ386" s="17" t="s">
        <v>79</v>
      </c>
      <c r="BK386" s="152">
        <f>ROUND(I386*H386,2)</f>
        <v>0</v>
      </c>
      <c r="BL386" s="17" t="s">
        <v>89</v>
      </c>
      <c r="BM386" s="151" t="s">
        <v>537</v>
      </c>
    </row>
    <row r="387" spans="1:65" s="2" customFormat="1" ht="37.9" customHeight="1">
      <c r="A387" s="32"/>
      <c r="B387" s="139"/>
      <c r="C387" s="140" t="s">
        <v>538</v>
      </c>
      <c r="D387" s="140" t="s">
        <v>128</v>
      </c>
      <c r="E387" s="141" t="s">
        <v>539</v>
      </c>
      <c r="F387" s="142" t="s">
        <v>540</v>
      </c>
      <c r="G387" s="143" t="s">
        <v>510</v>
      </c>
      <c r="H387" s="144">
        <v>9</v>
      </c>
      <c r="I387" s="145"/>
      <c r="J387" s="146">
        <f>ROUND(I387*H387,2)</f>
        <v>0</v>
      </c>
      <c r="K387" s="142" t="s">
        <v>132</v>
      </c>
      <c r="L387" s="33"/>
      <c r="M387" s="147" t="s">
        <v>1</v>
      </c>
      <c r="N387" s="148" t="s">
        <v>39</v>
      </c>
      <c r="O387" s="58"/>
      <c r="P387" s="149">
        <f>O387*H387</f>
        <v>0</v>
      </c>
      <c r="Q387" s="149">
        <v>0.31108000000000002</v>
      </c>
      <c r="R387" s="149">
        <f>Q387*H387</f>
        <v>2.7997200000000002</v>
      </c>
      <c r="S387" s="149">
        <v>0</v>
      </c>
      <c r="T387" s="150">
        <f>S387*H387</f>
        <v>0</v>
      </c>
      <c r="U387" s="32"/>
      <c r="V387" s="32"/>
      <c r="W387" s="32"/>
      <c r="X387" s="32"/>
      <c r="Y387" s="32"/>
      <c r="Z387" s="32"/>
      <c r="AA387" s="32"/>
      <c r="AB387" s="32"/>
      <c r="AC387" s="32"/>
      <c r="AD387" s="32"/>
      <c r="AE387" s="32"/>
      <c r="AR387" s="151" t="s">
        <v>89</v>
      </c>
      <c r="AT387" s="151" t="s">
        <v>128</v>
      </c>
      <c r="AU387" s="151" t="s">
        <v>83</v>
      </c>
      <c r="AY387" s="17" t="s">
        <v>125</v>
      </c>
      <c r="BE387" s="152">
        <f>IF(N387="základní",J387,0)</f>
        <v>0</v>
      </c>
      <c r="BF387" s="152">
        <f>IF(N387="snížená",J387,0)</f>
        <v>0</v>
      </c>
      <c r="BG387" s="152">
        <f>IF(N387="zákl. přenesená",J387,0)</f>
        <v>0</v>
      </c>
      <c r="BH387" s="152">
        <f>IF(N387="sníž. přenesená",J387,0)</f>
        <v>0</v>
      </c>
      <c r="BI387" s="152">
        <f>IF(N387="nulová",J387,0)</f>
        <v>0</v>
      </c>
      <c r="BJ387" s="17" t="s">
        <v>79</v>
      </c>
      <c r="BK387" s="152">
        <f>ROUND(I387*H387,2)</f>
        <v>0</v>
      </c>
      <c r="BL387" s="17" t="s">
        <v>89</v>
      </c>
      <c r="BM387" s="151" t="s">
        <v>541</v>
      </c>
    </row>
    <row r="388" spans="1:65" s="15" customFormat="1">
      <c r="B388" s="180"/>
      <c r="D388" s="154" t="s">
        <v>134</v>
      </c>
      <c r="E388" s="181" t="s">
        <v>1</v>
      </c>
      <c r="F388" s="182" t="s">
        <v>542</v>
      </c>
      <c r="H388" s="181" t="s">
        <v>1</v>
      </c>
      <c r="I388" s="183"/>
      <c r="L388" s="180"/>
      <c r="M388" s="184"/>
      <c r="N388" s="185"/>
      <c r="O388" s="185"/>
      <c r="P388" s="185"/>
      <c r="Q388" s="185"/>
      <c r="R388" s="185"/>
      <c r="S388" s="185"/>
      <c r="T388" s="186"/>
      <c r="AT388" s="181" t="s">
        <v>134</v>
      </c>
      <c r="AU388" s="181" t="s">
        <v>83</v>
      </c>
      <c r="AV388" s="15" t="s">
        <v>79</v>
      </c>
      <c r="AW388" s="15" t="s">
        <v>30</v>
      </c>
      <c r="AX388" s="15" t="s">
        <v>74</v>
      </c>
      <c r="AY388" s="181" t="s">
        <v>125</v>
      </c>
    </row>
    <row r="389" spans="1:65" s="13" customFormat="1">
      <c r="B389" s="153"/>
      <c r="D389" s="154" t="s">
        <v>134</v>
      </c>
      <c r="E389" s="155" t="s">
        <v>1</v>
      </c>
      <c r="F389" s="156" t="s">
        <v>156</v>
      </c>
      <c r="H389" s="157">
        <v>6</v>
      </c>
      <c r="I389" s="158"/>
      <c r="L389" s="153"/>
      <c r="M389" s="159"/>
      <c r="N389" s="160"/>
      <c r="O389" s="160"/>
      <c r="P389" s="160"/>
      <c r="Q389" s="160"/>
      <c r="R389" s="160"/>
      <c r="S389" s="160"/>
      <c r="T389" s="161"/>
      <c r="AT389" s="155" t="s">
        <v>134</v>
      </c>
      <c r="AU389" s="155" t="s">
        <v>83</v>
      </c>
      <c r="AV389" s="13" t="s">
        <v>83</v>
      </c>
      <c r="AW389" s="13" t="s">
        <v>30</v>
      </c>
      <c r="AX389" s="13" t="s">
        <v>74</v>
      </c>
      <c r="AY389" s="155" t="s">
        <v>125</v>
      </c>
    </row>
    <row r="390" spans="1:65" s="15" customFormat="1">
      <c r="B390" s="180"/>
      <c r="D390" s="154" t="s">
        <v>134</v>
      </c>
      <c r="E390" s="181" t="s">
        <v>1</v>
      </c>
      <c r="F390" s="182" t="s">
        <v>543</v>
      </c>
      <c r="H390" s="181" t="s">
        <v>1</v>
      </c>
      <c r="I390" s="183"/>
      <c r="L390" s="180"/>
      <c r="M390" s="184"/>
      <c r="N390" s="185"/>
      <c r="O390" s="185"/>
      <c r="P390" s="185"/>
      <c r="Q390" s="185"/>
      <c r="R390" s="185"/>
      <c r="S390" s="185"/>
      <c r="T390" s="186"/>
      <c r="AT390" s="181" t="s">
        <v>134</v>
      </c>
      <c r="AU390" s="181" t="s">
        <v>83</v>
      </c>
      <c r="AV390" s="15" t="s">
        <v>79</v>
      </c>
      <c r="AW390" s="15" t="s">
        <v>30</v>
      </c>
      <c r="AX390" s="15" t="s">
        <v>74</v>
      </c>
      <c r="AY390" s="181" t="s">
        <v>125</v>
      </c>
    </row>
    <row r="391" spans="1:65" s="13" customFormat="1">
      <c r="B391" s="153"/>
      <c r="D391" s="154" t="s">
        <v>134</v>
      </c>
      <c r="E391" s="155" t="s">
        <v>1</v>
      </c>
      <c r="F391" s="156" t="s">
        <v>86</v>
      </c>
      <c r="H391" s="157">
        <v>3</v>
      </c>
      <c r="I391" s="158"/>
      <c r="L391" s="153"/>
      <c r="M391" s="159"/>
      <c r="N391" s="160"/>
      <c r="O391" s="160"/>
      <c r="P391" s="160"/>
      <c r="Q391" s="160"/>
      <c r="R391" s="160"/>
      <c r="S391" s="160"/>
      <c r="T391" s="161"/>
      <c r="AT391" s="155" t="s">
        <v>134</v>
      </c>
      <c r="AU391" s="155" t="s">
        <v>83</v>
      </c>
      <c r="AV391" s="13" t="s">
        <v>83</v>
      </c>
      <c r="AW391" s="13" t="s">
        <v>30</v>
      </c>
      <c r="AX391" s="13" t="s">
        <v>74</v>
      </c>
      <c r="AY391" s="155" t="s">
        <v>125</v>
      </c>
    </row>
    <row r="392" spans="1:65" s="14" customFormat="1">
      <c r="B392" s="162"/>
      <c r="D392" s="154" t="s">
        <v>134</v>
      </c>
      <c r="E392" s="163" t="s">
        <v>1</v>
      </c>
      <c r="F392" s="164" t="s">
        <v>137</v>
      </c>
      <c r="H392" s="165">
        <v>9</v>
      </c>
      <c r="I392" s="166"/>
      <c r="L392" s="162"/>
      <c r="M392" s="167"/>
      <c r="N392" s="168"/>
      <c r="O392" s="168"/>
      <c r="P392" s="168"/>
      <c r="Q392" s="168"/>
      <c r="R392" s="168"/>
      <c r="S392" s="168"/>
      <c r="T392" s="169"/>
      <c r="AT392" s="163" t="s">
        <v>134</v>
      </c>
      <c r="AU392" s="163" t="s">
        <v>83</v>
      </c>
      <c r="AV392" s="14" t="s">
        <v>89</v>
      </c>
      <c r="AW392" s="14" t="s">
        <v>30</v>
      </c>
      <c r="AX392" s="14" t="s">
        <v>79</v>
      </c>
      <c r="AY392" s="163" t="s">
        <v>125</v>
      </c>
    </row>
    <row r="393" spans="1:65" s="2" customFormat="1" ht="24.2" customHeight="1">
      <c r="A393" s="32"/>
      <c r="B393" s="139"/>
      <c r="C393" s="170" t="s">
        <v>544</v>
      </c>
      <c r="D393" s="170" t="s">
        <v>144</v>
      </c>
      <c r="E393" s="171" t="s">
        <v>545</v>
      </c>
      <c r="F393" s="172" t="s">
        <v>546</v>
      </c>
      <c r="G393" s="173" t="s">
        <v>547</v>
      </c>
      <c r="H393" s="174">
        <v>5</v>
      </c>
      <c r="I393" s="175"/>
      <c r="J393" s="176">
        <f>ROUND(I393*H393,2)</f>
        <v>0</v>
      </c>
      <c r="K393" s="172" t="s">
        <v>132</v>
      </c>
      <c r="L393" s="177"/>
      <c r="M393" s="178" t="s">
        <v>1</v>
      </c>
      <c r="N393" s="179" t="s">
        <v>39</v>
      </c>
      <c r="O393" s="58"/>
      <c r="P393" s="149">
        <f>O393*H393</f>
        <v>0</v>
      </c>
      <c r="Q393" s="149">
        <v>0.5</v>
      </c>
      <c r="R393" s="149">
        <f>Q393*H393</f>
        <v>2.5</v>
      </c>
      <c r="S393" s="149">
        <v>0</v>
      </c>
      <c r="T393" s="150">
        <f>S393*H393</f>
        <v>0</v>
      </c>
      <c r="U393" s="32"/>
      <c r="V393" s="32"/>
      <c r="W393" s="32"/>
      <c r="X393" s="32"/>
      <c r="Y393" s="32"/>
      <c r="Z393" s="32"/>
      <c r="AA393" s="32"/>
      <c r="AB393" s="32"/>
      <c r="AC393" s="32"/>
      <c r="AD393" s="32"/>
      <c r="AE393" s="32"/>
      <c r="AR393" s="151" t="s">
        <v>148</v>
      </c>
      <c r="AT393" s="151" t="s">
        <v>144</v>
      </c>
      <c r="AU393" s="151" t="s">
        <v>83</v>
      </c>
      <c r="AY393" s="17" t="s">
        <v>125</v>
      </c>
      <c r="BE393" s="152">
        <f>IF(N393="základní",J393,0)</f>
        <v>0</v>
      </c>
      <c r="BF393" s="152">
        <f>IF(N393="snížená",J393,0)</f>
        <v>0</v>
      </c>
      <c r="BG393" s="152">
        <f>IF(N393="zákl. přenesená",J393,0)</f>
        <v>0</v>
      </c>
      <c r="BH393" s="152">
        <f>IF(N393="sníž. přenesená",J393,0)</f>
        <v>0</v>
      </c>
      <c r="BI393" s="152">
        <f>IF(N393="nulová",J393,0)</f>
        <v>0</v>
      </c>
      <c r="BJ393" s="17" t="s">
        <v>79</v>
      </c>
      <c r="BK393" s="152">
        <f>ROUND(I393*H393,2)</f>
        <v>0</v>
      </c>
      <c r="BL393" s="17" t="s">
        <v>89</v>
      </c>
      <c r="BM393" s="151" t="s">
        <v>548</v>
      </c>
    </row>
    <row r="394" spans="1:65" s="2" customFormat="1" ht="16.5" customHeight="1">
      <c r="A394" s="32"/>
      <c r="B394" s="139"/>
      <c r="C394" s="170" t="s">
        <v>549</v>
      </c>
      <c r="D394" s="170" t="s">
        <v>144</v>
      </c>
      <c r="E394" s="171" t="s">
        <v>550</v>
      </c>
      <c r="F394" s="172" t="s">
        <v>551</v>
      </c>
      <c r="G394" s="173" t="s">
        <v>547</v>
      </c>
      <c r="H394" s="174">
        <v>1</v>
      </c>
      <c r="I394" s="175"/>
      <c r="J394" s="176">
        <f>ROUND(I394*H394,2)</f>
        <v>0</v>
      </c>
      <c r="K394" s="172" t="s">
        <v>132</v>
      </c>
      <c r="L394" s="177"/>
      <c r="M394" s="178" t="s">
        <v>1</v>
      </c>
      <c r="N394" s="179" t="s">
        <v>39</v>
      </c>
      <c r="O394" s="58"/>
      <c r="P394" s="149">
        <f>O394*H394</f>
        <v>0</v>
      </c>
      <c r="Q394" s="149">
        <v>0.55000000000000004</v>
      </c>
      <c r="R394" s="149">
        <f>Q394*H394</f>
        <v>0.55000000000000004</v>
      </c>
      <c r="S394" s="149">
        <v>0</v>
      </c>
      <c r="T394" s="150">
        <f>S394*H394</f>
        <v>0</v>
      </c>
      <c r="U394" s="32"/>
      <c r="V394" s="32"/>
      <c r="W394" s="32"/>
      <c r="X394" s="32"/>
      <c r="Y394" s="32"/>
      <c r="Z394" s="32"/>
      <c r="AA394" s="32"/>
      <c r="AB394" s="32"/>
      <c r="AC394" s="32"/>
      <c r="AD394" s="32"/>
      <c r="AE394" s="32"/>
      <c r="AR394" s="151" t="s">
        <v>148</v>
      </c>
      <c r="AT394" s="151" t="s">
        <v>144</v>
      </c>
      <c r="AU394" s="151" t="s">
        <v>83</v>
      </c>
      <c r="AY394" s="17" t="s">
        <v>125</v>
      </c>
      <c r="BE394" s="152">
        <f>IF(N394="základní",J394,0)</f>
        <v>0</v>
      </c>
      <c r="BF394" s="152">
        <f>IF(N394="snížená",J394,0)</f>
        <v>0</v>
      </c>
      <c r="BG394" s="152">
        <f>IF(N394="zákl. přenesená",J394,0)</f>
        <v>0</v>
      </c>
      <c r="BH394" s="152">
        <f>IF(N394="sníž. přenesená",J394,0)</f>
        <v>0</v>
      </c>
      <c r="BI394" s="152">
        <f>IF(N394="nulová",J394,0)</f>
        <v>0</v>
      </c>
      <c r="BJ394" s="17" t="s">
        <v>79</v>
      </c>
      <c r="BK394" s="152">
        <f>ROUND(I394*H394,2)</f>
        <v>0</v>
      </c>
      <c r="BL394" s="17" t="s">
        <v>89</v>
      </c>
      <c r="BM394" s="151" t="s">
        <v>552</v>
      </c>
    </row>
    <row r="395" spans="1:65" s="12" customFormat="1" ht="22.9" customHeight="1">
      <c r="B395" s="126"/>
      <c r="D395" s="127" t="s">
        <v>73</v>
      </c>
      <c r="E395" s="137" t="s">
        <v>175</v>
      </c>
      <c r="F395" s="137" t="s">
        <v>553</v>
      </c>
      <c r="I395" s="129"/>
      <c r="J395" s="138">
        <f>BK395</f>
        <v>0</v>
      </c>
      <c r="L395" s="126"/>
      <c r="M395" s="131"/>
      <c r="N395" s="132"/>
      <c r="O395" s="132"/>
      <c r="P395" s="133">
        <f>SUM(P396:P546)</f>
        <v>0</v>
      </c>
      <c r="Q395" s="132"/>
      <c r="R395" s="133">
        <f>SUM(R396:R546)</f>
        <v>275.34302348</v>
      </c>
      <c r="S395" s="132"/>
      <c r="T395" s="134">
        <f>SUM(T396:T546)</f>
        <v>2.9060000000000001</v>
      </c>
      <c r="AR395" s="127" t="s">
        <v>79</v>
      </c>
      <c r="AT395" s="135" t="s">
        <v>73</v>
      </c>
      <c r="AU395" s="135" t="s">
        <v>79</v>
      </c>
      <c r="AY395" s="127" t="s">
        <v>125</v>
      </c>
      <c r="BK395" s="136">
        <f>SUM(BK396:BK546)</f>
        <v>0</v>
      </c>
    </row>
    <row r="396" spans="1:65" s="2" customFormat="1" ht="21.75" customHeight="1">
      <c r="A396" s="32"/>
      <c r="B396" s="139"/>
      <c r="C396" s="140" t="s">
        <v>554</v>
      </c>
      <c r="D396" s="140" t="s">
        <v>128</v>
      </c>
      <c r="E396" s="141" t="s">
        <v>555</v>
      </c>
      <c r="F396" s="142" t="s">
        <v>556</v>
      </c>
      <c r="G396" s="143" t="s">
        <v>547</v>
      </c>
      <c r="H396" s="144">
        <v>2</v>
      </c>
      <c r="I396" s="145"/>
      <c r="J396" s="146">
        <f>ROUND(I396*H396,2)</f>
        <v>0</v>
      </c>
      <c r="K396" s="142" t="s">
        <v>132</v>
      </c>
      <c r="L396" s="33"/>
      <c r="M396" s="147" t="s">
        <v>1</v>
      </c>
      <c r="N396" s="148" t="s">
        <v>39</v>
      </c>
      <c r="O396" s="58"/>
      <c r="P396" s="149">
        <f>O396*H396</f>
        <v>0</v>
      </c>
      <c r="Q396" s="149">
        <v>0</v>
      </c>
      <c r="R396" s="149">
        <f>Q396*H396</f>
        <v>0</v>
      </c>
      <c r="S396" s="149">
        <v>0</v>
      </c>
      <c r="T396" s="150">
        <f>S396*H396</f>
        <v>0</v>
      </c>
      <c r="U396" s="32"/>
      <c r="V396" s="32"/>
      <c r="W396" s="32"/>
      <c r="X396" s="32"/>
      <c r="Y396" s="32"/>
      <c r="Z396" s="32"/>
      <c r="AA396" s="32"/>
      <c r="AB396" s="32"/>
      <c r="AC396" s="32"/>
      <c r="AD396" s="32"/>
      <c r="AE396" s="32"/>
      <c r="AR396" s="151" t="s">
        <v>89</v>
      </c>
      <c r="AT396" s="151" t="s">
        <v>128</v>
      </c>
      <c r="AU396" s="151" t="s">
        <v>83</v>
      </c>
      <c r="AY396" s="17" t="s">
        <v>125</v>
      </c>
      <c r="BE396" s="152">
        <f>IF(N396="základní",J396,0)</f>
        <v>0</v>
      </c>
      <c r="BF396" s="152">
        <f>IF(N396="snížená",J396,0)</f>
        <v>0</v>
      </c>
      <c r="BG396" s="152">
        <f>IF(N396="zákl. přenesená",J396,0)</f>
        <v>0</v>
      </c>
      <c r="BH396" s="152">
        <f>IF(N396="sníž. přenesená",J396,0)</f>
        <v>0</v>
      </c>
      <c r="BI396" s="152">
        <f>IF(N396="nulová",J396,0)</f>
        <v>0</v>
      </c>
      <c r="BJ396" s="17" t="s">
        <v>79</v>
      </c>
      <c r="BK396" s="152">
        <f>ROUND(I396*H396,2)</f>
        <v>0</v>
      </c>
      <c r="BL396" s="17" t="s">
        <v>89</v>
      </c>
      <c r="BM396" s="151" t="s">
        <v>557</v>
      </c>
    </row>
    <row r="397" spans="1:65" s="2" customFormat="1" ht="24.2" customHeight="1">
      <c r="A397" s="32"/>
      <c r="B397" s="139"/>
      <c r="C397" s="140" t="s">
        <v>558</v>
      </c>
      <c r="D397" s="140" t="s">
        <v>128</v>
      </c>
      <c r="E397" s="141" t="s">
        <v>559</v>
      </c>
      <c r="F397" s="142" t="s">
        <v>560</v>
      </c>
      <c r="G397" s="143" t="s">
        <v>561</v>
      </c>
      <c r="H397" s="144">
        <v>1</v>
      </c>
      <c r="I397" s="145"/>
      <c r="J397" s="146">
        <f>ROUND(I397*H397,2)</f>
        <v>0</v>
      </c>
      <c r="K397" s="142" t="s">
        <v>132</v>
      </c>
      <c r="L397" s="33"/>
      <c r="M397" s="147" t="s">
        <v>1</v>
      </c>
      <c r="N397" s="148" t="s">
        <v>39</v>
      </c>
      <c r="O397" s="58"/>
      <c r="P397" s="149">
        <f>O397*H397</f>
        <v>0</v>
      </c>
      <c r="Q397" s="149">
        <v>0</v>
      </c>
      <c r="R397" s="149">
        <f>Q397*H397</f>
        <v>0</v>
      </c>
      <c r="S397" s="149">
        <v>0</v>
      </c>
      <c r="T397" s="150">
        <f>S397*H397</f>
        <v>0</v>
      </c>
      <c r="U397" s="32"/>
      <c r="V397" s="32"/>
      <c r="W397" s="32"/>
      <c r="X397" s="32"/>
      <c r="Y397" s="32"/>
      <c r="Z397" s="32"/>
      <c r="AA397" s="32"/>
      <c r="AB397" s="32"/>
      <c r="AC397" s="32"/>
      <c r="AD397" s="32"/>
      <c r="AE397" s="32"/>
      <c r="AR397" s="151" t="s">
        <v>89</v>
      </c>
      <c r="AT397" s="151" t="s">
        <v>128</v>
      </c>
      <c r="AU397" s="151" t="s">
        <v>83</v>
      </c>
      <c r="AY397" s="17" t="s">
        <v>125</v>
      </c>
      <c r="BE397" s="152">
        <f>IF(N397="základní",J397,0)</f>
        <v>0</v>
      </c>
      <c r="BF397" s="152">
        <f>IF(N397="snížená",J397,0)</f>
        <v>0</v>
      </c>
      <c r="BG397" s="152">
        <f>IF(N397="zákl. přenesená",J397,0)</f>
        <v>0</v>
      </c>
      <c r="BH397" s="152">
        <f>IF(N397="sníž. přenesená",J397,0)</f>
        <v>0</v>
      </c>
      <c r="BI397" s="152">
        <f>IF(N397="nulová",J397,0)</f>
        <v>0</v>
      </c>
      <c r="BJ397" s="17" t="s">
        <v>79</v>
      </c>
      <c r="BK397" s="152">
        <f>ROUND(I397*H397,2)</f>
        <v>0</v>
      </c>
      <c r="BL397" s="17" t="s">
        <v>89</v>
      </c>
      <c r="BM397" s="151" t="s">
        <v>562</v>
      </c>
    </row>
    <row r="398" spans="1:65" s="2" customFormat="1" ht="16.5" customHeight="1">
      <c r="A398" s="32"/>
      <c r="B398" s="139"/>
      <c r="C398" s="140" t="s">
        <v>563</v>
      </c>
      <c r="D398" s="140" t="s">
        <v>128</v>
      </c>
      <c r="E398" s="141" t="s">
        <v>564</v>
      </c>
      <c r="F398" s="142" t="s">
        <v>565</v>
      </c>
      <c r="G398" s="143" t="s">
        <v>212</v>
      </c>
      <c r="H398" s="144">
        <v>17</v>
      </c>
      <c r="I398" s="145"/>
      <c r="J398" s="146">
        <f>ROUND(I398*H398,2)</f>
        <v>0</v>
      </c>
      <c r="K398" s="142" t="s">
        <v>132</v>
      </c>
      <c r="L398" s="33"/>
      <c r="M398" s="147" t="s">
        <v>1</v>
      </c>
      <c r="N398" s="148" t="s">
        <v>39</v>
      </c>
      <c r="O398" s="58"/>
      <c r="P398" s="149">
        <f>O398*H398</f>
        <v>0</v>
      </c>
      <c r="Q398" s="149">
        <v>4.0079999999999998E-2</v>
      </c>
      <c r="R398" s="149">
        <f>Q398*H398</f>
        <v>0.68135999999999997</v>
      </c>
      <c r="S398" s="149">
        <v>0</v>
      </c>
      <c r="T398" s="150">
        <f>S398*H398</f>
        <v>0</v>
      </c>
      <c r="U398" s="32"/>
      <c r="V398" s="32"/>
      <c r="W398" s="32"/>
      <c r="X398" s="32"/>
      <c r="Y398" s="32"/>
      <c r="Z398" s="32"/>
      <c r="AA398" s="32"/>
      <c r="AB398" s="32"/>
      <c r="AC398" s="32"/>
      <c r="AD398" s="32"/>
      <c r="AE398" s="32"/>
      <c r="AR398" s="151" t="s">
        <v>89</v>
      </c>
      <c r="AT398" s="151" t="s">
        <v>128</v>
      </c>
      <c r="AU398" s="151" t="s">
        <v>83</v>
      </c>
      <c r="AY398" s="17" t="s">
        <v>125</v>
      </c>
      <c r="BE398" s="152">
        <f>IF(N398="základní",J398,0)</f>
        <v>0</v>
      </c>
      <c r="BF398" s="152">
        <f>IF(N398="snížená",J398,0)</f>
        <v>0</v>
      </c>
      <c r="BG398" s="152">
        <f>IF(N398="zákl. přenesená",J398,0)</f>
        <v>0</v>
      </c>
      <c r="BH398" s="152">
        <f>IF(N398="sníž. přenesená",J398,0)</f>
        <v>0</v>
      </c>
      <c r="BI398" s="152">
        <f>IF(N398="nulová",J398,0)</f>
        <v>0</v>
      </c>
      <c r="BJ398" s="17" t="s">
        <v>79</v>
      </c>
      <c r="BK398" s="152">
        <f>ROUND(I398*H398,2)</f>
        <v>0</v>
      </c>
      <c r="BL398" s="17" t="s">
        <v>89</v>
      </c>
      <c r="BM398" s="151" t="s">
        <v>566</v>
      </c>
    </row>
    <row r="399" spans="1:65" s="2" customFormat="1" ht="24.2" customHeight="1">
      <c r="A399" s="32"/>
      <c r="B399" s="139"/>
      <c r="C399" s="140" t="s">
        <v>567</v>
      </c>
      <c r="D399" s="140" t="s">
        <v>128</v>
      </c>
      <c r="E399" s="141" t="s">
        <v>568</v>
      </c>
      <c r="F399" s="142" t="s">
        <v>569</v>
      </c>
      <c r="G399" s="143" t="s">
        <v>510</v>
      </c>
      <c r="H399" s="144">
        <v>12</v>
      </c>
      <c r="I399" s="145"/>
      <c r="J399" s="146">
        <f>ROUND(I399*H399,2)</f>
        <v>0</v>
      </c>
      <c r="K399" s="142" t="s">
        <v>132</v>
      </c>
      <c r="L399" s="33"/>
      <c r="M399" s="147" t="s">
        <v>1</v>
      </c>
      <c r="N399" s="148" t="s">
        <v>39</v>
      </c>
      <c r="O399" s="58"/>
      <c r="P399" s="149">
        <f>O399*H399</f>
        <v>0</v>
      </c>
      <c r="Q399" s="149">
        <v>6.9999999999999999E-4</v>
      </c>
      <c r="R399" s="149">
        <f>Q399*H399</f>
        <v>8.3999999999999995E-3</v>
      </c>
      <c r="S399" s="149">
        <v>0</v>
      </c>
      <c r="T399" s="150">
        <f>S399*H399</f>
        <v>0</v>
      </c>
      <c r="U399" s="32"/>
      <c r="V399" s="32"/>
      <c r="W399" s="32"/>
      <c r="X399" s="32"/>
      <c r="Y399" s="32"/>
      <c r="Z399" s="32"/>
      <c r="AA399" s="32"/>
      <c r="AB399" s="32"/>
      <c r="AC399" s="32"/>
      <c r="AD399" s="32"/>
      <c r="AE399" s="32"/>
      <c r="AR399" s="151" t="s">
        <v>89</v>
      </c>
      <c r="AT399" s="151" t="s">
        <v>128</v>
      </c>
      <c r="AU399" s="151" t="s">
        <v>83</v>
      </c>
      <c r="AY399" s="17" t="s">
        <v>125</v>
      </c>
      <c r="BE399" s="152">
        <f>IF(N399="základní",J399,0)</f>
        <v>0</v>
      </c>
      <c r="BF399" s="152">
        <f>IF(N399="snížená",J399,0)</f>
        <v>0</v>
      </c>
      <c r="BG399" s="152">
        <f>IF(N399="zákl. přenesená",J399,0)</f>
        <v>0</v>
      </c>
      <c r="BH399" s="152">
        <f>IF(N399="sníž. přenesená",J399,0)</f>
        <v>0</v>
      </c>
      <c r="BI399" s="152">
        <f>IF(N399="nulová",J399,0)</f>
        <v>0</v>
      </c>
      <c r="BJ399" s="17" t="s">
        <v>79</v>
      </c>
      <c r="BK399" s="152">
        <f>ROUND(I399*H399,2)</f>
        <v>0</v>
      </c>
      <c r="BL399" s="17" t="s">
        <v>89</v>
      </c>
      <c r="BM399" s="151" t="s">
        <v>570</v>
      </c>
    </row>
    <row r="400" spans="1:65" s="15" customFormat="1">
      <c r="B400" s="180"/>
      <c r="D400" s="154" t="s">
        <v>134</v>
      </c>
      <c r="E400" s="181" t="s">
        <v>1</v>
      </c>
      <c r="F400" s="182" t="s">
        <v>571</v>
      </c>
      <c r="H400" s="181" t="s">
        <v>1</v>
      </c>
      <c r="I400" s="183"/>
      <c r="L400" s="180"/>
      <c r="M400" s="184"/>
      <c r="N400" s="185"/>
      <c r="O400" s="185"/>
      <c r="P400" s="185"/>
      <c r="Q400" s="185"/>
      <c r="R400" s="185"/>
      <c r="S400" s="185"/>
      <c r="T400" s="186"/>
      <c r="AT400" s="181" t="s">
        <v>134</v>
      </c>
      <c r="AU400" s="181" t="s">
        <v>83</v>
      </c>
      <c r="AV400" s="15" t="s">
        <v>79</v>
      </c>
      <c r="AW400" s="15" t="s">
        <v>30</v>
      </c>
      <c r="AX400" s="15" t="s">
        <v>74</v>
      </c>
      <c r="AY400" s="181" t="s">
        <v>125</v>
      </c>
    </row>
    <row r="401" spans="1:65" s="13" customFormat="1">
      <c r="B401" s="153"/>
      <c r="D401" s="154" t="s">
        <v>134</v>
      </c>
      <c r="E401" s="155" t="s">
        <v>1</v>
      </c>
      <c r="F401" s="156" t="s">
        <v>83</v>
      </c>
      <c r="H401" s="157">
        <v>2</v>
      </c>
      <c r="I401" s="158"/>
      <c r="L401" s="153"/>
      <c r="M401" s="159"/>
      <c r="N401" s="160"/>
      <c r="O401" s="160"/>
      <c r="P401" s="160"/>
      <c r="Q401" s="160"/>
      <c r="R401" s="160"/>
      <c r="S401" s="160"/>
      <c r="T401" s="161"/>
      <c r="AT401" s="155" t="s">
        <v>134</v>
      </c>
      <c r="AU401" s="155" t="s">
        <v>83</v>
      </c>
      <c r="AV401" s="13" t="s">
        <v>83</v>
      </c>
      <c r="AW401" s="13" t="s">
        <v>30</v>
      </c>
      <c r="AX401" s="13" t="s">
        <v>74</v>
      </c>
      <c r="AY401" s="155" t="s">
        <v>125</v>
      </c>
    </row>
    <row r="402" spans="1:65" s="15" customFormat="1">
      <c r="B402" s="180"/>
      <c r="D402" s="154" t="s">
        <v>134</v>
      </c>
      <c r="E402" s="181" t="s">
        <v>1</v>
      </c>
      <c r="F402" s="182" t="s">
        <v>572</v>
      </c>
      <c r="H402" s="181" t="s">
        <v>1</v>
      </c>
      <c r="I402" s="183"/>
      <c r="L402" s="180"/>
      <c r="M402" s="184"/>
      <c r="N402" s="185"/>
      <c r="O402" s="185"/>
      <c r="P402" s="185"/>
      <c r="Q402" s="185"/>
      <c r="R402" s="185"/>
      <c r="S402" s="185"/>
      <c r="T402" s="186"/>
      <c r="AT402" s="181" t="s">
        <v>134</v>
      </c>
      <c r="AU402" s="181" t="s">
        <v>83</v>
      </c>
      <c r="AV402" s="15" t="s">
        <v>79</v>
      </c>
      <c r="AW402" s="15" t="s">
        <v>30</v>
      </c>
      <c r="AX402" s="15" t="s">
        <v>74</v>
      </c>
      <c r="AY402" s="181" t="s">
        <v>125</v>
      </c>
    </row>
    <row r="403" spans="1:65" s="13" customFormat="1">
      <c r="B403" s="153"/>
      <c r="D403" s="154" t="s">
        <v>134</v>
      </c>
      <c r="E403" s="155" t="s">
        <v>1</v>
      </c>
      <c r="F403" s="156" t="s">
        <v>83</v>
      </c>
      <c r="H403" s="157">
        <v>2</v>
      </c>
      <c r="I403" s="158"/>
      <c r="L403" s="153"/>
      <c r="M403" s="159"/>
      <c r="N403" s="160"/>
      <c r="O403" s="160"/>
      <c r="P403" s="160"/>
      <c r="Q403" s="160"/>
      <c r="R403" s="160"/>
      <c r="S403" s="160"/>
      <c r="T403" s="161"/>
      <c r="AT403" s="155" t="s">
        <v>134</v>
      </c>
      <c r="AU403" s="155" t="s">
        <v>83</v>
      </c>
      <c r="AV403" s="13" t="s">
        <v>83</v>
      </c>
      <c r="AW403" s="13" t="s">
        <v>30</v>
      </c>
      <c r="AX403" s="13" t="s">
        <v>74</v>
      </c>
      <c r="AY403" s="155" t="s">
        <v>125</v>
      </c>
    </row>
    <row r="404" spans="1:65" s="15" customFormat="1">
      <c r="B404" s="180"/>
      <c r="D404" s="154" t="s">
        <v>134</v>
      </c>
      <c r="E404" s="181" t="s">
        <v>1</v>
      </c>
      <c r="F404" s="182" t="s">
        <v>573</v>
      </c>
      <c r="H404" s="181" t="s">
        <v>1</v>
      </c>
      <c r="I404" s="183"/>
      <c r="L404" s="180"/>
      <c r="M404" s="184"/>
      <c r="N404" s="185"/>
      <c r="O404" s="185"/>
      <c r="P404" s="185"/>
      <c r="Q404" s="185"/>
      <c r="R404" s="185"/>
      <c r="S404" s="185"/>
      <c r="T404" s="186"/>
      <c r="AT404" s="181" t="s">
        <v>134</v>
      </c>
      <c r="AU404" s="181" t="s">
        <v>83</v>
      </c>
      <c r="AV404" s="15" t="s">
        <v>79</v>
      </c>
      <c r="AW404" s="15" t="s">
        <v>30</v>
      </c>
      <c r="AX404" s="15" t="s">
        <v>74</v>
      </c>
      <c r="AY404" s="181" t="s">
        <v>125</v>
      </c>
    </row>
    <row r="405" spans="1:65" s="13" customFormat="1">
      <c r="B405" s="153"/>
      <c r="D405" s="154" t="s">
        <v>134</v>
      </c>
      <c r="E405" s="155" t="s">
        <v>1</v>
      </c>
      <c r="F405" s="156" t="s">
        <v>79</v>
      </c>
      <c r="H405" s="157">
        <v>1</v>
      </c>
      <c r="I405" s="158"/>
      <c r="L405" s="153"/>
      <c r="M405" s="159"/>
      <c r="N405" s="160"/>
      <c r="O405" s="160"/>
      <c r="P405" s="160"/>
      <c r="Q405" s="160"/>
      <c r="R405" s="160"/>
      <c r="S405" s="160"/>
      <c r="T405" s="161"/>
      <c r="AT405" s="155" t="s">
        <v>134</v>
      </c>
      <c r="AU405" s="155" t="s">
        <v>83</v>
      </c>
      <c r="AV405" s="13" t="s">
        <v>83</v>
      </c>
      <c r="AW405" s="13" t="s">
        <v>30</v>
      </c>
      <c r="AX405" s="13" t="s">
        <v>74</v>
      </c>
      <c r="AY405" s="155" t="s">
        <v>125</v>
      </c>
    </row>
    <row r="406" spans="1:65" s="15" customFormat="1">
      <c r="B406" s="180"/>
      <c r="D406" s="154" t="s">
        <v>134</v>
      </c>
      <c r="E406" s="181" t="s">
        <v>1</v>
      </c>
      <c r="F406" s="182" t="s">
        <v>574</v>
      </c>
      <c r="H406" s="181" t="s">
        <v>1</v>
      </c>
      <c r="I406" s="183"/>
      <c r="L406" s="180"/>
      <c r="M406" s="184"/>
      <c r="N406" s="185"/>
      <c r="O406" s="185"/>
      <c r="P406" s="185"/>
      <c r="Q406" s="185"/>
      <c r="R406" s="185"/>
      <c r="S406" s="185"/>
      <c r="T406" s="186"/>
      <c r="AT406" s="181" t="s">
        <v>134</v>
      </c>
      <c r="AU406" s="181" t="s">
        <v>83</v>
      </c>
      <c r="AV406" s="15" t="s">
        <v>79</v>
      </c>
      <c r="AW406" s="15" t="s">
        <v>30</v>
      </c>
      <c r="AX406" s="15" t="s">
        <v>74</v>
      </c>
      <c r="AY406" s="181" t="s">
        <v>125</v>
      </c>
    </row>
    <row r="407" spans="1:65" s="13" customFormat="1">
      <c r="B407" s="153"/>
      <c r="D407" s="154" t="s">
        <v>134</v>
      </c>
      <c r="E407" s="155" t="s">
        <v>1</v>
      </c>
      <c r="F407" s="156" t="s">
        <v>83</v>
      </c>
      <c r="H407" s="157">
        <v>2</v>
      </c>
      <c r="I407" s="158"/>
      <c r="L407" s="153"/>
      <c r="M407" s="159"/>
      <c r="N407" s="160"/>
      <c r="O407" s="160"/>
      <c r="P407" s="160"/>
      <c r="Q407" s="160"/>
      <c r="R407" s="160"/>
      <c r="S407" s="160"/>
      <c r="T407" s="161"/>
      <c r="AT407" s="155" t="s">
        <v>134</v>
      </c>
      <c r="AU407" s="155" t="s">
        <v>83</v>
      </c>
      <c r="AV407" s="13" t="s">
        <v>83</v>
      </c>
      <c r="AW407" s="13" t="s">
        <v>30</v>
      </c>
      <c r="AX407" s="13" t="s">
        <v>74</v>
      </c>
      <c r="AY407" s="155" t="s">
        <v>125</v>
      </c>
    </row>
    <row r="408" spans="1:65" s="15" customFormat="1">
      <c r="B408" s="180"/>
      <c r="D408" s="154" t="s">
        <v>134</v>
      </c>
      <c r="E408" s="181" t="s">
        <v>1</v>
      </c>
      <c r="F408" s="182" t="s">
        <v>575</v>
      </c>
      <c r="H408" s="181" t="s">
        <v>1</v>
      </c>
      <c r="I408" s="183"/>
      <c r="L408" s="180"/>
      <c r="M408" s="184"/>
      <c r="N408" s="185"/>
      <c r="O408" s="185"/>
      <c r="P408" s="185"/>
      <c r="Q408" s="185"/>
      <c r="R408" s="185"/>
      <c r="S408" s="185"/>
      <c r="T408" s="186"/>
      <c r="AT408" s="181" t="s">
        <v>134</v>
      </c>
      <c r="AU408" s="181" t="s">
        <v>83</v>
      </c>
      <c r="AV408" s="15" t="s">
        <v>79</v>
      </c>
      <c r="AW408" s="15" t="s">
        <v>30</v>
      </c>
      <c r="AX408" s="15" t="s">
        <v>74</v>
      </c>
      <c r="AY408" s="181" t="s">
        <v>125</v>
      </c>
    </row>
    <row r="409" spans="1:65" s="13" customFormat="1">
      <c r="B409" s="153"/>
      <c r="D409" s="154" t="s">
        <v>134</v>
      </c>
      <c r="E409" s="155" t="s">
        <v>1</v>
      </c>
      <c r="F409" s="156" t="s">
        <v>79</v>
      </c>
      <c r="H409" s="157">
        <v>1</v>
      </c>
      <c r="I409" s="158"/>
      <c r="L409" s="153"/>
      <c r="M409" s="159"/>
      <c r="N409" s="160"/>
      <c r="O409" s="160"/>
      <c r="P409" s="160"/>
      <c r="Q409" s="160"/>
      <c r="R409" s="160"/>
      <c r="S409" s="160"/>
      <c r="T409" s="161"/>
      <c r="AT409" s="155" t="s">
        <v>134</v>
      </c>
      <c r="AU409" s="155" t="s">
        <v>83</v>
      </c>
      <c r="AV409" s="13" t="s">
        <v>83</v>
      </c>
      <c r="AW409" s="13" t="s">
        <v>30</v>
      </c>
      <c r="AX409" s="13" t="s">
        <v>74</v>
      </c>
      <c r="AY409" s="155" t="s">
        <v>125</v>
      </c>
    </row>
    <row r="410" spans="1:65" s="15" customFormat="1">
      <c r="B410" s="180"/>
      <c r="D410" s="154" t="s">
        <v>134</v>
      </c>
      <c r="E410" s="181" t="s">
        <v>1</v>
      </c>
      <c r="F410" s="182" t="s">
        <v>576</v>
      </c>
      <c r="H410" s="181" t="s">
        <v>1</v>
      </c>
      <c r="I410" s="183"/>
      <c r="L410" s="180"/>
      <c r="M410" s="184"/>
      <c r="N410" s="185"/>
      <c r="O410" s="185"/>
      <c r="P410" s="185"/>
      <c r="Q410" s="185"/>
      <c r="R410" s="185"/>
      <c r="S410" s="185"/>
      <c r="T410" s="186"/>
      <c r="AT410" s="181" t="s">
        <v>134</v>
      </c>
      <c r="AU410" s="181" t="s">
        <v>83</v>
      </c>
      <c r="AV410" s="15" t="s">
        <v>79</v>
      </c>
      <c r="AW410" s="15" t="s">
        <v>30</v>
      </c>
      <c r="AX410" s="15" t="s">
        <v>74</v>
      </c>
      <c r="AY410" s="181" t="s">
        <v>125</v>
      </c>
    </row>
    <row r="411" spans="1:65" s="13" customFormat="1">
      <c r="B411" s="153"/>
      <c r="D411" s="154" t="s">
        <v>134</v>
      </c>
      <c r="E411" s="155" t="s">
        <v>1</v>
      </c>
      <c r="F411" s="156" t="s">
        <v>83</v>
      </c>
      <c r="H411" s="157">
        <v>2</v>
      </c>
      <c r="I411" s="158"/>
      <c r="L411" s="153"/>
      <c r="M411" s="159"/>
      <c r="N411" s="160"/>
      <c r="O411" s="160"/>
      <c r="P411" s="160"/>
      <c r="Q411" s="160"/>
      <c r="R411" s="160"/>
      <c r="S411" s="160"/>
      <c r="T411" s="161"/>
      <c r="AT411" s="155" t="s">
        <v>134</v>
      </c>
      <c r="AU411" s="155" t="s">
        <v>83</v>
      </c>
      <c r="AV411" s="13" t="s">
        <v>83</v>
      </c>
      <c r="AW411" s="13" t="s">
        <v>30</v>
      </c>
      <c r="AX411" s="13" t="s">
        <v>74</v>
      </c>
      <c r="AY411" s="155" t="s">
        <v>125</v>
      </c>
    </row>
    <row r="412" spans="1:65" s="15" customFormat="1">
      <c r="B412" s="180"/>
      <c r="D412" s="154" t="s">
        <v>134</v>
      </c>
      <c r="E412" s="181" t="s">
        <v>1</v>
      </c>
      <c r="F412" s="182" t="s">
        <v>577</v>
      </c>
      <c r="H412" s="181" t="s">
        <v>1</v>
      </c>
      <c r="I412" s="183"/>
      <c r="L412" s="180"/>
      <c r="M412" s="184"/>
      <c r="N412" s="185"/>
      <c r="O412" s="185"/>
      <c r="P412" s="185"/>
      <c r="Q412" s="185"/>
      <c r="R412" s="185"/>
      <c r="S412" s="185"/>
      <c r="T412" s="186"/>
      <c r="AT412" s="181" t="s">
        <v>134</v>
      </c>
      <c r="AU412" s="181" t="s">
        <v>83</v>
      </c>
      <c r="AV412" s="15" t="s">
        <v>79</v>
      </c>
      <c r="AW412" s="15" t="s">
        <v>30</v>
      </c>
      <c r="AX412" s="15" t="s">
        <v>74</v>
      </c>
      <c r="AY412" s="181" t="s">
        <v>125</v>
      </c>
    </row>
    <row r="413" spans="1:65" s="13" customFormat="1">
      <c r="B413" s="153"/>
      <c r="D413" s="154" t="s">
        <v>134</v>
      </c>
      <c r="E413" s="155" t="s">
        <v>1</v>
      </c>
      <c r="F413" s="156" t="s">
        <v>83</v>
      </c>
      <c r="H413" s="157">
        <v>2</v>
      </c>
      <c r="I413" s="158"/>
      <c r="L413" s="153"/>
      <c r="M413" s="159"/>
      <c r="N413" s="160"/>
      <c r="O413" s="160"/>
      <c r="P413" s="160"/>
      <c r="Q413" s="160"/>
      <c r="R413" s="160"/>
      <c r="S413" s="160"/>
      <c r="T413" s="161"/>
      <c r="AT413" s="155" t="s">
        <v>134</v>
      </c>
      <c r="AU413" s="155" t="s">
        <v>83</v>
      </c>
      <c r="AV413" s="13" t="s">
        <v>83</v>
      </c>
      <c r="AW413" s="13" t="s">
        <v>30</v>
      </c>
      <c r="AX413" s="13" t="s">
        <v>74</v>
      </c>
      <c r="AY413" s="155" t="s">
        <v>125</v>
      </c>
    </row>
    <row r="414" spans="1:65" s="14" customFormat="1">
      <c r="B414" s="162"/>
      <c r="D414" s="154" t="s">
        <v>134</v>
      </c>
      <c r="E414" s="163" t="s">
        <v>1</v>
      </c>
      <c r="F414" s="164" t="s">
        <v>137</v>
      </c>
      <c r="H414" s="165">
        <v>12</v>
      </c>
      <c r="I414" s="166"/>
      <c r="L414" s="162"/>
      <c r="M414" s="167"/>
      <c r="N414" s="168"/>
      <c r="O414" s="168"/>
      <c r="P414" s="168"/>
      <c r="Q414" s="168"/>
      <c r="R414" s="168"/>
      <c r="S414" s="168"/>
      <c r="T414" s="169"/>
      <c r="AT414" s="163" t="s">
        <v>134</v>
      </c>
      <c r="AU414" s="163" t="s">
        <v>83</v>
      </c>
      <c r="AV414" s="14" t="s">
        <v>89</v>
      </c>
      <c r="AW414" s="14" t="s">
        <v>30</v>
      </c>
      <c r="AX414" s="14" t="s">
        <v>79</v>
      </c>
      <c r="AY414" s="163" t="s">
        <v>125</v>
      </c>
    </row>
    <row r="415" spans="1:65" s="2" customFormat="1" ht="16.5" customHeight="1">
      <c r="A415" s="32"/>
      <c r="B415" s="139"/>
      <c r="C415" s="170" t="s">
        <v>578</v>
      </c>
      <c r="D415" s="170" t="s">
        <v>144</v>
      </c>
      <c r="E415" s="171" t="s">
        <v>579</v>
      </c>
      <c r="F415" s="172" t="s">
        <v>580</v>
      </c>
      <c r="G415" s="173" t="s">
        <v>510</v>
      </c>
      <c r="H415" s="174">
        <v>1</v>
      </c>
      <c r="I415" s="175"/>
      <c r="J415" s="176">
        <f>ROUND(I415*H415,2)</f>
        <v>0</v>
      </c>
      <c r="K415" s="172" t="s">
        <v>132</v>
      </c>
      <c r="L415" s="177"/>
      <c r="M415" s="178" t="s">
        <v>1</v>
      </c>
      <c r="N415" s="179" t="s">
        <v>39</v>
      </c>
      <c r="O415" s="58"/>
      <c r="P415" s="149">
        <f>O415*H415</f>
        <v>0</v>
      </c>
      <c r="Q415" s="149">
        <v>4.0000000000000001E-3</v>
      </c>
      <c r="R415" s="149">
        <f>Q415*H415</f>
        <v>4.0000000000000001E-3</v>
      </c>
      <c r="S415" s="149">
        <v>0</v>
      </c>
      <c r="T415" s="150">
        <f>S415*H415</f>
        <v>0</v>
      </c>
      <c r="U415" s="32"/>
      <c r="V415" s="32"/>
      <c r="W415" s="32"/>
      <c r="X415" s="32"/>
      <c r="Y415" s="32"/>
      <c r="Z415" s="32"/>
      <c r="AA415" s="32"/>
      <c r="AB415" s="32"/>
      <c r="AC415" s="32"/>
      <c r="AD415" s="32"/>
      <c r="AE415" s="32"/>
      <c r="AR415" s="151" t="s">
        <v>148</v>
      </c>
      <c r="AT415" s="151" t="s">
        <v>144</v>
      </c>
      <c r="AU415" s="151" t="s">
        <v>83</v>
      </c>
      <c r="AY415" s="17" t="s">
        <v>125</v>
      </c>
      <c r="BE415" s="152">
        <f>IF(N415="základní",J415,0)</f>
        <v>0</v>
      </c>
      <c r="BF415" s="152">
        <f>IF(N415="snížená",J415,0)</f>
        <v>0</v>
      </c>
      <c r="BG415" s="152">
        <f>IF(N415="zákl. přenesená",J415,0)</f>
        <v>0</v>
      </c>
      <c r="BH415" s="152">
        <f>IF(N415="sníž. přenesená",J415,0)</f>
        <v>0</v>
      </c>
      <c r="BI415" s="152">
        <f>IF(N415="nulová",J415,0)</f>
        <v>0</v>
      </c>
      <c r="BJ415" s="17" t="s">
        <v>79</v>
      </c>
      <c r="BK415" s="152">
        <f>ROUND(I415*H415,2)</f>
        <v>0</v>
      </c>
      <c r="BL415" s="17" t="s">
        <v>89</v>
      </c>
      <c r="BM415" s="151" t="s">
        <v>581</v>
      </c>
    </row>
    <row r="416" spans="1:65" s="15" customFormat="1">
      <c r="B416" s="180"/>
      <c r="D416" s="154" t="s">
        <v>134</v>
      </c>
      <c r="E416" s="181" t="s">
        <v>1</v>
      </c>
      <c r="F416" s="182" t="s">
        <v>575</v>
      </c>
      <c r="H416" s="181" t="s">
        <v>1</v>
      </c>
      <c r="I416" s="183"/>
      <c r="L416" s="180"/>
      <c r="M416" s="184"/>
      <c r="N416" s="185"/>
      <c r="O416" s="185"/>
      <c r="P416" s="185"/>
      <c r="Q416" s="185"/>
      <c r="R416" s="185"/>
      <c r="S416" s="185"/>
      <c r="T416" s="186"/>
      <c r="AT416" s="181" t="s">
        <v>134</v>
      </c>
      <c r="AU416" s="181" t="s">
        <v>83</v>
      </c>
      <c r="AV416" s="15" t="s">
        <v>79</v>
      </c>
      <c r="AW416" s="15" t="s">
        <v>30</v>
      </c>
      <c r="AX416" s="15" t="s">
        <v>74</v>
      </c>
      <c r="AY416" s="181" t="s">
        <v>125</v>
      </c>
    </row>
    <row r="417" spans="1:65" s="13" customFormat="1">
      <c r="B417" s="153"/>
      <c r="D417" s="154" t="s">
        <v>134</v>
      </c>
      <c r="E417" s="155" t="s">
        <v>1</v>
      </c>
      <c r="F417" s="156" t="s">
        <v>79</v>
      </c>
      <c r="H417" s="157">
        <v>1</v>
      </c>
      <c r="I417" s="158"/>
      <c r="L417" s="153"/>
      <c r="M417" s="159"/>
      <c r="N417" s="160"/>
      <c r="O417" s="160"/>
      <c r="P417" s="160"/>
      <c r="Q417" s="160"/>
      <c r="R417" s="160"/>
      <c r="S417" s="160"/>
      <c r="T417" s="161"/>
      <c r="AT417" s="155" t="s">
        <v>134</v>
      </c>
      <c r="AU417" s="155" t="s">
        <v>83</v>
      </c>
      <c r="AV417" s="13" t="s">
        <v>83</v>
      </c>
      <c r="AW417" s="13" t="s">
        <v>30</v>
      </c>
      <c r="AX417" s="13" t="s">
        <v>74</v>
      </c>
      <c r="AY417" s="155" t="s">
        <v>125</v>
      </c>
    </row>
    <row r="418" spans="1:65" s="14" customFormat="1">
      <c r="B418" s="162"/>
      <c r="D418" s="154" t="s">
        <v>134</v>
      </c>
      <c r="E418" s="163" t="s">
        <v>1</v>
      </c>
      <c r="F418" s="164" t="s">
        <v>137</v>
      </c>
      <c r="H418" s="165">
        <v>1</v>
      </c>
      <c r="I418" s="166"/>
      <c r="L418" s="162"/>
      <c r="M418" s="167"/>
      <c r="N418" s="168"/>
      <c r="O418" s="168"/>
      <c r="P418" s="168"/>
      <c r="Q418" s="168"/>
      <c r="R418" s="168"/>
      <c r="S418" s="168"/>
      <c r="T418" s="169"/>
      <c r="AT418" s="163" t="s">
        <v>134</v>
      </c>
      <c r="AU418" s="163" t="s">
        <v>83</v>
      </c>
      <c r="AV418" s="14" t="s">
        <v>89</v>
      </c>
      <c r="AW418" s="14" t="s">
        <v>30</v>
      </c>
      <c r="AX418" s="14" t="s">
        <v>79</v>
      </c>
      <c r="AY418" s="163" t="s">
        <v>125</v>
      </c>
    </row>
    <row r="419" spans="1:65" s="2" customFormat="1" ht="24.2" customHeight="1">
      <c r="A419" s="32"/>
      <c r="B419" s="139"/>
      <c r="C419" s="170" t="s">
        <v>582</v>
      </c>
      <c r="D419" s="170" t="s">
        <v>144</v>
      </c>
      <c r="E419" s="171" t="s">
        <v>583</v>
      </c>
      <c r="F419" s="172" t="s">
        <v>584</v>
      </c>
      <c r="G419" s="173" t="s">
        <v>510</v>
      </c>
      <c r="H419" s="174">
        <v>4</v>
      </c>
      <c r="I419" s="175"/>
      <c r="J419" s="176">
        <f>ROUND(I419*H419,2)</f>
        <v>0</v>
      </c>
      <c r="K419" s="172" t="s">
        <v>132</v>
      </c>
      <c r="L419" s="177"/>
      <c r="M419" s="178" t="s">
        <v>1</v>
      </c>
      <c r="N419" s="179" t="s">
        <v>39</v>
      </c>
      <c r="O419" s="58"/>
      <c r="P419" s="149">
        <f>O419*H419</f>
        <v>0</v>
      </c>
      <c r="Q419" s="149">
        <v>4.0000000000000001E-3</v>
      </c>
      <c r="R419" s="149">
        <f>Q419*H419</f>
        <v>1.6E-2</v>
      </c>
      <c r="S419" s="149">
        <v>0</v>
      </c>
      <c r="T419" s="150">
        <f>S419*H419</f>
        <v>0</v>
      </c>
      <c r="U419" s="32"/>
      <c r="V419" s="32"/>
      <c r="W419" s="32"/>
      <c r="X419" s="32"/>
      <c r="Y419" s="32"/>
      <c r="Z419" s="32"/>
      <c r="AA419" s="32"/>
      <c r="AB419" s="32"/>
      <c r="AC419" s="32"/>
      <c r="AD419" s="32"/>
      <c r="AE419" s="32"/>
      <c r="AR419" s="151" t="s">
        <v>148</v>
      </c>
      <c r="AT419" s="151" t="s">
        <v>144</v>
      </c>
      <c r="AU419" s="151" t="s">
        <v>83</v>
      </c>
      <c r="AY419" s="17" t="s">
        <v>125</v>
      </c>
      <c r="BE419" s="152">
        <f>IF(N419="základní",J419,0)</f>
        <v>0</v>
      </c>
      <c r="BF419" s="152">
        <f>IF(N419="snížená",J419,0)</f>
        <v>0</v>
      </c>
      <c r="BG419" s="152">
        <f>IF(N419="zákl. přenesená",J419,0)</f>
        <v>0</v>
      </c>
      <c r="BH419" s="152">
        <f>IF(N419="sníž. přenesená",J419,0)</f>
        <v>0</v>
      </c>
      <c r="BI419" s="152">
        <f>IF(N419="nulová",J419,0)</f>
        <v>0</v>
      </c>
      <c r="BJ419" s="17" t="s">
        <v>79</v>
      </c>
      <c r="BK419" s="152">
        <f>ROUND(I419*H419,2)</f>
        <v>0</v>
      </c>
      <c r="BL419" s="17" t="s">
        <v>89</v>
      </c>
      <c r="BM419" s="151" t="s">
        <v>585</v>
      </c>
    </row>
    <row r="420" spans="1:65" s="15" customFormat="1">
      <c r="B420" s="180"/>
      <c r="D420" s="154" t="s">
        <v>134</v>
      </c>
      <c r="E420" s="181" t="s">
        <v>1</v>
      </c>
      <c r="F420" s="182" t="s">
        <v>576</v>
      </c>
      <c r="H420" s="181" t="s">
        <v>1</v>
      </c>
      <c r="I420" s="183"/>
      <c r="L420" s="180"/>
      <c r="M420" s="184"/>
      <c r="N420" s="185"/>
      <c r="O420" s="185"/>
      <c r="P420" s="185"/>
      <c r="Q420" s="185"/>
      <c r="R420" s="185"/>
      <c r="S420" s="185"/>
      <c r="T420" s="186"/>
      <c r="AT420" s="181" t="s">
        <v>134</v>
      </c>
      <c r="AU420" s="181" t="s">
        <v>83</v>
      </c>
      <c r="AV420" s="15" t="s">
        <v>79</v>
      </c>
      <c r="AW420" s="15" t="s">
        <v>30</v>
      </c>
      <c r="AX420" s="15" t="s">
        <v>74</v>
      </c>
      <c r="AY420" s="181" t="s">
        <v>125</v>
      </c>
    </row>
    <row r="421" spans="1:65" s="13" customFormat="1">
      <c r="B421" s="153"/>
      <c r="D421" s="154" t="s">
        <v>134</v>
      </c>
      <c r="E421" s="155" t="s">
        <v>1</v>
      </c>
      <c r="F421" s="156" t="s">
        <v>83</v>
      </c>
      <c r="H421" s="157">
        <v>2</v>
      </c>
      <c r="I421" s="158"/>
      <c r="L421" s="153"/>
      <c r="M421" s="159"/>
      <c r="N421" s="160"/>
      <c r="O421" s="160"/>
      <c r="P421" s="160"/>
      <c r="Q421" s="160"/>
      <c r="R421" s="160"/>
      <c r="S421" s="160"/>
      <c r="T421" s="161"/>
      <c r="AT421" s="155" t="s">
        <v>134</v>
      </c>
      <c r="AU421" s="155" t="s">
        <v>83</v>
      </c>
      <c r="AV421" s="13" t="s">
        <v>83</v>
      </c>
      <c r="AW421" s="13" t="s">
        <v>30</v>
      </c>
      <c r="AX421" s="13" t="s">
        <v>74</v>
      </c>
      <c r="AY421" s="155" t="s">
        <v>125</v>
      </c>
    </row>
    <row r="422" spans="1:65" s="15" customFormat="1">
      <c r="B422" s="180"/>
      <c r="D422" s="154" t="s">
        <v>134</v>
      </c>
      <c r="E422" s="181" t="s">
        <v>1</v>
      </c>
      <c r="F422" s="182" t="s">
        <v>577</v>
      </c>
      <c r="H422" s="181" t="s">
        <v>1</v>
      </c>
      <c r="I422" s="183"/>
      <c r="L422" s="180"/>
      <c r="M422" s="184"/>
      <c r="N422" s="185"/>
      <c r="O422" s="185"/>
      <c r="P422" s="185"/>
      <c r="Q422" s="185"/>
      <c r="R422" s="185"/>
      <c r="S422" s="185"/>
      <c r="T422" s="186"/>
      <c r="AT422" s="181" t="s">
        <v>134</v>
      </c>
      <c r="AU422" s="181" t="s">
        <v>83</v>
      </c>
      <c r="AV422" s="15" t="s">
        <v>79</v>
      </c>
      <c r="AW422" s="15" t="s">
        <v>30</v>
      </c>
      <c r="AX422" s="15" t="s">
        <v>74</v>
      </c>
      <c r="AY422" s="181" t="s">
        <v>125</v>
      </c>
    </row>
    <row r="423" spans="1:65" s="13" customFormat="1">
      <c r="B423" s="153"/>
      <c r="D423" s="154" t="s">
        <v>134</v>
      </c>
      <c r="E423" s="155" t="s">
        <v>1</v>
      </c>
      <c r="F423" s="156" t="s">
        <v>83</v>
      </c>
      <c r="H423" s="157">
        <v>2</v>
      </c>
      <c r="I423" s="158"/>
      <c r="L423" s="153"/>
      <c r="M423" s="159"/>
      <c r="N423" s="160"/>
      <c r="O423" s="160"/>
      <c r="P423" s="160"/>
      <c r="Q423" s="160"/>
      <c r="R423" s="160"/>
      <c r="S423" s="160"/>
      <c r="T423" s="161"/>
      <c r="AT423" s="155" t="s">
        <v>134</v>
      </c>
      <c r="AU423" s="155" t="s">
        <v>83</v>
      </c>
      <c r="AV423" s="13" t="s">
        <v>83</v>
      </c>
      <c r="AW423" s="13" t="s">
        <v>30</v>
      </c>
      <c r="AX423" s="13" t="s">
        <v>74</v>
      </c>
      <c r="AY423" s="155" t="s">
        <v>125</v>
      </c>
    </row>
    <row r="424" spans="1:65" s="14" customFormat="1">
      <c r="B424" s="162"/>
      <c r="D424" s="154" t="s">
        <v>134</v>
      </c>
      <c r="E424" s="163" t="s">
        <v>1</v>
      </c>
      <c r="F424" s="164" t="s">
        <v>137</v>
      </c>
      <c r="H424" s="165">
        <v>4</v>
      </c>
      <c r="I424" s="166"/>
      <c r="L424" s="162"/>
      <c r="M424" s="167"/>
      <c r="N424" s="168"/>
      <c r="O424" s="168"/>
      <c r="P424" s="168"/>
      <c r="Q424" s="168"/>
      <c r="R424" s="168"/>
      <c r="S424" s="168"/>
      <c r="T424" s="169"/>
      <c r="AT424" s="163" t="s">
        <v>134</v>
      </c>
      <c r="AU424" s="163" t="s">
        <v>83</v>
      </c>
      <c r="AV424" s="14" t="s">
        <v>89</v>
      </c>
      <c r="AW424" s="14" t="s">
        <v>30</v>
      </c>
      <c r="AX424" s="14" t="s">
        <v>79</v>
      </c>
      <c r="AY424" s="163" t="s">
        <v>125</v>
      </c>
    </row>
    <row r="425" spans="1:65" s="2" customFormat="1" ht="24.2" customHeight="1">
      <c r="A425" s="32"/>
      <c r="B425" s="139"/>
      <c r="C425" s="170" t="s">
        <v>586</v>
      </c>
      <c r="D425" s="170" t="s">
        <v>144</v>
      </c>
      <c r="E425" s="171" t="s">
        <v>587</v>
      </c>
      <c r="F425" s="172" t="s">
        <v>588</v>
      </c>
      <c r="G425" s="173" t="s">
        <v>510</v>
      </c>
      <c r="H425" s="174">
        <v>7</v>
      </c>
      <c r="I425" s="175"/>
      <c r="J425" s="176">
        <f>ROUND(I425*H425,2)</f>
        <v>0</v>
      </c>
      <c r="K425" s="172" t="s">
        <v>132</v>
      </c>
      <c r="L425" s="177"/>
      <c r="M425" s="178" t="s">
        <v>1</v>
      </c>
      <c r="N425" s="179" t="s">
        <v>39</v>
      </c>
      <c r="O425" s="58"/>
      <c r="P425" s="149">
        <f>O425*H425</f>
        <v>0</v>
      </c>
      <c r="Q425" s="149">
        <v>2.5000000000000001E-3</v>
      </c>
      <c r="R425" s="149">
        <f>Q425*H425</f>
        <v>1.7500000000000002E-2</v>
      </c>
      <c r="S425" s="149">
        <v>0</v>
      </c>
      <c r="T425" s="150">
        <f>S425*H425</f>
        <v>0</v>
      </c>
      <c r="U425" s="32"/>
      <c r="V425" s="32"/>
      <c r="W425" s="32"/>
      <c r="X425" s="32"/>
      <c r="Y425" s="32"/>
      <c r="Z425" s="32"/>
      <c r="AA425" s="32"/>
      <c r="AB425" s="32"/>
      <c r="AC425" s="32"/>
      <c r="AD425" s="32"/>
      <c r="AE425" s="32"/>
      <c r="AR425" s="151" t="s">
        <v>148</v>
      </c>
      <c r="AT425" s="151" t="s">
        <v>144</v>
      </c>
      <c r="AU425" s="151" t="s">
        <v>83</v>
      </c>
      <c r="AY425" s="17" t="s">
        <v>125</v>
      </c>
      <c r="BE425" s="152">
        <f>IF(N425="základní",J425,0)</f>
        <v>0</v>
      </c>
      <c r="BF425" s="152">
        <f>IF(N425="snížená",J425,0)</f>
        <v>0</v>
      </c>
      <c r="BG425" s="152">
        <f>IF(N425="zákl. přenesená",J425,0)</f>
        <v>0</v>
      </c>
      <c r="BH425" s="152">
        <f>IF(N425="sníž. přenesená",J425,0)</f>
        <v>0</v>
      </c>
      <c r="BI425" s="152">
        <f>IF(N425="nulová",J425,0)</f>
        <v>0</v>
      </c>
      <c r="BJ425" s="17" t="s">
        <v>79</v>
      </c>
      <c r="BK425" s="152">
        <f>ROUND(I425*H425,2)</f>
        <v>0</v>
      </c>
      <c r="BL425" s="17" t="s">
        <v>89</v>
      </c>
      <c r="BM425" s="151" t="s">
        <v>589</v>
      </c>
    </row>
    <row r="426" spans="1:65" s="15" customFormat="1">
      <c r="B426" s="180"/>
      <c r="D426" s="154" t="s">
        <v>134</v>
      </c>
      <c r="E426" s="181" t="s">
        <v>1</v>
      </c>
      <c r="F426" s="182" t="s">
        <v>571</v>
      </c>
      <c r="H426" s="181" t="s">
        <v>1</v>
      </c>
      <c r="I426" s="183"/>
      <c r="L426" s="180"/>
      <c r="M426" s="184"/>
      <c r="N426" s="185"/>
      <c r="O426" s="185"/>
      <c r="P426" s="185"/>
      <c r="Q426" s="185"/>
      <c r="R426" s="185"/>
      <c r="S426" s="185"/>
      <c r="T426" s="186"/>
      <c r="AT426" s="181" t="s">
        <v>134</v>
      </c>
      <c r="AU426" s="181" t="s">
        <v>83</v>
      </c>
      <c r="AV426" s="15" t="s">
        <v>79</v>
      </c>
      <c r="AW426" s="15" t="s">
        <v>30</v>
      </c>
      <c r="AX426" s="15" t="s">
        <v>74</v>
      </c>
      <c r="AY426" s="181" t="s">
        <v>125</v>
      </c>
    </row>
    <row r="427" spans="1:65" s="13" customFormat="1">
      <c r="B427" s="153"/>
      <c r="D427" s="154" t="s">
        <v>134</v>
      </c>
      <c r="E427" s="155" t="s">
        <v>1</v>
      </c>
      <c r="F427" s="156" t="s">
        <v>83</v>
      </c>
      <c r="H427" s="157">
        <v>2</v>
      </c>
      <c r="I427" s="158"/>
      <c r="L427" s="153"/>
      <c r="M427" s="159"/>
      <c r="N427" s="160"/>
      <c r="O427" s="160"/>
      <c r="P427" s="160"/>
      <c r="Q427" s="160"/>
      <c r="R427" s="160"/>
      <c r="S427" s="160"/>
      <c r="T427" s="161"/>
      <c r="AT427" s="155" t="s">
        <v>134</v>
      </c>
      <c r="AU427" s="155" t="s">
        <v>83</v>
      </c>
      <c r="AV427" s="13" t="s">
        <v>83</v>
      </c>
      <c r="AW427" s="13" t="s">
        <v>30</v>
      </c>
      <c r="AX427" s="13" t="s">
        <v>74</v>
      </c>
      <c r="AY427" s="155" t="s">
        <v>125</v>
      </c>
    </row>
    <row r="428" spans="1:65" s="15" customFormat="1">
      <c r="B428" s="180"/>
      <c r="D428" s="154" t="s">
        <v>134</v>
      </c>
      <c r="E428" s="181" t="s">
        <v>1</v>
      </c>
      <c r="F428" s="182" t="s">
        <v>572</v>
      </c>
      <c r="H428" s="181" t="s">
        <v>1</v>
      </c>
      <c r="I428" s="183"/>
      <c r="L428" s="180"/>
      <c r="M428" s="184"/>
      <c r="N428" s="185"/>
      <c r="O428" s="185"/>
      <c r="P428" s="185"/>
      <c r="Q428" s="185"/>
      <c r="R428" s="185"/>
      <c r="S428" s="185"/>
      <c r="T428" s="186"/>
      <c r="AT428" s="181" t="s">
        <v>134</v>
      </c>
      <c r="AU428" s="181" t="s">
        <v>83</v>
      </c>
      <c r="AV428" s="15" t="s">
        <v>79</v>
      </c>
      <c r="AW428" s="15" t="s">
        <v>30</v>
      </c>
      <c r="AX428" s="15" t="s">
        <v>74</v>
      </c>
      <c r="AY428" s="181" t="s">
        <v>125</v>
      </c>
    </row>
    <row r="429" spans="1:65" s="13" customFormat="1">
      <c r="B429" s="153"/>
      <c r="D429" s="154" t="s">
        <v>134</v>
      </c>
      <c r="E429" s="155" t="s">
        <v>1</v>
      </c>
      <c r="F429" s="156" t="s">
        <v>83</v>
      </c>
      <c r="H429" s="157">
        <v>2</v>
      </c>
      <c r="I429" s="158"/>
      <c r="L429" s="153"/>
      <c r="M429" s="159"/>
      <c r="N429" s="160"/>
      <c r="O429" s="160"/>
      <c r="P429" s="160"/>
      <c r="Q429" s="160"/>
      <c r="R429" s="160"/>
      <c r="S429" s="160"/>
      <c r="T429" s="161"/>
      <c r="AT429" s="155" t="s">
        <v>134</v>
      </c>
      <c r="AU429" s="155" t="s">
        <v>83</v>
      </c>
      <c r="AV429" s="13" t="s">
        <v>83</v>
      </c>
      <c r="AW429" s="13" t="s">
        <v>30</v>
      </c>
      <c r="AX429" s="13" t="s">
        <v>74</v>
      </c>
      <c r="AY429" s="155" t="s">
        <v>125</v>
      </c>
    </row>
    <row r="430" spans="1:65" s="15" customFormat="1">
      <c r="B430" s="180"/>
      <c r="D430" s="154" t="s">
        <v>134</v>
      </c>
      <c r="E430" s="181" t="s">
        <v>1</v>
      </c>
      <c r="F430" s="182" t="s">
        <v>573</v>
      </c>
      <c r="H430" s="181" t="s">
        <v>1</v>
      </c>
      <c r="I430" s="183"/>
      <c r="L430" s="180"/>
      <c r="M430" s="184"/>
      <c r="N430" s="185"/>
      <c r="O430" s="185"/>
      <c r="P430" s="185"/>
      <c r="Q430" s="185"/>
      <c r="R430" s="185"/>
      <c r="S430" s="185"/>
      <c r="T430" s="186"/>
      <c r="AT430" s="181" t="s">
        <v>134</v>
      </c>
      <c r="AU430" s="181" t="s">
        <v>83</v>
      </c>
      <c r="AV430" s="15" t="s">
        <v>79</v>
      </c>
      <c r="AW430" s="15" t="s">
        <v>30</v>
      </c>
      <c r="AX430" s="15" t="s">
        <v>74</v>
      </c>
      <c r="AY430" s="181" t="s">
        <v>125</v>
      </c>
    </row>
    <row r="431" spans="1:65" s="13" customFormat="1">
      <c r="B431" s="153"/>
      <c r="D431" s="154" t="s">
        <v>134</v>
      </c>
      <c r="E431" s="155" t="s">
        <v>1</v>
      </c>
      <c r="F431" s="156" t="s">
        <v>79</v>
      </c>
      <c r="H431" s="157">
        <v>1</v>
      </c>
      <c r="I431" s="158"/>
      <c r="L431" s="153"/>
      <c r="M431" s="159"/>
      <c r="N431" s="160"/>
      <c r="O431" s="160"/>
      <c r="P431" s="160"/>
      <c r="Q431" s="160"/>
      <c r="R431" s="160"/>
      <c r="S431" s="160"/>
      <c r="T431" s="161"/>
      <c r="AT431" s="155" t="s">
        <v>134</v>
      </c>
      <c r="AU431" s="155" t="s">
        <v>83</v>
      </c>
      <c r="AV431" s="13" t="s">
        <v>83</v>
      </c>
      <c r="AW431" s="13" t="s">
        <v>30</v>
      </c>
      <c r="AX431" s="13" t="s">
        <v>74</v>
      </c>
      <c r="AY431" s="155" t="s">
        <v>125</v>
      </c>
    </row>
    <row r="432" spans="1:65" s="15" customFormat="1">
      <c r="B432" s="180"/>
      <c r="D432" s="154" t="s">
        <v>134</v>
      </c>
      <c r="E432" s="181" t="s">
        <v>1</v>
      </c>
      <c r="F432" s="182" t="s">
        <v>574</v>
      </c>
      <c r="H432" s="181" t="s">
        <v>1</v>
      </c>
      <c r="I432" s="183"/>
      <c r="L432" s="180"/>
      <c r="M432" s="184"/>
      <c r="N432" s="185"/>
      <c r="O432" s="185"/>
      <c r="P432" s="185"/>
      <c r="Q432" s="185"/>
      <c r="R432" s="185"/>
      <c r="S432" s="185"/>
      <c r="T432" s="186"/>
      <c r="AT432" s="181" t="s">
        <v>134</v>
      </c>
      <c r="AU432" s="181" t="s">
        <v>83</v>
      </c>
      <c r="AV432" s="15" t="s">
        <v>79</v>
      </c>
      <c r="AW432" s="15" t="s">
        <v>30</v>
      </c>
      <c r="AX432" s="15" t="s">
        <v>74</v>
      </c>
      <c r="AY432" s="181" t="s">
        <v>125</v>
      </c>
    </row>
    <row r="433" spans="1:65" s="13" customFormat="1">
      <c r="B433" s="153"/>
      <c r="D433" s="154" t="s">
        <v>134</v>
      </c>
      <c r="E433" s="155" t="s">
        <v>1</v>
      </c>
      <c r="F433" s="156" t="s">
        <v>83</v>
      </c>
      <c r="H433" s="157">
        <v>2</v>
      </c>
      <c r="I433" s="158"/>
      <c r="L433" s="153"/>
      <c r="M433" s="159"/>
      <c r="N433" s="160"/>
      <c r="O433" s="160"/>
      <c r="P433" s="160"/>
      <c r="Q433" s="160"/>
      <c r="R433" s="160"/>
      <c r="S433" s="160"/>
      <c r="T433" s="161"/>
      <c r="AT433" s="155" t="s">
        <v>134</v>
      </c>
      <c r="AU433" s="155" t="s">
        <v>83</v>
      </c>
      <c r="AV433" s="13" t="s">
        <v>83</v>
      </c>
      <c r="AW433" s="13" t="s">
        <v>30</v>
      </c>
      <c r="AX433" s="13" t="s">
        <v>74</v>
      </c>
      <c r="AY433" s="155" t="s">
        <v>125</v>
      </c>
    </row>
    <row r="434" spans="1:65" s="14" customFormat="1">
      <c r="B434" s="162"/>
      <c r="D434" s="154" t="s">
        <v>134</v>
      </c>
      <c r="E434" s="163" t="s">
        <v>1</v>
      </c>
      <c r="F434" s="164" t="s">
        <v>137</v>
      </c>
      <c r="H434" s="165">
        <v>7</v>
      </c>
      <c r="I434" s="166"/>
      <c r="L434" s="162"/>
      <c r="M434" s="167"/>
      <c r="N434" s="168"/>
      <c r="O434" s="168"/>
      <c r="P434" s="168"/>
      <c r="Q434" s="168"/>
      <c r="R434" s="168"/>
      <c r="S434" s="168"/>
      <c r="T434" s="169"/>
      <c r="AT434" s="163" t="s">
        <v>134</v>
      </c>
      <c r="AU434" s="163" t="s">
        <v>83</v>
      </c>
      <c r="AV434" s="14" t="s">
        <v>89</v>
      </c>
      <c r="AW434" s="14" t="s">
        <v>30</v>
      </c>
      <c r="AX434" s="14" t="s">
        <v>79</v>
      </c>
      <c r="AY434" s="163" t="s">
        <v>125</v>
      </c>
    </row>
    <row r="435" spans="1:65" s="2" customFormat="1" ht="24.2" customHeight="1">
      <c r="A435" s="32"/>
      <c r="B435" s="139"/>
      <c r="C435" s="140" t="s">
        <v>590</v>
      </c>
      <c r="D435" s="140" t="s">
        <v>128</v>
      </c>
      <c r="E435" s="141" t="s">
        <v>591</v>
      </c>
      <c r="F435" s="142" t="s">
        <v>592</v>
      </c>
      <c r="G435" s="143" t="s">
        <v>510</v>
      </c>
      <c r="H435" s="144">
        <v>2</v>
      </c>
      <c r="I435" s="145"/>
      <c r="J435" s="146">
        <f>ROUND(I435*H435,2)</f>
        <v>0</v>
      </c>
      <c r="K435" s="142" t="s">
        <v>132</v>
      </c>
      <c r="L435" s="33"/>
      <c r="M435" s="147" t="s">
        <v>1</v>
      </c>
      <c r="N435" s="148" t="s">
        <v>39</v>
      </c>
      <c r="O435" s="58"/>
      <c r="P435" s="149">
        <f>O435*H435</f>
        <v>0</v>
      </c>
      <c r="Q435" s="149">
        <v>1.0499999999999999E-3</v>
      </c>
      <c r="R435" s="149">
        <f>Q435*H435</f>
        <v>2.0999999999999999E-3</v>
      </c>
      <c r="S435" s="149">
        <v>0</v>
      </c>
      <c r="T435" s="150">
        <f>S435*H435</f>
        <v>0</v>
      </c>
      <c r="U435" s="32"/>
      <c r="V435" s="32"/>
      <c r="W435" s="32"/>
      <c r="X435" s="32"/>
      <c r="Y435" s="32"/>
      <c r="Z435" s="32"/>
      <c r="AA435" s="32"/>
      <c r="AB435" s="32"/>
      <c r="AC435" s="32"/>
      <c r="AD435" s="32"/>
      <c r="AE435" s="32"/>
      <c r="AR435" s="151" t="s">
        <v>89</v>
      </c>
      <c r="AT435" s="151" t="s">
        <v>128</v>
      </c>
      <c r="AU435" s="151" t="s">
        <v>83</v>
      </c>
      <c r="AY435" s="17" t="s">
        <v>125</v>
      </c>
      <c r="BE435" s="152">
        <f>IF(N435="základní",J435,0)</f>
        <v>0</v>
      </c>
      <c r="BF435" s="152">
        <f>IF(N435="snížená",J435,0)</f>
        <v>0</v>
      </c>
      <c r="BG435" s="152">
        <f>IF(N435="zákl. přenesená",J435,0)</f>
        <v>0</v>
      </c>
      <c r="BH435" s="152">
        <f>IF(N435="sníž. přenesená",J435,0)</f>
        <v>0</v>
      </c>
      <c r="BI435" s="152">
        <f>IF(N435="nulová",J435,0)</f>
        <v>0</v>
      </c>
      <c r="BJ435" s="17" t="s">
        <v>79</v>
      </c>
      <c r="BK435" s="152">
        <f>ROUND(I435*H435,2)</f>
        <v>0</v>
      </c>
      <c r="BL435" s="17" t="s">
        <v>89</v>
      </c>
      <c r="BM435" s="151" t="s">
        <v>593</v>
      </c>
    </row>
    <row r="436" spans="1:65" s="15" customFormat="1">
      <c r="B436" s="180"/>
      <c r="D436" s="154" t="s">
        <v>134</v>
      </c>
      <c r="E436" s="181" t="s">
        <v>1</v>
      </c>
      <c r="F436" s="182" t="s">
        <v>594</v>
      </c>
      <c r="H436" s="181" t="s">
        <v>1</v>
      </c>
      <c r="I436" s="183"/>
      <c r="L436" s="180"/>
      <c r="M436" s="184"/>
      <c r="N436" s="185"/>
      <c r="O436" s="185"/>
      <c r="P436" s="185"/>
      <c r="Q436" s="185"/>
      <c r="R436" s="185"/>
      <c r="S436" s="185"/>
      <c r="T436" s="186"/>
      <c r="AT436" s="181" t="s">
        <v>134</v>
      </c>
      <c r="AU436" s="181" t="s">
        <v>83</v>
      </c>
      <c r="AV436" s="15" t="s">
        <v>79</v>
      </c>
      <c r="AW436" s="15" t="s">
        <v>30</v>
      </c>
      <c r="AX436" s="15" t="s">
        <v>74</v>
      </c>
      <c r="AY436" s="181" t="s">
        <v>125</v>
      </c>
    </row>
    <row r="437" spans="1:65" s="13" customFormat="1">
      <c r="B437" s="153"/>
      <c r="D437" s="154" t="s">
        <v>134</v>
      </c>
      <c r="E437" s="155" t="s">
        <v>1</v>
      </c>
      <c r="F437" s="156" t="s">
        <v>83</v>
      </c>
      <c r="H437" s="157">
        <v>2</v>
      </c>
      <c r="I437" s="158"/>
      <c r="L437" s="153"/>
      <c r="M437" s="159"/>
      <c r="N437" s="160"/>
      <c r="O437" s="160"/>
      <c r="P437" s="160"/>
      <c r="Q437" s="160"/>
      <c r="R437" s="160"/>
      <c r="S437" s="160"/>
      <c r="T437" s="161"/>
      <c r="AT437" s="155" t="s">
        <v>134</v>
      </c>
      <c r="AU437" s="155" t="s">
        <v>83</v>
      </c>
      <c r="AV437" s="13" t="s">
        <v>83</v>
      </c>
      <c r="AW437" s="13" t="s">
        <v>30</v>
      </c>
      <c r="AX437" s="13" t="s">
        <v>74</v>
      </c>
      <c r="AY437" s="155" t="s">
        <v>125</v>
      </c>
    </row>
    <row r="438" spans="1:65" s="14" customFormat="1">
      <c r="B438" s="162"/>
      <c r="D438" s="154" t="s">
        <v>134</v>
      </c>
      <c r="E438" s="163" t="s">
        <v>1</v>
      </c>
      <c r="F438" s="164" t="s">
        <v>137</v>
      </c>
      <c r="H438" s="165">
        <v>2</v>
      </c>
      <c r="I438" s="166"/>
      <c r="L438" s="162"/>
      <c r="M438" s="167"/>
      <c r="N438" s="168"/>
      <c r="O438" s="168"/>
      <c r="P438" s="168"/>
      <c r="Q438" s="168"/>
      <c r="R438" s="168"/>
      <c r="S438" s="168"/>
      <c r="T438" s="169"/>
      <c r="AT438" s="163" t="s">
        <v>134</v>
      </c>
      <c r="AU438" s="163" t="s">
        <v>83</v>
      </c>
      <c r="AV438" s="14" t="s">
        <v>89</v>
      </c>
      <c r="AW438" s="14" t="s">
        <v>30</v>
      </c>
      <c r="AX438" s="14" t="s">
        <v>79</v>
      </c>
      <c r="AY438" s="163" t="s">
        <v>125</v>
      </c>
    </row>
    <row r="439" spans="1:65" s="2" customFormat="1" ht="24.2" customHeight="1">
      <c r="A439" s="32"/>
      <c r="B439" s="139"/>
      <c r="C439" s="170" t="s">
        <v>595</v>
      </c>
      <c r="D439" s="170" t="s">
        <v>144</v>
      </c>
      <c r="E439" s="171" t="s">
        <v>596</v>
      </c>
      <c r="F439" s="172" t="s">
        <v>597</v>
      </c>
      <c r="G439" s="173" t="s">
        <v>510</v>
      </c>
      <c r="H439" s="174">
        <v>2</v>
      </c>
      <c r="I439" s="175"/>
      <c r="J439" s="176">
        <f>ROUND(I439*H439,2)</f>
        <v>0</v>
      </c>
      <c r="K439" s="172" t="s">
        <v>132</v>
      </c>
      <c r="L439" s="177"/>
      <c r="M439" s="178" t="s">
        <v>1</v>
      </c>
      <c r="N439" s="179" t="s">
        <v>39</v>
      </c>
      <c r="O439" s="58"/>
      <c r="P439" s="149">
        <f>O439*H439</f>
        <v>0</v>
      </c>
      <c r="Q439" s="149">
        <v>1.55E-2</v>
      </c>
      <c r="R439" s="149">
        <f>Q439*H439</f>
        <v>3.1E-2</v>
      </c>
      <c r="S439" s="149">
        <v>0</v>
      </c>
      <c r="T439" s="150">
        <f>S439*H439</f>
        <v>0</v>
      </c>
      <c r="U439" s="32"/>
      <c r="V439" s="32"/>
      <c r="W439" s="32"/>
      <c r="X439" s="32"/>
      <c r="Y439" s="32"/>
      <c r="Z439" s="32"/>
      <c r="AA439" s="32"/>
      <c r="AB439" s="32"/>
      <c r="AC439" s="32"/>
      <c r="AD439" s="32"/>
      <c r="AE439" s="32"/>
      <c r="AR439" s="151" t="s">
        <v>148</v>
      </c>
      <c r="AT439" s="151" t="s">
        <v>144</v>
      </c>
      <c r="AU439" s="151" t="s">
        <v>83</v>
      </c>
      <c r="AY439" s="17" t="s">
        <v>125</v>
      </c>
      <c r="BE439" s="152">
        <f>IF(N439="základní",J439,0)</f>
        <v>0</v>
      </c>
      <c r="BF439" s="152">
        <f>IF(N439="snížená",J439,0)</f>
        <v>0</v>
      </c>
      <c r="BG439" s="152">
        <f>IF(N439="zákl. přenesená",J439,0)</f>
        <v>0</v>
      </c>
      <c r="BH439" s="152">
        <f>IF(N439="sníž. přenesená",J439,0)</f>
        <v>0</v>
      </c>
      <c r="BI439" s="152">
        <f>IF(N439="nulová",J439,0)</f>
        <v>0</v>
      </c>
      <c r="BJ439" s="17" t="s">
        <v>79</v>
      </c>
      <c r="BK439" s="152">
        <f>ROUND(I439*H439,2)</f>
        <v>0</v>
      </c>
      <c r="BL439" s="17" t="s">
        <v>89</v>
      </c>
      <c r="BM439" s="151" t="s">
        <v>598</v>
      </c>
    </row>
    <row r="440" spans="1:65" s="15" customFormat="1">
      <c r="B440" s="180"/>
      <c r="D440" s="154" t="s">
        <v>134</v>
      </c>
      <c r="E440" s="181" t="s">
        <v>1</v>
      </c>
      <c r="F440" s="182" t="s">
        <v>599</v>
      </c>
      <c r="H440" s="181" t="s">
        <v>1</v>
      </c>
      <c r="I440" s="183"/>
      <c r="L440" s="180"/>
      <c r="M440" s="184"/>
      <c r="N440" s="185"/>
      <c r="O440" s="185"/>
      <c r="P440" s="185"/>
      <c r="Q440" s="185"/>
      <c r="R440" s="185"/>
      <c r="S440" s="185"/>
      <c r="T440" s="186"/>
      <c r="AT440" s="181" t="s">
        <v>134</v>
      </c>
      <c r="AU440" s="181" t="s">
        <v>83</v>
      </c>
      <c r="AV440" s="15" t="s">
        <v>79</v>
      </c>
      <c r="AW440" s="15" t="s">
        <v>30</v>
      </c>
      <c r="AX440" s="15" t="s">
        <v>74</v>
      </c>
      <c r="AY440" s="181" t="s">
        <v>125</v>
      </c>
    </row>
    <row r="441" spans="1:65" s="13" customFormat="1">
      <c r="B441" s="153"/>
      <c r="D441" s="154" t="s">
        <v>134</v>
      </c>
      <c r="E441" s="155" t="s">
        <v>1</v>
      </c>
      <c r="F441" s="156" t="s">
        <v>83</v>
      </c>
      <c r="H441" s="157">
        <v>2</v>
      </c>
      <c r="I441" s="158"/>
      <c r="L441" s="153"/>
      <c r="M441" s="159"/>
      <c r="N441" s="160"/>
      <c r="O441" s="160"/>
      <c r="P441" s="160"/>
      <c r="Q441" s="160"/>
      <c r="R441" s="160"/>
      <c r="S441" s="160"/>
      <c r="T441" s="161"/>
      <c r="AT441" s="155" t="s">
        <v>134</v>
      </c>
      <c r="AU441" s="155" t="s">
        <v>83</v>
      </c>
      <c r="AV441" s="13" t="s">
        <v>83</v>
      </c>
      <c r="AW441" s="13" t="s">
        <v>30</v>
      </c>
      <c r="AX441" s="13" t="s">
        <v>74</v>
      </c>
      <c r="AY441" s="155" t="s">
        <v>125</v>
      </c>
    </row>
    <row r="442" spans="1:65" s="14" customFormat="1">
      <c r="B442" s="162"/>
      <c r="D442" s="154" t="s">
        <v>134</v>
      </c>
      <c r="E442" s="163" t="s">
        <v>1</v>
      </c>
      <c r="F442" s="164" t="s">
        <v>137</v>
      </c>
      <c r="H442" s="165">
        <v>2</v>
      </c>
      <c r="I442" s="166"/>
      <c r="L442" s="162"/>
      <c r="M442" s="167"/>
      <c r="N442" s="168"/>
      <c r="O442" s="168"/>
      <c r="P442" s="168"/>
      <c r="Q442" s="168"/>
      <c r="R442" s="168"/>
      <c r="S442" s="168"/>
      <c r="T442" s="169"/>
      <c r="AT442" s="163" t="s">
        <v>134</v>
      </c>
      <c r="AU442" s="163" t="s">
        <v>83</v>
      </c>
      <c r="AV442" s="14" t="s">
        <v>89</v>
      </c>
      <c r="AW442" s="14" t="s">
        <v>30</v>
      </c>
      <c r="AX442" s="14" t="s">
        <v>79</v>
      </c>
      <c r="AY442" s="163" t="s">
        <v>125</v>
      </c>
    </row>
    <row r="443" spans="1:65" s="2" customFormat="1" ht="24.2" customHeight="1">
      <c r="A443" s="32"/>
      <c r="B443" s="139"/>
      <c r="C443" s="140" t="s">
        <v>600</v>
      </c>
      <c r="D443" s="140" t="s">
        <v>128</v>
      </c>
      <c r="E443" s="141" t="s">
        <v>601</v>
      </c>
      <c r="F443" s="142" t="s">
        <v>602</v>
      </c>
      <c r="G443" s="143" t="s">
        <v>510</v>
      </c>
      <c r="H443" s="144">
        <v>9</v>
      </c>
      <c r="I443" s="145"/>
      <c r="J443" s="146">
        <f>ROUND(I443*H443,2)</f>
        <v>0</v>
      </c>
      <c r="K443" s="142" t="s">
        <v>132</v>
      </c>
      <c r="L443" s="33"/>
      <c r="M443" s="147" t="s">
        <v>1</v>
      </c>
      <c r="N443" s="148" t="s">
        <v>39</v>
      </c>
      <c r="O443" s="58"/>
      <c r="P443" s="149">
        <f>O443*H443</f>
        <v>0</v>
      </c>
      <c r="Q443" s="149">
        <v>0.11241</v>
      </c>
      <c r="R443" s="149">
        <f>Q443*H443</f>
        <v>1.01169</v>
      </c>
      <c r="S443" s="149">
        <v>0</v>
      </c>
      <c r="T443" s="150">
        <f>S443*H443</f>
        <v>0</v>
      </c>
      <c r="U443" s="32"/>
      <c r="V443" s="32"/>
      <c r="W443" s="32"/>
      <c r="X443" s="32"/>
      <c r="Y443" s="32"/>
      <c r="Z443" s="32"/>
      <c r="AA443" s="32"/>
      <c r="AB443" s="32"/>
      <c r="AC443" s="32"/>
      <c r="AD443" s="32"/>
      <c r="AE443" s="32"/>
      <c r="AR443" s="151" t="s">
        <v>89</v>
      </c>
      <c r="AT443" s="151" t="s">
        <v>128</v>
      </c>
      <c r="AU443" s="151" t="s">
        <v>83</v>
      </c>
      <c r="AY443" s="17" t="s">
        <v>125</v>
      </c>
      <c r="BE443" s="152">
        <f>IF(N443="základní",J443,0)</f>
        <v>0</v>
      </c>
      <c r="BF443" s="152">
        <f>IF(N443="snížená",J443,0)</f>
        <v>0</v>
      </c>
      <c r="BG443" s="152">
        <f>IF(N443="zákl. přenesená",J443,0)</f>
        <v>0</v>
      </c>
      <c r="BH443" s="152">
        <f>IF(N443="sníž. přenesená",J443,0)</f>
        <v>0</v>
      </c>
      <c r="BI443" s="152">
        <f>IF(N443="nulová",J443,0)</f>
        <v>0</v>
      </c>
      <c r="BJ443" s="17" t="s">
        <v>79</v>
      </c>
      <c r="BK443" s="152">
        <f>ROUND(I443*H443,2)</f>
        <v>0</v>
      </c>
      <c r="BL443" s="17" t="s">
        <v>89</v>
      </c>
      <c r="BM443" s="151" t="s">
        <v>603</v>
      </c>
    </row>
    <row r="444" spans="1:65" s="15" customFormat="1">
      <c r="B444" s="180"/>
      <c r="D444" s="154" t="s">
        <v>134</v>
      </c>
      <c r="E444" s="181" t="s">
        <v>1</v>
      </c>
      <c r="F444" s="182" t="s">
        <v>604</v>
      </c>
      <c r="H444" s="181" t="s">
        <v>1</v>
      </c>
      <c r="I444" s="183"/>
      <c r="L444" s="180"/>
      <c r="M444" s="184"/>
      <c r="N444" s="185"/>
      <c r="O444" s="185"/>
      <c r="P444" s="185"/>
      <c r="Q444" s="185"/>
      <c r="R444" s="185"/>
      <c r="S444" s="185"/>
      <c r="T444" s="186"/>
      <c r="AT444" s="181" t="s">
        <v>134</v>
      </c>
      <c r="AU444" s="181" t="s">
        <v>83</v>
      </c>
      <c r="AV444" s="15" t="s">
        <v>79</v>
      </c>
      <c r="AW444" s="15" t="s">
        <v>30</v>
      </c>
      <c r="AX444" s="15" t="s">
        <v>74</v>
      </c>
      <c r="AY444" s="181" t="s">
        <v>125</v>
      </c>
    </row>
    <row r="445" spans="1:65" s="13" customFormat="1">
      <c r="B445" s="153"/>
      <c r="D445" s="154" t="s">
        <v>134</v>
      </c>
      <c r="E445" s="155" t="s">
        <v>1</v>
      </c>
      <c r="F445" s="156" t="s">
        <v>151</v>
      </c>
      <c r="H445" s="157">
        <v>5</v>
      </c>
      <c r="I445" s="158"/>
      <c r="L445" s="153"/>
      <c r="M445" s="159"/>
      <c r="N445" s="160"/>
      <c r="O445" s="160"/>
      <c r="P445" s="160"/>
      <c r="Q445" s="160"/>
      <c r="R445" s="160"/>
      <c r="S445" s="160"/>
      <c r="T445" s="161"/>
      <c r="AT445" s="155" t="s">
        <v>134</v>
      </c>
      <c r="AU445" s="155" t="s">
        <v>83</v>
      </c>
      <c r="AV445" s="13" t="s">
        <v>83</v>
      </c>
      <c r="AW445" s="13" t="s">
        <v>30</v>
      </c>
      <c r="AX445" s="13" t="s">
        <v>74</v>
      </c>
      <c r="AY445" s="155" t="s">
        <v>125</v>
      </c>
    </row>
    <row r="446" spans="1:65" s="15" customFormat="1">
      <c r="B446" s="180"/>
      <c r="D446" s="154" t="s">
        <v>134</v>
      </c>
      <c r="E446" s="181" t="s">
        <v>1</v>
      </c>
      <c r="F446" s="182" t="s">
        <v>605</v>
      </c>
      <c r="H446" s="181" t="s">
        <v>1</v>
      </c>
      <c r="I446" s="183"/>
      <c r="L446" s="180"/>
      <c r="M446" s="184"/>
      <c r="N446" s="185"/>
      <c r="O446" s="185"/>
      <c r="P446" s="185"/>
      <c r="Q446" s="185"/>
      <c r="R446" s="185"/>
      <c r="S446" s="185"/>
      <c r="T446" s="186"/>
      <c r="AT446" s="181" t="s">
        <v>134</v>
      </c>
      <c r="AU446" s="181" t="s">
        <v>83</v>
      </c>
      <c r="AV446" s="15" t="s">
        <v>79</v>
      </c>
      <c r="AW446" s="15" t="s">
        <v>30</v>
      </c>
      <c r="AX446" s="15" t="s">
        <v>74</v>
      </c>
      <c r="AY446" s="181" t="s">
        <v>125</v>
      </c>
    </row>
    <row r="447" spans="1:65" s="13" customFormat="1">
      <c r="B447" s="153"/>
      <c r="D447" s="154" t="s">
        <v>134</v>
      </c>
      <c r="E447" s="155" t="s">
        <v>1</v>
      </c>
      <c r="F447" s="156" t="s">
        <v>83</v>
      </c>
      <c r="H447" s="157">
        <v>2</v>
      </c>
      <c r="I447" s="158"/>
      <c r="L447" s="153"/>
      <c r="M447" s="159"/>
      <c r="N447" s="160"/>
      <c r="O447" s="160"/>
      <c r="P447" s="160"/>
      <c r="Q447" s="160"/>
      <c r="R447" s="160"/>
      <c r="S447" s="160"/>
      <c r="T447" s="161"/>
      <c r="AT447" s="155" t="s">
        <v>134</v>
      </c>
      <c r="AU447" s="155" t="s">
        <v>83</v>
      </c>
      <c r="AV447" s="13" t="s">
        <v>83</v>
      </c>
      <c r="AW447" s="13" t="s">
        <v>30</v>
      </c>
      <c r="AX447" s="13" t="s">
        <v>74</v>
      </c>
      <c r="AY447" s="155" t="s">
        <v>125</v>
      </c>
    </row>
    <row r="448" spans="1:65" s="15" customFormat="1">
      <c r="B448" s="180"/>
      <c r="D448" s="154" t="s">
        <v>134</v>
      </c>
      <c r="E448" s="181" t="s">
        <v>1</v>
      </c>
      <c r="F448" s="182" t="s">
        <v>606</v>
      </c>
      <c r="H448" s="181" t="s">
        <v>1</v>
      </c>
      <c r="I448" s="183"/>
      <c r="L448" s="180"/>
      <c r="M448" s="184"/>
      <c r="N448" s="185"/>
      <c r="O448" s="185"/>
      <c r="P448" s="185"/>
      <c r="Q448" s="185"/>
      <c r="R448" s="185"/>
      <c r="S448" s="185"/>
      <c r="T448" s="186"/>
      <c r="AT448" s="181" t="s">
        <v>134</v>
      </c>
      <c r="AU448" s="181" t="s">
        <v>83</v>
      </c>
      <c r="AV448" s="15" t="s">
        <v>79</v>
      </c>
      <c r="AW448" s="15" t="s">
        <v>30</v>
      </c>
      <c r="AX448" s="15" t="s">
        <v>74</v>
      </c>
      <c r="AY448" s="181" t="s">
        <v>125</v>
      </c>
    </row>
    <row r="449" spans="1:65" s="13" customFormat="1">
      <c r="B449" s="153"/>
      <c r="D449" s="154" t="s">
        <v>134</v>
      </c>
      <c r="E449" s="155" t="s">
        <v>1</v>
      </c>
      <c r="F449" s="156" t="s">
        <v>83</v>
      </c>
      <c r="H449" s="157">
        <v>2</v>
      </c>
      <c r="I449" s="158"/>
      <c r="L449" s="153"/>
      <c r="M449" s="159"/>
      <c r="N449" s="160"/>
      <c r="O449" s="160"/>
      <c r="P449" s="160"/>
      <c r="Q449" s="160"/>
      <c r="R449" s="160"/>
      <c r="S449" s="160"/>
      <c r="T449" s="161"/>
      <c r="AT449" s="155" t="s">
        <v>134</v>
      </c>
      <c r="AU449" s="155" t="s">
        <v>83</v>
      </c>
      <c r="AV449" s="13" t="s">
        <v>83</v>
      </c>
      <c r="AW449" s="13" t="s">
        <v>30</v>
      </c>
      <c r="AX449" s="13" t="s">
        <v>74</v>
      </c>
      <c r="AY449" s="155" t="s">
        <v>125</v>
      </c>
    </row>
    <row r="450" spans="1:65" s="14" customFormat="1">
      <c r="B450" s="162"/>
      <c r="D450" s="154" t="s">
        <v>134</v>
      </c>
      <c r="E450" s="163" t="s">
        <v>1</v>
      </c>
      <c r="F450" s="164" t="s">
        <v>137</v>
      </c>
      <c r="H450" s="165">
        <v>9</v>
      </c>
      <c r="I450" s="166"/>
      <c r="L450" s="162"/>
      <c r="M450" s="167"/>
      <c r="N450" s="168"/>
      <c r="O450" s="168"/>
      <c r="P450" s="168"/>
      <c r="Q450" s="168"/>
      <c r="R450" s="168"/>
      <c r="S450" s="168"/>
      <c r="T450" s="169"/>
      <c r="AT450" s="163" t="s">
        <v>134</v>
      </c>
      <c r="AU450" s="163" t="s">
        <v>83</v>
      </c>
      <c r="AV450" s="14" t="s">
        <v>89</v>
      </c>
      <c r="AW450" s="14" t="s">
        <v>30</v>
      </c>
      <c r="AX450" s="14" t="s">
        <v>79</v>
      </c>
      <c r="AY450" s="163" t="s">
        <v>125</v>
      </c>
    </row>
    <row r="451" spans="1:65" s="2" customFormat="1" ht="21.75" customHeight="1">
      <c r="A451" s="32"/>
      <c r="B451" s="139"/>
      <c r="C451" s="170" t="s">
        <v>607</v>
      </c>
      <c r="D451" s="170" t="s">
        <v>144</v>
      </c>
      <c r="E451" s="171" t="s">
        <v>608</v>
      </c>
      <c r="F451" s="172" t="s">
        <v>609</v>
      </c>
      <c r="G451" s="173" t="s">
        <v>510</v>
      </c>
      <c r="H451" s="174">
        <v>9</v>
      </c>
      <c r="I451" s="175"/>
      <c r="J451" s="176">
        <f>ROUND(I451*H451,2)</f>
        <v>0</v>
      </c>
      <c r="K451" s="172" t="s">
        <v>132</v>
      </c>
      <c r="L451" s="177"/>
      <c r="M451" s="178" t="s">
        <v>1</v>
      </c>
      <c r="N451" s="179" t="s">
        <v>39</v>
      </c>
      <c r="O451" s="58"/>
      <c r="P451" s="149">
        <f>O451*H451</f>
        <v>0</v>
      </c>
      <c r="Q451" s="149">
        <v>6.4999999999999997E-3</v>
      </c>
      <c r="R451" s="149">
        <f>Q451*H451</f>
        <v>5.8499999999999996E-2</v>
      </c>
      <c r="S451" s="149">
        <v>0</v>
      </c>
      <c r="T451" s="150">
        <f>S451*H451</f>
        <v>0</v>
      </c>
      <c r="U451" s="32"/>
      <c r="V451" s="32"/>
      <c r="W451" s="32"/>
      <c r="X451" s="32"/>
      <c r="Y451" s="32"/>
      <c r="Z451" s="32"/>
      <c r="AA451" s="32"/>
      <c r="AB451" s="32"/>
      <c r="AC451" s="32"/>
      <c r="AD451" s="32"/>
      <c r="AE451" s="32"/>
      <c r="AR451" s="151" t="s">
        <v>148</v>
      </c>
      <c r="AT451" s="151" t="s">
        <v>144</v>
      </c>
      <c r="AU451" s="151" t="s">
        <v>83</v>
      </c>
      <c r="AY451" s="17" t="s">
        <v>125</v>
      </c>
      <c r="BE451" s="152">
        <f>IF(N451="základní",J451,0)</f>
        <v>0</v>
      </c>
      <c r="BF451" s="152">
        <f>IF(N451="snížená",J451,0)</f>
        <v>0</v>
      </c>
      <c r="BG451" s="152">
        <f>IF(N451="zákl. přenesená",J451,0)</f>
        <v>0</v>
      </c>
      <c r="BH451" s="152">
        <f>IF(N451="sníž. přenesená",J451,0)</f>
        <v>0</v>
      </c>
      <c r="BI451" s="152">
        <f>IF(N451="nulová",J451,0)</f>
        <v>0</v>
      </c>
      <c r="BJ451" s="17" t="s">
        <v>79</v>
      </c>
      <c r="BK451" s="152">
        <f>ROUND(I451*H451,2)</f>
        <v>0</v>
      </c>
      <c r="BL451" s="17" t="s">
        <v>89</v>
      </c>
      <c r="BM451" s="151" t="s">
        <v>610</v>
      </c>
    </row>
    <row r="452" spans="1:65" s="2" customFormat="1" ht="16.5" customHeight="1">
      <c r="A452" s="32"/>
      <c r="B452" s="139"/>
      <c r="C452" s="170" t="s">
        <v>611</v>
      </c>
      <c r="D452" s="170" t="s">
        <v>144</v>
      </c>
      <c r="E452" s="171" t="s">
        <v>612</v>
      </c>
      <c r="F452" s="172" t="s">
        <v>613</v>
      </c>
      <c r="G452" s="173" t="s">
        <v>510</v>
      </c>
      <c r="H452" s="174">
        <v>9</v>
      </c>
      <c r="I452" s="175"/>
      <c r="J452" s="176">
        <f>ROUND(I452*H452,2)</f>
        <v>0</v>
      </c>
      <c r="K452" s="172" t="s">
        <v>132</v>
      </c>
      <c r="L452" s="177"/>
      <c r="M452" s="178" t="s">
        <v>1</v>
      </c>
      <c r="N452" s="179" t="s">
        <v>39</v>
      </c>
      <c r="O452" s="58"/>
      <c r="P452" s="149">
        <f>O452*H452</f>
        <v>0</v>
      </c>
      <c r="Q452" s="149">
        <v>3.3E-3</v>
      </c>
      <c r="R452" s="149">
        <f>Q452*H452</f>
        <v>2.9700000000000001E-2</v>
      </c>
      <c r="S452" s="149">
        <v>0</v>
      </c>
      <c r="T452" s="150">
        <f>S452*H452</f>
        <v>0</v>
      </c>
      <c r="U452" s="32"/>
      <c r="V452" s="32"/>
      <c r="W452" s="32"/>
      <c r="X452" s="32"/>
      <c r="Y452" s="32"/>
      <c r="Z452" s="32"/>
      <c r="AA452" s="32"/>
      <c r="AB452" s="32"/>
      <c r="AC452" s="32"/>
      <c r="AD452" s="32"/>
      <c r="AE452" s="32"/>
      <c r="AR452" s="151" t="s">
        <v>148</v>
      </c>
      <c r="AT452" s="151" t="s">
        <v>144</v>
      </c>
      <c r="AU452" s="151" t="s">
        <v>83</v>
      </c>
      <c r="AY452" s="17" t="s">
        <v>125</v>
      </c>
      <c r="BE452" s="152">
        <f>IF(N452="základní",J452,0)</f>
        <v>0</v>
      </c>
      <c r="BF452" s="152">
        <f>IF(N452="snížená",J452,0)</f>
        <v>0</v>
      </c>
      <c r="BG452" s="152">
        <f>IF(N452="zákl. přenesená",J452,0)</f>
        <v>0</v>
      </c>
      <c r="BH452" s="152">
        <f>IF(N452="sníž. přenesená",J452,0)</f>
        <v>0</v>
      </c>
      <c r="BI452" s="152">
        <f>IF(N452="nulová",J452,0)</f>
        <v>0</v>
      </c>
      <c r="BJ452" s="17" t="s">
        <v>79</v>
      </c>
      <c r="BK452" s="152">
        <f>ROUND(I452*H452,2)</f>
        <v>0</v>
      </c>
      <c r="BL452" s="17" t="s">
        <v>89</v>
      </c>
      <c r="BM452" s="151" t="s">
        <v>614</v>
      </c>
    </row>
    <row r="453" spans="1:65" s="2" customFormat="1" ht="21.75" customHeight="1">
      <c r="A453" s="32"/>
      <c r="B453" s="139"/>
      <c r="C453" s="170" t="s">
        <v>615</v>
      </c>
      <c r="D453" s="170" t="s">
        <v>144</v>
      </c>
      <c r="E453" s="171" t="s">
        <v>616</v>
      </c>
      <c r="F453" s="172" t="s">
        <v>617</v>
      </c>
      <c r="G453" s="173" t="s">
        <v>510</v>
      </c>
      <c r="H453" s="174">
        <v>28</v>
      </c>
      <c r="I453" s="175"/>
      <c r="J453" s="176">
        <f>ROUND(I453*H453,2)</f>
        <v>0</v>
      </c>
      <c r="K453" s="172" t="s">
        <v>132</v>
      </c>
      <c r="L453" s="177"/>
      <c r="M453" s="178" t="s">
        <v>1</v>
      </c>
      <c r="N453" s="179" t="s">
        <v>39</v>
      </c>
      <c r="O453" s="58"/>
      <c r="P453" s="149">
        <f>O453*H453</f>
        <v>0</v>
      </c>
      <c r="Q453" s="149">
        <v>3.5E-4</v>
      </c>
      <c r="R453" s="149">
        <f>Q453*H453</f>
        <v>9.7999999999999997E-3</v>
      </c>
      <c r="S453" s="149">
        <v>0</v>
      </c>
      <c r="T453" s="150">
        <f>S453*H453</f>
        <v>0</v>
      </c>
      <c r="U453" s="32"/>
      <c r="V453" s="32"/>
      <c r="W453" s="32"/>
      <c r="X453" s="32"/>
      <c r="Y453" s="32"/>
      <c r="Z453" s="32"/>
      <c r="AA453" s="32"/>
      <c r="AB453" s="32"/>
      <c r="AC453" s="32"/>
      <c r="AD453" s="32"/>
      <c r="AE453" s="32"/>
      <c r="AR453" s="151" t="s">
        <v>148</v>
      </c>
      <c r="AT453" s="151" t="s">
        <v>144</v>
      </c>
      <c r="AU453" s="151" t="s">
        <v>83</v>
      </c>
      <c r="AY453" s="17" t="s">
        <v>125</v>
      </c>
      <c r="BE453" s="152">
        <f>IF(N453="základní",J453,0)</f>
        <v>0</v>
      </c>
      <c r="BF453" s="152">
        <f>IF(N453="snížená",J453,0)</f>
        <v>0</v>
      </c>
      <c r="BG453" s="152">
        <f>IF(N453="zákl. přenesená",J453,0)</f>
        <v>0</v>
      </c>
      <c r="BH453" s="152">
        <f>IF(N453="sníž. přenesená",J453,0)</f>
        <v>0</v>
      </c>
      <c r="BI453" s="152">
        <f>IF(N453="nulová",J453,0)</f>
        <v>0</v>
      </c>
      <c r="BJ453" s="17" t="s">
        <v>79</v>
      </c>
      <c r="BK453" s="152">
        <f>ROUND(I453*H453,2)</f>
        <v>0</v>
      </c>
      <c r="BL453" s="17" t="s">
        <v>89</v>
      </c>
      <c r="BM453" s="151" t="s">
        <v>618</v>
      </c>
    </row>
    <row r="454" spans="1:65" s="2" customFormat="1" ht="16.5" customHeight="1">
      <c r="A454" s="32"/>
      <c r="B454" s="139"/>
      <c r="C454" s="170" t="s">
        <v>619</v>
      </c>
      <c r="D454" s="170" t="s">
        <v>144</v>
      </c>
      <c r="E454" s="171" t="s">
        <v>620</v>
      </c>
      <c r="F454" s="172" t="s">
        <v>621</v>
      </c>
      <c r="G454" s="173" t="s">
        <v>510</v>
      </c>
      <c r="H454" s="174">
        <v>9</v>
      </c>
      <c r="I454" s="175"/>
      <c r="J454" s="176">
        <f>ROUND(I454*H454,2)</f>
        <v>0</v>
      </c>
      <c r="K454" s="172" t="s">
        <v>132</v>
      </c>
      <c r="L454" s="177"/>
      <c r="M454" s="178" t="s">
        <v>1</v>
      </c>
      <c r="N454" s="179" t="s">
        <v>39</v>
      </c>
      <c r="O454" s="58"/>
      <c r="P454" s="149">
        <f>O454*H454</f>
        <v>0</v>
      </c>
      <c r="Q454" s="149">
        <v>1.4999999999999999E-4</v>
      </c>
      <c r="R454" s="149">
        <f>Q454*H454</f>
        <v>1.3499999999999999E-3</v>
      </c>
      <c r="S454" s="149">
        <v>0</v>
      </c>
      <c r="T454" s="150">
        <f>S454*H454</f>
        <v>0</v>
      </c>
      <c r="U454" s="32"/>
      <c r="V454" s="32"/>
      <c r="W454" s="32"/>
      <c r="X454" s="32"/>
      <c r="Y454" s="32"/>
      <c r="Z454" s="32"/>
      <c r="AA454" s="32"/>
      <c r="AB454" s="32"/>
      <c r="AC454" s="32"/>
      <c r="AD454" s="32"/>
      <c r="AE454" s="32"/>
      <c r="AR454" s="151" t="s">
        <v>148</v>
      </c>
      <c r="AT454" s="151" t="s">
        <v>144</v>
      </c>
      <c r="AU454" s="151" t="s">
        <v>83</v>
      </c>
      <c r="AY454" s="17" t="s">
        <v>125</v>
      </c>
      <c r="BE454" s="152">
        <f>IF(N454="základní",J454,0)</f>
        <v>0</v>
      </c>
      <c r="BF454" s="152">
        <f>IF(N454="snížená",J454,0)</f>
        <v>0</v>
      </c>
      <c r="BG454" s="152">
        <f>IF(N454="zákl. přenesená",J454,0)</f>
        <v>0</v>
      </c>
      <c r="BH454" s="152">
        <f>IF(N454="sníž. přenesená",J454,0)</f>
        <v>0</v>
      </c>
      <c r="BI454" s="152">
        <f>IF(N454="nulová",J454,0)</f>
        <v>0</v>
      </c>
      <c r="BJ454" s="17" t="s">
        <v>79</v>
      </c>
      <c r="BK454" s="152">
        <f>ROUND(I454*H454,2)</f>
        <v>0</v>
      </c>
      <c r="BL454" s="17" t="s">
        <v>89</v>
      </c>
      <c r="BM454" s="151" t="s">
        <v>622</v>
      </c>
    </row>
    <row r="455" spans="1:65" s="2" customFormat="1" ht="33" customHeight="1">
      <c r="A455" s="32"/>
      <c r="B455" s="139"/>
      <c r="C455" s="140" t="s">
        <v>623</v>
      </c>
      <c r="D455" s="140" t="s">
        <v>128</v>
      </c>
      <c r="E455" s="141" t="s">
        <v>624</v>
      </c>
      <c r="F455" s="142" t="s">
        <v>625</v>
      </c>
      <c r="G455" s="143" t="s">
        <v>212</v>
      </c>
      <c r="H455" s="144">
        <v>82</v>
      </c>
      <c r="I455" s="145"/>
      <c r="J455" s="146">
        <f>ROUND(I455*H455,2)</f>
        <v>0</v>
      </c>
      <c r="K455" s="142" t="s">
        <v>132</v>
      </c>
      <c r="L455" s="33"/>
      <c r="M455" s="147" t="s">
        <v>1</v>
      </c>
      <c r="N455" s="148" t="s">
        <v>39</v>
      </c>
      <c r="O455" s="58"/>
      <c r="P455" s="149">
        <f>O455*H455</f>
        <v>0</v>
      </c>
      <c r="Q455" s="149">
        <v>1.1E-4</v>
      </c>
      <c r="R455" s="149">
        <f>Q455*H455</f>
        <v>9.0200000000000002E-3</v>
      </c>
      <c r="S455" s="149">
        <v>0</v>
      </c>
      <c r="T455" s="150">
        <f>S455*H455</f>
        <v>0</v>
      </c>
      <c r="U455" s="32"/>
      <c r="V455" s="32"/>
      <c r="W455" s="32"/>
      <c r="X455" s="32"/>
      <c r="Y455" s="32"/>
      <c r="Z455" s="32"/>
      <c r="AA455" s="32"/>
      <c r="AB455" s="32"/>
      <c r="AC455" s="32"/>
      <c r="AD455" s="32"/>
      <c r="AE455" s="32"/>
      <c r="AR455" s="151" t="s">
        <v>89</v>
      </c>
      <c r="AT455" s="151" t="s">
        <v>128</v>
      </c>
      <c r="AU455" s="151" t="s">
        <v>83</v>
      </c>
      <c r="AY455" s="17" t="s">
        <v>125</v>
      </c>
      <c r="BE455" s="152">
        <f>IF(N455="základní",J455,0)</f>
        <v>0</v>
      </c>
      <c r="BF455" s="152">
        <f>IF(N455="snížená",J455,0)</f>
        <v>0</v>
      </c>
      <c r="BG455" s="152">
        <f>IF(N455="zákl. přenesená",J455,0)</f>
        <v>0</v>
      </c>
      <c r="BH455" s="152">
        <f>IF(N455="sníž. přenesená",J455,0)</f>
        <v>0</v>
      </c>
      <c r="BI455" s="152">
        <f>IF(N455="nulová",J455,0)</f>
        <v>0</v>
      </c>
      <c r="BJ455" s="17" t="s">
        <v>79</v>
      </c>
      <c r="BK455" s="152">
        <f>ROUND(I455*H455,2)</f>
        <v>0</v>
      </c>
      <c r="BL455" s="17" t="s">
        <v>89</v>
      </c>
      <c r="BM455" s="151" t="s">
        <v>626</v>
      </c>
    </row>
    <row r="456" spans="1:65" s="15" customFormat="1">
      <c r="B456" s="180"/>
      <c r="D456" s="154" t="s">
        <v>134</v>
      </c>
      <c r="E456" s="181" t="s">
        <v>1</v>
      </c>
      <c r="F456" s="182" t="s">
        <v>627</v>
      </c>
      <c r="H456" s="181" t="s">
        <v>1</v>
      </c>
      <c r="I456" s="183"/>
      <c r="L456" s="180"/>
      <c r="M456" s="184"/>
      <c r="N456" s="185"/>
      <c r="O456" s="185"/>
      <c r="P456" s="185"/>
      <c r="Q456" s="185"/>
      <c r="R456" s="185"/>
      <c r="S456" s="185"/>
      <c r="T456" s="186"/>
      <c r="AT456" s="181" t="s">
        <v>134</v>
      </c>
      <c r="AU456" s="181" t="s">
        <v>83</v>
      </c>
      <c r="AV456" s="15" t="s">
        <v>79</v>
      </c>
      <c r="AW456" s="15" t="s">
        <v>30</v>
      </c>
      <c r="AX456" s="15" t="s">
        <v>74</v>
      </c>
      <c r="AY456" s="181" t="s">
        <v>125</v>
      </c>
    </row>
    <row r="457" spans="1:65" s="13" customFormat="1">
      <c r="B457" s="153"/>
      <c r="D457" s="154" t="s">
        <v>134</v>
      </c>
      <c r="E457" s="155" t="s">
        <v>1</v>
      </c>
      <c r="F457" s="156" t="s">
        <v>563</v>
      </c>
      <c r="H457" s="157">
        <v>82</v>
      </c>
      <c r="I457" s="158"/>
      <c r="L457" s="153"/>
      <c r="M457" s="159"/>
      <c r="N457" s="160"/>
      <c r="O457" s="160"/>
      <c r="P457" s="160"/>
      <c r="Q457" s="160"/>
      <c r="R457" s="160"/>
      <c r="S457" s="160"/>
      <c r="T457" s="161"/>
      <c r="AT457" s="155" t="s">
        <v>134</v>
      </c>
      <c r="AU457" s="155" t="s">
        <v>83</v>
      </c>
      <c r="AV457" s="13" t="s">
        <v>83</v>
      </c>
      <c r="AW457" s="13" t="s">
        <v>30</v>
      </c>
      <c r="AX457" s="13" t="s">
        <v>74</v>
      </c>
      <c r="AY457" s="155" t="s">
        <v>125</v>
      </c>
    </row>
    <row r="458" spans="1:65" s="14" customFormat="1">
      <c r="B458" s="162"/>
      <c r="D458" s="154" t="s">
        <v>134</v>
      </c>
      <c r="E458" s="163" t="s">
        <v>1</v>
      </c>
      <c r="F458" s="164" t="s">
        <v>137</v>
      </c>
      <c r="H458" s="165">
        <v>82</v>
      </c>
      <c r="I458" s="166"/>
      <c r="L458" s="162"/>
      <c r="M458" s="167"/>
      <c r="N458" s="168"/>
      <c r="O458" s="168"/>
      <c r="P458" s="168"/>
      <c r="Q458" s="168"/>
      <c r="R458" s="168"/>
      <c r="S458" s="168"/>
      <c r="T458" s="169"/>
      <c r="AT458" s="163" t="s">
        <v>134</v>
      </c>
      <c r="AU458" s="163" t="s">
        <v>83</v>
      </c>
      <c r="AV458" s="14" t="s">
        <v>89</v>
      </c>
      <c r="AW458" s="14" t="s">
        <v>30</v>
      </c>
      <c r="AX458" s="14" t="s">
        <v>79</v>
      </c>
      <c r="AY458" s="163" t="s">
        <v>125</v>
      </c>
    </row>
    <row r="459" spans="1:65" s="2" customFormat="1" ht="33" customHeight="1">
      <c r="A459" s="32"/>
      <c r="B459" s="139"/>
      <c r="C459" s="140" t="s">
        <v>628</v>
      </c>
      <c r="D459" s="140" t="s">
        <v>128</v>
      </c>
      <c r="E459" s="141" t="s">
        <v>629</v>
      </c>
      <c r="F459" s="142" t="s">
        <v>630</v>
      </c>
      <c r="G459" s="143" t="s">
        <v>212</v>
      </c>
      <c r="H459" s="144">
        <v>77.5</v>
      </c>
      <c r="I459" s="145"/>
      <c r="J459" s="146">
        <f>ROUND(I459*H459,2)</f>
        <v>0</v>
      </c>
      <c r="K459" s="142" t="s">
        <v>132</v>
      </c>
      <c r="L459" s="33"/>
      <c r="M459" s="147" t="s">
        <v>1</v>
      </c>
      <c r="N459" s="148" t="s">
        <v>39</v>
      </c>
      <c r="O459" s="58"/>
      <c r="P459" s="149">
        <f>O459*H459</f>
        <v>0</v>
      </c>
      <c r="Q459" s="149">
        <v>4.0000000000000003E-5</v>
      </c>
      <c r="R459" s="149">
        <f>Q459*H459</f>
        <v>3.1000000000000003E-3</v>
      </c>
      <c r="S459" s="149">
        <v>0</v>
      </c>
      <c r="T459" s="150">
        <f>S459*H459</f>
        <v>0</v>
      </c>
      <c r="U459" s="32"/>
      <c r="V459" s="32"/>
      <c r="W459" s="32"/>
      <c r="X459" s="32"/>
      <c r="Y459" s="32"/>
      <c r="Z459" s="32"/>
      <c r="AA459" s="32"/>
      <c r="AB459" s="32"/>
      <c r="AC459" s="32"/>
      <c r="AD459" s="32"/>
      <c r="AE459" s="32"/>
      <c r="AR459" s="151" t="s">
        <v>89</v>
      </c>
      <c r="AT459" s="151" t="s">
        <v>128</v>
      </c>
      <c r="AU459" s="151" t="s">
        <v>83</v>
      </c>
      <c r="AY459" s="17" t="s">
        <v>125</v>
      </c>
      <c r="BE459" s="152">
        <f>IF(N459="základní",J459,0)</f>
        <v>0</v>
      </c>
      <c r="BF459" s="152">
        <f>IF(N459="snížená",J459,0)</f>
        <v>0</v>
      </c>
      <c r="BG459" s="152">
        <f>IF(N459="zákl. přenesená",J459,0)</f>
        <v>0</v>
      </c>
      <c r="BH459" s="152">
        <f>IF(N459="sníž. přenesená",J459,0)</f>
        <v>0</v>
      </c>
      <c r="BI459" s="152">
        <f>IF(N459="nulová",J459,0)</f>
        <v>0</v>
      </c>
      <c r="BJ459" s="17" t="s">
        <v>79</v>
      </c>
      <c r="BK459" s="152">
        <f>ROUND(I459*H459,2)</f>
        <v>0</v>
      </c>
      <c r="BL459" s="17" t="s">
        <v>89</v>
      </c>
      <c r="BM459" s="151" t="s">
        <v>631</v>
      </c>
    </row>
    <row r="460" spans="1:65" s="15" customFormat="1">
      <c r="B460" s="180"/>
      <c r="D460" s="154" t="s">
        <v>134</v>
      </c>
      <c r="E460" s="181" t="s">
        <v>1</v>
      </c>
      <c r="F460" s="182" t="s">
        <v>632</v>
      </c>
      <c r="H460" s="181" t="s">
        <v>1</v>
      </c>
      <c r="I460" s="183"/>
      <c r="L460" s="180"/>
      <c r="M460" s="184"/>
      <c r="N460" s="185"/>
      <c r="O460" s="185"/>
      <c r="P460" s="185"/>
      <c r="Q460" s="185"/>
      <c r="R460" s="185"/>
      <c r="S460" s="185"/>
      <c r="T460" s="186"/>
      <c r="AT460" s="181" t="s">
        <v>134</v>
      </c>
      <c r="AU460" s="181" t="s">
        <v>83</v>
      </c>
      <c r="AV460" s="15" t="s">
        <v>79</v>
      </c>
      <c r="AW460" s="15" t="s">
        <v>30</v>
      </c>
      <c r="AX460" s="15" t="s">
        <v>74</v>
      </c>
      <c r="AY460" s="181" t="s">
        <v>125</v>
      </c>
    </row>
    <row r="461" spans="1:65" s="13" customFormat="1">
      <c r="B461" s="153"/>
      <c r="D461" s="154" t="s">
        <v>134</v>
      </c>
      <c r="E461" s="155" t="s">
        <v>1</v>
      </c>
      <c r="F461" s="156" t="s">
        <v>633</v>
      </c>
      <c r="H461" s="157">
        <v>77.5</v>
      </c>
      <c r="I461" s="158"/>
      <c r="L461" s="153"/>
      <c r="M461" s="159"/>
      <c r="N461" s="160"/>
      <c r="O461" s="160"/>
      <c r="P461" s="160"/>
      <c r="Q461" s="160"/>
      <c r="R461" s="160"/>
      <c r="S461" s="160"/>
      <c r="T461" s="161"/>
      <c r="AT461" s="155" t="s">
        <v>134</v>
      </c>
      <c r="AU461" s="155" t="s">
        <v>83</v>
      </c>
      <c r="AV461" s="13" t="s">
        <v>83</v>
      </c>
      <c r="AW461" s="13" t="s">
        <v>30</v>
      </c>
      <c r="AX461" s="13" t="s">
        <v>74</v>
      </c>
      <c r="AY461" s="155" t="s">
        <v>125</v>
      </c>
    </row>
    <row r="462" spans="1:65" s="14" customFormat="1">
      <c r="B462" s="162"/>
      <c r="D462" s="154" t="s">
        <v>134</v>
      </c>
      <c r="E462" s="163" t="s">
        <v>1</v>
      </c>
      <c r="F462" s="164" t="s">
        <v>137</v>
      </c>
      <c r="H462" s="165">
        <v>77.5</v>
      </c>
      <c r="I462" s="166"/>
      <c r="L462" s="162"/>
      <c r="M462" s="167"/>
      <c r="N462" s="168"/>
      <c r="O462" s="168"/>
      <c r="P462" s="168"/>
      <c r="Q462" s="168"/>
      <c r="R462" s="168"/>
      <c r="S462" s="168"/>
      <c r="T462" s="169"/>
      <c r="AT462" s="163" t="s">
        <v>134</v>
      </c>
      <c r="AU462" s="163" t="s">
        <v>83</v>
      </c>
      <c r="AV462" s="14" t="s">
        <v>89</v>
      </c>
      <c r="AW462" s="14" t="s">
        <v>30</v>
      </c>
      <c r="AX462" s="14" t="s">
        <v>79</v>
      </c>
      <c r="AY462" s="163" t="s">
        <v>125</v>
      </c>
    </row>
    <row r="463" spans="1:65" s="2" customFormat="1" ht="33" customHeight="1">
      <c r="A463" s="32"/>
      <c r="B463" s="139"/>
      <c r="C463" s="140" t="s">
        <v>634</v>
      </c>
      <c r="D463" s="140" t="s">
        <v>128</v>
      </c>
      <c r="E463" s="141" t="s">
        <v>635</v>
      </c>
      <c r="F463" s="142" t="s">
        <v>636</v>
      </c>
      <c r="G463" s="143" t="s">
        <v>212</v>
      </c>
      <c r="H463" s="144">
        <v>93</v>
      </c>
      <c r="I463" s="145"/>
      <c r="J463" s="146">
        <f>ROUND(I463*H463,2)</f>
        <v>0</v>
      </c>
      <c r="K463" s="142" t="s">
        <v>132</v>
      </c>
      <c r="L463" s="33"/>
      <c r="M463" s="147" t="s">
        <v>1</v>
      </c>
      <c r="N463" s="148" t="s">
        <v>39</v>
      </c>
      <c r="O463" s="58"/>
      <c r="P463" s="149">
        <f>O463*H463</f>
        <v>0</v>
      </c>
      <c r="Q463" s="149">
        <v>2.1000000000000001E-4</v>
      </c>
      <c r="R463" s="149">
        <f>Q463*H463</f>
        <v>1.9530000000000002E-2</v>
      </c>
      <c r="S463" s="149">
        <v>0</v>
      </c>
      <c r="T463" s="150">
        <f>S463*H463</f>
        <v>0</v>
      </c>
      <c r="U463" s="32"/>
      <c r="V463" s="32"/>
      <c r="W463" s="32"/>
      <c r="X463" s="32"/>
      <c r="Y463" s="32"/>
      <c r="Z463" s="32"/>
      <c r="AA463" s="32"/>
      <c r="AB463" s="32"/>
      <c r="AC463" s="32"/>
      <c r="AD463" s="32"/>
      <c r="AE463" s="32"/>
      <c r="AR463" s="151" t="s">
        <v>89</v>
      </c>
      <c r="AT463" s="151" t="s">
        <v>128</v>
      </c>
      <c r="AU463" s="151" t="s">
        <v>83</v>
      </c>
      <c r="AY463" s="17" t="s">
        <v>125</v>
      </c>
      <c r="BE463" s="152">
        <f>IF(N463="základní",J463,0)</f>
        <v>0</v>
      </c>
      <c r="BF463" s="152">
        <f>IF(N463="snížená",J463,0)</f>
        <v>0</v>
      </c>
      <c r="BG463" s="152">
        <f>IF(N463="zákl. přenesená",J463,0)</f>
        <v>0</v>
      </c>
      <c r="BH463" s="152">
        <f>IF(N463="sníž. přenesená",J463,0)</f>
        <v>0</v>
      </c>
      <c r="BI463" s="152">
        <f>IF(N463="nulová",J463,0)</f>
        <v>0</v>
      </c>
      <c r="BJ463" s="17" t="s">
        <v>79</v>
      </c>
      <c r="BK463" s="152">
        <f>ROUND(I463*H463,2)</f>
        <v>0</v>
      </c>
      <c r="BL463" s="17" t="s">
        <v>89</v>
      </c>
      <c r="BM463" s="151" t="s">
        <v>637</v>
      </c>
    </row>
    <row r="464" spans="1:65" s="15" customFormat="1">
      <c r="B464" s="180"/>
      <c r="D464" s="154" t="s">
        <v>134</v>
      </c>
      <c r="E464" s="181" t="s">
        <v>1</v>
      </c>
      <c r="F464" s="182" t="s">
        <v>638</v>
      </c>
      <c r="H464" s="181" t="s">
        <v>1</v>
      </c>
      <c r="I464" s="183"/>
      <c r="L464" s="180"/>
      <c r="M464" s="184"/>
      <c r="N464" s="185"/>
      <c r="O464" s="185"/>
      <c r="P464" s="185"/>
      <c r="Q464" s="185"/>
      <c r="R464" s="185"/>
      <c r="S464" s="185"/>
      <c r="T464" s="186"/>
      <c r="AT464" s="181" t="s">
        <v>134</v>
      </c>
      <c r="AU464" s="181" t="s">
        <v>83</v>
      </c>
      <c r="AV464" s="15" t="s">
        <v>79</v>
      </c>
      <c r="AW464" s="15" t="s">
        <v>30</v>
      </c>
      <c r="AX464" s="15" t="s">
        <v>74</v>
      </c>
      <c r="AY464" s="181" t="s">
        <v>125</v>
      </c>
    </row>
    <row r="465" spans="1:65" s="13" customFormat="1">
      <c r="B465" s="153"/>
      <c r="D465" s="154" t="s">
        <v>134</v>
      </c>
      <c r="E465" s="155" t="s">
        <v>1</v>
      </c>
      <c r="F465" s="156" t="s">
        <v>639</v>
      </c>
      <c r="H465" s="157">
        <v>44</v>
      </c>
      <c r="I465" s="158"/>
      <c r="L465" s="153"/>
      <c r="M465" s="159"/>
      <c r="N465" s="160"/>
      <c r="O465" s="160"/>
      <c r="P465" s="160"/>
      <c r="Q465" s="160"/>
      <c r="R465" s="160"/>
      <c r="S465" s="160"/>
      <c r="T465" s="161"/>
      <c r="AT465" s="155" t="s">
        <v>134</v>
      </c>
      <c r="AU465" s="155" t="s">
        <v>83</v>
      </c>
      <c r="AV465" s="13" t="s">
        <v>83</v>
      </c>
      <c r="AW465" s="13" t="s">
        <v>30</v>
      </c>
      <c r="AX465" s="13" t="s">
        <v>74</v>
      </c>
      <c r="AY465" s="155" t="s">
        <v>125</v>
      </c>
    </row>
    <row r="466" spans="1:65" s="15" customFormat="1">
      <c r="B466" s="180"/>
      <c r="D466" s="154" t="s">
        <v>134</v>
      </c>
      <c r="E466" s="181" t="s">
        <v>1</v>
      </c>
      <c r="F466" s="182" t="s">
        <v>632</v>
      </c>
      <c r="H466" s="181" t="s">
        <v>1</v>
      </c>
      <c r="I466" s="183"/>
      <c r="L466" s="180"/>
      <c r="M466" s="184"/>
      <c r="N466" s="185"/>
      <c r="O466" s="185"/>
      <c r="P466" s="185"/>
      <c r="Q466" s="185"/>
      <c r="R466" s="185"/>
      <c r="S466" s="185"/>
      <c r="T466" s="186"/>
      <c r="AT466" s="181" t="s">
        <v>134</v>
      </c>
      <c r="AU466" s="181" t="s">
        <v>83</v>
      </c>
      <c r="AV466" s="15" t="s">
        <v>79</v>
      </c>
      <c r="AW466" s="15" t="s">
        <v>30</v>
      </c>
      <c r="AX466" s="15" t="s">
        <v>74</v>
      </c>
      <c r="AY466" s="181" t="s">
        <v>125</v>
      </c>
    </row>
    <row r="467" spans="1:65" s="13" customFormat="1">
      <c r="B467" s="153"/>
      <c r="D467" s="154" t="s">
        <v>134</v>
      </c>
      <c r="E467" s="155" t="s">
        <v>1</v>
      </c>
      <c r="F467" s="156" t="s">
        <v>640</v>
      </c>
      <c r="H467" s="157">
        <v>49</v>
      </c>
      <c r="I467" s="158"/>
      <c r="L467" s="153"/>
      <c r="M467" s="159"/>
      <c r="N467" s="160"/>
      <c r="O467" s="160"/>
      <c r="P467" s="160"/>
      <c r="Q467" s="160"/>
      <c r="R467" s="160"/>
      <c r="S467" s="160"/>
      <c r="T467" s="161"/>
      <c r="AT467" s="155" t="s">
        <v>134</v>
      </c>
      <c r="AU467" s="155" t="s">
        <v>83</v>
      </c>
      <c r="AV467" s="13" t="s">
        <v>83</v>
      </c>
      <c r="AW467" s="13" t="s">
        <v>30</v>
      </c>
      <c r="AX467" s="13" t="s">
        <v>74</v>
      </c>
      <c r="AY467" s="155" t="s">
        <v>125</v>
      </c>
    </row>
    <row r="468" spans="1:65" s="14" customFormat="1">
      <c r="B468" s="162"/>
      <c r="D468" s="154" t="s">
        <v>134</v>
      </c>
      <c r="E468" s="163" t="s">
        <v>1</v>
      </c>
      <c r="F468" s="164" t="s">
        <v>137</v>
      </c>
      <c r="H468" s="165">
        <v>93</v>
      </c>
      <c r="I468" s="166"/>
      <c r="L468" s="162"/>
      <c r="M468" s="167"/>
      <c r="N468" s="168"/>
      <c r="O468" s="168"/>
      <c r="P468" s="168"/>
      <c r="Q468" s="168"/>
      <c r="R468" s="168"/>
      <c r="S468" s="168"/>
      <c r="T468" s="169"/>
      <c r="AT468" s="163" t="s">
        <v>134</v>
      </c>
      <c r="AU468" s="163" t="s">
        <v>83</v>
      </c>
      <c r="AV468" s="14" t="s">
        <v>89</v>
      </c>
      <c r="AW468" s="14" t="s">
        <v>30</v>
      </c>
      <c r="AX468" s="14" t="s">
        <v>79</v>
      </c>
      <c r="AY468" s="163" t="s">
        <v>125</v>
      </c>
    </row>
    <row r="469" spans="1:65" s="2" customFormat="1" ht="33" customHeight="1">
      <c r="A469" s="32"/>
      <c r="B469" s="139"/>
      <c r="C469" s="140" t="s">
        <v>641</v>
      </c>
      <c r="D469" s="140" t="s">
        <v>128</v>
      </c>
      <c r="E469" s="141" t="s">
        <v>642</v>
      </c>
      <c r="F469" s="142" t="s">
        <v>643</v>
      </c>
      <c r="G469" s="143" t="s">
        <v>212</v>
      </c>
      <c r="H469" s="144">
        <v>21</v>
      </c>
      <c r="I469" s="145"/>
      <c r="J469" s="146">
        <f>ROUND(I469*H469,2)</f>
        <v>0</v>
      </c>
      <c r="K469" s="142" t="s">
        <v>132</v>
      </c>
      <c r="L469" s="33"/>
      <c r="M469" s="147" t="s">
        <v>1</v>
      </c>
      <c r="N469" s="148" t="s">
        <v>39</v>
      </c>
      <c r="O469" s="58"/>
      <c r="P469" s="149">
        <f>O469*H469</f>
        <v>0</v>
      </c>
      <c r="Q469" s="149">
        <v>1.1E-4</v>
      </c>
      <c r="R469" s="149">
        <f>Q469*H469</f>
        <v>2.31E-3</v>
      </c>
      <c r="S469" s="149">
        <v>0</v>
      </c>
      <c r="T469" s="150">
        <f>S469*H469</f>
        <v>0</v>
      </c>
      <c r="U469" s="32"/>
      <c r="V469" s="32"/>
      <c r="W469" s="32"/>
      <c r="X469" s="32"/>
      <c r="Y469" s="32"/>
      <c r="Z469" s="32"/>
      <c r="AA469" s="32"/>
      <c r="AB469" s="32"/>
      <c r="AC469" s="32"/>
      <c r="AD469" s="32"/>
      <c r="AE469" s="32"/>
      <c r="AR469" s="151" t="s">
        <v>89</v>
      </c>
      <c r="AT469" s="151" t="s">
        <v>128</v>
      </c>
      <c r="AU469" s="151" t="s">
        <v>83</v>
      </c>
      <c r="AY469" s="17" t="s">
        <v>125</v>
      </c>
      <c r="BE469" s="152">
        <f>IF(N469="základní",J469,0)</f>
        <v>0</v>
      </c>
      <c r="BF469" s="152">
        <f>IF(N469="snížená",J469,0)</f>
        <v>0</v>
      </c>
      <c r="BG469" s="152">
        <f>IF(N469="zákl. přenesená",J469,0)</f>
        <v>0</v>
      </c>
      <c r="BH469" s="152">
        <f>IF(N469="sníž. přenesená",J469,0)</f>
        <v>0</v>
      </c>
      <c r="BI469" s="152">
        <f>IF(N469="nulová",J469,0)</f>
        <v>0</v>
      </c>
      <c r="BJ469" s="17" t="s">
        <v>79</v>
      </c>
      <c r="BK469" s="152">
        <f>ROUND(I469*H469,2)</f>
        <v>0</v>
      </c>
      <c r="BL469" s="17" t="s">
        <v>89</v>
      </c>
      <c r="BM469" s="151" t="s">
        <v>644</v>
      </c>
    </row>
    <row r="470" spans="1:65" s="15" customFormat="1">
      <c r="B470" s="180"/>
      <c r="D470" s="154" t="s">
        <v>134</v>
      </c>
      <c r="E470" s="181" t="s">
        <v>1</v>
      </c>
      <c r="F470" s="182" t="s">
        <v>638</v>
      </c>
      <c r="H470" s="181" t="s">
        <v>1</v>
      </c>
      <c r="I470" s="183"/>
      <c r="L470" s="180"/>
      <c r="M470" s="184"/>
      <c r="N470" s="185"/>
      <c r="O470" s="185"/>
      <c r="P470" s="185"/>
      <c r="Q470" s="185"/>
      <c r="R470" s="185"/>
      <c r="S470" s="185"/>
      <c r="T470" s="186"/>
      <c r="AT470" s="181" t="s">
        <v>134</v>
      </c>
      <c r="AU470" s="181" t="s">
        <v>83</v>
      </c>
      <c r="AV470" s="15" t="s">
        <v>79</v>
      </c>
      <c r="AW470" s="15" t="s">
        <v>30</v>
      </c>
      <c r="AX470" s="15" t="s">
        <v>74</v>
      </c>
      <c r="AY470" s="181" t="s">
        <v>125</v>
      </c>
    </row>
    <row r="471" spans="1:65" s="13" customFormat="1">
      <c r="B471" s="153"/>
      <c r="D471" s="154" t="s">
        <v>134</v>
      </c>
      <c r="E471" s="155" t="s">
        <v>1</v>
      </c>
      <c r="F471" s="156" t="s">
        <v>645</v>
      </c>
      <c r="H471" s="157">
        <v>21</v>
      </c>
      <c r="I471" s="158"/>
      <c r="L471" s="153"/>
      <c r="M471" s="159"/>
      <c r="N471" s="160"/>
      <c r="O471" s="160"/>
      <c r="P471" s="160"/>
      <c r="Q471" s="160"/>
      <c r="R471" s="160"/>
      <c r="S471" s="160"/>
      <c r="T471" s="161"/>
      <c r="AT471" s="155" t="s">
        <v>134</v>
      </c>
      <c r="AU471" s="155" t="s">
        <v>83</v>
      </c>
      <c r="AV471" s="13" t="s">
        <v>83</v>
      </c>
      <c r="AW471" s="13" t="s">
        <v>30</v>
      </c>
      <c r="AX471" s="13" t="s">
        <v>74</v>
      </c>
      <c r="AY471" s="155" t="s">
        <v>125</v>
      </c>
    </row>
    <row r="472" spans="1:65" s="14" customFormat="1">
      <c r="B472" s="162"/>
      <c r="D472" s="154" t="s">
        <v>134</v>
      </c>
      <c r="E472" s="163" t="s">
        <v>1</v>
      </c>
      <c r="F472" s="164" t="s">
        <v>137</v>
      </c>
      <c r="H472" s="165">
        <v>21</v>
      </c>
      <c r="I472" s="166"/>
      <c r="L472" s="162"/>
      <c r="M472" s="167"/>
      <c r="N472" s="168"/>
      <c r="O472" s="168"/>
      <c r="P472" s="168"/>
      <c r="Q472" s="168"/>
      <c r="R472" s="168"/>
      <c r="S472" s="168"/>
      <c r="T472" s="169"/>
      <c r="AT472" s="163" t="s">
        <v>134</v>
      </c>
      <c r="AU472" s="163" t="s">
        <v>83</v>
      </c>
      <c r="AV472" s="14" t="s">
        <v>89</v>
      </c>
      <c r="AW472" s="14" t="s">
        <v>30</v>
      </c>
      <c r="AX472" s="14" t="s">
        <v>79</v>
      </c>
      <c r="AY472" s="163" t="s">
        <v>125</v>
      </c>
    </row>
    <row r="473" spans="1:65" s="2" customFormat="1" ht="33" customHeight="1">
      <c r="A473" s="32"/>
      <c r="B473" s="139"/>
      <c r="C473" s="140" t="s">
        <v>646</v>
      </c>
      <c r="D473" s="140" t="s">
        <v>128</v>
      </c>
      <c r="E473" s="141" t="s">
        <v>647</v>
      </c>
      <c r="F473" s="142" t="s">
        <v>648</v>
      </c>
      <c r="G473" s="143" t="s">
        <v>164</v>
      </c>
      <c r="H473" s="144">
        <v>207.5</v>
      </c>
      <c r="I473" s="145"/>
      <c r="J473" s="146">
        <f>ROUND(I473*H473,2)</f>
        <v>0</v>
      </c>
      <c r="K473" s="142" t="s">
        <v>132</v>
      </c>
      <c r="L473" s="33"/>
      <c r="M473" s="147" t="s">
        <v>1</v>
      </c>
      <c r="N473" s="148" t="s">
        <v>39</v>
      </c>
      <c r="O473" s="58"/>
      <c r="P473" s="149">
        <f>O473*H473</f>
        <v>0</v>
      </c>
      <c r="Q473" s="149">
        <v>8.4999999999999995E-4</v>
      </c>
      <c r="R473" s="149">
        <f>Q473*H473</f>
        <v>0.176375</v>
      </c>
      <c r="S473" s="149">
        <v>0</v>
      </c>
      <c r="T473" s="150">
        <f>S473*H473</f>
        <v>0</v>
      </c>
      <c r="U473" s="32"/>
      <c r="V473" s="32"/>
      <c r="W473" s="32"/>
      <c r="X473" s="32"/>
      <c r="Y473" s="32"/>
      <c r="Z473" s="32"/>
      <c r="AA473" s="32"/>
      <c r="AB473" s="32"/>
      <c r="AC473" s="32"/>
      <c r="AD473" s="32"/>
      <c r="AE473" s="32"/>
      <c r="AR473" s="151" t="s">
        <v>89</v>
      </c>
      <c r="AT473" s="151" t="s">
        <v>128</v>
      </c>
      <c r="AU473" s="151" t="s">
        <v>83</v>
      </c>
      <c r="AY473" s="17" t="s">
        <v>125</v>
      </c>
      <c r="BE473" s="152">
        <f>IF(N473="základní",J473,0)</f>
        <v>0</v>
      </c>
      <c r="BF473" s="152">
        <f>IF(N473="snížená",J473,0)</f>
        <v>0</v>
      </c>
      <c r="BG473" s="152">
        <f>IF(N473="zákl. přenesená",J473,0)</f>
        <v>0</v>
      </c>
      <c r="BH473" s="152">
        <f>IF(N473="sníž. přenesená",J473,0)</f>
        <v>0</v>
      </c>
      <c r="BI473" s="152">
        <f>IF(N473="nulová",J473,0)</f>
        <v>0</v>
      </c>
      <c r="BJ473" s="17" t="s">
        <v>79</v>
      </c>
      <c r="BK473" s="152">
        <f>ROUND(I473*H473,2)</f>
        <v>0</v>
      </c>
      <c r="BL473" s="17" t="s">
        <v>89</v>
      </c>
      <c r="BM473" s="151" t="s">
        <v>649</v>
      </c>
    </row>
    <row r="474" spans="1:65" s="15" customFormat="1">
      <c r="B474" s="180"/>
      <c r="D474" s="154" t="s">
        <v>134</v>
      </c>
      <c r="E474" s="181" t="s">
        <v>1</v>
      </c>
      <c r="F474" s="182" t="s">
        <v>650</v>
      </c>
      <c r="H474" s="181" t="s">
        <v>1</v>
      </c>
      <c r="I474" s="183"/>
      <c r="L474" s="180"/>
      <c r="M474" s="184"/>
      <c r="N474" s="185"/>
      <c r="O474" s="185"/>
      <c r="P474" s="185"/>
      <c r="Q474" s="185"/>
      <c r="R474" s="185"/>
      <c r="S474" s="185"/>
      <c r="T474" s="186"/>
      <c r="AT474" s="181" t="s">
        <v>134</v>
      </c>
      <c r="AU474" s="181" t="s">
        <v>83</v>
      </c>
      <c r="AV474" s="15" t="s">
        <v>79</v>
      </c>
      <c r="AW474" s="15" t="s">
        <v>30</v>
      </c>
      <c r="AX474" s="15" t="s">
        <v>74</v>
      </c>
      <c r="AY474" s="181" t="s">
        <v>125</v>
      </c>
    </row>
    <row r="475" spans="1:65" s="13" customFormat="1">
      <c r="B475" s="153"/>
      <c r="D475" s="154" t="s">
        <v>134</v>
      </c>
      <c r="E475" s="155" t="s">
        <v>1</v>
      </c>
      <c r="F475" s="156" t="s">
        <v>651</v>
      </c>
      <c r="H475" s="157">
        <v>1.5</v>
      </c>
      <c r="I475" s="158"/>
      <c r="L475" s="153"/>
      <c r="M475" s="159"/>
      <c r="N475" s="160"/>
      <c r="O475" s="160"/>
      <c r="P475" s="160"/>
      <c r="Q475" s="160"/>
      <c r="R475" s="160"/>
      <c r="S475" s="160"/>
      <c r="T475" s="161"/>
      <c r="AT475" s="155" t="s">
        <v>134</v>
      </c>
      <c r="AU475" s="155" t="s">
        <v>83</v>
      </c>
      <c r="AV475" s="13" t="s">
        <v>83</v>
      </c>
      <c r="AW475" s="13" t="s">
        <v>30</v>
      </c>
      <c r="AX475" s="13" t="s">
        <v>74</v>
      </c>
      <c r="AY475" s="155" t="s">
        <v>125</v>
      </c>
    </row>
    <row r="476" spans="1:65" s="15" customFormat="1">
      <c r="B476" s="180"/>
      <c r="D476" s="154" t="s">
        <v>134</v>
      </c>
      <c r="E476" s="181" t="s">
        <v>1</v>
      </c>
      <c r="F476" s="182" t="s">
        <v>652</v>
      </c>
      <c r="H476" s="181" t="s">
        <v>1</v>
      </c>
      <c r="I476" s="183"/>
      <c r="L476" s="180"/>
      <c r="M476" s="184"/>
      <c r="N476" s="185"/>
      <c r="O476" s="185"/>
      <c r="P476" s="185"/>
      <c r="Q476" s="185"/>
      <c r="R476" s="185"/>
      <c r="S476" s="185"/>
      <c r="T476" s="186"/>
      <c r="AT476" s="181" t="s">
        <v>134</v>
      </c>
      <c r="AU476" s="181" t="s">
        <v>83</v>
      </c>
      <c r="AV476" s="15" t="s">
        <v>79</v>
      </c>
      <c r="AW476" s="15" t="s">
        <v>30</v>
      </c>
      <c r="AX476" s="15" t="s">
        <v>74</v>
      </c>
      <c r="AY476" s="181" t="s">
        <v>125</v>
      </c>
    </row>
    <row r="477" spans="1:65" s="13" customFormat="1">
      <c r="B477" s="153"/>
      <c r="D477" s="154" t="s">
        <v>134</v>
      </c>
      <c r="E477" s="155" t="s">
        <v>1</v>
      </c>
      <c r="F477" s="156" t="s">
        <v>653</v>
      </c>
      <c r="H477" s="157">
        <v>15</v>
      </c>
      <c r="I477" s="158"/>
      <c r="L477" s="153"/>
      <c r="M477" s="159"/>
      <c r="N477" s="160"/>
      <c r="O477" s="160"/>
      <c r="P477" s="160"/>
      <c r="Q477" s="160"/>
      <c r="R477" s="160"/>
      <c r="S477" s="160"/>
      <c r="T477" s="161"/>
      <c r="AT477" s="155" t="s">
        <v>134</v>
      </c>
      <c r="AU477" s="155" t="s">
        <v>83</v>
      </c>
      <c r="AV477" s="13" t="s">
        <v>83</v>
      </c>
      <c r="AW477" s="13" t="s">
        <v>30</v>
      </c>
      <c r="AX477" s="13" t="s">
        <v>74</v>
      </c>
      <c r="AY477" s="155" t="s">
        <v>125</v>
      </c>
    </row>
    <row r="478" spans="1:65" s="15" customFormat="1">
      <c r="B478" s="180"/>
      <c r="D478" s="154" t="s">
        <v>134</v>
      </c>
      <c r="E478" s="181" t="s">
        <v>1</v>
      </c>
      <c r="F478" s="182" t="s">
        <v>654</v>
      </c>
      <c r="H478" s="181" t="s">
        <v>1</v>
      </c>
      <c r="I478" s="183"/>
      <c r="L478" s="180"/>
      <c r="M478" s="184"/>
      <c r="N478" s="185"/>
      <c r="O478" s="185"/>
      <c r="P478" s="185"/>
      <c r="Q478" s="185"/>
      <c r="R478" s="185"/>
      <c r="S478" s="185"/>
      <c r="T478" s="186"/>
      <c r="AT478" s="181" t="s">
        <v>134</v>
      </c>
      <c r="AU478" s="181" t="s">
        <v>83</v>
      </c>
      <c r="AV478" s="15" t="s">
        <v>79</v>
      </c>
      <c r="AW478" s="15" t="s">
        <v>30</v>
      </c>
      <c r="AX478" s="15" t="s">
        <v>74</v>
      </c>
      <c r="AY478" s="181" t="s">
        <v>125</v>
      </c>
    </row>
    <row r="479" spans="1:65" s="13" customFormat="1">
      <c r="B479" s="153"/>
      <c r="D479" s="154" t="s">
        <v>134</v>
      </c>
      <c r="E479" s="155" t="s">
        <v>1</v>
      </c>
      <c r="F479" s="156" t="s">
        <v>655</v>
      </c>
      <c r="H479" s="157">
        <v>24</v>
      </c>
      <c r="I479" s="158"/>
      <c r="L479" s="153"/>
      <c r="M479" s="159"/>
      <c r="N479" s="160"/>
      <c r="O479" s="160"/>
      <c r="P479" s="160"/>
      <c r="Q479" s="160"/>
      <c r="R479" s="160"/>
      <c r="S479" s="160"/>
      <c r="T479" s="161"/>
      <c r="AT479" s="155" t="s">
        <v>134</v>
      </c>
      <c r="AU479" s="155" t="s">
        <v>83</v>
      </c>
      <c r="AV479" s="13" t="s">
        <v>83</v>
      </c>
      <c r="AW479" s="13" t="s">
        <v>30</v>
      </c>
      <c r="AX479" s="13" t="s">
        <v>74</v>
      </c>
      <c r="AY479" s="155" t="s">
        <v>125</v>
      </c>
    </row>
    <row r="480" spans="1:65" s="15" customFormat="1">
      <c r="B480" s="180"/>
      <c r="D480" s="154" t="s">
        <v>134</v>
      </c>
      <c r="E480" s="181" t="s">
        <v>1</v>
      </c>
      <c r="F480" s="182" t="s">
        <v>656</v>
      </c>
      <c r="H480" s="181" t="s">
        <v>1</v>
      </c>
      <c r="I480" s="183"/>
      <c r="L480" s="180"/>
      <c r="M480" s="184"/>
      <c r="N480" s="185"/>
      <c r="O480" s="185"/>
      <c r="P480" s="185"/>
      <c r="Q480" s="185"/>
      <c r="R480" s="185"/>
      <c r="S480" s="185"/>
      <c r="T480" s="186"/>
      <c r="AT480" s="181" t="s">
        <v>134</v>
      </c>
      <c r="AU480" s="181" t="s">
        <v>83</v>
      </c>
      <c r="AV480" s="15" t="s">
        <v>79</v>
      </c>
      <c r="AW480" s="15" t="s">
        <v>30</v>
      </c>
      <c r="AX480" s="15" t="s">
        <v>74</v>
      </c>
      <c r="AY480" s="181" t="s">
        <v>125</v>
      </c>
    </row>
    <row r="481" spans="1:65" s="13" customFormat="1">
      <c r="B481" s="153"/>
      <c r="D481" s="154" t="s">
        <v>134</v>
      </c>
      <c r="E481" s="155" t="s">
        <v>1</v>
      </c>
      <c r="F481" s="156" t="s">
        <v>657</v>
      </c>
      <c r="H481" s="157">
        <v>70</v>
      </c>
      <c r="I481" s="158"/>
      <c r="L481" s="153"/>
      <c r="M481" s="159"/>
      <c r="N481" s="160"/>
      <c r="O481" s="160"/>
      <c r="P481" s="160"/>
      <c r="Q481" s="160"/>
      <c r="R481" s="160"/>
      <c r="S481" s="160"/>
      <c r="T481" s="161"/>
      <c r="AT481" s="155" t="s">
        <v>134</v>
      </c>
      <c r="AU481" s="155" t="s">
        <v>83</v>
      </c>
      <c r="AV481" s="13" t="s">
        <v>83</v>
      </c>
      <c r="AW481" s="13" t="s">
        <v>30</v>
      </c>
      <c r="AX481" s="13" t="s">
        <v>74</v>
      </c>
      <c r="AY481" s="155" t="s">
        <v>125</v>
      </c>
    </row>
    <row r="482" spans="1:65" s="15" customFormat="1">
      <c r="B482" s="180"/>
      <c r="D482" s="154" t="s">
        <v>134</v>
      </c>
      <c r="E482" s="181" t="s">
        <v>1</v>
      </c>
      <c r="F482" s="182" t="s">
        <v>658</v>
      </c>
      <c r="H482" s="181" t="s">
        <v>1</v>
      </c>
      <c r="I482" s="183"/>
      <c r="L482" s="180"/>
      <c r="M482" s="184"/>
      <c r="N482" s="185"/>
      <c r="O482" s="185"/>
      <c r="P482" s="185"/>
      <c r="Q482" s="185"/>
      <c r="R482" s="185"/>
      <c r="S482" s="185"/>
      <c r="T482" s="186"/>
      <c r="AT482" s="181" t="s">
        <v>134</v>
      </c>
      <c r="AU482" s="181" t="s">
        <v>83</v>
      </c>
      <c r="AV482" s="15" t="s">
        <v>79</v>
      </c>
      <c r="AW482" s="15" t="s">
        <v>30</v>
      </c>
      <c r="AX482" s="15" t="s">
        <v>74</v>
      </c>
      <c r="AY482" s="181" t="s">
        <v>125</v>
      </c>
    </row>
    <row r="483" spans="1:65" s="13" customFormat="1">
      <c r="B483" s="153"/>
      <c r="D483" s="154" t="s">
        <v>134</v>
      </c>
      <c r="E483" s="155" t="s">
        <v>1</v>
      </c>
      <c r="F483" s="156" t="s">
        <v>659</v>
      </c>
      <c r="H483" s="157">
        <v>97</v>
      </c>
      <c r="I483" s="158"/>
      <c r="L483" s="153"/>
      <c r="M483" s="159"/>
      <c r="N483" s="160"/>
      <c r="O483" s="160"/>
      <c r="P483" s="160"/>
      <c r="Q483" s="160"/>
      <c r="R483" s="160"/>
      <c r="S483" s="160"/>
      <c r="T483" s="161"/>
      <c r="AT483" s="155" t="s">
        <v>134</v>
      </c>
      <c r="AU483" s="155" t="s">
        <v>83</v>
      </c>
      <c r="AV483" s="13" t="s">
        <v>83</v>
      </c>
      <c r="AW483" s="13" t="s">
        <v>30</v>
      </c>
      <c r="AX483" s="13" t="s">
        <v>74</v>
      </c>
      <c r="AY483" s="155" t="s">
        <v>125</v>
      </c>
    </row>
    <row r="484" spans="1:65" s="14" customFormat="1">
      <c r="B484" s="162"/>
      <c r="D484" s="154" t="s">
        <v>134</v>
      </c>
      <c r="E484" s="163" t="s">
        <v>1</v>
      </c>
      <c r="F484" s="164" t="s">
        <v>137</v>
      </c>
      <c r="H484" s="165">
        <v>207.5</v>
      </c>
      <c r="I484" s="166"/>
      <c r="L484" s="162"/>
      <c r="M484" s="167"/>
      <c r="N484" s="168"/>
      <c r="O484" s="168"/>
      <c r="P484" s="168"/>
      <c r="Q484" s="168"/>
      <c r="R484" s="168"/>
      <c r="S484" s="168"/>
      <c r="T484" s="169"/>
      <c r="AT484" s="163" t="s">
        <v>134</v>
      </c>
      <c r="AU484" s="163" t="s">
        <v>83</v>
      </c>
      <c r="AV484" s="14" t="s">
        <v>89</v>
      </c>
      <c r="AW484" s="14" t="s">
        <v>30</v>
      </c>
      <c r="AX484" s="14" t="s">
        <v>79</v>
      </c>
      <c r="AY484" s="163" t="s">
        <v>125</v>
      </c>
    </row>
    <row r="485" spans="1:65" s="2" customFormat="1" ht="24.2" customHeight="1">
      <c r="A485" s="32"/>
      <c r="B485" s="139"/>
      <c r="C485" s="140" t="s">
        <v>660</v>
      </c>
      <c r="D485" s="140" t="s">
        <v>128</v>
      </c>
      <c r="E485" s="141" t="s">
        <v>661</v>
      </c>
      <c r="F485" s="142" t="s">
        <v>662</v>
      </c>
      <c r="G485" s="143" t="s">
        <v>212</v>
      </c>
      <c r="H485" s="144">
        <v>12.5</v>
      </c>
      <c r="I485" s="145"/>
      <c r="J485" s="146">
        <f>ROUND(I485*H485,2)</f>
        <v>0</v>
      </c>
      <c r="K485" s="142" t="s">
        <v>132</v>
      </c>
      <c r="L485" s="33"/>
      <c r="M485" s="147" t="s">
        <v>1</v>
      </c>
      <c r="N485" s="148" t="s">
        <v>39</v>
      </c>
      <c r="O485" s="58"/>
      <c r="P485" s="149">
        <f>O485*H485</f>
        <v>0</v>
      </c>
      <c r="Q485" s="149">
        <v>1.3999999999999999E-4</v>
      </c>
      <c r="R485" s="149">
        <f>Q485*H485</f>
        <v>1.7499999999999998E-3</v>
      </c>
      <c r="S485" s="149">
        <v>0</v>
      </c>
      <c r="T485" s="150">
        <f>S485*H485</f>
        <v>0</v>
      </c>
      <c r="U485" s="32"/>
      <c r="V485" s="32"/>
      <c r="W485" s="32"/>
      <c r="X485" s="32"/>
      <c r="Y485" s="32"/>
      <c r="Z485" s="32"/>
      <c r="AA485" s="32"/>
      <c r="AB485" s="32"/>
      <c r="AC485" s="32"/>
      <c r="AD485" s="32"/>
      <c r="AE485" s="32"/>
      <c r="AR485" s="151" t="s">
        <v>89</v>
      </c>
      <c r="AT485" s="151" t="s">
        <v>128</v>
      </c>
      <c r="AU485" s="151" t="s">
        <v>83</v>
      </c>
      <c r="AY485" s="17" t="s">
        <v>125</v>
      </c>
      <c r="BE485" s="152">
        <f>IF(N485="základní",J485,0)</f>
        <v>0</v>
      </c>
      <c r="BF485" s="152">
        <f>IF(N485="snížená",J485,0)</f>
        <v>0</v>
      </c>
      <c r="BG485" s="152">
        <f>IF(N485="zákl. přenesená",J485,0)</f>
        <v>0</v>
      </c>
      <c r="BH485" s="152">
        <f>IF(N485="sníž. přenesená",J485,0)</f>
        <v>0</v>
      </c>
      <c r="BI485" s="152">
        <f>IF(N485="nulová",J485,0)</f>
        <v>0</v>
      </c>
      <c r="BJ485" s="17" t="s">
        <v>79</v>
      </c>
      <c r="BK485" s="152">
        <f>ROUND(I485*H485,2)</f>
        <v>0</v>
      </c>
      <c r="BL485" s="17" t="s">
        <v>89</v>
      </c>
      <c r="BM485" s="151" t="s">
        <v>663</v>
      </c>
    </row>
    <row r="486" spans="1:65" s="2" customFormat="1" ht="37.9" customHeight="1">
      <c r="A486" s="32"/>
      <c r="B486" s="139"/>
      <c r="C486" s="140" t="s">
        <v>664</v>
      </c>
      <c r="D486" s="140" t="s">
        <v>128</v>
      </c>
      <c r="E486" s="141" t="s">
        <v>665</v>
      </c>
      <c r="F486" s="142" t="s">
        <v>666</v>
      </c>
      <c r="G486" s="143" t="s">
        <v>212</v>
      </c>
      <c r="H486" s="144">
        <v>273.5</v>
      </c>
      <c r="I486" s="145"/>
      <c r="J486" s="146">
        <f>ROUND(I486*H486,2)</f>
        <v>0</v>
      </c>
      <c r="K486" s="142" t="s">
        <v>132</v>
      </c>
      <c r="L486" s="33"/>
      <c r="M486" s="147" t="s">
        <v>1</v>
      </c>
      <c r="N486" s="148" t="s">
        <v>39</v>
      </c>
      <c r="O486" s="58"/>
      <c r="P486" s="149">
        <f>O486*H486</f>
        <v>0</v>
      </c>
      <c r="Q486" s="149">
        <v>0</v>
      </c>
      <c r="R486" s="149">
        <f>Q486*H486</f>
        <v>0</v>
      </c>
      <c r="S486" s="149">
        <v>0</v>
      </c>
      <c r="T486" s="150">
        <f>S486*H486</f>
        <v>0</v>
      </c>
      <c r="U486" s="32"/>
      <c r="V486" s="32"/>
      <c r="W486" s="32"/>
      <c r="X486" s="32"/>
      <c r="Y486" s="32"/>
      <c r="Z486" s="32"/>
      <c r="AA486" s="32"/>
      <c r="AB486" s="32"/>
      <c r="AC486" s="32"/>
      <c r="AD486" s="32"/>
      <c r="AE486" s="32"/>
      <c r="AR486" s="151" t="s">
        <v>89</v>
      </c>
      <c r="AT486" s="151" t="s">
        <v>128</v>
      </c>
      <c r="AU486" s="151" t="s">
        <v>83</v>
      </c>
      <c r="AY486" s="17" t="s">
        <v>125</v>
      </c>
      <c r="BE486" s="152">
        <f>IF(N486="základní",J486,0)</f>
        <v>0</v>
      </c>
      <c r="BF486" s="152">
        <f>IF(N486="snížená",J486,0)</f>
        <v>0</v>
      </c>
      <c r="BG486" s="152">
        <f>IF(N486="zákl. přenesená",J486,0)</f>
        <v>0</v>
      </c>
      <c r="BH486" s="152">
        <f>IF(N486="sníž. přenesená",J486,0)</f>
        <v>0</v>
      </c>
      <c r="BI486" s="152">
        <f>IF(N486="nulová",J486,0)</f>
        <v>0</v>
      </c>
      <c r="BJ486" s="17" t="s">
        <v>79</v>
      </c>
      <c r="BK486" s="152">
        <f>ROUND(I486*H486,2)</f>
        <v>0</v>
      </c>
      <c r="BL486" s="17" t="s">
        <v>89</v>
      </c>
      <c r="BM486" s="151" t="s">
        <v>667</v>
      </c>
    </row>
    <row r="487" spans="1:65" s="2" customFormat="1" ht="37.9" customHeight="1">
      <c r="A487" s="32"/>
      <c r="B487" s="139"/>
      <c r="C487" s="140" t="s">
        <v>668</v>
      </c>
      <c r="D487" s="140" t="s">
        <v>128</v>
      </c>
      <c r="E487" s="141" t="s">
        <v>669</v>
      </c>
      <c r="F487" s="142" t="s">
        <v>670</v>
      </c>
      <c r="G487" s="143" t="s">
        <v>164</v>
      </c>
      <c r="H487" s="144">
        <v>207.5</v>
      </c>
      <c r="I487" s="145"/>
      <c r="J487" s="146">
        <f>ROUND(I487*H487,2)</f>
        <v>0</v>
      </c>
      <c r="K487" s="142" t="s">
        <v>132</v>
      </c>
      <c r="L487" s="33"/>
      <c r="M487" s="147" t="s">
        <v>1</v>
      </c>
      <c r="N487" s="148" t="s">
        <v>39</v>
      </c>
      <c r="O487" s="58"/>
      <c r="P487" s="149">
        <f>O487*H487</f>
        <v>0</v>
      </c>
      <c r="Q487" s="149">
        <v>1.0000000000000001E-5</v>
      </c>
      <c r="R487" s="149">
        <f>Q487*H487</f>
        <v>2.075E-3</v>
      </c>
      <c r="S487" s="149">
        <v>0</v>
      </c>
      <c r="T487" s="150">
        <f>S487*H487</f>
        <v>0</v>
      </c>
      <c r="U487" s="32"/>
      <c r="V487" s="32"/>
      <c r="W487" s="32"/>
      <c r="X487" s="32"/>
      <c r="Y487" s="32"/>
      <c r="Z487" s="32"/>
      <c r="AA487" s="32"/>
      <c r="AB487" s="32"/>
      <c r="AC487" s="32"/>
      <c r="AD487" s="32"/>
      <c r="AE487" s="32"/>
      <c r="AR487" s="151" t="s">
        <v>89</v>
      </c>
      <c r="AT487" s="151" t="s">
        <v>128</v>
      </c>
      <c r="AU487" s="151" t="s">
        <v>83</v>
      </c>
      <c r="AY487" s="17" t="s">
        <v>125</v>
      </c>
      <c r="BE487" s="152">
        <f>IF(N487="základní",J487,0)</f>
        <v>0</v>
      </c>
      <c r="BF487" s="152">
        <f>IF(N487="snížená",J487,0)</f>
        <v>0</v>
      </c>
      <c r="BG487" s="152">
        <f>IF(N487="zákl. přenesená",J487,0)</f>
        <v>0</v>
      </c>
      <c r="BH487" s="152">
        <f>IF(N487="sníž. přenesená",J487,0)</f>
        <v>0</v>
      </c>
      <c r="BI487" s="152">
        <f>IF(N487="nulová",J487,0)</f>
        <v>0</v>
      </c>
      <c r="BJ487" s="17" t="s">
        <v>79</v>
      </c>
      <c r="BK487" s="152">
        <f>ROUND(I487*H487,2)</f>
        <v>0</v>
      </c>
      <c r="BL487" s="17" t="s">
        <v>89</v>
      </c>
      <c r="BM487" s="151" t="s">
        <v>671</v>
      </c>
    </row>
    <row r="488" spans="1:65" s="2" customFormat="1" ht="49.15" customHeight="1">
      <c r="A488" s="32"/>
      <c r="B488" s="139"/>
      <c r="C488" s="140" t="s">
        <v>672</v>
      </c>
      <c r="D488" s="140" t="s">
        <v>128</v>
      </c>
      <c r="E488" s="141" t="s">
        <v>673</v>
      </c>
      <c r="F488" s="142" t="s">
        <v>674</v>
      </c>
      <c r="G488" s="143" t="s">
        <v>212</v>
      </c>
      <c r="H488" s="144">
        <v>33</v>
      </c>
      <c r="I488" s="145"/>
      <c r="J488" s="146">
        <f>ROUND(I488*H488,2)</f>
        <v>0</v>
      </c>
      <c r="K488" s="142" t="s">
        <v>132</v>
      </c>
      <c r="L488" s="33"/>
      <c r="M488" s="147" t="s">
        <v>1</v>
      </c>
      <c r="N488" s="148" t="s">
        <v>39</v>
      </c>
      <c r="O488" s="58"/>
      <c r="P488" s="149">
        <f>O488*H488</f>
        <v>0</v>
      </c>
      <c r="Q488" s="149">
        <v>0.15540000000000001</v>
      </c>
      <c r="R488" s="149">
        <f>Q488*H488</f>
        <v>5.1282000000000005</v>
      </c>
      <c r="S488" s="149">
        <v>0</v>
      </c>
      <c r="T488" s="150">
        <f>S488*H488</f>
        <v>0</v>
      </c>
      <c r="U488" s="32"/>
      <c r="V488" s="32"/>
      <c r="W488" s="32"/>
      <c r="X488" s="32"/>
      <c r="Y488" s="32"/>
      <c r="Z488" s="32"/>
      <c r="AA488" s="32"/>
      <c r="AB488" s="32"/>
      <c r="AC488" s="32"/>
      <c r="AD488" s="32"/>
      <c r="AE488" s="32"/>
      <c r="AR488" s="151" t="s">
        <v>89</v>
      </c>
      <c r="AT488" s="151" t="s">
        <v>128</v>
      </c>
      <c r="AU488" s="151" t="s">
        <v>83</v>
      </c>
      <c r="AY488" s="17" t="s">
        <v>125</v>
      </c>
      <c r="BE488" s="152">
        <f>IF(N488="základní",J488,0)</f>
        <v>0</v>
      </c>
      <c r="BF488" s="152">
        <f>IF(N488="snížená",J488,0)</f>
        <v>0</v>
      </c>
      <c r="BG488" s="152">
        <f>IF(N488="zákl. přenesená",J488,0)</f>
        <v>0</v>
      </c>
      <c r="BH488" s="152">
        <f>IF(N488="sníž. přenesená",J488,0)</f>
        <v>0</v>
      </c>
      <c r="BI488" s="152">
        <f>IF(N488="nulová",J488,0)</f>
        <v>0</v>
      </c>
      <c r="BJ488" s="17" t="s">
        <v>79</v>
      </c>
      <c r="BK488" s="152">
        <f>ROUND(I488*H488,2)</f>
        <v>0</v>
      </c>
      <c r="BL488" s="17" t="s">
        <v>89</v>
      </c>
      <c r="BM488" s="151" t="s">
        <v>675</v>
      </c>
    </row>
    <row r="489" spans="1:65" s="15" customFormat="1">
      <c r="B489" s="180"/>
      <c r="D489" s="154" t="s">
        <v>134</v>
      </c>
      <c r="E489" s="181" t="s">
        <v>1</v>
      </c>
      <c r="F489" s="182" t="s">
        <v>676</v>
      </c>
      <c r="H489" s="181" t="s">
        <v>1</v>
      </c>
      <c r="I489" s="183"/>
      <c r="L489" s="180"/>
      <c r="M489" s="184"/>
      <c r="N489" s="185"/>
      <c r="O489" s="185"/>
      <c r="P489" s="185"/>
      <c r="Q489" s="185"/>
      <c r="R489" s="185"/>
      <c r="S489" s="185"/>
      <c r="T489" s="186"/>
      <c r="AT489" s="181" t="s">
        <v>134</v>
      </c>
      <c r="AU489" s="181" t="s">
        <v>83</v>
      </c>
      <c r="AV489" s="15" t="s">
        <v>79</v>
      </c>
      <c r="AW489" s="15" t="s">
        <v>30</v>
      </c>
      <c r="AX489" s="15" t="s">
        <v>74</v>
      </c>
      <c r="AY489" s="181" t="s">
        <v>125</v>
      </c>
    </row>
    <row r="490" spans="1:65" s="13" customFormat="1">
      <c r="B490" s="153"/>
      <c r="D490" s="154" t="s">
        <v>134</v>
      </c>
      <c r="E490" s="155" t="s">
        <v>1</v>
      </c>
      <c r="F490" s="156" t="s">
        <v>677</v>
      </c>
      <c r="H490" s="157">
        <v>33</v>
      </c>
      <c r="I490" s="158"/>
      <c r="L490" s="153"/>
      <c r="M490" s="159"/>
      <c r="N490" s="160"/>
      <c r="O490" s="160"/>
      <c r="P490" s="160"/>
      <c r="Q490" s="160"/>
      <c r="R490" s="160"/>
      <c r="S490" s="160"/>
      <c r="T490" s="161"/>
      <c r="AT490" s="155" t="s">
        <v>134</v>
      </c>
      <c r="AU490" s="155" t="s">
        <v>83</v>
      </c>
      <c r="AV490" s="13" t="s">
        <v>83</v>
      </c>
      <c r="AW490" s="13" t="s">
        <v>30</v>
      </c>
      <c r="AX490" s="13" t="s">
        <v>74</v>
      </c>
      <c r="AY490" s="155" t="s">
        <v>125</v>
      </c>
    </row>
    <row r="491" spans="1:65" s="14" customFormat="1">
      <c r="B491" s="162"/>
      <c r="D491" s="154" t="s">
        <v>134</v>
      </c>
      <c r="E491" s="163" t="s">
        <v>1</v>
      </c>
      <c r="F491" s="164" t="s">
        <v>137</v>
      </c>
      <c r="H491" s="165">
        <v>33</v>
      </c>
      <c r="I491" s="166"/>
      <c r="L491" s="162"/>
      <c r="M491" s="167"/>
      <c r="N491" s="168"/>
      <c r="O491" s="168"/>
      <c r="P491" s="168"/>
      <c r="Q491" s="168"/>
      <c r="R491" s="168"/>
      <c r="S491" s="168"/>
      <c r="T491" s="169"/>
      <c r="AT491" s="163" t="s">
        <v>134</v>
      </c>
      <c r="AU491" s="163" t="s">
        <v>83</v>
      </c>
      <c r="AV491" s="14" t="s">
        <v>89</v>
      </c>
      <c r="AW491" s="14" t="s">
        <v>30</v>
      </c>
      <c r="AX491" s="14" t="s">
        <v>79</v>
      </c>
      <c r="AY491" s="163" t="s">
        <v>125</v>
      </c>
    </row>
    <row r="492" spans="1:65" s="2" customFormat="1" ht="16.5" customHeight="1">
      <c r="A492" s="32"/>
      <c r="B492" s="139"/>
      <c r="C492" s="170" t="s">
        <v>678</v>
      </c>
      <c r="D492" s="170" t="s">
        <v>144</v>
      </c>
      <c r="E492" s="171" t="s">
        <v>679</v>
      </c>
      <c r="F492" s="172" t="s">
        <v>680</v>
      </c>
      <c r="G492" s="173" t="s">
        <v>212</v>
      </c>
      <c r="H492" s="174">
        <v>33</v>
      </c>
      <c r="I492" s="175"/>
      <c r="J492" s="176">
        <f>ROUND(I492*H492,2)</f>
        <v>0</v>
      </c>
      <c r="K492" s="172" t="s">
        <v>132</v>
      </c>
      <c r="L492" s="177"/>
      <c r="M492" s="178" t="s">
        <v>1</v>
      </c>
      <c r="N492" s="179" t="s">
        <v>39</v>
      </c>
      <c r="O492" s="58"/>
      <c r="P492" s="149">
        <f>O492*H492</f>
        <v>0</v>
      </c>
      <c r="Q492" s="149">
        <v>0.10199999999999999</v>
      </c>
      <c r="R492" s="149">
        <f>Q492*H492</f>
        <v>3.3659999999999997</v>
      </c>
      <c r="S492" s="149">
        <v>0</v>
      </c>
      <c r="T492" s="150">
        <f>S492*H492</f>
        <v>0</v>
      </c>
      <c r="U492" s="32"/>
      <c r="V492" s="32"/>
      <c r="W492" s="32"/>
      <c r="X492" s="32"/>
      <c r="Y492" s="32"/>
      <c r="Z492" s="32"/>
      <c r="AA492" s="32"/>
      <c r="AB492" s="32"/>
      <c r="AC492" s="32"/>
      <c r="AD492" s="32"/>
      <c r="AE492" s="32"/>
      <c r="AR492" s="151" t="s">
        <v>148</v>
      </c>
      <c r="AT492" s="151" t="s">
        <v>144</v>
      </c>
      <c r="AU492" s="151" t="s">
        <v>83</v>
      </c>
      <c r="AY492" s="17" t="s">
        <v>125</v>
      </c>
      <c r="BE492" s="152">
        <f>IF(N492="základní",J492,0)</f>
        <v>0</v>
      </c>
      <c r="BF492" s="152">
        <f>IF(N492="snížená",J492,0)</f>
        <v>0</v>
      </c>
      <c r="BG492" s="152">
        <f>IF(N492="zákl. přenesená",J492,0)</f>
        <v>0</v>
      </c>
      <c r="BH492" s="152">
        <f>IF(N492="sníž. přenesená",J492,0)</f>
        <v>0</v>
      </c>
      <c r="BI492" s="152">
        <f>IF(N492="nulová",J492,0)</f>
        <v>0</v>
      </c>
      <c r="BJ492" s="17" t="s">
        <v>79</v>
      </c>
      <c r="BK492" s="152">
        <f>ROUND(I492*H492,2)</f>
        <v>0</v>
      </c>
      <c r="BL492" s="17" t="s">
        <v>89</v>
      </c>
      <c r="BM492" s="151" t="s">
        <v>681</v>
      </c>
    </row>
    <row r="493" spans="1:65" s="2" customFormat="1" ht="49.15" customHeight="1">
      <c r="A493" s="32"/>
      <c r="B493" s="139"/>
      <c r="C493" s="140" t="s">
        <v>682</v>
      </c>
      <c r="D493" s="140" t="s">
        <v>128</v>
      </c>
      <c r="E493" s="141" t="s">
        <v>683</v>
      </c>
      <c r="F493" s="142" t="s">
        <v>684</v>
      </c>
      <c r="G493" s="143" t="s">
        <v>212</v>
      </c>
      <c r="H493" s="144">
        <v>291</v>
      </c>
      <c r="I493" s="145"/>
      <c r="J493" s="146">
        <f>ROUND(I493*H493,2)</f>
        <v>0</v>
      </c>
      <c r="K493" s="142" t="s">
        <v>132</v>
      </c>
      <c r="L493" s="33"/>
      <c r="M493" s="147" t="s">
        <v>1</v>
      </c>
      <c r="N493" s="148" t="s">
        <v>39</v>
      </c>
      <c r="O493" s="58"/>
      <c r="P493" s="149">
        <f>O493*H493</f>
        <v>0</v>
      </c>
      <c r="Q493" s="149">
        <v>0.1295</v>
      </c>
      <c r="R493" s="149">
        <f>Q493*H493</f>
        <v>37.6845</v>
      </c>
      <c r="S493" s="149">
        <v>0</v>
      </c>
      <c r="T493" s="150">
        <f>S493*H493</f>
        <v>0</v>
      </c>
      <c r="U493" s="32"/>
      <c r="V493" s="32"/>
      <c r="W493" s="32"/>
      <c r="X493" s="32"/>
      <c r="Y493" s="32"/>
      <c r="Z493" s="32"/>
      <c r="AA493" s="32"/>
      <c r="AB493" s="32"/>
      <c r="AC493" s="32"/>
      <c r="AD493" s="32"/>
      <c r="AE493" s="32"/>
      <c r="AR493" s="151" t="s">
        <v>89</v>
      </c>
      <c r="AT493" s="151" t="s">
        <v>128</v>
      </c>
      <c r="AU493" s="151" t="s">
        <v>83</v>
      </c>
      <c r="AY493" s="17" t="s">
        <v>125</v>
      </c>
      <c r="BE493" s="152">
        <f>IF(N493="základní",J493,0)</f>
        <v>0</v>
      </c>
      <c r="BF493" s="152">
        <f>IF(N493="snížená",J493,0)</f>
        <v>0</v>
      </c>
      <c r="BG493" s="152">
        <f>IF(N493="zákl. přenesená",J493,0)</f>
        <v>0</v>
      </c>
      <c r="BH493" s="152">
        <f>IF(N493="sníž. přenesená",J493,0)</f>
        <v>0</v>
      </c>
      <c r="BI493" s="152">
        <f>IF(N493="nulová",J493,0)</f>
        <v>0</v>
      </c>
      <c r="BJ493" s="17" t="s">
        <v>79</v>
      </c>
      <c r="BK493" s="152">
        <f>ROUND(I493*H493,2)</f>
        <v>0</v>
      </c>
      <c r="BL493" s="17" t="s">
        <v>89</v>
      </c>
      <c r="BM493" s="151" t="s">
        <v>685</v>
      </c>
    </row>
    <row r="494" spans="1:65" s="15" customFormat="1">
      <c r="B494" s="180"/>
      <c r="D494" s="154" t="s">
        <v>134</v>
      </c>
      <c r="E494" s="181" t="s">
        <v>1</v>
      </c>
      <c r="F494" s="182" t="s">
        <v>686</v>
      </c>
      <c r="H494" s="181" t="s">
        <v>1</v>
      </c>
      <c r="I494" s="183"/>
      <c r="L494" s="180"/>
      <c r="M494" s="184"/>
      <c r="N494" s="185"/>
      <c r="O494" s="185"/>
      <c r="P494" s="185"/>
      <c r="Q494" s="185"/>
      <c r="R494" s="185"/>
      <c r="S494" s="185"/>
      <c r="T494" s="186"/>
      <c r="AT494" s="181" t="s">
        <v>134</v>
      </c>
      <c r="AU494" s="181" t="s">
        <v>83</v>
      </c>
      <c r="AV494" s="15" t="s">
        <v>79</v>
      </c>
      <c r="AW494" s="15" t="s">
        <v>30</v>
      </c>
      <c r="AX494" s="15" t="s">
        <v>74</v>
      </c>
      <c r="AY494" s="181" t="s">
        <v>125</v>
      </c>
    </row>
    <row r="495" spans="1:65" s="13" customFormat="1">
      <c r="B495" s="153"/>
      <c r="D495" s="154" t="s">
        <v>134</v>
      </c>
      <c r="E495" s="155" t="s">
        <v>1</v>
      </c>
      <c r="F495" s="156" t="s">
        <v>687</v>
      </c>
      <c r="H495" s="157">
        <v>291</v>
      </c>
      <c r="I495" s="158"/>
      <c r="L495" s="153"/>
      <c r="M495" s="159"/>
      <c r="N495" s="160"/>
      <c r="O495" s="160"/>
      <c r="P495" s="160"/>
      <c r="Q495" s="160"/>
      <c r="R495" s="160"/>
      <c r="S495" s="160"/>
      <c r="T495" s="161"/>
      <c r="AT495" s="155" t="s">
        <v>134</v>
      </c>
      <c r="AU495" s="155" t="s">
        <v>83</v>
      </c>
      <c r="AV495" s="13" t="s">
        <v>83</v>
      </c>
      <c r="AW495" s="13" t="s">
        <v>30</v>
      </c>
      <c r="AX495" s="13" t="s">
        <v>74</v>
      </c>
      <c r="AY495" s="155" t="s">
        <v>125</v>
      </c>
    </row>
    <row r="496" spans="1:65" s="14" customFormat="1">
      <c r="B496" s="162"/>
      <c r="D496" s="154" t="s">
        <v>134</v>
      </c>
      <c r="E496" s="163" t="s">
        <v>1</v>
      </c>
      <c r="F496" s="164" t="s">
        <v>137</v>
      </c>
      <c r="H496" s="165">
        <v>291</v>
      </c>
      <c r="I496" s="166"/>
      <c r="L496" s="162"/>
      <c r="M496" s="167"/>
      <c r="N496" s="168"/>
      <c r="O496" s="168"/>
      <c r="P496" s="168"/>
      <c r="Q496" s="168"/>
      <c r="R496" s="168"/>
      <c r="S496" s="168"/>
      <c r="T496" s="169"/>
      <c r="AT496" s="163" t="s">
        <v>134</v>
      </c>
      <c r="AU496" s="163" t="s">
        <v>83</v>
      </c>
      <c r="AV496" s="14" t="s">
        <v>89</v>
      </c>
      <c r="AW496" s="14" t="s">
        <v>30</v>
      </c>
      <c r="AX496" s="14" t="s">
        <v>79</v>
      </c>
      <c r="AY496" s="163" t="s">
        <v>125</v>
      </c>
    </row>
    <row r="497" spans="1:65" s="2" customFormat="1" ht="16.5" customHeight="1">
      <c r="A497" s="32"/>
      <c r="B497" s="139"/>
      <c r="C497" s="170" t="s">
        <v>688</v>
      </c>
      <c r="D497" s="170" t="s">
        <v>144</v>
      </c>
      <c r="E497" s="171" t="s">
        <v>689</v>
      </c>
      <c r="F497" s="172" t="s">
        <v>690</v>
      </c>
      <c r="G497" s="173" t="s">
        <v>212</v>
      </c>
      <c r="H497" s="174">
        <v>291</v>
      </c>
      <c r="I497" s="175"/>
      <c r="J497" s="176">
        <f>ROUND(I497*H497,2)</f>
        <v>0</v>
      </c>
      <c r="K497" s="172" t="s">
        <v>132</v>
      </c>
      <c r="L497" s="177"/>
      <c r="M497" s="178" t="s">
        <v>1</v>
      </c>
      <c r="N497" s="179" t="s">
        <v>39</v>
      </c>
      <c r="O497" s="58"/>
      <c r="P497" s="149">
        <f>O497*H497</f>
        <v>0</v>
      </c>
      <c r="Q497" s="149">
        <v>3.3500000000000002E-2</v>
      </c>
      <c r="R497" s="149">
        <f>Q497*H497</f>
        <v>9.7484999999999999</v>
      </c>
      <c r="S497" s="149">
        <v>0</v>
      </c>
      <c r="T497" s="150">
        <f>S497*H497</f>
        <v>0</v>
      </c>
      <c r="U497" s="32"/>
      <c r="V497" s="32"/>
      <c r="W497" s="32"/>
      <c r="X497" s="32"/>
      <c r="Y497" s="32"/>
      <c r="Z497" s="32"/>
      <c r="AA497" s="32"/>
      <c r="AB497" s="32"/>
      <c r="AC497" s="32"/>
      <c r="AD497" s="32"/>
      <c r="AE497" s="32"/>
      <c r="AR497" s="151" t="s">
        <v>148</v>
      </c>
      <c r="AT497" s="151" t="s">
        <v>144</v>
      </c>
      <c r="AU497" s="151" t="s">
        <v>83</v>
      </c>
      <c r="AY497" s="17" t="s">
        <v>125</v>
      </c>
      <c r="BE497" s="152">
        <f>IF(N497="základní",J497,0)</f>
        <v>0</v>
      </c>
      <c r="BF497" s="152">
        <f>IF(N497="snížená",J497,0)</f>
        <v>0</v>
      </c>
      <c r="BG497" s="152">
        <f>IF(N497="zákl. přenesená",J497,0)</f>
        <v>0</v>
      </c>
      <c r="BH497" s="152">
        <f>IF(N497="sníž. přenesená",J497,0)</f>
        <v>0</v>
      </c>
      <c r="BI497" s="152">
        <f>IF(N497="nulová",J497,0)</f>
        <v>0</v>
      </c>
      <c r="BJ497" s="17" t="s">
        <v>79</v>
      </c>
      <c r="BK497" s="152">
        <f>ROUND(I497*H497,2)</f>
        <v>0</v>
      </c>
      <c r="BL497" s="17" t="s">
        <v>89</v>
      </c>
      <c r="BM497" s="151" t="s">
        <v>691</v>
      </c>
    </row>
    <row r="498" spans="1:65" s="2" customFormat="1" ht="49.15" customHeight="1">
      <c r="A498" s="32"/>
      <c r="B498" s="139"/>
      <c r="C498" s="140" t="s">
        <v>692</v>
      </c>
      <c r="D498" s="140" t="s">
        <v>128</v>
      </c>
      <c r="E498" s="141" t="s">
        <v>693</v>
      </c>
      <c r="F498" s="142" t="s">
        <v>694</v>
      </c>
      <c r="G498" s="143" t="s">
        <v>212</v>
      </c>
      <c r="H498" s="144">
        <v>628</v>
      </c>
      <c r="I498" s="145"/>
      <c r="J498" s="146">
        <f>ROUND(I498*H498,2)</f>
        <v>0</v>
      </c>
      <c r="K498" s="142" t="s">
        <v>132</v>
      </c>
      <c r="L498" s="33"/>
      <c r="M498" s="147" t="s">
        <v>1</v>
      </c>
      <c r="N498" s="148" t="s">
        <v>39</v>
      </c>
      <c r="O498" s="58"/>
      <c r="P498" s="149">
        <f>O498*H498</f>
        <v>0</v>
      </c>
      <c r="Q498" s="149">
        <v>0.16849</v>
      </c>
      <c r="R498" s="149">
        <f>Q498*H498</f>
        <v>105.81171999999999</v>
      </c>
      <c r="S498" s="149">
        <v>0</v>
      </c>
      <c r="T498" s="150">
        <f>S498*H498</f>
        <v>0</v>
      </c>
      <c r="U498" s="32"/>
      <c r="V498" s="32"/>
      <c r="W498" s="32"/>
      <c r="X498" s="32"/>
      <c r="Y498" s="32"/>
      <c r="Z498" s="32"/>
      <c r="AA498" s="32"/>
      <c r="AB498" s="32"/>
      <c r="AC498" s="32"/>
      <c r="AD498" s="32"/>
      <c r="AE498" s="32"/>
      <c r="AR498" s="151" t="s">
        <v>89</v>
      </c>
      <c r="AT498" s="151" t="s">
        <v>128</v>
      </c>
      <c r="AU498" s="151" t="s">
        <v>83</v>
      </c>
      <c r="AY498" s="17" t="s">
        <v>125</v>
      </c>
      <c r="BE498" s="152">
        <f>IF(N498="základní",J498,0)</f>
        <v>0</v>
      </c>
      <c r="BF498" s="152">
        <f>IF(N498="snížená",J498,0)</f>
        <v>0</v>
      </c>
      <c r="BG498" s="152">
        <f>IF(N498="zákl. přenesená",J498,0)</f>
        <v>0</v>
      </c>
      <c r="BH498" s="152">
        <f>IF(N498="sníž. přenesená",J498,0)</f>
        <v>0</v>
      </c>
      <c r="BI498" s="152">
        <f>IF(N498="nulová",J498,0)</f>
        <v>0</v>
      </c>
      <c r="BJ498" s="17" t="s">
        <v>79</v>
      </c>
      <c r="BK498" s="152">
        <f>ROUND(I498*H498,2)</f>
        <v>0</v>
      </c>
      <c r="BL498" s="17" t="s">
        <v>89</v>
      </c>
      <c r="BM498" s="151" t="s">
        <v>695</v>
      </c>
    </row>
    <row r="499" spans="1:65" s="15" customFormat="1">
      <c r="B499" s="180"/>
      <c r="D499" s="154" t="s">
        <v>134</v>
      </c>
      <c r="E499" s="181" t="s">
        <v>1</v>
      </c>
      <c r="F499" s="182" t="s">
        <v>696</v>
      </c>
      <c r="H499" s="181" t="s">
        <v>1</v>
      </c>
      <c r="I499" s="183"/>
      <c r="L499" s="180"/>
      <c r="M499" s="184"/>
      <c r="N499" s="185"/>
      <c r="O499" s="185"/>
      <c r="P499" s="185"/>
      <c r="Q499" s="185"/>
      <c r="R499" s="185"/>
      <c r="S499" s="185"/>
      <c r="T499" s="186"/>
      <c r="AT499" s="181" t="s">
        <v>134</v>
      </c>
      <c r="AU499" s="181" t="s">
        <v>83</v>
      </c>
      <c r="AV499" s="15" t="s">
        <v>79</v>
      </c>
      <c r="AW499" s="15" t="s">
        <v>30</v>
      </c>
      <c r="AX499" s="15" t="s">
        <v>74</v>
      </c>
      <c r="AY499" s="181" t="s">
        <v>125</v>
      </c>
    </row>
    <row r="500" spans="1:65" s="13" customFormat="1">
      <c r="B500" s="153"/>
      <c r="D500" s="154" t="s">
        <v>134</v>
      </c>
      <c r="E500" s="155" t="s">
        <v>1</v>
      </c>
      <c r="F500" s="156" t="s">
        <v>697</v>
      </c>
      <c r="H500" s="157">
        <v>624</v>
      </c>
      <c r="I500" s="158"/>
      <c r="L500" s="153"/>
      <c r="M500" s="159"/>
      <c r="N500" s="160"/>
      <c r="O500" s="160"/>
      <c r="P500" s="160"/>
      <c r="Q500" s="160"/>
      <c r="R500" s="160"/>
      <c r="S500" s="160"/>
      <c r="T500" s="161"/>
      <c r="AT500" s="155" t="s">
        <v>134</v>
      </c>
      <c r="AU500" s="155" t="s">
        <v>83</v>
      </c>
      <c r="AV500" s="13" t="s">
        <v>83</v>
      </c>
      <c r="AW500" s="13" t="s">
        <v>30</v>
      </c>
      <c r="AX500" s="13" t="s">
        <v>74</v>
      </c>
      <c r="AY500" s="155" t="s">
        <v>125</v>
      </c>
    </row>
    <row r="501" spans="1:65" s="15" customFormat="1">
      <c r="B501" s="180"/>
      <c r="D501" s="154" t="s">
        <v>134</v>
      </c>
      <c r="E501" s="181" t="s">
        <v>1</v>
      </c>
      <c r="F501" s="182" t="s">
        <v>698</v>
      </c>
      <c r="H501" s="181" t="s">
        <v>1</v>
      </c>
      <c r="I501" s="183"/>
      <c r="L501" s="180"/>
      <c r="M501" s="184"/>
      <c r="N501" s="185"/>
      <c r="O501" s="185"/>
      <c r="P501" s="185"/>
      <c r="Q501" s="185"/>
      <c r="R501" s="185"/>
      <c r="S501" s="185"/>
      <c r="T501" s="186"/>
      <c r="AT501" s="181" t="s">
        <v>134</v>
      </c>
      <c r="AU501" s="181" t="s">
        <v>83</v>
      </c>
      <c r="AV501" s="15" t="s">
        <v>79</v>
      </c>
      <c r="AW501" s="15" t="s">
        <v>30</v>
      </c>
      <c r="AX501" s="15" t="s">
        <v>74</v>
      </c>
      <c r="AY501" s="181" t="s">
        <v>125</v>
      </c>
    </row>
    <row r="502" spans="1:65" s="13" customFormat="1">
      <c r="B502" s="153"/>
      <c r="D502" s="154" t="s">
        <v>134</v>
      </c>
      <c r="E502" s="155" t="s">
        <v>1</v>
      </c>
      <c r="F502" s="156" t="s">
        <v>699</v>
      </c>
      <c r="H502" s="157">
        <v>4</v>
      </c>
      <c r="I502" s="158"/>
      <c r="L502" s="153"/>
      <c r="M502" s="159"/>
      <c r="N502" s="160"/>
      <c r="O502" s="160"/>
      <c r="P502" s="160"/>
      <c r="Q502" s="160"/>
      <c r="R502" s="160"/>
      <c r="S502" s="160"/>
      <c r="T502" s="161"/>
      <c r="AT502" s="155" t="s">
        <v>134</v>
      </c>
      <c r="AU502" s="155" t="s">
        <v>83</v>
      </c>
      <c r="AV502" s="13" t="s">
        <v>83</v>
      </c>
      <c r="AW502" s="13" t="s">
        <v>30</v>
      </c>
      <c r="AX502" s="13" t="s">
        <v>74</v>
      </c>
      <c r="AY502" s="155" t="s">
        <v>125</v>
      </c>
    </row>
    <row r="503" spans="1:65" s="14" customFormat="1">
      <c r="B503" s="162"/>
      <c r="D503" s="154" t="s">
        <v>134</v>
      </c>
      <c r="E503" s="163" t="s">
        <v>1</v>
      </c>
      <c r="F503" s="164" t="s">
        <v>137</v>
      </c>
      <c r="H503" s="165">
        <v>628</v>
      </c>
      <c r="I503" s="166"/>
      <c r="L503" s="162"/>
      <c r="M503" s="167"/>
      <c r="N503" s="168"/>
      <c r="O503" s="168"/>
      <c r="P503" s="168"/>
      <c r="Q503" s="168"/>
      <c r="R503" s="168"/>
      <c r="S503" s="168"/>
      <c r="T503" s="169"/>
      <c r="AT503" s="163" t="s">
        <v>134</v>
      </c>
      <c r="AU503" s="163" t="s">
        <v>83</v>
      </c>
      <c r="AV503" s="14" t="s">
        <v>89</v>
      </c>
      <c r="AW503" s="14" t="s">
        <v>30</v>
      </c>
      <c r="AX503" s="14" t="s">
        <v>79</v>
      </c>
      <c r="AY503" s="163" t="s">
        <v>125</v>
      </c>
    </row>
    <row r="504" spans="1:65" s="2" customFormat="1" ht="16.5" customHeight="1">
      <c r="A504" s="32"/>
      <c r="B504" s="139"/>
      <c r="C504" s="170" t="s">
        <v>700</v>
      </c>
      <c r="D504" s="170" t="s">
        <v>144</v>
      </c>
      <c r="E504" s="171" t="s">
        <v>701</v>
      </c>
      <c r="F504" s="172" t="s">
        <v>702</v>
      </c>
      <c r="G504" s="173" t="s">
        <v>212</v>
      </c>
      <c r="H504" s="174">
        <v>628</v>
      </c>
      <c r="I504" s="175"/>
      <c r="J504" s="176">
        <f>ROUND(I504*H504,2)</f>
        <v>0</v>
      </c>
      <c r="K504" s="172" t="s">
        <v>132</v>
      </c>
      <c r="L504" s="177"/>
      <c r="M504" s="178" t="s">
        <v>1</v>
      </c>
      <c r="N504" s="179" t="s">
        <v>39</v>
      </c>
      <c r="O504" s="58"/>
      <c r="P504" s="149">
        <f>O504*H504</f>
        <v>0</v>
      </c>
      <c r="Q504" s="149">
        <v>0.125</v>
      </c>
      <c r="R504" s="149">
        <f>Q504*H504</f>
        <v>78.5</v>
      </c>
      <c r="S504" s="149">
        <v>0</v>
      </c>
      <c r="T504" s="150">
        <f>S504*H504</f>
        <v>0</v>
      </c>
      <c r="U504" s="32"/>
      <c r="V504" s="32"/>
      <c r="W504" s="32"/>
      <c r="X504" s="32"/>
      <c r="Y504" s="32"/>
      <c r="Z504" s="32"/>
      <c r="AA504" s="32"/>
      <c r="AB504" s="32"/>
      <c r="AC504" s="32"/>
      <c r="AD504" s="32"/>
      <c r="AE504" s="32"/>
      <c r="AR504" s="151" t="s">
        <v>148</v>
      </c>
      <c r="AT504" s="151" t="s">
        <v>144</v>
      </c>
      <c r="AU504" s="151" t="s">
        <v>83</v>
      </c>
      <c r="AY504" s="17" t="s">
        <v>125</v>
      </c>
      <c r="BE504" s="152">
        <f>IF(N504="základní",J504,0)</f>
        <v>0</v>
      </c>
      <c r="BF504" s="152">
        <f>IF(N504="snížená",J504,0)</f>
        <v>0</v>
      </c>
      <c r="BG504" s="152">
        <f>IF(N504="zákl. přenesená",J504,0)</f>
        <v>0</v>
      </c>
      <c r="BH504" s="152">
        <f>IF(N504="sníž. přenesená",J504,0)</f>
        <v>0</v>
      </c>
      <c r="BI504" s="152">
        <f>IF(N504="nulová",J504,0)</f>
        <v>0</v>
      </c>
      <c r="BJ504" s="17" t="s">
        <v>79</v>
      </c>
      <c r="BK504" s="152">
        <f>ROUND(I504*H504,2)</f>
        <v>0</v>
      </c>
      <c r="BL504" s="17" t="s">
        <v>89</v>
      </c>
      <c r="BM504" s="151" t="s">
        <v>703</v>
      </c>
    </row>
    <row r="505" spans="1:65" s="2" customFormat="1" ht="49.15" customHeight="1">
      <c r="A505" s="32"/>
      <c r="B505" s="139"/>
      <c r="C505" s="140" t="s">
        <v>704</v>
      </c>
      <c r="D505" s="140" t="s">
        <v>128</v>
      </c>
      <c r="E505" s="141" t="s">
        <v>705</v>
      </c>
      <c r="F505" s="142" t="s">
        <v>706</v>
      </c>
      <c r="G505" s="143" t="s">
        <v>212</v>
      </c>
      <c r="H505" s="144">
        <v>20</v>
      </c>
      <c r="I505" s="145"/>
      <c r="J505" s="146">
        <f>ROUND(I505*H505,2)</f>
        <v>0</v>
      </c>
      <c r="K505" s="142" t="s">
        <v>132</v>
      </c>
      <c r="L505" s="33"/>
      <c r="M505" s="147" t="s">
        <v>1</v>
      </c>
      <c r="N505" s="148" t="s">
        <v>39</v>
      </c>
      <c r="O505" s="58"/>
      <c r="P505" s="149">
        <f>O505*H505</f>
        <v>0</v>
      </c>
      <c r="Q505" s="149">
        <v>0.14066999999999999</v>
      </c>
      <c r="R505" s="149">
        <f>Q505*H505</f>
        <v>2.8133999999999997</v>
      </c>
      <c r="S505" s="149">
        <v>0</v>
      </c>
      <c r="T505" s="150">
        <f>S505*H505</f>
        <v>0</v>
      </c>
      <c r="U505" s="32"/>
      <c r="V505" s="32"/>
      <c r="W505" s="32"/>
      <c r="X505" s="32"/>
      <c r="Y505" s="32"/>
      <c r="Z505" s="32"/>
      <c r="AA505" s="32"/>
      <c r="AB505" s="32"/>
      <c r="AC505" s="32"/>
      <c r="AD505" s="32"/>
      <c r="AE505" s="32"/>
      <c r="AR505" s="151" t="s">
        <v>89</v>
      </c>
      <c r="AT505" s="151" t="s">
        <v>128</v>
      </c>
      <c r="AU505" s="151" t="s">
        <v>83</v>
      </c>
      <c r="AY505" s="17" t="s">
        <v>125</v>
      </c>
      <c r="BE505" s="152">
        <f>IF(N505="základní",J505,0)</f>
        <v>0</v>
      </c>
      <c r="BF505" s="152">
        <f>IF(N505="snížená",J505,0)</f>
        <v>0</v>
      </c>
      <c r="BG505" s="152">
        <f>IF(N505="zákl. přenesená",J505,0)</f>
        <v>0</v>
      </c>
      <c r="BH505" s="152">
        <f>IF(N505="sníž. přenesená",J505,0)</f>
        <v>0</v>
      </c>
      <c r="BI505" s="152">
        <f>IF(N505="nulová",J505,0)</f>
        <v>0</v>
      </c>
      <c r="BJ505" s="17" t="s">
        <v>79</v>
      </c>
      <c r="BK505" s="152">
        <f>ROUND(I505*H505,2)</f>
        <v>0</v>
      </c>
      <c r="BL505" s="17" t="s">
        <v>89</v>
      </c>
      <c r="BM505" s="151" t="s">
        <v>707</v>
      </c>
    </row>
    <row r="506" spans="1:65" s="15" customFormat="1">
      <c r="B506" s="180"/>
      <c r="D506" s="154" t="s">
        <v>134</v>
      </c>
      <c r="E506" s="181" t="s">
        <v>1</v>
      </c>
      <c r="F506" s="182" t="s">
        <v>708</v>
      </c>
      <c r="H506" s="181" t="s">
        <v>1</v>
      </c>
      <c r="I506" s="183"/>
      <c r="L506" s="180"/>
      <c r="M506" s="184"/>
      <c r="N506" s="185"/>
      <c r="O506" s="185"/>
      <c r="P506" s="185"/>
      <c r="Q506" s="185"/>
      <c r="R506" s="185"/>
      <c r="S506" s="185"/>
      <c r="T506" s="186"/>
      <c r="AT506" s="181" t="s">
        <v>134</v>
      </c>
      <c r="AU506" s="181" t="s">
        <v>83</v>
      </c>
      <c r="AV506" s="15" t="s">
        <v>79</v>
      </c>
      <c r="AW506" s="15" t="s">
        <v>30</v>
      </c>
      <c r="AX506" s="15" t="s">
        <v>74</v>
      </c>
      <c r="AY506" s="181" t="s">
        <v>125</v>
      </c>
    </row>
    <row r="507" spans="1:65" s="15" customFormat="1">
      <c r="B507" s="180"/>
      <c r="D507" s="154" t="s">
        <v>134</v>
      </c>
      <c r="E507" s="181" t="s">
        <v>1</v>
      </c>
      <c r="F507" s="182" t="s">
        <v>709</v>
      </c>
      <c r="H507" s="181" t="s">
        <v>1</v>
      </c>
      <c r="I507" s="183"/>
      <c r="L507" s="180"/>
      <c r="M507" s="184"/>
      <c r="N507" s="185"/>
      <c r="O507" s="185"/>
      <c r="P507" s="185"/>
      <c r="Q507" s="185"/>
      <c r="R507" s="185"/>
      <c r="S507" s="185"/>
      <c r="T507" s="186"/>
      <c r="AT507" s="181" t="s">
        <v>134</v>
      </c>
      <c r="AU507" s="181" t="s">
        <v>83</v>
      </c>
      <c r="AV507" s="15" t="s">
        <v>79</v>
      </c>
      <c r="AW507" s="15" t="s">
        <v>30</v>
      </c>
      <c r="AX507" s="15" t="s">
        <v>74</v>
      </c>
      <c r="AY507" s="181" t="s">
        <v>125</v>
      </c>
    </row>
    <row r="508" spans="1:65" s="13" customFormat="1">
      <c r="B508" s="153"/>
      <c r="D508" s="154" t="s">
        <v>134</v>
      </c>
      <c r="E508" s="155" t="s">
        <v>1</v>
      </c>
      <c r="F508" s="156" t="s">
        <v>710</v>
      </c>
      <c r="H508" s="157">
        <v>14</v>
      </c>
      <c r="I508" s="158"/>
      <c r="L508" s="153"/>
      <c r="M508" s="159"/>
      <c r="N508" s="160"/>
      <c r="O508" s="160"/>
      <c r="P508" s="160"/>
      <c r="Q508" s="160"/>
      <c r="R508" s="160"/>
      <c r="S508" s="160"/>
      <c r="T508" s="161"/>
      <c r="AT508" s="155" t="s">
        <v>134</v>
      </c>
      <c r="AU508" s="155" t="s">
        <v>83</v>
      </c>
      <c r="AV508" s="13" t="s">
        <v>83</v>
      </c>
      <c r="AW508" s="13" t="s">
        <v>30</v>
      </c>
      <c r="AX508" s="13" t="s">
        <v>74</v>
      </c>
      <c r="AY508" s="155" t="s">
        <v>125</v>
      </c>
    </row>
    <row r="509" spans="1:65" s="15" customFormat="1">
      <c r="B509" s="180"/>
      <c r="D509" s="154" t="s">
        <v>134</v>
      </c>
      <c r="E509" s="181" t="s">
        <v>1</v>
      </c>
      <c r="F509" s="182" t="s">
        <v>711</v>
      </c>
      <c r="H509" s="181" t="s">
        <v>1</v>
      </c>
      <c r="I509" s="183"/>
      <c r="L509" s="180"/>
      <c r="M509" s="184"/>
      <c r="N509" s="185"/>
      <c r="O509" s="185"/>
      <c r="P509" s="185"/>
      <c r="Q509" s="185"/>
      <c r="R509" s="185"/>
      <c r="S509" s="185"/>
      <c r="T509" s="186"/>
      <c r="AT509" s="181" t="s">
        <v>134</v>
      </c>
      <c r="AU509" s="181" t="s">
        <v>83</v>
      </c>
      <c r="AV509" s="15" t="s">
        <v>79</v>
      </c>
      <c r="AW509" s="15" t="s">
        <v>30</v>
      </c>
      <c r="AX509" s="15" t="s">
        <v>74</v>
      </c>
      <c r="AY509" s="181" t="s">
        <v>125</v>
      </c>
    </row>
    <row r="510" spans="1:65" s="13" customFormat="1">
      <c r="B510" s="153"/>
      <c r="D510" s="154" t="s">
        <v>134</v>
      </c>
      <c r="E510" s="155" t="s">
        <v>1</v>
      </c>
      <c r="F510" s="156" t="s">
        <v>451</v>
      </c>
      <c r="H510" s="157">
        <v>6</v>
      </c>
      <c r="I510" s="158"/>
      <c r="L510" s="153"/>
      <c r="M510" s="159"/>
      <c r="N510" s="160"/>
      <c r="O510" s="160"/>
      <c r="P510" s="160"/>
      <c r="Q510" s="160"/>
      <c r="R510" s="160"/>
      <c r="S510" s="160"/>
      <c r="T510" s="161"/>
      <c r="AT510" s="155" t="s">
        <v>134</v>
      </c>
      <c r="AU510" s="155" t="s">
        <v>83</v>
      </c>
      <c r="AV510" s="13" t="s">
        <v>83</v>
      </c>
      <c r="AW510" s="13" t="s">
        <v>30</v>
      </c>
      <c r="AX510" s="13" t="s">
        <v>74</v>
      </c>
      <c r="AY510" s="155" t="s">
        <v>125</v>
      </c>
    </row>
    <row r="511" spans="1:65" s="14" customFormat="1">
      <c r="B511" s="162"/>
      <c r="D511" s="154" t="s">
        <v>134</v>
      </c>
      <c r="E511" s="163" t="s">
        <v>1</v>
      </c>
      <c r="F511" s="164" t="s">
        <v>137</v>
      </c>
      <c r="H511" s="165">
        <v>20</v>
      </c>
      <c r="I511" s="166"/>
      <c r="L511" s="162"/>
      <c r="M511" s="167"/>
      <c r="N511" s="168"/>
      <c r="O511" s="168"/>
      <c r="P511" s="168"/>
      <c r="Q511" s="168"/>
      <c r="R511" s="168"/>
      <c r="S511" s="168"/>
      <c r="T511" s="169"/>
      <c r="AT511" s="163" t="s">
        <v>134</v>
      </c>
      <c r="AU511" s="163" t="s">
        <v>83</v>
      </c>
      <c r="AV511" s="14" t="s">
        <v>89</v>
      </c>
      <c r="AW511" s="14" t="s">
        <v>30</v>
      </c>
      <c r="AX511" s="14" t="s">
        <v>79</v>
      </c>
      <c r="AY511" s="163" t="s">
        <v>125</v>
      </c>
    </row>
    <row r="512" spans="1:65" s="2" customFormat="1" ht="24.2" customHeight="1">
      <c r="A512" s="32"/>
      <c r="B512" s="139"/>
      <c r="C512" s="170" t="s">
        <v>712</v>
      </c>
      <c r="D512" s="170" t="s">
        <v>144</v>
      </c>
      <c r="E512" s="171" t="s">
        <v>713</v>
      </c>
      <c r="F512" s="172" t="s">
        <v>714</v>
      </c>
      <c r="G512" s="173" t="s">
        <v>212</v>
      </c>
      <c r="H512" s="174">
        <v>6</v>
      </c>
      <c r="I512" s="175"/>
      <c r="J512" s="176">
        <f>ROUND(I512*H512,2)</f>
        <v>0</v>
      </c>
      <c r="K512" s="172" t="s">
        <v>132</v>
      </c>
      <c r="L512" s="177"/>
      <c r="M512" s="178" t="s">
        <v>1</v>
      </c>
      <c r="N512" s="179" t="s">
        <v>39</v>
      </c>
      <c r="O512" s="58"/>
      <c r="P512" s="149">
        <f>O512*H512</f>
        <v>0</v>
      </c>
      <c r="Q512" s="149">
        <v>0.125</v>
      </c>
      <c r="R512" s="149">
        <f>Q512*H512</f>
        <v>0.75</v>
      </c>
      <c r="S512" s="149">
        <v>0</v>
      </c>
      <c r="T512" s="150">
        <f>S512*H512</f>
        <v>0</v>
      </c>
      <c r="U512" s="32"/>
      <c r="V512" s="32"/>
      <c r="W512" s="32"/>
      <c r="X512" s="32"/>
      <c r="Y512" s="32"/>
      <c r="Z512" s="32"/>
      <c r="AA512" s="32"/>
      <c r="AB512" s="32"/>
      <c r="AC512" s="32"/>
      <c r="AD512" s="32"/>
      <c r="AE512" s="32"/>
      <c r="AR512" s="151" t="s">
        <v>148</v>
      </c>
      <c r="AT512" s="151" t="s">
        <v>144</v>
      </c>
      <c r="AU512" s="151" t="s">
        <v>83</v>
      </c>
      <c r="AY512" s="17" t="s">
        <v>125</v>
      </c>
      <c r="BE512" s="152">
        <f>IF(N512="základní",J512,0)</f>
        <v>0</v>
      </c>
      <c r="BF512" s="152">
        <f>IF(N512="snížená",J512,0)</f>
        <v>0</v>
      </c>
      <c r="BG512" s="152">
        <f>IF(N512="zákl. přenesená",J512,0)</f>
        <v>0</v>
      </c>
      <c r="BH512" s="152">
        <f>IF(N512="sníž. přenesená",J512,0)</f>
        <v>0</v>
      </c>
      <c r="BI512" s="152">
        <f>IF(N512="nulová",J512,0)</f>
        <v>0</v>
      </c>
      <c r="BJ512" s="17" t="s">
        <v>79</v>
      </c>
      <c r="BK512" s="152">
        <f>ROUND(I512*H512,2)</f>
        <v>0</v>
      </c>
      <c r="BL512" s="17" t="s">
        <v>89</v>
      </c>
      <c r="BM512" s="151" t="s">
        <v>715</v>
      </c>
    </row>
    <row r="513" spans="1:65" s="2" customFormat="1" ht="16.5" customHeight="1">
      <c r="A513" s="32"/>
      <c r="B513" s="139"/>
      <c r="C513" s="170" t="s">
        <v>716</v>
      </c>
      <c r="D513" s="170" t="s">
        <v>144</v>
      </c>
      <c r="E513" s="171" t="s">
        <v>717</v>
      </c>
      <c r="F513" s="172" t="s">
        <v>718</v>
      </c>
      <c r="G513" s="173" t="s">
        <v>212</v>
      </c>
      <c r="H513" s="174">
        <v>14</v>
      </c>
      <c r="I513" s="175"/>
      <c r="J513" s="176">
        <f>ROUND(I513*H513,2)</f>
        <v>0</v>
      </c>
      <c r="K513" s="172" t="s">
        <v>132</v>
      </c>
      <c r="L513" s="177"/>
      <c r="M513" s="178" t="s">
        <v>1</v>
      </c>
      <c r="N513" s="179" t="s">
        <v>39</v>
      </c>
      <c r="O513" s="58"/>
      <c r="P513" s="149">
        <f>O513*H513</f>
        <v>0</v>
      </c>
      <c r="Q513" s="149">
        <v>0.125</v>
      </c>
      <c r="R513" s="149">
        <f>Q513*H513</f>
        <v>1.75</v>
      </c>
      <c r="S513" s="149">
        <v>0</v>
      </c>
      <c r="T513" s="150">
        <f>S513*H513</f>
        <v>0</v>
      </c>
      <c r="U513" s="32"/>
      <c r="V513" s="32"/>
      <c r="W513" s="32"/>
      <c r="X513" s="32"/>
      <c r="Y513" s="32"/>
      <c r="Z513" s="32"/>
      <c r="AA513" s="32"/>
      <c r="AB513" s="32"/>
      <c r="AC513" s="32"/>
      <c r="AD513" s="32"/>
      <c r="AE513" s="32"/>
      <c r="AR513" s="151" t="s">
        <v>148</v>
      </c>
      <c r="AT513" s="151" t="s">
        <v>144</v>
      </c>
      <c r="AU513" s="151" t="s">
        <v>83</v>
      </c>
      <c r="AY513" s="17" t="s">
        <v>125</v>
      </c>
      <c r="BE513" s="152">
        <f>IF(N513="základní",J513,0)</f>
        <v>0</v>
      </c>
      <c r="BF513" s="152">
        <f>IF(N513="snížená",J513,0)</f>
        <v>0</v>
      </c>
      <c r="BG513" s="152">
        <f>IF(N513="zákl. přenesená",J513,0)</f>
        <v>0</v>
      </c>
      <c r="BH513" s="152">
        <f>IF(N513="sníž. přenesená",J513,0)</f>
        <v>0</v>
      </c>
      <c r="BI513" s="152">
        <f>IF(N513="nulová",J513,0)</f>
        <v>0</v>
      </c>
      <c r="BJ513" s="17" t="s">
        <v>79</v>
      </c>
      <c r="BK513" s="152">
        <f>ROUND(I513*H513,2)</f>
        <v>0</v>
      </c>
      <c r="BL513" s="17" t="s">
        <v>89</v>
      </c>
      <c r="BM513" s="151" t="s">
        <v>719</v>
      </c>
    </row>
    <row r="514" spans="1:65" s="2" customFormat="1" ht="33" customHeight="1">
      <c r="A514" s="32"/>
      <c r="B514" s="139"/>
      <c r="C514" s="140" t="s">
        <v>720</v>
      </c>
      <c r="D514" s="140" t="s">
        <v>128</v>
      </c>
      <c r="E514" s="141" t="s">
        <v>721</v>
      </c>
      <c r="F514" s="142" t="s">
        <v>722</v>
      </c>
      <c r="G514" s="143" t="s">
        <v>212</v>
      </c>
      <c r="H514" s="144">
        <v>61</v>
      </c>
      <c r="I514" s="145"/>
      <c r="J514" s="146">
        <f>ROUND(I514*H514,2)</f>
        <v>0</v>
      </c>
      <c r="K514" s="142" t="s">
        <v>132</v>
      </c>
      <c r="L514" s="33"/>
      <c r="M514" s="147" t="s">
        <v>1</v>
      </c>
      <c r="N514" s="148" t="s">
        <v>39</v>
      </c>
      <c r="O514" s="58"/>
      <c r="P514" s="149">
        <f>O514*H514</f>
        <v>0</v>
      </c>
      <c r="Q514" s="149">
        <v>0.17488999999999999</v>
      </c>
      <c r="R514" s="149">
        <f>Q514*H514</f>
        <v>10.668289999999999</v>
      </c>
      <c r="S514" s="149">
        <v>0</v>
      </c>
      <c r="T514" s="150">
        <f>S514*H514</f>
        <v>0</v>
      </c>
      <c r="U514" s="32"/>
      <c r="V514" s="32"/>
      <c r="W514" s="32"/>
      <c r="X514" s="32"/>
      <c r="Y514" s="32"/>
      <c r="Z514" s="32"/>
      <c r="AA514" s="32"/>
      <c r="AB514" s="32"/>
      <c r="AC514" s="32"/>
      <c r="AD514" s="32"/>
      <c r="AE514" s="32"/>
      <c r="AR514" s="151" t="s">
        <v>89</v>
      </c>
      <c r="AT514" s="151" t="s">
        <v>128</v>
      </c>
      <c r="AU514" s="151" t="s">
        <v>83</v>
      </c>
      <c r="AY514" s="17" t="s">
        <v>125</v>
      </c>
      <c r="BE514" s="152">
        <f>IF(N514="základní",J514,0)</f>
        <v>0</v>
      </c>
      <c r="BF514" s="152">
        <f>IF(N514="snížená",J514,0)</f>
        <v>0</v>
      </c>
      <c r="BG514" s="152">
        <f>IF(N514="zákl. přenesená",J514,0)</f>
        <v>0</v>
      </c>
      <c r="BH514" s="152">
        <f>IF(N514="sníž. přenesená",J514,0)</f>
        <v>0</v>
      </c>
      <c r="BI514" s="152">
        <f>IF(N514="nulová",J514,0)</f>
        <v>0</v>
      </c>
      <c r="BJ514" s="17" t="s">
        <v>79</v>
      </c>
      <c r="BK514" s="152">
        <f>ROUND(I514*H514,2)</f>
        <v>0</v>
      </c>
      <c r="BL514" s="17" t="s">
        <v>89</v>
      </c>
      <c r="BM514" s="151" t="s">
        <v>723</v>
      </c>
    </row>
    <row r="515" spans="1:65" s="2" customFormat="1" ht="16.5" customHeight="1">
      <c r="A515" s="32"/>
      <c r="B515" s="139"/>
      <c r="C515" s="170" t="s">
        <v>724</v>
      </c>
      <c r="D515" s="170" t="s">
        <v>144</v>
      </c>
      <c r="E515" s="171" t="s">
        <v>725</v>
      </c>
      <c r="F515" s="172" t="s">
        <v>726</v>
      </c>
      <c r="G515" s="173" t="s">
        <v>212</v>
      </c>
      <c r="H515" s="174">
        <v>61.61</v>
      </c>
      <c r="I515" s="175"/>
      <c r="J515" s="176">
        <f>ROUND(I515*H515,2)</f>
        <v>0</v>
      </c>
      <c r="K515" s="172" t="s">
        <v>132</v>
      </c>
      <c r="L515" s="177"/>
      <c r="M515" s="178" t="s">
        <v>1</v>
      </c>
      <c r="N515" s="179" t="s">
        <v>39</v>
      </c>
      <c r="O515" s="58"/>
      <c r="P515" s="149">
        <f>O515*H515</f>
        <v>0</v>
      </c>
      <c r="Q515" s="149">
        <v>0.22500000000000001</v>
      </c>
      <c r="R515" s="149">
        <f>Q515*H515</f>
        <v>13.86225</v>
      </c>
      <c r="S515" s="149">
        <v>0</v>
      </c>
      <c r="T515" s="150">
        <f>S515*H515</f>
        <v>0</v>
      </c>
      <c r="U515" s="32"/>
      <c r="V515" s="32"/>
      <c r="W515" s="32"/>
      <c r="X515" s="32"/>
      <c r="Y515" s="32"/>
      <c r="Z515" s="32"/>
      <c r="AA515" s="32"/>
      <c r="AB515" s="32"/>
      <c r="AC515" s="32"/>
      <c r="AD515" s="32"/>
      <c r="AE515" s="32"/>
      <c r="AR515" s="151" t="s">
        <v>148</v>
      </c>
      <c r="AT515" s="151" t="s">
        <v>144</v>
      </c>
      <c r="AU515" s="151" t="s">
        <v>83</v>
      </c>
      <c r="AY515" s="17" t="s">
        <v>125</v>
      </c>
      <c r="BE515" s="152">
        <f>IF(N515="základní",J515,0)</f>
        <v>0</v>
      </c>
      <c r="BF515" s="152">
        <f>IF(N515="snížená",J515,0)</f>
        <v>0</v>
      </c>
      <c r="BG515" s="152">
        <f>IF(N515="zákl. přenesená",J515,0)</f>
        <v>0</v>
      </c>
      <c r="BH515" s="152">
        <f>IF(N515="sníž. přenesená",J515,0)</f>
        <v>0</v>
      </c>
      <c r="BI515" s="152">
        <f>IF(N515="nulová",J515,0)</f>
        <v>0</v>
      </c>
      <c r="BJ515" s="17" t="s">
        <v>79</v>
      </c>
      <c r="BK515" s="152">
        <f>ROUND(I515*H515,2)</f>
        <v>0</v>
      </c>
      <c r="BL515" s="17" t="s">
        <v>89</v>
      </c>
      <c r="BM515" s="151" t="s">
        <v>727</v>
      </c>
    </row>
    <row r="516" spans="1:65" s="13" customFormat="1">
      <c r="B516" s="153"/>
      <c r="D516" s="154" t="s">
        <v>134</v>
      </c>
      <c r="F516" s="156" t="s">
        <v>728</v>
      </c>
      <c r="H516" s="157">
        <v>61.61</v>
      </c>
      <c r="I516" s="158"/>
      <c r="L516" s="153"/>
      <c r="M516" s="159"/>
      <c r="N516" s="160"/>
      <c r="O516" s="160"/>
      <c r="P516" s="160"/>
      <c r="Q516" s="160"/>
      <c r="R516" s="160"/>
      <c r="S516" s="160"/>
      <c r="T516" s="161"/>
      <c r="AT516" s="155" t="s">
        <v>134</v>
      </c>
      <c r="AU516" s="155" t="s">
        <v>83</v>
      </c>
      <c r="AV516" s="13" t="s">
        <v>83</v>
      </c>
      <c r="AW516" s="13" t="s">
        <v>3</v>
      </c>
      <c r="AX516" s="13" t="s">
        <v>79</v>
      </c>
      <c r="AY516" s="155" t="s">
        <v>125</v>
      </c>
    </row>
    <row r="517" spans="1:65" s="2" customFormat="1" ht="55.5" customHeight="1">
      <c r="A517" s="32"/>
      <c r="B517" s="139"/>
      <c r="C517" s="140" t="s">
        <v>729</v>
      </c>
      <c r="D517" s="140" t="s">
        <v>128</v>
      </c>
      <c r="E517" s="141" t="s">
        <v>730</v>
      </c>
      <c r="F517" s="142" t="s">
        <v>731</v>
      </c>
      <c r="G517" s="143" t="s">
        <v>212</v>
      </c>
      <c r="H517" s="144">
        <v>228</v>
      </c>
      <c r="I517" s="145"/>
      <c r="J517" s="146">
        <f>ROUND(I517*H517,2)</f>
        <v>0</v>
      </c>
      <c r="K517" s="142" t="s">
        <v>132</v>
      </c>
      <c r="L517" s="33"/>
      <c r="M517" s="147" t="s">
        <v>1</v>
      </c>
      <c r="N517" s="148" t="s">
        <v>39</v>
      </c>
      <c r="O517" s="58"/>
      <c r="P517" s="149">
        <f>O517*H517</f>
        <v>0</v>
      </c>
      <c r="Q517" s="149">
        <v>1.1E-4</v>
      </c>
      <c r="R517" s="149">
        <f>Q517*H517</f>
        <v>2.5080000000000002E-2</v>
      </c>
      <c r="S517" s="149">
        <v>0</v>
      </c>
      <c r="T517" s="150">
        <f>S517*H517</f>
        <v>0</v>
      </c>
      <c r="U517" s="32"/>
      <c r="V517" s="32"/>
      <c r="W517" s="32"/>
      <c r="X517" s="32"/>
      <c r="Y517" s="32"/>
      <c r="Z517" s="32"/>
      <c r="AA517" s="32"/>
      <c r="AB517" s="32"/>
      <c r="AC517" s="32"/>
      <c r="AD517" s="32"/>
      <c r="AE517" s="32"/>
      <c r="AR517" s="151" t="s">
        <v>89</v>
      </c>
      <c r="AT517" s="151" t="s">
        <v>128</v>
      </c>
      <c r="AU517" s="151" t="s">
        <v>83</v>
      </c>
      <c r="AY517" s="17" t="s">
        <v>125</v>
      </c>
      <c r="BE517" s="152">
        <f>IF(N517="základní",J517,0)</f>
        <v>0</v>
      </c>
      <c r="BF517" s="152">
        <f>IF(N517="snížená",J517,0)</f>
        <v>0</v>
      </c>
      <c r="BG517" s="152">
        <f>IF(N517="zákl. přenesená",J517,0)</f>
        <v>0</v>
      </c>
      <c r="BH517" s="152">
        <f>IF(N517="sníž. přenesená",J517,0)</f>
        <v>0</v>
      </c>
      <c r="BI517" s="152">
        <f>IF(N517="nulová",J517,0)</f>
        <v>0</v>
      </c>
      <c r="BJ517" s="17" t="s">
        <v>79</v>
      </c>
      <c r="BK517" s="152">
        <f>ROUND(I517*H517,2)</f>
        <v>0</v>
      </c>
      <c r="BL517" s="17" t="s">
        <v>89</v>
      </c>
      <c r="BM517" s="151" t="s">
        <v>732</v>
      </c>
    </row>
    <row r="518" spans="1:65" s="2" customFormat="1" ht="33" customHeight="1">
      <c r="A518" s="32"/>
      <c r="B518" s="139"/>
      <c r="C518" s="140" t="s">
        <v>733</v>
      </c>
      <c r="D518" s="140" t="s">
        <v>128</v>
      </c>
      <c r="E518" s="141" t="s">
        <v>734</v>
      </c>
      <c r="F518" s="142" t="s">
        <v>735</v>
      </c>
      <c r="G518" s="143" t="s">
        <v>510</v>
      </c>
      <c r="H518" s="144">
        <v>70</v>
      </c>
      <c r="I518" s="145"/>
      <c r="J518" s="146">
        <f>ROUND(I518*H518,2)</f>
        <v>0</v>
      </c>
      <c r="K518" s="142" t="s">
        <v>132</v>
      </c>
      <c r="L518" s="33"/>
      <c r="M518" s="147" t="s">
        <v>1</v>
      </c>
      <c r="N518" s="148" t="s">
        <v>39</v>
      </c>
      <c r="O518" s="58"/>
      <c r="P518" s="149">
        <f>O518*H518</f>
        <v>0</v>
      </c>
      <c r="Q518" s="149">
        <v>2.0200000000000001E-3</v>
      </c>
      <c r="R518" s="149">
        <f>Q518*H518</f>
        <v>0.1414</v>
      </c>
      <c r="S518" s="149">
        <v>0</v>
      </c>
      <c r="T518" s="150">
        <f>S518*H518</f>
        <v>0</v>
      </c>
      <c r="U518" s="32"/>
      <c r="V518" s="32"/>
      <c r="W518" s="32"/>
      <c r="X518" s="32"/>
      <c r="Y518" s="32"/>
      <c r="Z518" s="32"/>
      <c r="AA518" s="32"/>
      <c r="AB518" s="32"/>
      <c r="AC518" s="32"/>
      <c r="AD518" s="32"/>
      <c r="AE518" s="32"/>
      <c r="AR518" s="151" t="s">
        <v>89</v>
      </c>
      <c r="AT518" s="151" t="s">
        <v>128</v>
      </c>
      <c r="AU518" s="151" t="s">
        <v>83</v>
      </c>
      <c r="AY518" s="17" t="s">
        <v>125</v>
      </c>
      <c r="BE518" s="152">
        <f>IF(N518="základní",J518,0)</f>
        <v>0</v>
      </c>
      <c r="BF518" s="152">
        <f>IF(N518="snížená",J518,0)</f>
        <v>0</v>
      </c>
      <c r="BG518" s="152">
        <f>IF(N518="zákl. přenesená",J518,0)</f>
        <v>0</v>
      </c>
      <c r="BH518" s="152">
        <f>IF(N518="sníž. přenesená",J518,0)</f>
        <v>0</v>
      </c>
      <c r="BI518" s="152">
        <f>IF(N518="nulová",J518,0)</f>
        <v>0</v>
      </c>
      <c r="BJ518" s="17" t="s">
        <v>79</v>
      </c>
      <c r="BK518" s="152">
        <f>ROUND(I518*H518,2)</f>
        <v>0</v>
      </c>
      <c r="BL518" s="17" t="s">
        <v>89</v>
      </c>
      <c r="BM518" s="151" t="s">
        <v>736</v>
      </c>
    </row>
    <row r="519" spans="1:65" s="2" customFormat="1" ht="24.2" customHeight="1">
      <c r="A519" s="32"/>
      <c r="B519" s="139"/>
      <c r="C519" s="140" t="s">
        <v>737</v>
      </c>
      <c r="D519" s="140" t="s">
        <v>128</v>
      </c>
      <c r="E519" s="141" t="s">
        <v>738</v>
      </c>
      <c r="F519" s="142" t="s">
        <v>739</v>
      </c>
      <c r="G519" s="143" t="s">
        <v>147</v>
      </c>
      <c r="H519" s="144">
        <v>2.2309999999999999</v>
      </c>
      <c r="I519" s="145"/>
      <c r="J519" s="146">
        <f>ROUND(I519*H519,2)</f>
        <v>0</v>
      </c>
      <c r="K519" s="142" t="s">
        <v>132</v>
      </c>
      <c r="L519" s="33"/>
      <c r="M519" s="147" t="s">
        <v>1</v>
      </c>
      <c r="N519" s="148" t="s">
        <v>39</v>
      </c>
      <c r="O519" s="58"/>
      <c r="P519" s="149">
        <f>O519*H519</f>
        <v>0</v>
      </c>
      <c r="Q519" s="149">
        <v>1.01508</v>
      </c>
      <c r="R519" s="149">
        <f>Q519*H519</f>
        <v>2.2646434799999997</v>
      </c>
      <c r="S519" s="149">
        <v>0</v>
      </c>
      <c r="T519" s="150">
        <f>S519*H519</f>
        <v>0</v>
      </c>
      <c r="U519" s="32"/>
      <c r="V519" s="32"/>
      <c r="W519" s="32"/>
      <c r="X519" s="32"/>
      <c r="Y519" s="32"/>
      <c r="Z519" s="32"/>
      <c r="AA519" s="32"/>
      <c r="AB519" s="32"/>
      <c r="AC519" s="32"/>
      <c r="AD519" s="32"/>
      <c r="AE519" s="32"/>
      <c r="AR519" s="151" t="s">
        <v>89</v>
      </c>
      <c r="AT519" s="151" t="s">
        <v>128</v>
      </c>
      <c r="AU519" s="151" t="s">
        <v>83</v>
      </c>
      <c r="AY519" s="17" t="s">
        <v>125</v>
      </c>
      <c r="BE519" s="152">
        <f>IF(N519="základní",J519,0)</f>
        <v>0</v>
      </c>
      <c r="BF519" s="152">
        <f>IF(N519="snížená",J519,0)</f>
        <v>0</v>
      </c>
      <c r="BG519" s="152">
        <f>IF(N519="zákl. přenesená",J519,0)</f>
        <v>0</v>
      </c>
      <c r="BH519" s="152">
        <f>IF(N519="sníž. přenesená",J519,0)</f>
        <v>0</v>
      </c>
      <c r="BI519" s="152">
        <f>IF(N519="nulová",J519,0)</f>
        <v>0</v>
      </c>
      <c r="BJ519" s="17" t="s">
        <v>79</v>
      </c>
      <c r="BK519" s="152">
        <f>ROUND(I519*H519,2)</f>
        <v>0</v>
      </c>
      <c r="BL519" s="17" t="s">
        <v>89</v>
      </c>
      <c r="BM519" s="151" t="s">
        <v>740</v>
      </c>
    </row>
    <row r="520" spans="1:65" s="13" customFormat="1">
      <c r="B520" s="153"/>
      <c r="D520" s="154" t="s">
        <v>134</v>
      </c>
      <c r="E520" s="155" t="s">
        <v>1</v>
      </c>
      <c r="F520" s="156" t="s">
        <v>741</v>
      </c>
      <c r="H520" s="157">
        <v>2.2309999999999999</v>
      </c>
      <c r="I520" s="158"/>
      <c r="L520" s="153"/>
      <c r="M520" s="159"/>
      <c r="N520" s="160"/>
      <c r="O520" s="160"/>
      <c r="P520" s="160"/>
      <c r="Q520" s="160"/>
      <c r="R520" s="160"/>
      <c r="S520" s="160"/>
      <c r="T520" s="161"/>
      <c r="AT520" s="155" t="s">
        <v>134</v>
      </c>
      <c r="AU520" s="155" t="s">
        <v>83</v>
      </c>
      <c r="AV520" s="13" t="s">
        <v>83</v>
      </c>
      <c r="AW520" s="13" t="s">
        <v>30</v>
      </c>
      <c r="AX520" s="13" t="s">
        <v>74</v>
      </c>
      <c r="AY520" s="155" t="s">
        <v>125</v>
      </c>
    </row>
    <row r="521" spans="1:65" s="14" customFormat="1">
      <c r="B521" s="162"/>
      <c r="D521" s="154" t="s">
        <v>134</v>
      </c>
      <c r="E521" s="163" t="s">
        <v>1</v>
      </c>
      <c r="F521" s="164" t="s">
        <v>137</v>
      </c>
      <c r="H521" s="165">
        <v>2.2309999999999999</v>
      </c>
      <c r="I521" s="166"/>
      <c r="L521" s="162"/>
      <c r="M521" s="167"/>
      <c r="N521" s="168"/>
      <c r="O521" s="168"/>
      <c r="P521" s="168"/>
      <c r="Q521" s="168"/>
      <c r="R521" s="168"/>
      <c r="S521" s="168"/>
      <c r="T521" s="169"/>
      <c r="AT521" s="163" t="s">
        <v>134</v>
      </c>
      <c r="AU521" s="163" t="s">
        <v>83</v>
      </c>
      <c r="AV521" s="14" t="s">
        <v>89</v>
      </c>
      <c r="AW521" s="14" t="s">
        <v>30</v>
      </c>
      <c r="AX521" s="14" t="s">
        <v>79</v>
      </c>
      <c r="AY521" s="163" t="s">
        <v>125</v>
      </c>
    </row>
    <row r="522" spans="1:65" s="2" customFormat="1" ht="33" customHeight="1">
      <c r="A522" s="32"/>
      <c r="B522" s="139"/>
      <c r="C522" s="140" t="s">
        <v>742</v>
      </c>
      <c r="D522" s="140" t="s">
        <v>128</v>
      </c>
      <c r="E522" s="141" t="s">
        <v>743</v>
      </c>
      <c r="F522" s="142" t="s">
        <v>744</v>
      </c>
      <c r="G522" s="143" t="s">
        <v>164</v>
      </c>
      <c r="H522" s="144">
        <v>120</v>
      </c>
      <c r="I522" s="145"/>
      <c r="J522" s="146">
        <f>ROUND(I522*H522,2)</f>
        <v>0</v>
      </c>
      <c r="K522" s="142" t="s">
        <v>132</v>
      </c>
      <c r="L522" s="33"/>
      <c r="M522" s="147" t="s">
        <v>1</v>
      </c>
      <c r="N522" s="148" t="s">
        <v>39</v>
      </c>
      <c r="O522" s="58"/>
      <c r="P522" s="149">
        <f>O522*H522</f>
        <v>0</v>
      </c>
      <c r="Q522" s="149">
        <v>5.9999999999999995E-4</v>
      </c>
      <c r="R522" s="149">
        <f>Q522*H522</f>
        <v>7.1999999999999995E-2</v>
      </c>
      <c r="S522" s="149">
        <v>0</v>
      </c>
      <c r="T522" s="150">
        <f>S522*H522</f>
        <v>0</v>
      </c>
      <c r="U522" s="32"/>
      <c r="V522" s="32"/>
      <c r="W522" s="32"/>
      <c r="X522" s="32"/>
      <c r="Y522" s="32"/>
      <c r="Z522" s="32"/>
      <c r="AA522" s="32"/>
      <c r="AB522" s="32"/>
      <c r="AC522" s="32"/>
      <c r="AD522" s="32"/>
      <c r="AE522" s="32"/>
      <c r="AR522" s="151" t="s">
        <v>89</v>
      </c>
      <c r="AT522" s="151" t="s">
        <v>128</v>
      </c>
      <c r="AU522" s="151" t="s">
        <v>83</v>
      </c>
      <c r="AY522" s="17" t="s">
        <v>125</v>
      </c>
      <c r="BE522" s="152">
        <f>IF(N522="základní",J522,0)</f>
        <v>0</v>
      </c>
      <c r="BF522" s="152">
        <f>IF(N522="snížená",J522,0)</f>
        <v>0</v>
      </c>
      <c r="BG522" s="152">
        <f>IF(N522="zákl. přenesená",J522,0)</f>
        <v>0</v>
      </c>
      <c r="BH522" s="152">
        <f>IF(N522="sníž. přenesená",J522,0)</f>
        <v>0</v>
      </c>
      <c r="BI522" s="152">
        <f>IF(N522="nulová",J522,0)</f>
        <v>0</v>
      </c>
      <c r="BJ522" s="17" t="s">
        <v>79</v>
      </c>
      <c r="BK522" s="152">
        <f>ROUND(I522*H522,2)</f>
        <v>0</v>
      </c>
      <c r="BL522" s="17" t="s">
        <v>89</v>
      </c>
      <c r="BM522" s="151" t="s">
        <v>745</v>
      </c>
    </row>
    <row r="523" spans="1:65" s="2" customFormat="1" ht="24.2" customHeight="1">
      <c r="A523" s="32"/>
      <c r="B523" s="139"/>
      <c r="C523" s="140" t="s">
        <v>746</v>
      </c>
      <c r="D523" s="140" t="s">
        <v>128</v>
      </c>
      <c r="E523" s="141" t="s">
        <v>747</v>
      </c>
      <c r="F523" s="142" t="s">
        <v>748</v>
      </c>
      <c r="G523" s="143" t="s">
        <v>212</v>
      </c>
      <c r="H523" s="144">
        <v>228</v>
      </c>
      <c r="I523" s="145"/>
      <c r="J523" s="146">
        <f>ROUND(I523*H523,2)</f>
        <v>0</v>
      </c>
      <c r="K523" s="142" t="s">
        <v>132</v>
      </c>
      <c r="L523" s="33"/>
      <c r="M523" s="147" t="s">
        <v>1</v>
      </c>
      <c r="N523" s="148" t="s">
        <v>39</v>
      </c>
      <c r="O523" s="58"/>
      <c r="P523" s="149">
        <f>O523*H523</f>
        <v>0</v>
      </c>
      <c r="Q523" s="149">
        <v>0</v>
      </c>
      <c r="R523" s="149">
        <f>Q523*H523</f>
        <v>0</v>
      </c>
      <c r="S523" s="149">
        <v>0</v>
      </c>
      <c r="T523" s="150">
        <f>S523*H523</f>
        <v>0</v>
      </c>
      <c r="U523" s="32"/>
      <c r="V523" s="32"/>
      <c r="W523" s="32"/>
      <c r="X523" s="32"/>
      <c r="Y523" s="32"/>
      <c r="Z523" s="32"/>
      <c r="AA523" s="32"/>
      <c r="AB523" s="32"/>
      <c r="AC523" s="32"/>
      <c r="AD523" s="32"/>
      <c r="AE523" s="32"/>
      <c r="AR523" s="151" t="s">
        <v>89</v>
      </c>
      <c r="AT523" s="151" t="s">
        <v>128</v>
      </c>
      <c r="AU523" s="151" t="s">
        <v>83</v>
      </c>
      <c r="AY523" s="17" t="s">
        <v>125</v>
      </c>
      <c r="BE523" s="152">
        <f>IF(N523="základní",J523,0)</f>
        <v>0</v>
      </c>
      <c r="BF523" s="152">
        <f>IF(N523="snížená",J523,0)</f>
        <v>0</v>
      </c>
      <c r="BG523" s="152">
        <f>IF(N523="zákl. přenesená",J523,0)</f>
        <v>0</v>
      </c>
      <c r="BH523" s="152">
        <f>IF(N523="sníž. přenesená",J523,0)</f>
        <v>0</v>
      </c>
      <c r="BI523" s="152">
        <f>IF(N523="nulová",J523,0)</f>
        <v>0</v>
      </c>
      <c r="BJ523" s="17" t="s">
        <v>79</v>
      </c>
      <c r="BK523" s="152">
        <f>ROUND(I523*H523,2)</f>
        <v>0</v>
      </c>
      <c r="BL523" s="17" t="s">
        <v>89</v>
      </c>
      <c r="BM523" s="151" t="s">
        <v>749</v>
      </c>
    </row>
    <row r="524" spans="1:65" s="2" customFormat="1" ht="16.5" customHeight="1">
      <c r="A524" s="32"/>
      <c r="B524" s="139"/>
      <c r="C524" s="140" t="s">
        <v>750</v>
      </c>
      <c r="D524" s="140" t="s">
        <v>128</v>
      </c>
      <c r="E524" s="141" t="s">
        <v>751</v>
      </c>
      <c r="F524" s="142" t="s">
        <v>752</v>
      </c>
      <c r="G524" s="143" t="s">
        <v>510</v>
      </c>
      <c r="H524" s="144">
        <v>4</v>
      </c>
      <c r="I524" s="145"/>
      <c r="J524" s="146">
        <f>ROUND(I524*H524,2)</f>
        <v>0</v>
      </c>
      <c r="K524" s="142" t="s">
        <v>132</v>
      </c>
      <c r="L524" s="33"/>
      <c r="M524" s="147" t="s">
        <v>1</v>
      </c>
      <c r="N524" s="148" t="s">
        <v>39</v>
      </c>
      <c r="O524" s="58"/>
      <c r="P524" s="149">
        <f>O524*H524</f>
        <v>0</v>
      </c>
      <c r="Q524" s="149">
        <v>7.2870000000000004E-2</v>
      </c>
      <c r="R524" s="149">
        <f>Q524*H524</f>
        <v>0.29148000000000002</v>
      </c>
      <c r="S524" s="149">
        <v>0</v>
      </c>
      <c r="T524" s="150">
        <f>S524*H524</f>
        <v>0</v>
      </c>
      <c r="U524" s="32"/>
      <c r="V524" s="32"/>
      <c r="W524" s="32"/>
      <c r="X524" s="32"/>
      <c r="Y524" s="32"/>
      <c r="Z524" s="32"/>
      <c r="AA524" s="32"/>
      <c r="AB524" s="32"/>
      <c r="AC524" s="32"/>
      <c r="AD524" s="32"/>
      <c r="AE524" s="32"/>
      <c r="AR524" s="151" t="s">
        <v>89</v>
      </c>
      <c r="AT524" s="151" t="s">
        <v>128</v>
      </c>
      <c r="AU524" s="151" t="s">
        <v>83</v>
      </c>
      <c r="AY524" s="17" t="s">
        <v>125</v>
      </c>
      <c r="BE524" s="152">
        <f>IF(N524="základní",J524,0)</f>
        <v>0</v>
      </c>
      <c r="BF524" s="152">
        <f>IF(N524="snížená",J524,0)</f>
        <v>0</v>
      </c>
      <c r="BG524" s="152">
        <f>IF(N524="zákl. přenesená",J524,0)</f>
        <v>0</v>
      </c>
      <c r="BH524" s="152">
        <f>IF(N524="sníž. přenesená",J524,0)</f>
        <v>0</v>
      </c>
      <c r="BI524" s="152">
        <f>IF(N524="nulová",J524,0)</f>
        <v>0</v>
      </c>
      <c r="BJ524" s="17" t="s">
        <v>79</v>
      </c>
      <c r="BK524" s="152">
        <f>ROUND(I524*H524,2)</f>
        <v>0</v>
      </c>
      <c r="BL524" s="17" t="s">
        <v>89</v>
      </c>
      <c r="BM524" s="151" t="s">
        <v>753</v>
      </c>
    </row>
    <row r="525" spans="1:65" s="2" customFormat="1" ht="24.2" customHeight="1">
      <c r="A525" s="32"/>
      <c r="B525" s="139"/>
      <c r="C525" s="170" t="s">
        <v>754</v>
      </c>
      <c r="D525" s="170" t="s">
        <v>144</v>
      </c>
      <c r="E525" s="171" t="s">
        <v>755</v>
      </c>
      <c r="F525" s="172" t="s">
        <v>879</v>
      </c>
      <c r="G525" s="173" t="s">
        <v>510</v>
      </c>
      <c r="H525" s="174">
        <v>4</v>
      </c>
      <c r="I525" s="175"/>
      <c r="J525" s="176">
        <f>ROUND(I525*H525,2)</f>
        <v>0</v>
      </c>
      <c r="K525" s="172" t="s">
        <v>132</v>
      </c>
      <c r="L525" s="177"/>
      <c r="M525" s="178" t="s">
        <v>1</v>
      </c>
      <c r="N525" s="179" t="s">
        <v>39</v>
      </c>
      <c r="O525" s="58"/>
      <c r="P525" s="149">
        <f>O525*H525</f>
        <v>0</v>
      </c>
      <c r="Q525" s="149">
        <v>0.01</v>
      </c>
      <c r="R525" s="149">
        <f>Q525*H525</f>
        <v>0.04</v>
      </c>
      <c r="S525" s="149">
        <v>0</v>
      </c>
      <c r="T525" s="150">
        <f>S525*H525</f>
        <v>0</v>
      </c>
      <c r="U525" s="32"/>
      <c r="V525" s="32"/>
      <c r="W525" s="32"/>
      <c r="X525" s="32"/>
      <c r="Y525" s="32"/>
      <c r="Z525" s="32"/>
      <c r="AA525" s="32"/>
      <c r="AB525" s="32"/>
      <c r="AC525" s="32"/>
      <c r="AD525" s="32"/>
      <c r="AE525" s="32"/>
      <c r="AR525" s="151" t="s">
        <v>148</v>
      </c>
      <c r="AT525" s="151" t="s">
        <v>144</v>
      </c>
      <c r="AU525" s="151" t="s">
        <v>83</v>
      </c>
      <c r="AY525" s="17" t="s">
        <v>125</v>
      </c>
      <c r="BE525" s="152">
        <f>IF(N525="základní",J525,0)</f>
        <v>0</v>
      </c>
      <c r="BF525" s="152">
        <f>IF(N525="snížená",J525,0)</f>
        <v>0</v>
      </c>
      <c r="BG525" s="152">
        <f>IF(N525="zákl. přenesená",J525,0)</f>
        <v>0</v>
      </c>
      <c r="BH525" s="152">
        <f>IF(N525="sníž. přenesená",J525,0)</f>
        <v>0</v>
      </c>
      <c r="BI525" s="152">
        <f>IF(N525="nulová",J525,0)</f>
        <v>0</v>
      </c>
      <c r="BJ525" s="17" t="s">
        <v>79</v>
      </c>
      <c r="BK525" s="152">
        <f>ROUND(I525*H525,2)</f>
        <v>0</v>
      </c>
      <c r="BL525" s="17" t="s">
        <v>89</v>
      </c>
      <c r="BM525" s="151" t="s">
        <v>756</v>
      </c>
    </row>
    <row r="526" spans="1:65" s="2" customFormat="1" ht="24.2" customHeight="1">
      <c r="A526" s="32"/>
      <c r="B526" s="139"/>
      <c r="C526" s="140" t="s">
        <v>757</v>
      </c>
      <c r="D526" s="140" t="s">
        <v>128</v>
      </c>
      <c r="E526" s="141" t="s">
        <v>758</v>
      </c>
      <c r="F526" s="142" t="s">
        <v>759</v>
      </c>
      <c r="G526" s="143" t="s">
        <v>510</v>
      </c>
      <c r="H526" s="144">
        <v>1</v>
      </c>
      <c r="I526" s="145"/>
      <c r="J526" s="146">
        <f>ROUND(I526*H526,2)</f>
        <v>0</v>
      </c>
      <c r="K526" s="142" t="s">
        <v>132</v>
      </c>
      <c r="L526" s="33"/>
      <c r="M526" s="147" t="s">
        <v>1</v>
      </c>
      <c r="N526" s="148" t="s">
        <v>39</v>
      </c>
      <c r="O526" s="58"/>
      <c r="P526" s="149">
        <f>O526*H526</f>
        <v>0</v>
      </c>
      <c r="Q526" s="149">
        <v>0</v>
      </c>
      <c r="R526" s="149">
        <f>Q526*H526</f>
        <v>0</v>
      </c>
      <c r="S526" s="149">
        <v>0</v>
      </c>
      <c r="T526" s="150">
        <f>S526*H526</f>
        <v>0</v>
      </c>
      <c r="U526" s="32"/>
      <c r="V526" s="32"/>
      <c r="W526" s="32"/>
      <c r="X526" s="32"/>
      <c r="Y526" s="32"/>
      <c r="Z526" s="32"/>
      <c r="AA526" s="32"/>
      <c r="AB526" s="32"/>
      <c r="AC526" s="32"/>
      <c r="AD526" s="32"/>
      <c r="AE526" s="32"/>
      <c r="AR526" s="151" t="s">
        <v>89</v>
      </c>
      <c r="AT526" s="151" t="s">
        <v>128</v>
      </c>
      <c r="AU526" s="151" t="s">
        <v>83</v>
      </c>
      <c r="AY526" s="17" t="s">
        <v>125</v>
      </c>
      <c r="BE526" s="152">
        <f>IF(N526="základní",J526,0)</f>
        <v>0</v>
      </c>
      <c r="BF526" s="152">
        <f>IF(N526="snížená",J526,0)</f>
        <v>0</v>
      </c>
      <c r="BG526" s="152">
        <f>IF(N526="zákl. přenesená",J526,0)</f>
        <v>0</v>
      </c>
      <c r="BH526" s="152">
        <f>IF(N526="sníž. přenesená",J526,0)</f>
        <v>0</v>
      </c>
      <c r="BI526" s="152">
        <f>IF(N526="nulová",J526,0)</f>
        <v>0</v>
      </c>
      <c r="BJ526" s="17" t="s">
        <v>79</v>
      </c>
      <c r="BK526" s="152">
        <f>ROUND(I526*H526,2)</f>
        <v>0</v>
      </c>
      <c r="BL526" s="17" t="s">
        <v>89</v>
      </c>
      <c r="BM526" s="151" t="s">
        <v>760</v>
      </c>
    </row>
    <row r="527" spans="1:65" s="15" customFormat="1">
      <c r="B527" s="180"/>
      <c r="D527" s="154" t="s">
        <v>134</v>
      </c>
      <c r="E527" s="181" t="s">
        <v>1</v>
      </c>
      <c r="F527" s="182" t="s">
        <v>761</v>
      </c>
      <c r="H527" s="181" t="s">
        <v>1</v>
      </c>
      <c r="I527" s="183"/>
      <c r="L527" s="180"/>
      <c r="M527" s="184"/>
      <c r="N527" s="185"/>
      <c r="O527" s="185"/>
      <c r="P527" s="185"/>
      <c r="Q527" s="185"/>
      <c r="R527" s="185"/>
      <c r="S527" s="185"/>
      <c r="T527" s="186"/>
      <c r="AT527" s="181" t="s">
        <v>134</v>
      </c>
      <c r="AU527" s="181" t="s">
        <v>83</v>
      </c>
      <c r="AV527" s="15" t="s">
        <v>79</v>
      </c>
      <c r="AW527" s="15" t="s">
        <v>30</v>
      </c>
      <c r="AX527" s="15" t="s">
        <v>74</v>
      </c>
      <c r="AY527" s="181" t="s">
        <v>125</v>
      </c>
    </row>
    <row r="528" spans="1:65" s="13" customFormat="1">
      <c r="B528" s="153"/>
      <c r="D528" s="154" t="s">
        <v>134</v>
      </c>
      <c r="E528" s="155" t="s">
        <v>1</v>
      </c>
      <c r="F528" s="156" t="s">
        <v>762</v>
      </c>
      <c r="H528" s="157">
        <v>1</v>
      </c>
      <c r="I528" s="158"/>
      <c r="L528" s="153"/>
      <c r="M528" s="159"/>
      <c r="N528" s="160"/>
      <c r="O528" s="160"/>
      <c r="P528" s="160"/>
      <c r="Q528" s="160"/>
      <c r="R528" s="160"/>
      <c r="S528" s="160"/>
      <c r="T528" s="161"/>
      <c r="AT528" s="155" t="s">
        <v>134</v>
      </c>
      <c r="AU528" s="155" t="s">
        <v>83</v>
      </c>
      <c r="AV528" s="13" t="s">
        <v>83</v>
      </c>
      <c r="AW528" s="13" t="s">
        <v>30</v>
      </c>
      <c r="AX528" s="13" t="s">
        <v>74</v>
      </c>
      <c r="AY528" s="155" t="s">
        <v>125</v>
      </c>
    </row>
    <row r="529" spans="1:65" s="14" customFormat="1">
      <c r="B529" s="162"/>
      <c r="D529" s="154" t="s">
        <v>134</v>
      </c>
      <c r="E529" s="163" t="s">
        <v>1</v>
      </c>
      <c r="F529" s="164" t="s">
        <v>137</v>
      </c>
      <c r="H529" s="165">
        <v>1</v>
      </c>
      <c r="I529" s="166"/>
      <c r="L529" s="162"/>
      <c r="M529" s="167"/>
      <c r="N529" s="168"/>
      <c r="O529" s="168"/>
      <c r="P529" s="168"/>
      <c r="Q529" s="168"/>
      <c r="R529" s="168"/>
      <c r="S529" s="168"/>
      <c r="T529" s="169"/>
      <c r="AT529" s="163" t="s">
        <v>134</v>
      </c>
      <c r="AU529" s="163" t="s">
        <v>83</v>
      </c>
      <c r="AV529" s="14" t="s">
        <v>89</v>
      </c>
      <c r="AW529" s="14" t="s">
        <v>30</v>
      </c>
      <c r="AX529" s="14" t="s">
        <v>79</v>
      </c>
      <c r="AY529" s="163" t="s">
        <v>125</v>
      </c>
    </row>
    <row r="530" spans="1:65" s="2" customFormat="1" ht="16.5" customHeight="1">
      <c r="A530" s="32"/>
      <c r="B530" s="139"/>
      <c r="C530" s="140" t="s">
        <v>763</v>
      </c>
      <c r="D530" s="140" t="s">
        <v>128</v>
      </c>
      <c r="E530" s="141" t="s">
        <v>764</v>
      </c>
      <c r="F530" s="142" t="s">
        <v>765</v>
      </c>
      <c r="G530" s="143" t="s">
        <v>510</v>
      </c>
      <c r="H530" s="144">
        <v>1</v>
      </c>
      <c r="I530" s="145"/>
      <c r="J530" s="146">
        <f>ROUND(I530*H530,2)</f>
        <v>0</v>
      </c>
      <c r="K530" s="142" t="s">
        <v>132</v>
      </c>
      <c r="L530" s="33"/>
      <c r="M530" s="147" t="s">
        <v>1</v>
      </c>
      <c r="N530" s="148" t="s">
        <v>39</v>
      </c>
      <c r="O530" s="58"/>
      <c r="P530" s="149">
        <f>O530*H530</f>
        <v>0</v>
      </c>
      <c r="Q530" s="149">
        <v>0</v>
      </c>
      <c r="R530" s="149">
        <f>Q530*H530</f>
        <v>0</v>
      </c>
      <c r="S530" s="149">
        <v>0.48199999999999998</v>
      </c>
      <c r="T530" s="150">
        <f>S530*H530</f>
        <v>0.48199999999999998</v>
      </c>
      <c r="U530" s="32"/>
      <c r="V530" s="32"/>
      <c r="W530" s="32"/>
      <c r="X530" s="32"/>
      <c r="Y530" s="32"/>
      <c r="Z530" s="32"/>
      <c r="AA530" s="32"/>
      <c r="AB530" s="32"/>
      <c r="AC530" s="32"/>
      <c r="AD530" s="32"/>
      <c r="AE530" s="32"/>
      <c r="AR530" s="151" t="s">
        <v>89</v>
      </c>
      <c r="AT530" s="151" t="s">
        <v>128</v>
      </c>
      <c r="AU530" s="151" t="s">
        <v>83</v>
      </c>
      <c r="AY530" s="17" t="s">
        <v>125</v>
      </c>
      <c r="BE530" s="152">
        <f>IF(N530="základní",J530,0)</f>
        <v>0</v>
      </c>
      <c r="BF530" s="152">
        <f>IF(N530="snížená",J530,0)</f>
        <v>0</v>
      </c>
      <c r="BG530" s="152">
        <f>IF(N530="zákl. přenesená",J530,0)</f>
        <v>0</v>
      </c>
      <c r="BH530" s="152">
        <f>IF(N530="sníž. přenesená",J530,0)</f>
        <v>0</v>
      </c>
      <c r="BI530" s="152">
        <f>IF(N530="nulová",J530,0)</f>
        <v>0</v>
      </c>
      <c r="BJ530" s="17" t="s">
        <v>79</v>
      </c>
      <c r="BK530" s="152">
        <f>ROUND(I530*H530,2)</f>
        <v>0</v>
      </c>
      <c r="BL530" s="17" t="s">
        <v>89</v>
      </c>
      <c r="BM530" s="151" t="s">
        <v>766</v>
      </c>
    </row>
    <row r="531" spans="1:65" s="2" customFormat="1" ht="21.75" customHeight="1">
      <c r="A531" s="32"/>
      <c r="B531" s="139"/>
      <c r="C531" s="140" t="s">
        <v>767</v>
      </c>
      <c r="D531" s="140" t="s">
        <v>128</v>
      </c>
      <c r="E531" s="141" t="s">
        <v>768</v>
      </c>
      <c r="F531" s="142" t="s">
        <v>769</v>
      </c>
      <c r="G531" s="143" t="s">
        <v>510</v>
      </c>
      <c r="H531" s="144">
        <v>2</v>
      </c>
      <c r="I531" s="145"/>
      <c r="J531" s="146">
        <f>ROUND(I531*H531,2)</f>
        <v>0</v>
      </c>
      <c r="K531" s="142" t="s">
        <v>132</v>
      </c>
      <c r="L531" s="33"/>
      <c r="M531" s="147" t="s">
        <v>1</v>
      </c>
      <c r="N531" s="148" t="s">
        <v>39</v>
      </c>
      <c r="O531" s="58"/>
      <c r="P531" s="149">
        <f>O531*H531</f>
        <v>0</v>
      </c>
      <c r="Q531" s="149">
        <v>0</v>
      </c>
      <c r="R531" s="149">
        <f>Q531*H531</f>
        <v>0</v>
      </c>
      <c r="S531" s="149">
        <v>8.6999999999999994E-2</v>
      </c>
      <c r="T531" s="150">
        <f>S531*H531</f>
        <v>0.17399999999999999</v>
      </c>
      <c r="U531" s="32"/>
      <c r="V531" s="32"/>
      <c r="W531" s="32"/>
      <c r="X531" s="32"/>
      <c r="Y531" s="32"/>
      <c r="Z531" s="32"/>
      <c r="AA531" s="32"/>
      <c r="AB531" s="32"/>
      <c r="AC531" s="32"/>
      <c r="AD531" s="32"/>
      <c r="AE531" s="32"/>
      <c r="AR531" s="151" t="s">
        <v>89</v>
      </c>
      <c r="AT531" s="151" t="s">
        <v>128</v>
      </c>
      <c r="AU531" s="151" t="s">
        <v>83</v>
      </c>
      <c r="AY531" s="17" t="s">
        <v>125</v>
      </c>
      <c r="BE531" s="152">
        <f>IF(N531="základní",J531,0)</f>
        <v>0</v>
      </c>
      <c r="BF531" s="152">
        <f>IF(N531="snížená",J531,0)</f>
        <v>0</v>
      </c>
      <c r="BG531" s="152">
        <f>IF(N531="zákl. přenesená",J531,0)</f>
        <v>0</v>
      </c>
      <c r="BH531" s="152">
        <f>IF(N531="sníž. přenesená",J531,0)</f>
        <v>0</v>
      </c>
      <c r="BI531" s="152">
        <f>IF(N531="nulová",J531,0)</f>
        <v>0</v>
      </c>
      <c r="BJ531" s="17" t="s">
        <v>79</v>
      </c>
      <c r="BK531" s="152">
        <f>ROUND(I531*H531,2)</f>
        <v>0</v>
      </c>
      <c r="BL531" s="17" t="s">
        <v>89</v>
      </c>
      <c r="BM531" s="151" t="s">
        <v>770</v>
      </c>
    </row>
    <row r="532" spans="1:65" s="2" customFormat="1" ht="24.2" customHeight="1">
      <c r="A532" s="32"/>
      <c r="B532" s="139"/>
      <c r="C532" s="140" t="s">
        <v>771</v>
      </c>
      <c r="D532" s="140" t="s">
        <v>128</v>
      </c>
      <c r="E532" s="141" t="s">
        <v>772</v>
      </c>
      <c r="F532" s="142" t="s">
        <v>773</v>
      </c>
      <c r="G532" s="143" t="s">
        <v>510</v>
      </c>
      <c r="H532" s="144">
        <v>3</v>
      </c>
      <c r="I532" s="145"/>
      <c r="J532" s="146">
        <f>ROUND(I532*H532,2)</f>
        <v>0</v>
      </c>
      <c r="K532" s="142" t="s">
        <v>132</v>
      </c>
      <c r="L532" s="33"/>
      <c r="M532" s="147" t="s">
        <v>1</v>
      </c>
      <c r="N532" s="148" t="s">
        <v>39</v>
      </c>
      <c r="O532" s="58"/>
      <c r="P532" s="149">
        <f>O532*H532</f>
        <v>0</v>
      </c>
      <c r="Q532" s="149">
        <v>0</v>
      </c>
      <c r="R532" s="149">
        <f>Q532*H532</f>
        <v>0</v>
      </c>
      <c r="S532" s="149">
        <v>1.4E-2</v>
      </c>
      <c r="T532" s="150">
        <f>S532*H532</f>
        <v>4.2000000000000003E-2</v>
      </c>
      <c r="U532" s="32"/>
      <c r="V532" s="32"/>
      <c r="W532" s="32"/>
      <c r="X532" s="32"/>
      <c r="Y532" s="32"/>
      <c r="Z532" s="32"/>
      <c r="AA532" s="32"/>
      <c r="AB532" s="32"/>
      <c r="AC532" s="32"/>
      <c r="AD532" s="32"/>
      <c r="AE532" s="32"/>
      <c r="AR532" s="151" t="s">
        <v>89</v>
      </c>
      <c r="AT532" s="151" t="s">
        <v>128</v>
      </c>
      <c r="AU532" s="151" t="s">
        <v>83</v>
      </c>
      <c r="AY532" s="17" t="s">
        <v>125</v>
      </c>
      <c r="BE532" s="152">
        <f>IF(N532="základní",J532,0)</f>
        <v>0</v>
      </c>
      <c r="BF532" s="152">
        <f>IF(N532="snížená",J532,0)</f>
        <v>0</v>
      </c>
      <c r="BG532" s="152">
        <f>IF(N532="zákl. přenesená",J532,0)</f>
        <v>0</v>
      </c>
      <c r="BH532" s="152">
        <f>IF(N532="sníž. přenesená",J532,0)</f>
        <v>0</v>
      </c>
      <c r="BI532" s="152">
        <f>IF(N532="nulová",J532,0)</f>
        <v>0</v>
      </c>
      <c r="BJ532" s="17" t="s">
        <v>79</v>
      </c>
      <c r="BK532" s="152">
        <f>ROUND(I532*H532,2)</f>
        <v>0</v>
      </c>
      <c r="BL532" s="17" t="s">
        <v>89</v>
      </c>
      <c r="BM532" s="151" t="s">
        <v>774</v>
      </c>
    </row>
    <row r="533" spans="1:65" s="2" customFormat="1" ht="55.5" customHeight="1">
      <c r="A533" s="32"/>
      <c r="B533" s="139"/>
      <c r="C533" s="140" t="s">
        <v>775</v>
      </c>
      <c r="D533" s="140" t="s">
        <v>128</v>
      </c>
      <c r="E533" s="141" t="s">
        <v>776</v>
      </c>
      <c r="F533" s="142" t="s">
        <v>777</v>
      </c>
      <c r="G533" s="143" t="s">
        <v>510</v>
      </c>
      <c r="H533" s="144">
        <v>2</v>
      </c>
      <c r="I533" s="145"/>
      <c r="J533" s="146">
        <f>ROUND(I533*H533,2)</f>
        <v>0</v>
      </c>
      <c r="K533" s="142" t="s">
        <v>132</v>
      </c>
      <c r="L533" s="33"/>
      <c r="M533" s="147" t="s">
        <v>1</v>
      </c>
      <c r="N533" s="148" t="s">
        <v>39</v>
      </c>
      <c r="O533" s="58"/>
      <c r="P533" s="149">
        <f>O533*H533</f>
        <v>0</v>
      </c>
      <c r="Q533" s="149">
        <v>0</v>
      </c>
      <c r="R533" s="149">
        <f>Q533*H533</f>
        <v>0</v>
      </c>
      <c r="S533" s="149">
        <v>0.224</v>
      </c>
      <c r="T533" s="150">
        <f>S533*H533</f>
        <v>0.44800000000000001</v>
      </c>
      <c r="U533" s="32"/>
      <c r="V533" s="32"/>
      <c r="W533" s="32"/>
      <c r="X533" s="32"/>
      <c r="Y533" s="32"/>
      <c r="Z533" s="32"/>
      <c r="AA533" s="32"/>
      <c r="AB533" s="32"/>
      <c r="AC533" s="32"/>
      <c r="AD533" s="32"/>
      <c r="AE533" s="32"/>
      <c r="AR533" s="151" t="s">
        <v>89</v>
      </c>
      <c r="AT533" s="151" t="s">
        <v>128</v>
      </c>
      <c r="AU533" s="151" t="s">
        <v>83</v>
      </c>
      <c r="AY533" s="17" t="s">
        <v>125</v>
      </c>
      <c r="BE533" s="152">
        <f>IF(N533="základní",J533,0)</f>
        <v>0</v>
      </c>
      <c r="BF533" s="152">
        <f>IF(N533="snížená",J533,0)</f>
        <v>0</v>
      </c>
      <c r="BG533" s="152">
        <f>IF(N533="zákl. přenesená",J533,0)</f>
        <v>0</v>
      </c>
      <c r="BH533" s="152">
        <f>IF(N533="sníž. přenesená",J533,0)</f>
        <v>0</v>
      </c>
      <c r="BI533" s="152">
        <f>IF(N533="nulová",J533,0)</f>
        <v>0</v>
      </c>
      <c r="BJ533" s="17" t="s">
        <v>79</v>
      </c>
      <c r="BK533" s="152">
        <f>ROUND(I533*H533,2)</f>
        <v>0</v>
      </c>
      <c r="BL533" s="17" t="s">
        <v>89</v>
      </c>
      <c r="BM533" s="151" t="s">
        <v>778</v>
      </c>
    </row>
    <row r="534" spans="1:65" s="2" customFormat="1" ht="49.15" customHeight="1">
      <c r="A534" s="32"/>
      <c r="B534" s="139"/>
      <c r="C534" s="140" t="s">
        <v>779</v>
      </c>
      <c r="D534" s="140" t="s">
        <v>128</v>
      </c>
      <c r="E534" s="141" t="s">
        <v>780</v>
      </c>
      <c r="F534" s="142" t="s">
        <v>781</v>
      </c>
      <c r="G534" s="143" t="s">
        <v>510</v>
      </c>
      <c r="H534" s="144">
        <v>3</v>
      </c>
      <c r="I534" s="145"/>
      <c r="J534" s="146">
        <f>ROUND(I534*H534,2)</f>
        <v>0</v>
      </c>
      <c r="K534" s="142" t="s">
        <v>132</v>
      </c>
      <c r="L534" s="33"/>
      <c r="M534" s="147" t="s">
        <v>1</v>
      </c>
      <c r="N534" s="148" t="s">
        <v>39</v>
      </c>
      <c r="O534" s="58"/>
      <c r="P534" s="149">
        <f>O534*H534</f>
        <v>0</v>
      </c>
      <c r="Q534" s="149">
        <v>0</v>
      </c>
      <c r="R534" s="149">
        <f>Q534*H534</f>
        <v>0</v>
      </c>
      <c r="S534" s="149">
        <v>0.45</v>
      </c>
      <c r="T534" s="150">
        <f>S534*H534</f>
        <v>1.35</v>
      </c>
      <c r="U534" s="32"/>
      <c r="V534" s="32"/>
      <c r="W534" s="32"/>
      <c r="X534" s="32"/>
      <c r="Y534" s="32"/>
      <c r="Z534" s="32"/>
      <c r="AA534" s="32"/>
      <c r="AB534" s="32"/>
      <c r="AC534" s="32"/>
      <c r="AD534" s="32"/>
      <c r="AE534" s="32"/>
      <c r="AR534" s="151" t="s">
        <v>89</v>
      </c>
      <c r="AT534" s="151" t="s">
        <v>128</v>
      </c>
      <c r="AU534" s="151" t="s">
        <v>83</v>
      </c>
      <c r="AY534" s="17" t="s">
        <v>125</v>
      </c>
      <c r="BE534" s="152">
        <f>IF(N534="základní",J534,0)</f>
        <v>0</v>
      </c>
      <c r="BF534" s="152">
        <f>IF(N534="snížená",J534,0)</f>
        <v>0</v>
      </c>
      <c r="BG534" s="152">
        <f>IF(N534="zákl. přenesená",J534,0)</f>
        <v>0</v>
      </c>
      <c r="BH534" s="152">
        <f>IF(N534="sníž. přenesená",J534,0)</f>
        <v>0</v>
      </c>
      <c r="BI534" s="152">
        <f>IF(N534="nulová",J534,0)</f>
        <v>0</v>
      </c>
      <c r="BJ534" s="17" t="s">
        <v>79</v>
      </c>
      <c r="BK534" s="152">
        <f>ROUND(I534*H534,2)</f>
        <v>0</v>
      </c>
      <c r="BL534" s="17" t="s">
        <v>89</v>
      </c>
      <c r="BM534" s="151" t="s">
        <v>782</v>
      </c>
    </row>
    <row r="535" spans="1:65" s="15" customFormat="1">
      <c r="B535" s="180"/>
      <c r="D535" s="154" t="s">
        <v>134</v>
      </c>
      <c r="E535" s="181" t="s">
        <v>1</v>
      </c>
      <c r="F535" s="182" t="s">
        <v>783</v>
      </c>
      <c r="H535" s="181" t="s">
        <v>1</v>
      </c>
      <c r="I535" s="183"/>
      <c r="L535" s="180"/>
      <c r="M535" s="184"/>
      <c r="N535" s="185"/>
      <c r="O535" s="185"/>
      <c r="P535" s="185"/>
      <c r="Q535" s="185"/>
      <c r="R535" s="185"/>
      <c r="S535" s="185"/>
      <c r="T535" s="186"/>
      <c r="AT535" s="181" t="s">
        <v>134</v>
      </c>
      <c r="AU535" s="181" t="s">
        <v>83</v>
      </c>
      <c r="AV535" s="15" t="s">
        <v>79</v>
      </c>
      <c r="AW535" s="15" t="s">
        <v>30</v>
      </c>
      <c r="AX535" s="15" t="s">
        <v>74</v>
      </c>
      <c r="AY535" s="181" t="s">
        <v>125</v>
      </c>
    </row>
    <row r="536" spans="1:65" s="13" customFormat="1">
      <c r="B536" s="153"/>
      <c r="D536" s="154" t="s">
        <v>134</v>
      </c>
      <c r="E536" s="155" t="s">
        <v>1</v>
      </c>
      <c r="F536" s="156" t="s">
        <v>86</v>
      </c>
      <c r="H536" s="157">
        <v>3</v>
      </c>
      <c r="I536" s="158"/>
      <c r="L536" s="153"/>
      <c r="M536" s="159"/>
      <c r="N536" s="160"/>
      <c r="O536" s="160"/>
      <c r="P536" s="160"/>
      <c r="Q536" s="160"/>
      <c r="R536" s="160"/>
      <c r="S536" s="160"/>
      <c r="T536" s="161"/>
      <c r="AT536" s="155" t="s">
        <v>134</v>
      </c>
      <c r="AU536" s="155" t="s">
        <v>83</v>
      </c>
      <c r="AV536" s="13" t="s">
        <v>83</v>
      </c>
      <c r="AW536" s="13" t="s">
        <v>30</v>
      </c>
      <c r="AX536" s="13" t="s">
        <v>74</v>
      </c>
      <c r="AY536" s="155" t="s">
        <v>125</v>
      </c>
    </row>
    <row r="537" spans="1:65" s="14" customFormat="1">
      <c r="B537" s="162"/>
      <c r="D537" s="154" t="s">
        <v>134</v>
      </c>
      <c r="E537" s="163" t="s">
        <v>1</v>
      </c>
      <c r="F537" s="164" t="s">
        <v>137</v>
      </c>
      <c r="H537" s="165">
        <v>3</v>
      </c>
      <c r="I537" s="166"/>
      <c r="L537" s="162"/>
      <c r="M537" s="167"/>
      <c r="N537" s="168"/>
      <c r="O537" s="168"/>
      <c r="P537" s="168"/>
      <c r="Q537" s="168"/>
      <c r="R537" s="168"/>
      <c r="S537" s="168"/>
      <c r="T537" s="169"/>
      <c r="AT537" s="163" t="s">
        <v>134</v>
      </c>
      <c r="AU537" s="163" t="s">
        <v>83</v>
      </c>
      <c r="AV537" s="14" t="s">
        <v>89</v>
      </c>
      <c r="AW537" s="14" t="s">
        <v>30</v>
      </c>
      <c r="AX537" s="14" t="s">
        <v>79</v>
      </c>
      <c r="AY537" s="163" t="s">
        <v>125</v>
      </c>
    </row>
    <row r="538" spans="1:65" s="2" customFormat="1" ht="55.5" customHeight="1">
      <c r="A538" s="32"/>
      <c r="B538" s="139"/>
      <c r="C538" s="140" t="s">
        <v>784</v>
      </c>
      <c r="D538" s="140" t="s">
        <v>128</v>
      </c>
      <c r="E538" s="141" t="s">
        <v>785</v>
      </c>
      <c r="F538" s="142" t="s">
        <v>786</v>
      </c>
      <c r="G538" s="143" t="s">
        <v>510</v>
      </c>
      <c r="H538" s="144">
        <v>5</v>
      </c>
      <c r="I538" s="145"/>
      <c r="J538" s="146">
        <f>ROUND(I538*H538,2)</f>
        <v>0</v>
      </c>
      <c r="K538" s="142" t="s">
        <v>132</v>
      </c>
      <c r="L538" s="33"/>
      <c r="M538" s="147" t="s">
        <v>1</v>
      </c>
      <c r="N538" s="148" t="s">
        <v>39</v>
      </c>
      <c r="O538" s="58"/>
      <c r="P538" s="149">
        <f>O538*H538</f>
        <v>0</v>
      </c>
      <c r="Q538" s="149">
        <v>0</v>
      </c>
      <c r="R538" s="149">
        <f>Q538*H538</f>
        <v>0</v>
      </c>
      <c r="S538" s="149">
        <v>8.2000000000000003E-2</v>
      </c>
      <c r="T538" s="150">
        <f>S538*H538</f>
        <v>0.41000000000000003</v>
      </c>
      <c r="U538" s="32"/>
      <c r="V538" s="32"/>
      <c r="W538" s="32"/>
      <c r="X538" s="32"/>
      <c r="Y538" s="32"/>
      <c r="Z538" s="32"/>
      <c r="AA538" s="32"/>
      <c r="AB538" s="32"/>
      <c r="AC538" s="32"/>
      <c r="AD538" s="32"/>
      <c r="AE538" s="32"/>
      <c r="AR538" s="151" t="s">
        <v>89</v>
      </c>
      <c r="AT538" s="151" t="s">
        <v>128</v>
      </c>
      <c r="AU538" s="151" t="s">
        <v>83</v>
      </c>
      <c r="AY538" s="17" t="s">
        <v>125</v>
      </c>
      <c r="BE538" s="152">
        <f>IF(N538="základní",J538,0)</f>
        <v>0</v>
      </c>
      <c r="BF538" s="152">
        <f>IF(N538="snížená",J538,0)</f>
        <v>0</v>
      </c>
      <c r="BG538" s="152">
        <f>IF(N538="zákl. přenesená",J538,0)</f>
        <v>0</v>
      </c>
      <c r="BH538" s="152">
        <f>IF(N538="sníž. přenesená",J538,0)</f>
        <v>0</v>
      </c>
      <c r="BI538" s="152">
        <f>IF(N538="nulová",J538,0)</f>
        <v>0</v>
      </c>
      <c r="BJ538" s="17" t="s">
        <v>79</v>
      </c>
      <c r="BK538" s="152">
        <f>ROUND(I538*H538,2)</f>
        <v>0</v>
      </c>
      <c r="BL538" s="17" t="s">
        <v>89</v>
      </c>
      <c r="BM538" s="151" t="s">
        <v>787</v>
      </c>
    </row>
    <row r="539" spans="1:65" s="2" customFormat="1" ht="24.2" customHeight="1">
      <c r="A539" s="32"/>
      <c r="B539" s="139"/>
      <c r="C539" s="140" t="s">
        <v>788</v>
      </c>
      <c r="D539" s="140" t="s">
        <v>128</v>
      </c>
      <c r="E539" s="141" t="s">
        <v>789</v>
      </c>
      <c r="F539" s="142" t="s">
        <v>790</v>
      </c>
      <c r="G539" s="143" t="s">
        <v>164</v>
      </c>
      <c r="H539" s="144">
        <v>11</v>
      </c>
      <c r="I539" s="145"/>
      <c r="J539" s="146">
        <f>ROUND(I539*H539,2)</f>
        <v>0</v>
      </c>
      <c r="K539" s="142" t="s">
        <v>132</v>
      </c>
      <c r="L539" s="33"/>
      <c r="M539" s="147" t="s">
        <v>1</v>
      </c>
      <c r="N539" s="148" t="s">
        <v>39</v>
      </c>
      <c r="O539" s="58"/>
      <c r="P539" s="149">
        <f>O539*H539</f>
        <v>0</v>
      </c>
      <c r="Q539" s="149">
        <v>0</v>
      </c>
      <c r="R539" s="149">
        <f>Q539*H539</f>
        <v>0</v>
      </c>
      <c r="S539" s="149">
        <v>0</v>
      </c>
      <c r="T539" s="150">
        <f>S539*H539</f>
        <v>0</v>
      </c>
      <c r="U539" s="32"/>
      <c r="V539" s="32"/>
      <c r="W539" s="32"/>
      <c r="X539" s="32"/>
      <c r="Y539" s="32"/>
      <c r="Z539" s="32"/>
      <c r="AA539" s="32"/>
      <c r="AB539" s="32"/>
      <c r="AC539" s="32"/>
      <c r="AD539" s="32"/>
      <c r="AE539" s="32"/>
      <c r="AR539" s="151" t="s">
        <v>89</v>
      </c>
      <c r="AT539" s="151" t="s">
        <v>128</v>
      </c>
      <c r="AU539" s="151" t="s">
        <v>83</v>
      </c>
      <c r="AY539" s="17" t="s">
        <v>125</v>
      </c>
      <c r="BE539" s="152">
        <f>IF(N539="základní",J539,0)</f>
        <v>0</v>
      </c>
      <c r="BF539" s="152">
        <f>IF(N539="snížená",J539,0)</f>
        <v>0</v>
      </c>
      <c r="BG539" s="152">
        <f>IF(N539="zákl. přenesená",J539,0)</f>
        <v>0</v>
      </c>
      <c r="BH539" s="152">
        <f>IF(N539="sníž. přenesená",J539,0)</f>
        <v>0</v>
      </c>
      <c r="BI539" s="152">
        <f>IF(N539="nulová",J539,0)</f>
        <v>0</v>
      </c>
      <c r="BJ539" s="17" t="s">
        <v>79</v>
      </c>
      <c r="BK539" s="152">
        <f>ROUND(I539*H539,2)</f>
        <v>0</v>
      </c>
      <c r="BL539" s="17" t="s">
        <v>89</v>
      </c>
      <c r="BM539" s="151" t="s">
        <v>791</v>
      </c>
    </row>
    <row r="540" spans="1:65" s="2" customFormat="1" ht="66.75" customHeight="1">
      <c r="A540" s="32"/>
      <c r="B540" s="139"/>
      <c r="C540" s="140" t="s">
        <v>792</v>
      </c>
      <c r="D540" s="140" t="s">
        <v>128</v>
      </c>
      <c r="E540" s="141" t="s">
        <v>793</v>
      </c>
      <c r="F540" s="142" t="s">
        <v>794</v>
      </c>
      <c r="G540" s="143" t="s">
        <v>212</v>
      </c>
      <c r="H540" s="144">
        <v>312</v>
      </c>
      <c r="I540" s="145"/>
      <c r="J540" s="146">
        <f>ROUND(I540*H540,2)</f>
        <v>0</v>
      </c>
      <c r="K540" s="142" t="s">
        <v>132</v>
      </c>
      <c r="L540" s="33"/>
      <c r="M540" s="147" t="s">
        <v>1</v>
      </c>
      <c r="N540" s="148" t="s">
        <v>39</v>
      </c>
      <c r="O540" s="58"/>
      <c r="P540" s="149">
        <f>O540*H540</f>
        <v>0</v>
      </c>
      <c r="Q540" s="149">
        <v>0</v>
      </c>
      <c r="R540" s="149">
        <f>Q540*H540</f>
        <v>0</v>
      </c>
      <c r="S540" s="149">
        <v>0</v>
      </c>
      <c r="T540" s="150">
        <f>S540*H540</f>
        <v>0</v>
      </c>
      <c r="U540" s="32"/>
      <c r="V540" s="32"/>
      <c r="W540" s="32"/>
      <c r="X540" s="32"/>
      <c r="Y540" s="32"/>
      <c r="Z540" s="32"/>
      <c r="AA540" s="32"/>
      <c r="AB540" s="32"/>
      <c r="AC540" s="32"/>
      <c r="AD540" s="32"/>
      <c r="AE540" s="32"/>
      <c r="AR540" s="151" t="s">
        <v>89</v>
      </c>
      <c r="AT540" s="151" t="s">
        <v>128</v>
      </c>
      <c r="AU540" s="151" t="s">
        <v>83</v>
      </c>
      <c r="AY540" s="17" t="s">
        <v>125</v>
      </c>
      <c r="BE540" s="152">
        <f>IF(N540="základní",J540,0)</f>
        <v>0</v>
      </c>
      <c r="BF540" s="152">
        <f>IF(N540="snížená",J540,0)</f>
        <v>0</v>
      </c>
      <c r="BG540" s="152">
        <f>IF(N540="zákl. přenesená",J540,0)</f>
        <v>0</v>
      </c>
      <c r="BH540" s="152">
        <f>IF(N540="sníž. přenesená",J540,0)</f>
        <v>0</v>
      </c>
      <c r="BI540" s="152">
        <f>IF(N540="nulová",J540,0)</f>
        <v>0</v>
      </c>
      <c r="BJ540" s="17" t="s">
        <v>79</v>
      </c>
      <c r="BK540" s="152">
        <f>ROUND(I540*H540,2)</f>
        <v>0</v>
      </c>
      <c r="BL540" s="17" t="s">
        <v>89</v>
      </c>
      <c r="BM540" s="151" t="s">
        <v>795</v>
      </c>
    </row>
    <row r="541" spans="1:65" s="2" customFormat="1" ht="78" customHeight="1">
      <c r="A541" s="32"/>
      <c r="B541" s="139"/>
      <c r="C541" s="140" t="s">
        <v>796</v>
      </c>
      <c r="D541" s="140" t="s">
        <v>128</v>
      </c>
      <c r="E541" s="141" t="s">
        <v>797</v>
      </c>
      <c r="F541" s="142" t="s">
        <v>798</v>
      </c>
      <c r="G541" s="143" t="s">
        <v>164</v>
      </c>
      <c r="H541" s="144">
        <v>12.64</v>
      </c>
      <c r="I541" s="145"/>
      <c r="J541" s="146">
        <f>ROUND(I541*H541,2)</f>
        <v>0</v>
      </c>
      <c r="K541" s="142" t="s">
        <v>132</v>
      </c>
      <c r="L541" s="33"/>
      <c r="M541" s="147" t="s">
        <v>1</v>
      </c>
      <c r="N541" s="148" t="s">
        <v>39</v>
      </c>
      <c r="O541" s="58"/>
      <c r="P541" s="149">
        <f>O541*H541</f>
        <v>0</v>
      </c>
      <c r="Q541" s="149">
        <v>0</v>
      </c>
      <c r="R541" s="149">
        <f>Q541*H541</f>
        <v>0</v>
      </c>
      <c r="S541" s="149">
        <v>0</v>
      </c>
      <c r="T541" s="150">
        <f>S541*H541</f>
        <v>0</v>
      </c>
      <c r="U541" s="32"/>
      <c r="V541" s="32"/>
      <c r="W541" s="32"/>
      <c r="X541" s="32"/>
      <c r="Y541" s="32"/>
      <c r="Z541" s="32"/>
      <c r="AA541" s="32"/>
      <c r="AB541" s="32"/>
      <c r="AC541" s="32"/>
      <c r="AD541" s="32"/>
      <c r="AE541" s="32"/>
      <c r="AR541" s="151" t="s">
        <v>89</v>
      </c>
      <c r="AT541" s="151" t="s">
        <v>128</v>
      </c>
      <c r="AU541" s="151" t="s">
        <v>83</v>
      </c>
      <c r="AY541" s="17" t="s">
        <v>125</v>
      </c>
      <c r="BE541" s="152">
        <f>IF(N541="základní",J541,0)</f>
        <v>0</v>
      </c>
      <c r="BF541" s="152">
        <f>IF(N541="snížená",J541,0)</f>
        <v>0</v>
      </c>
      <c r="BG541" s="152">
        <f>IF(N541="zákl. přenesená",J541,0)</f>
        <v>0</v>
      </c>
      <c r="BH541" s="152">
        <f>IF(N541="sníž. přenesená",J541,0)</f>
        <v>0</v>
      </c>
      <c r="BI541" s="152">
        <f>IF(N541="nulová",J541,0)</f>
        <v>0</v>
      </c>
      <c r="BJ541" s="17" t="s">
        <v>79</v>
      </c>
      <c r="BK541" s="152">
        <f>ROUND(I541*H541,2)</f>
        <v>0</v>
      </c>
      <c r="BL541" s="17" t="s">
        <v>89</v>
      </c>
      <c r="BM541" s="151" t="s">
        <v>799</v>
      </c>
    </row>
    <row r="542" spans="1:65" s="13" customFormat="1">
      <c r="B542" s="153"/>
      <c r="D542" s="154" t="s">
        <v>134</v>
      </c>
      <c r="E542" s="155" t="s">
        <v>1</v>
      </c>
      <c r="F542" s="156" t="s">
        <v>800</v>
      </c>
      <c r="H542" s="157">
        <v>12.64</v>
      </c>
      <c r="I542" s="158"/>
      <c r="L542" s="153"/>
      <c r="M542" s="159"/>
      <c r="N542" s="160"/>
      <c r="O542" s="160"/>
      <c r="P542" s="160"/>
      <c r="Q542" s="160"/>
      <c r="R542" s="160"/>
      <c r="S542" s="160"/>
      <c r="T542" s="161"/>
      <c r="AT542" s="155" t="s">
        <v>134</v>
      </c>
      <c r="AU542" s="155" t="s">
        <v>83</v>
      </c>
      <c r="AV542" s="13" t="s">
        <v>83</v>
      </c>
      <c r="AW542" s="13" t="s">
        <v>30</v>
      </c>
      <c r="AX542" s="13" t="s">
        <v>74</v>
      </c>
      <c r="AY542" s="155" t="s">
        <v>125</v>
      </c>
    </row>
    <row r="543" spans="1:65" s="14" customFormat="1">
      <c r="B543" s="162"/>
      <c r="D543" s="154" t="s">
        <v>134</v>
      </c>
      <c r="E543" s="163" t="s">
        <v>1</v>
      </c>
      <c r="F543" s="164" t="s">
        <v>137</v>
      </c>
      <c r="H543" s="165">
        <v>12.64</v>
      </c>
      <c r="I543" s="166"/>
      <c r="L543" s="162"/>
      <c r="M543" s="167"/>
      <c r="N543" s="168"/>
      <c r="O543" s="168"/>
      <c r="P543" s="168"/>
      <c r="Q543" s="168"/>
      <c r="R543" s="168"/>
      <c r="S543" s="168"/>
      <c r="T543" s="169"/>
      <c r="AT543" s="163" t="s">
        <v>134</v>
      </c>
      <c r="AU543" s="163" t="s">
        <v>83</v>
      </c>
      <c r="AV543" s="14" t="s">
        <v>89</v>
      </c>
      <c r="AW543" s="14" t="s">
        <v>30</v>
      </c>
      <c r="AX543" s="14" t="s">
        <v>79</v>
      </c>
      <c r="AY543" s="163" t="s">
        <v>125</v>
      </c>
    </row>
    <row r="544" spans="1:65" s="2" customFormat="1" ht="16.5" customHeight="1">
      <c r="A544" s="32"/>
      <c r="B544" s="139"/>
      <c r="C544" s="170" t="s">
        <v>801</v>
      </c>
      <c r="D544" s="170" t="s">
        <v>144</v>
      </c>
      <c r="E544" s="171" t="s">
        <v>802</v>
      </c>
      <c r="F544" s="172" t="s">
        <v>803</v>
      </c>
      <c r="G544" s="173" t="s">
        <v>212</v>
      </c>
      <c r="H544" s="174">
        <v>17</v>
      </c>
      <c r="I544" s="175"/>
      <c r="J544" s="176">
        <f>ROUND(I544*H544,2)</f>
        <v>0</v>
      </c>
      <c r="K544" s="172" t="s">
        <v>132</v>
      </c>
      <c r="L544" s="177"/>
      <c r="M544" s="178" t="s">
        <v>1</v>
      </c>
      <c r="N544" s="179" t="s">
        <v>39</v>
      </c>
      <c r="O544" s="58"/>
      <c r="P544" s="149">
        <f>O544*H544</f>
        <v>0</v>
      </c>
      <c r="Q544" s="149">
        <v>0.02</v>
      </c>
      <c r="R544" s="149">
        <f>Q544*H544</f>
        <v>0.34</v>
      </c>
      <c r="S544" s="149">
        <v>0</v>
      </c>
      <c r="T544" s="150">
        <f>S544*H544</f>
        <v>0</v>
      </c>
      <c r="U544" s="32"/>
      <c r="V544" s="32"/>
      <c r="W544" s="32"/>
      <c r="X544" s="32"/>
      <c r="Y544" s="32"/>
      <c r="Z544" s="32"/>
      <c r="AA544" s="32"/>
      <c r="AB544" s="32"/>
      <c r="AC544" s="32"/>
      <c r="AD544" s="32"/>
      <c r="AE544" s="32"/>
      <c r="AR544" s="151" t="s">
        <v>148</v>
      </c>
      <c r="AT544" s="151" t="s">
        <v>144</v>
      </c>
      <c r="AU544" s="151" t="s">
        <v>83</v>
      </c>
      <c r="AY544" s="17" t="s">
        <v>125</v>
      </c>
      <c r="BE544" s="152">
        <f>IF(N544="základní",J544,0)</f>
        <v>0</v>
      </c>
      <c r="BF544" s="152">
        <f>IF(N544="snížená",J544,0)</f>
        <v>0</v>
      </c>
      <c r="BG544" s="152">
        <f>IF(N544="zákl. přenesená",J544,0)</f>
        <v>0</v>
      </c>
      <c r="BH544" s="152">
        <f>IF(N544="sníž. přenesená",J544,0)</f>
        <v>0</v>
      </c>
      <c r="BI544" s="152">
        <f>IF(N544="nulová",J544,0)</f>
        <v>0</v>
      </c>
      <c r="BJ544" s="17" t="s">
        <v>79</v>
      </c>
      <c r="BK544" s="152">
        <f>ROUND(I544*H544,2)</f>
        <v>0</v>
      </c>
      <c r="BL544" s="17" t="s">
        <v>89</v>
      </c>
      <c r="BM544" s="151" t="s">
        <v>804</v>
      </c>
    </row>
    <row r="545" spans="1:65" s="2" customFormat="1" ht="16.5" customHeight="1">
      <c r="A545" s="32"/>
      <c r="B545" s="139"/>
      <c r="C545" s="170" t="s">
        <v>805</v>
      </c>
      <c r="D545" s="170" t="s">
        <v>144</v>
      </c>
      <c r="E545" s="171" t="s">
        <v>806</v>
      </c>
      <c r="F545" s="172" t="s">
        <v>807</v>
      </c>
      <c r="G545" s="173" t="s">
        <v>547</v>
      </c>
      <c r="H545" s="174">
        <v>1</v>
      </c>
      <c r="I545" s="175"/>
      <c r="J545" s="176">
        <f>ROUND(I545*H545,2)</f>
        <v>0</v>
      </c>
      <c r="K545" s="172" t="s">
        <v>132</v>
      </c>
      <c r="L545" s="177"/>
      <c r="M545" s="178" t="s">
        <v>1</v>
      </c>
      <c r="N545" s="179" t="s">
        <v>39</v>
      </c>
      <c r="O545" s="58"/>
      <c r="P545" s="149">
        <f>O545*H545</f>
        <v>0</v>
      </c>
      <c r="Q545" s="149">
        <v>0</v>
      </c>
      <c r="R545" s="149">
        <f>Q545*H545</f>
        <v>0</v>
      </c>
      <c r="S545" s="149">
        <v>0</v>
      </c>
      <c r="T545" s="150">
        <f>S545*H545</f>
        <v>0</v>
      </c>
      <c r="U545" s="32"/>
      <c r="V545" s="32"/>
      <c r="W545" s="32"/>
      <c r="X545" s="32"/>
      <c r="Y545" s="32"/>
      <c r="Z545" s="32"/>
      <c r="AA545" s="32"/>
      <c r="AB545" s="32"/>
      <c r="AC545" s="32"/>
      <c r="AD545" s="32"/>
      <c r="AE545" s="32"/>
      <c r="AR545" s="151" t="s">
        <v>148</v>
      </c>
      <c r="AT545" s="151" t="s">
        <v>144</v>
      </c>
      <c r="AU545" s="151" t="s">
        <v>83</v>
      </c>
      <c r="AY545" s="17" t="s">
        <v>125</v>
      </c>
      <c r="BE545" s="152">
        <f>IF(N545="základní",J545,0)</f>
        <v>0</v>
      </c>
      <c r="BF545" s="152">
        <f>IF(N545="snížená",J545,0)</f>
        <v>0</v>
      </c>
      <c r="BG545" s="152">
        <f>IF(N545="zákl. přenesená",J545,0)</f>
        <v>0</v>
      </c>
      <c r="BH545" s="152">
        <f>IF(N545="sníž. přenesená",J545,0)</f>
        <v>0</v>
      </c>
      <c r="BI545" s="152">
        <f>IF(N545="nulová",J545,0)</f>
        <v>0</v>
      </c>
      <c r="BJ545" s="17" t="s">
        <v>79</v>
      </c>
      <c r="BK545" s="152">
        <f>ROUND(I545*H545,2)</f>
        <v>0</v>
      </c>
      <c r="BL545" s="17" t="s">
        <v>89</v>
      </c>
      <c r="BM545" s="151" t="s">
        <v>808</v>
      </c>
    </row>
    <row r="546" spans="1:65" s="2" customFormat="1" ht="16.5" customHeight="1">
      <c r="A546" s="32"/>
      <c r="B546" s="139"/>
      <c r="C546" s="170" t="s">
        <v>809</v>
      </c>
      <c r="D546" s="170" t="s">
        <v>144</v>
      </c>
      <c r="E546" s="171" t="s">
        <v>810</v>
      </c>
      <c r="F546" s="172" t="s">
        <v>880</v>
      </c>
      <c r="G546" s="173" t="s">
        <v>547</v>
      </c>
      <c r="H546" s="174">
        <v>1</v>
      </c>
      <c r="I546" s="175"/>
      <c r="J546" s="176">
        <f>ROUND(I546*H546,2)</f>
        <v>0</v>
      </c>
      <c r="K546" s="172" t="s">
        <v>132</v>
      </c>
      <c r="L546" s="177"/>
      <c r="M546" s="178" t="s">
        <v>1</v>
      </c>
      <c r="N546" s="179" t="s">
        <v>39</v>
      </c>
      <c r="O546" s="58"/>
      <c r="P546" s="149">
        <f>O546*H546</f>
        <v>0</v>
      </c>
      <c r="Q546" s="149">
        <v>0</v>
      </c>
      <c r="R546" s="149">
        <f>Q546*H546</f>
        <v>0</v>
      </c>
      <c r="S546" s="149">
        <v>0</v>
      </c>
      <c r="T546" s="150">
        <f>S546*H546</f>
        <v>0</v>
      </c>
      <c r="U546" s="32"/>
      <c r="V546" s="32"/>
      <c r="W546" s="32"/>
      <c r="X546" s="32"/>
      <c r="Y546" s="32"/>
      <c r="Z546" s="32"/>
      <c r="AA546" s="32"/>
      <c r="AB546" s="32"/>
      <c r="AC546" s="32"/>
      <c r="AD546" s="32"/>
      <c r="AE546" s="32"/>
      <c r="AR546" s="151" t="s">
        <v>148</v>
      </c>
      <c r="AT546" s="151" t="s">
        <v>144</v>
      </c>
      <c r="AU546" s="151" t="s">
        <v>83</v>
      </c>
      <c r="AY546" s="17" t="s">
        <v>125</v>
      </c>
      <c r="BE546" s="152">
        <f>IF(N546="základní",J546,0)</f>
        <v>0</v>
      </c>
      <c r="BF546" s="152">
        <f>IF(N546="snížená",J546,0)</f>
        <v>0</v>
      </c>
      <c r="BG546" s="152">
        <f>IF(N546="zákl. přenesená",J546,0)</f>
        <v>0</v>
      </c>
      <c r="BH546" s="152">
        <f>IF(N546="sníž. přenesená",J546,0)</f>
        <v>0</v>
      </c>
      <c r="BI546" s="152">
        <f>IF(N546="nulová",J546,0)</f>
        <v>0</v>
      </c>
      <c r="BJ546" s="17" t="s">
        <v>79</v>
      </c>
      <c r="BK546" s="152">
        <f>ROUND(I546*H546,2)</f>
        <v>0</v>
      </c>
      <c r="BL546" s="17" t="s">
        <v>89</v>
      </c>
      <c r="BM546" s="151" t="s">
        <v>811</v>
      </c>
    </row>
    <row r="547" spans="1:65" s="12" customFormat="1" ht="22.9" customHeight="1">
      <c r="B547" s="126"/>
      <c r="D547" s="127" t="s">
        <v>73</v>
      </c>
      <c r="E547" s="137" t="s">
        <v>812</v>
      </c>
      <c r="F547" s="137" t="s">
        <v>813</v>
      </c>
      <c r="I547" s="129"/>
      <c r="J547" s="138">
        <f>BK547</f>
        <v>0</v>
      </c>
      <c r="L547" s="126"/>
      <c r="M547" s="131"/>
      <c r="N547" s="132"/>
      <c r="O547" s="132"/>
      <c r="P547" s="133">
        <f>SUM(P548:P557)</f>
        <v>0</v>
      </c>
      <c r="Q547" s="132"/>
      <c r="R547" s="133">
        <f>SUM(R548:R557)</f>
        <v>0</v>
      </c>
      <c r="S547" s="132"/>
      <c r="T547" s="134">
        <f>SUM(T548:T557)</f>
        <v>0</v>
      </c>
      <c r="AR547" s="127" t="s">
        <v>79</v>
      </c>
      <c r="AT547" s="135" t="s">
        <v>73</v>
      </c>
      <c r="AU547" s="135" t="s">
        <v>79</v>
      </c>
      <c r="AY547" s="127" t="s">
        <v>125</v>
      </c>
      <c r="BK547" s="136">
        <f>SUM(BK548:BK557)</f>
        <v>0</v>
      </c>
    </row>
    <row r="548" spans="1:65" s="2" customFormat="1" ht="37.9" customHeight="1">
      <c r="A548" s="32"/>
      <c r="B548" s="139"/>
      <c r="C548" s="140" t="s">
        <v>814</v>
      </c>
      <c r="D548" s="140" t="s">
        <v>128</v>
      </c>
      <c r="E548" s="141" t="s">
        <v>815</v>
      </c>
      <c r="F548" s="142" t="s">
        <v>816</v>
      </c>
      <c r="G548" s="143" t="s">
        <v>147</v>
      </c>
      <c r="H548" s="144">
        <v>694.36400000000003</v>
      </c>
      <c r="I548" s="145"/>
      <c r="J548" s="146">
        <f>ROUND(I548*H548,2)</f>
        <v>0</v>
      </c>
      <c r="K548" s="142" t="s">
        <v>132</v>
      </c>
      <c r="L548" s="33"/>
      <c r="M548" s="147" t="s">
        <v>1</v>
      </c>
      <c r="N548" s="148" t="s">
        <v>39</v>
      </c>
      <c r="O548" s="58"/>
      <c r="P548" s="149">
        <f>O548*H548</f>
        <v>0</v>
      </c>
      <c r="Q548" s="149">
        <v>0</v>
      </c>
      <c r="R548" s="149">
        <f>Q548*H548</f>
        <v>0</v>
      </c>
      <c r="S548" s="149">
        <v>0</v>
      </c>
      <c r="T548" s="150">
        <f>S548*H548</f>
        <v>0</v>
      </c>
      <c r="U548" s="32"/>
      <c r="V548" s="32"/>
      <c r="W548" s="32"/>
      <c r="X548" s="32"/>
      <c r="Y548" s="32"/>
      <c r="Z548" s="32"/>
      <c r="AA548" s="32"/>
      <c r="AB548" s="32"/>
      <c r="AC548" s="32"/>
      <c r="AD548" s="32"/>
      <c r="AE548" s="32"/>
      <c r="AR548" s="151" t="s">
        <v>89</v>
      </c>
      <c r="AT548" s="151" t="s">
        <v>128</v>
      </c>
      <c r="AU548" s="151" t="s">
        <v>83</v>
      </c>
      <c r="AY548" s="17" t="s">
        <v>125</v>
      </c>
      <c r="BE548" s="152">
        <f>IF(N548="základní",J548,0)</f>
        <v>0</v>
      </c>
      <c r="BF548" s="152">
        <f>IF(N548="snížená",J548,0)</f>
        <v>0</v>
      </c>
      <c r="BG548" s="152">
        <f>IF(N548="zákl. přenesená",J548,0)</f>
        <v>0</v>
      </c>
      <c r="BH548" s="152">
        <f>IF(N548="sníž. přenesená",J548,0)</f>
        <v>0</v>
      </c>
      <c r="BI548" s="152">
        <f>IF(N548="nulová",J548,0)</f>
        <v>0</v>
      </c>
      <c r="BJ548" s="17" t="s">
        <v>79</v>
      </c>
      <c r="BK548" s="152">
        <f>ROUND(I548*H548,2)</f>
        <v>0</v>
      </c>
      <c r="BL548" s="17" t="s">
        <v>89</v>
      </c>
      <c r="BM548" s="151" t="s">
        <v>817</v>
      </c>
    </row>
    <row r="549" spans="1:65" s="2" customFormat="1" ht="37.9" customHeight="1">
      <c r="A549" s="32"/>
      <c r="B549" s="139"/>
      <c r="C549" s="140" t="s">
        <v>818</v>
      </c>
      <c r="D549" s="140" t="s">
        <v>128</v>
      </c>
      <c r="E549" s="141" t="s">
        <v>819</v>
      </c>
      <c r="F549" s="142" t="s">
        <v>820</v>
      </c>
      <c r="G549" s="143" t="s">
        <v>147</v>
      </c>
      <c r="H549" s="144">
        <v>6249.2759999999998</v>
      </c>
      <c r="I549" s="145"/>
      <c r="J549" s="146">
        <f>ROUND(I549*H549,2)</f>
        <v>0</v>
      </c>
      <c r="K549" s="142" t="s">
        <v>132</v>
      </c>
      <c r="L549" s="33"/>
      <c r="M549" s="147" t="s">
        <v>1</v>
      </c>
      <c r="N549" s="148" t="s">
        <v>39</v>
      </c>
      <c r="O549" s="58"/>
      <c r="P549" s="149">
        <f>O549*H549</f>
        <v>0</v>
      </c>
      <c r="Q549" s="149">
        <v>0</v>
      </c>
      <c r="R549" s="149">
        <f>Q549*H549</f>
        <v>0</v>
      </c>
      <c r="S549" s="149">
        <v>0</v>
      </c>
      <c r="T549" s="150">
        <f>S549*H549</f>
        <v>0</v>
      </c>
      <c r="U549" s="32"/>
      <c r="V549" s="32"/>
      <c r="W549" s="32"/>
      <c r="X549" s="32"/>
      <c r="Y549" s="32"/>
      <c r="Z549" s="32"/>
      <c r="AA549" s="32"/>
      <c r="AB549" s="32"/>
      <c r="AC549" s="32"/>
      <c r="AD549" s="32"/>
      <c r="AE549" s="32"/>
      <c r="AR549" s="151" t="s">
        <v>89</v>
      </c>
      <c r="AT549" s="151" t="s">
        <v>128</v>
      </c>
      <c r="AU549" s="151" t="s">
        <v>83</v>
      </c>
      <c r="AY549" s="17" t="s">
        <v>125</v>
      </c>
      <c r="BE549" s="152">
        <f>IF(N549="základní",J549,0)</f>
        <v>0</v>
      </c>
      <c r="BF549" s="152">
        <f>IF(N549="snížená",J549,0)</f>
        <v>0</v>
      </c>
      <c r="BG549" s="152">
        <f>IF(N549="zákl. přenesená",J549,0)</f>
        <v>0</v>
      </c>
      <c r="BH549" s="152">
        <f>IF(N549="sníž. přenesená",J549,0)</f>
        <v>0</v>
      </c>
      <c r="BI549" s="152">
        <f>IF(N549="nulová",J549,0)</f>
        <v>0</v>
      </c>
      <c r="BJ549" s="17" t="s">
        <v>79</v>
      </c>
      <c r="BK549" s="152">
        <f>ROUND(I549*H549,2)</f>
        <v>0</v>
      </c>
      <c r="BL549" s="17" t="s">
        <v>89</v>
      </c>
      <c r="BM549" s="151" t="s">
        <v>821</v>
      </c>
    </row>
    <row r="550" spans="1:65" s="13" customFormat="1">
      <c r="B550" s="153"/>
      <c r="D550" s="154" t="s">
        <v>134</v>
      </c>
      <c r="E550" s="155" t="s">
        <v>1</v>
      </c>
      <c r="F550" s="156" t="s">
        <v>822</v>
      </c>
      <c r="H550" s="157">
        <v>6249.2759999999998</v>
      </c>
      <c r="I550" s="158"/>
      <c r="L550" s="153"/>
      <c r="M550" s="159"/>
      <c r="N550" s="160"/>
      <c r="O550" s="160"/>
      <c r="P550" s="160"/>
      <c r="Q550" s="160"/>
      <c r="R550" s="160"/>
      <c r="S550" s="160"/>
      <c r="T550" s="161"/>
      <c r="AT550" s="155" t="s">
        <v>134</v>
      </c>
      <c r="AU550" s="155" t="s">
        <v>83</v>
      </c>
      <c r="AV550" s="13" t="s">
        <v>83</v>
      </c>
      <c r="AW550" s="13" t="s">
        <v>30</v>
      </c>
      <c r="AX550" s="13" t="s">
        <v>74</v>
      </c>
      <c r="AY550" s="155" t="s">
        <v>125</v>
      </c>
    </row>
    <row r="551" spans="1:65" s="14" customFormat="1">
      <c r="B551" s="162"/>
      <c r="D551" s="154" t="s">
        <v>134</v>
      </c>
      <c r="E551" s="163" t="s">
        <v>1</v>
      </c>
      <c r="F551" s="164" t="s">
        <v>137</v>
      </c>
      <c r="H551" s="165">
        <v>6249.2759999999998</v>
      </c>
      <c r="I551" s="166"/>
      <c r="L551" s="162"/>
      <c r="M551" s="167"/>
      <c r="N551" s="168"/>
      <c r="O551" s="168"/>
      <c r="P551" s="168"/>
      <c r="Q551" s="168"/>
      <c r="R551" s="168"/>
      <c r="S551" s="168"/>
      <c r="T551" s="169"/>
      <c r="AT551" s="163" t="s">
        <v>134</v>
      </c>
      <c r="AU551" s="163" t="s">
        <v>83</v>
      </c>
      <c r="AV551" s="14" t="s">
        <v>89</v>
      </c>
      <c r="AW551" s="14" t="s">
        <v>30</v>
      </c>
      <c r="AX551" s="14" t="s">
        <v>79</v>
      </c>
      <c r="AY551" s="163" t="s">
        <v>125</v>
      </c>
    </row>
    <row r="552" spans="1:65" s="2" customFormat="1" ht="24.2" customHeight="1">
      <c r="A552" s="32"/>
      <c r="B552" s="139"/>
      <c r="C552" s="140" t="s">
        <v>823</v>
      </c>
      <c r="D552" s="140" t="s">
        <v>128</v>
      </c>
      <c r="E552" s="141" t="s">
        <v>824</v>
      </c>
      <c r="F552" s="142" t="s">
        <v>825</v>
      </c>
      <c r="G552" s="143" t="s">
        <v>147</v>
      </c>
      <c r="H552" s="144">
        <v>694.36400000000003</v>
      </c>
      <c r="I552" s="145"/>
      <c r="J552" s="146">
        <f>ROUND(I552*H552,2)</f>
        <v>0</v>
      </c>
      <c r="K552" s="142" t="s">
        <v>132</v>
      </c>
      <c r="L552" s="33"/>
      <c r="M552" s="147" t="s">
        <v>1</v>
      </c>
      <c r="N552" s="148" t="s">
        <v>39</v>
      </c>
      <c r="O552" s="58"/>
      <c r="P552" s="149">
        <f>O552*H552</f>
        <v>0</v>
      </c>
      <c r="Q552" s="149">
        <v>0</v>
      </c>
      <c r="R552" s="149">
        <f>Q552*H552</f>
        <v>0</v>
      </c>
      <c r="S552" s="149">
        <v>0</v>
      </c>
      <c r="T552" s="150">
        <f>S552*H552</f>
        <v>0</v>
      </c>
      <c r="U552" s="32"/>
      <c r="V552" s="32"/>
      <c r="W552" s="32"/>
      <c r="X552" s="32"/>
      <c r="Y552" s="32"/>
      <c r="Z552" s="32"/>
      <c r="AA552" s="32"/>
      <c r="AB552" s="32"/>
      <c r="AC552" s="32"/>
      <c r="AD552" s="32"/>
      <c r="AE552" s="32"/>
      <c r="AR552" s="151" t="s">
        <v>89</v>
      </c>
      <c r="AT552" s="151" t="s">
        <v>128</v>
      </c>
      <c r="AU552" s="151" t="s">
        <v>83</v>
      </c>
      <c r="AY552" s="17" t="s">
        <v>125</v>
      </c>
      <c r="BE552" s="152">
        <f>IF(N552="základní",J552,0)</f>
        <v>0</v>
      </c>
      <c r="BF552" s="152">
        <f>IF(N552="snížená",J552,0)</f>
        <v>0</v>
      </c>
      <c r="BG552" s="152">
        <f>IF(N552="zákl. přenesená",J552,0)</f>
        <v>0</v>
      </c>
      <c r="BH552" s="152">
        <f>IF(N552="sníž. přenesená",J552,0)</f>
        <v>0</v>
      </c>
      <c r="BI552" s="152">
        <f>IF(N552="nulová",J552,0)</f>
        <v>0</v>
      </c>
      <c r="BJ552" s="17" t="s">
        <v>79</v>
      </c>
      <c r="BK552" s="152">
        <f>ROUND(I552*H552,2)</f>
        <v>0</v>
      </c>
      <c r="BL552" s="17" t="s">
        <v>89</v>
      </c>
      <c r="BM552" s="151" t="s">
        <v>826</v>
      </c>
    </row>
    <row r="553" spans="1:65" s="2" customFormat="1" ht="44.25" customHeight="1">
      <c r="A553" s="32"/>
      <c r="B553" s="139"/>
      <c r="C553" s="140" t="s">
        <v>827</v>
      </c>
      <c r="D553" s="140" t="s">
        <v>128</v>
      </c>
      <c r="E553" s="141" t="s">
        <v>828</v>
      </c>
      <c r="F553" s="142" t="s">
        <v>829</v>
      </c>
      <c r="G553" s="143" t="s">
        <v>147</v>
      </c>
      <c r="H553" s="144">
        <v>236.45500000000001</v>
      </c>
      <c r="I553" s="145"/>
      <c r="J553" s="146">
        <f>ROUND(I553*H553,2)</f>
        <v>0</v>
      </c>
      <c r="K553" s="142" t="s">
        <v>132</v>
      </c>
      <c r="L553" s="33"/>
      <c r="M553" s="147" t="s">
        <v>1</v>
      </c>
      <c r="N553" s="148" t="s">
        <v>39</v>
      </c>
      <c r="O553" s="58"/>
      <c r="P553" s="149">
        <f>O553*H553</f>
        <v>0</v>
      </c>
      <c r="Q553" s="149">
        <v>0</v>
      </c>
      <c r="R553" s="149">
        <f>Q553*H553</f>
        <v>0</v>
      </c>
      <c r="S553" s="149">
        <v>0</v>
      </c>
      <c r="T553" s="150">
        <f>S553*H553</f>
        <v>0</v>
      </c>
      <c r="U553" s="32"/>
      <c r="V553" s="32"/>
      <c r="W553" s="32"/>
      <c r="X553" s="32"/>
      <c r="Y553" s="32"/>
      <c r="Z553" s="32"/>
      <c r="AA553" s="32"/>
      <c r="AB553" s="32"/>
      <c r="AC553" s="32"/>
      <c r="AD553" s="32"/>
      <c r="AE553" s="32"/>
      <c r="AR553" s="151" t="s">
        <v>89</v>
      </c>
      <c r="AT553" s="151" t="s">
        <v>128</v>
      </c>
      <c r="AU553" s="151" t="s">
        <v>83</v>
      </c>
      <c r="AY553" s="17" t="s">
        <v>125</v>
      </c>
      <c r="BE553" s="152">
        <f>IF(N553="základní",J553,0)</f>
        <v>0</v>
      </c>
      <c r="BF553" s="152">
        <f>IF(N553="snížená",J553,0)</f>
        <v>0</v>
      </c>
      <c r="BG553" s="152">
        <f>IF(N553="zákl. přenesená",J553,0)</f>
        <v>0</v>
      </c>
      <c r="BH553" s="152">
        <f>IF(N553="sníž. přenesená",J553,0)</f>
        <v>0</v>
      </c>
      <c r="BI553" s="152">
        <f>IF(N553="nulová",J553,0)</f>
        <v>0</v>
      </c>
      <c r="BJ553" s="17" t="s">
        <v>79</v>
      </c>
      <c r="BK553" s="152">
        <f>ROUND(I553*H553,2)</f>
        <v>0</v>
      </c>
      <c r="BL553" s="17" t="s">
        <v>89</v>
      </c>
      <c r="BM553" s="151" t="s">
        <v>830</v>
      </c>
    </row>
    <row r="554" spans="1:65" s="13" customFormat="1">
      <c r="B554" s="153"/>
      <c r="D554" s="154" t="s">
        <v>134</v>
      </c>
      <c r="E554" s="155" t="s">
        <v>1</v>
      </c>
      <c r="F554" s="156" t="s">
        <v>831</v>
      </c>
      <c r="H554" s="157">
        <v>236.45500000000001</v>
      </c>
      <c r="I554" s="158"/>
      <c r="L554" s="153"/>
      <c r="M554" s="159"/>
      <c r="N554" s="160"/>
      <c r="O554" s="160"/>
      <c r="P554" s="160"/>
      <c r="Q554" s="160"/>
      <c r="R554" s="160"/>
      <c r="S554" s="160"/>
      <c r="T554" s="161"/>
      <c r="AT554" s="155" t="s">
        <v>134</v>
      </c>
      <c r="AU554" s="155" t="s">
        <v>83</v>
      </c>
      <c r="AV554" s="13" t="s">
        <v>83</v>
      </c>
      <c r="AW554" s="13" t="s">
        <v>30</v>
      </c>
      <c r="AX554" s="13" t="s">
        <v>74</v>
      </c>
      <c r="AY554" s="155" t="s">
        <v>125</v>
      </c>
    </row>
    <row r="555" spans="1:65" s="14" customFormat="1">
      <c r="B555" s="162"/>
      <c r="D555" s="154" t="s">
        <v>134</v>
      </c>
      <c r="E555" s="163" t="s">
        <v>1</v>
      </c>
      <c r="F555" s="164" t="s">
        <v>137</v>
      </c>
      <c r="H555" s="165">
        <v>236.45500000000001</v>
      </c>
      <c r="I555" s="166"/>
      <c r="L555" s="162"/>
      <c r="M555" s="167"/>
      <c r="N555" s="168"/>
      <c r="O555" s="168"/>
      <c r="P555" s="168"/>
      <c r="Q555" s="168"/>
      <c r="R555" s="168"/>
      <c r="S555" s="168"/>
      <c r="T555" s="169"/>
      <c r="AT555" s="163" t="s">
        <v>134</v>
      </c>
      <c r="AU555" s="163" t="s">
        <v>83</v>
      </c>
      <c r="AV555" s="14" t="s">
        <v>89</v>
      </c>
      <c r="AW555" s="14" t="s">
        <v>30</v>
      </c>
      <c r="AX555" s="14" t="s">
        <v>79</v>
      </c>
      <c r="AY555" s="163" t="s">
        <v>125</v>
      </c>
    </row>
    <row r="556" spans="1:65" s="2" customFormat="1" ht="44.25" customHeight="1">
      <c r="A556" s="32"/>
      <c r="B556" s="139"/>
      <c r="C556" s="140" t="s">
        <v>832</v>
      </c>
      <c r="D556" s="140" t="s">
        <v>128</v>
      </c>
      <c r="E556" s="141" t="s">
        <v>833</v>
      </c>
      <c r="F556" s="142" t="s">
        <v>153</v>
      </c>
      <c r="G556" s="143" t="s">
        <v>147</v>
      </c>
      <c r="H556" s="144">
        <v>258.51</v>
      </c>
      <c r="I556" s="145"/>
      <c r="J556" s="146">
        <f>ROUND(I556*H556,2)</f>
        <v>0</v>
      </c>
      <c r="K556" s="142" t="s">
        <v>132</v>
      </c>
      <c r="L556" s="33"/>
      <c r="M556" s="147" t="s">
        <v>1</v>
      </c>
      <c r="N556" s="148" t="s">
        <v>39</v>
      </c>
      <c r="O556" s="58"/>
      <c r="P556" s="149">
        <f>O556*H556</f>
        <v>0</v>
      </c>
      <c r="Q556" s="149">
        <v>0</v>
      </c>
      <c r="R556" s="149">
        <f>Q556*H556</f>
        <v>0</v>
      </c>
      <c r="S556" s="149">
        <v>0</v>
      </c>
      <c r="T556" s="150">
        <f>S556*H556</f>
        <v>0</v>
      </c>
      <c r="U556" s="32"/>
      <c r="V556" s="32"/>
      <c r="W556" s="32"/>
      <c r="X556" s="32"/>
      <c r="Y556" s="32"/>
      <c r="Z556" s="32"/>
      <c r="AA556" s="32"/>
      <c r="AB556" s="32"/>
      <c r="AC556" s="32"/>
      <c r="AD556" s="32"/>
      <c r="AE556" s="32"/>
      <c r="AR556" s="151" t="s">
        <v>89</v>
      </c>
      <c r="AT556" s="151" t="s">
        <v>128</v>
      </c>
      <c r="AU556" s="151" t="s">
        <v>83</v>
      </c>
      <c r="AY556" s="17" t="s">
        <v>125</v>
      </c>
      <c r="BE556" s="152">
        <f>IF(N556="základní",J556,0)</f>
        <v>0</v>
      </c>
      <c r="BF556" s="152">
        <f>IF(N556="snížená",J556,0)</f>
        <v>0</v>
      </c>
      <c r="BG556" s="152">
        <f>IF(N556="zákl. přenesená",J556,0)</f>
        <v>0</v>
      </c>
      <c r="BH556" s="152">
        <f>IF(N556="sníž. přenesená",J556,0)</f>
        <v>0</v>
      </c>
      <c r="BI556" s="152">
        <f>IF(N556="nulová",J556,0)</f>
        <v>0</v>
      </c>
      <c r="BJ556" s="17" t="s">
        <v>79</v>
      </c>
      <c r="BK556" s="152">
        <f>ROUND(I556*H556,2)</f>
        <v>0</v>
      </c>
      <c r="BL556" s="17" t="s">
        <v>89</v>
      </c>
      <c r="BM556" s="151" t="s">
        <v>834</v>
      </c>
    </row>
    <row r="557" spans="1:65" s="2" customFormat="1" ht="44.25" customHeight="1">
      <c r="A557" s="32"/>
      <c r="B557" s="139"/>
      <c r="C557" s="140" t="s">
        <v>835</v>
      </c>
      <c r="D557" s="140" t="s">
        <v>128</v>
      </c>
      <c r="E557" s="141" t="s">
        <v>836</v>
      </c>
      <c r="F557" s="142" t="s">
        <v>837</v>
      </c>
      <c r="G557" s="143" t="s">
        <v>147</v>
      </c>
      <c r="H557" s="144">
        <v>202.09899999999999</v>
      </c>
      <c r="I557" s="145"/>
      <c r="J557" s="146">
        <f>ROUND(I557*H557,2)</f>
        <v>0</v>
      </c>
      <c r="K557" s="142" t="s">
        <v>132</v>
      </c>
      <c r="L557" s="33"/>
      <c r="M557" s="147" t="s">
        <v>1</v>
      </c>
      <c r="N557" s="148" t="s">
        <v>39</v>
      </c>
      <c r="O557" s="58"/>
      <c r="P557" s="149">
        <f>O557*H557</f>
        <v>0</v>
      </c>
      <c r="Q557" s="149">
        <v>0</v>
      </c>
      <c r="R557" s="149">
        <f>Q557*H557</f>
        <v>0</v>
      </c>
      <c r="S557" s="149">
        <v>0</v>
      </c>
      <c r="T557" s="150">
        <f>S557*H557</f>
        <v>0</v>
      </c>
      <c r="U557" s="32"/>
      <c r="V557" s="32"/>
      <c r="W557" s="32"/>
      <c r="X557" s="32"/>
      <c r="Y557" s="32"/>
      <c r="Z557" s="32"/>
      <c r="AA557" s="32"/>
      <c r="AB557" s="32"/>
      <c r="AC557" s="32"/>
      <c r="AD557" s="32"/>
      <c r="AE557" s="32"/>
      <c r="AR557" s="151" t="s">
        <v>89</v>
      </c>
      <c r="AT557" s="151" t="s">
        <v>128</v>
      </c>
      <c r="AU557" s="151" t="s">
        <v>83</v>
      </c>
      <c r="AY557" s="17" t="s">
        <v>125</v>
      </c>
      <c r="BE557" s="152">
        <f>IF(N557="základní",J557,0)</f>
        <v>0</v>
      </c>
      <c r="BF557" s="152">
        <f>IF(N557="snížená",J557,0)</f>
        <v>0</v>
      </c>
      <c r="BG557" s="152">
        <f>IF(N557="zákl. přenesená",J557,0)</f>
        <v>0</v>
      </c>
      <c r="BH557" s="152">
        <f>IF(N557="sníž. přenesená",J557,0)</f>
        <v>0</v>
      </c>
      <c r="BI557" s="152">
        <f>IF(N557="nulová",J557,0)</f>
        <v>0</v>
      </c>
      <c r="BJ557" s="17" t="s">
        <v>79</v>
      </c>
      <c r="BK557" s="152">
        <f>ROUND(I557*H557,2)</f>
        <v>0</v>
      </c>
      <c r="BL557" s="17" t="s">
        <v>89</v>
      </c>
      <c r="BM557" s="151" t="s">
        <v>838</v>
      </c>
    </row>
    <row r="558" spans="1:65" s="12" customFormat="1" ht="22.9" customHeight="1">
      <c r="B558" s="126"/>
      <c r="D558" s="127" t="s">
        <v>73</v>
      </c>
      <c r="E558" s="137" t="s">
        <v>839</v>
      </c>
      <c r="F558" s="137" t="s">
        <v>840</v>
      </c>
      <c r="I558" s="129"/>
      <c r="J558" s="138">
        <f>BK558</f>
        <v>0</v>
      </c>
      <c r="L558" s="126"/>
      <c r="M558" s="131"/>
      <c r="N558" s="132"/>
      <c r="O558" s="132"/>
      <c r="P558" s="133">
        <f>P559</f>
        <v>0</v>
      </c>
      <c r="Q558" s="132"/>
      <c r="R558" s="133">
        <f>R559</f>
        <v>0</v>
      </c>
      <c r="S558" s="132"/>
      <c r="T558" s="134">
        <f>T559</f>
        <v>0</v>
      </c>
      <c r="AR558" s="127" t="s">
        <v>79</v>
      </c>
      <c r="AT558" s="135" t="s">
        <v>73</v>
      </c>
      <c r="AU558" s="135" t="s">
        <v>79</v>
      </c>
      <c r="AY558" s="127" t="s">
        <v>125</v>
      </c>
      <c r="BK558" s="136">
        <f>BK559</f>
        <v>0</v>
      </c>
    </row>
    <row r="559" spans="1:65" s="2" customFormat="1" ht="44.25" customHeight="1">
      <c r="A559" s="32"/>
      <c r="B559" s="139"/>
      <c r="C559" s="140" t="s">
        <v>841</v>
      </c>
      <c r="D559" s="140" t="s">
        <v>128</v>
      </c>
      <c r="E559" s="141" t="s">
        <v>842</v>
      </c>
      <c r="F559" s="142" t="s">
        <v>843</v>
      </c>
      <c r="G559" s="143" t="s">
        <v>147</v>
      </c>
      <c r="H559" s="144">
        <v>1041.3499999999999</v>
      </c>
      <c r="I559" s="145"/>
      <c r="J559" s="146">
        <f>ROUND(I559*H559,2)</f>
        <v>0</v>
      </c>
      <c r="K559" s="142" t="s">
        <v>132</v>
      </c>
      <c r="L559" s="33"/>
      <c r="M559" s="147" t="s">
        <v>1</v>
      </c>
      <c r="N559" s="148" t="s">
        <v>39</v>
      </c>
      <c r="O559" s="58"/>
      <c r="P559" s="149">
        <f>O559*H559</f>
        <v>0</v>
      </c>
      <c r="Q559" s="149">
        <v>0</v>
      </c>
      <c r="R559" s="149">
        <f>Q559*H559</f>
        <v>0</v>
      </c>
      <c r="S559" s="149">
        <v>0</v>
      </c>
      <c r="T559" s="150">
        <f>S559*H559</f>
        <v>0</v>
      </c>
      <c r="U559" s="32"/>
      <c r="V559" s="32"/>
      <c r="W559" s="32"/>
      <c r="X559" s="32"/>
      <c r="Y559" s="32"/>
      <c r="Z559" s="32"/>
      <c r="AA559" s="32"/>
      <c r="AB559" s="32"/>
      <c r="AC559" s="32"/>
      <c r="AD559" s="32"/>
      <c r="AE559" s="32"/>
      <c r="AR559" s="151" t="s">
        <v>89</v>
      </c>
      <c r="AT559" s="151" t="s">
        <v>128</v>
      </c>
      <c r="AU559" s="151" t="s">
        <v>83</v>
      </c>
      <c r="AY559" s="17" t="s">
        <v>125</v>
      </c>
      <c r="BE559" s="152">
        <f>IF(N559="základní",J559,0)</f>
        <v>0</v>
      </c>
      <c r="BF559" s="152">
        <f>IF(N559="snížená",J559,0)</f>
        <v>0</v>
      </c>
      <c r="BG559" s="152">
        <f>IF(N559="zákl. přenesená",J559,0)</f>
        <v>0</v>
      </c>
      <c r="BH559" s="152">
        <f>IF(N559="sníž. přenesená",J559,0)</f>
        <v>0</v>
      </c>
      <c r="BI559" s="152">
        <f>IF(N559="nulová",J559,0)</f>
        <v>0</v>
      </c>
      <c r="BJ559" s="17" t="s">
        <v>79</v>
      </c>
      <c r="BK559" s="152">
        <f>ROUND(I559*H559,2)</f>
        <v>0</v>
      </c>
      <c r="BL559" s="17" t="s">
        <v>89</v>
      </c>
      <c r="BM559" s="151" t="s">
        <v>844</v>
      </c>
    </row>
    <row r="560" spans="1:65" s="12" customFormat="1" ht="25.9" customHeight="1">
      <c r="B560" s="126"/>
      <c r="D560" s="127" t="s">
        <v>73</v>
      </c>
      <c r="E560" s="128" t="s">
        <v>845</v>
      </c>
      <c r="F560" s="128" t="s">
        <v>846</v>
      </c>
      <c r="I560" s="129"/>
      <c r="J560" s="130">
        <f>BK560</f>
        <v>0</v>
      </c>
      <c r="L560" s="126"/>
      <c r="M560" s="131"/>
      <c r="N560" s="132"/>
      <c r="O560" s="132"/>
      <c r="P560" s="133">
        <f>SUM(P561:P569)</f>
        <v>0</v>
      </c>
      <c r="Q560" s="132"/>
      <c r="R560" s="133">
        <f>SUM(R561:R569)</f>
        <v>0</v>
      </c>
      <c r="S560" s="132"/>
      <c r="T560" s="134">
        <f>SUM(T561:T569)</f>
        <v>0</v>
      </c>
      <c r="AR560" s="127" t="s">
        <v>151</v>
      </c>
      <c r="AT560" s="135" t="s">
        <v>73</v>
      </c>
      <c r="AU560" s="135" t="s">
        <v>74</v>
      </c>
      <c r="AY560" s="127" t="s">
        <v>125</v>
      </c>
      <c r="BK560" s="136">
        <f>SUM(BK561:BK569)</f>
        <v>0</v>
      </c>
    </row>
    <row r="561" spans="1:65" s="2" customFormat="1" ht="15.75" customHeight="1">
      <c r="A561" s="32"/>
      <c r="B561" s="139"/>
      <c r="C561" s="140" t="s">
        <v>847</v>
      </c>
      <c r="D561" s="140" t="s">
        <v>128</v>
      </c>
      <c r="E561" s="141" t="s">
        <v>79</v>
      </c>
      <c r="F561" s="142" t="s">
        <v>848</v>
      </c>
      <c r="G561" s="143" t="s">
        <v>561</v>
      </c>
      <c r="H561" s="144">
        <v>1</v>
      </c>
      <c r="I561" s="145"/>
      <c r="J561" s="146">
        <f t="shared" ref="J561:J569" si="20">ROUND(I561*H561,2)</f>
        <v>0</v>
      </c>
      <c r="K561" s="142" t="s">
        <v>1</v>
      </c>
      <c r="L561" s="33"/>
      <c r="M561" s="147" t="s">
        <v>1</v>
      </c>
      <c r="N561" s="148" t="s">
        <v>39</v>
      </c>
      <c r="O561" s="58"/>
      <c r="P561" s="149">
        <f t="shared" ref="P561:P569" si="21">O561*H561</f>
        <v>0</v>
      </c>
      <c r="Q561" s="149">
        <v>0</v>
      </c>
      <c r="R561" s="149">
        <f t="shared" ref="R561:R569" si="22">Q561*H561</f>
        <v>0</v>
      </c>
      <c r="S561" s="149">
        <v>0</v>
      </c>
      <c r="T561" s="150">
        <f t="shared" ref="T561:T569" si="23">S561*H561</f>
        <v>0</v>
      </c>
      <c r="U561" s="32"/>
      <c r="V561" s="32"/>
      <c r="W561" s="32"/>
      <c r="X561" s="32"/>
      <c r="Y561" s="32"/>
      <c r="Z561" s="32"/>
      <c r="AA561" s="32"/>
      <c r="AB561" s="32"/>
      <c r="AC561" s="32"/>
      <c r="AD561" s="32"/>
      <c r="AE561" s="32"/>
      <c r="AR561" s="151" t="s">
        <v>89</v>
      </c>
      <c r="AT561" s="151" t="s">
        <v>128</v>
      </c>
      <c r="AU561" s="151" t="s">
        <v>79</v>
      </c>
      <c r="AY561" s="17" t="s">
        <v>125</v>
      </c>
      <c r="BE561" s="152">
        <f t="shared" ref="BE561:BE569" si="24">IF(N561="základní",J561,0)</f>
        <v>0</v>
      </c>
      <c r="BF561" s="152">
        <f t="shared" ref="BF561:BF569" si="25">IF(N561="snížená",J561,0)</f>
        <v>0</v>
      </c>
      <c r="BG561" s="152">
        <f t="shared" ref="BG561:BG569" si="26">IF(N561="zákl. přenesená",J561,0)</f>
        <v>0</v>
      </c>
      <c r="BH561" s="152">
        <f t="shared" ref="BH561:BH569" si="27">IF(N561="sníž. přenesená",J561,0)</f>
        <v>0</v>
      </c>
      <c r="BI561" s="152">
        <f t="shared" ref="BI561:BI569" si="28">IF(N561="nulová",J561,0)</f>
        <v>0</v>
      </c>
      <c r="BJ561" s="17" t="s">
        <v>79</v>
      </c>
      <c r="BK561" s="152">
        <f t="shared" ref="BK561:BK569" si="29">ROUND(I561*H561,2)</f>
        <v>0</v>
      </c>
      <c r="BL561" s="17" t="s">
        <v>89</v>
      </c>
      <c r="BM561" s="151" t="s">
        <v>849</v>
      </c>
    </row>
    <row r="562" spans="1:65" s="2" customFormat="1" ht="37.5" customHeight="1">
      <c r="A562" s="32"/>
      <c r="B562" s="139"/>
      <c r="C562" s="140" t="s">
        <v>850</v>
      </c>
      <c r="D562" s="140" t="s">
        <v>128</v>
      </c>
      <c r="E562" s="141" t="s">
        <v>83</v>
      </c>
      <c r="F562" s="142" t="s">
        <v>881</v>
      </c>
      <c r="G562" s="143" t="s">
        <v>561</v>
      </c>
      <c r="H562" s="144">
        <v>1</v>
      </c>
      <c r="I562" s="145"/>
      <c r="J562" s="146">
        <f t="shared" si="20"/>
        <v>0</v>
      </c>
      <c r="K562" s="142" t="s">
        <v>1</v>
      </c>
      <c r="L562" s="33"/>
      <c r="M562" s="147" t="s">
        <v>1</v>
      </c>
      <c r="N562" s="148" t="s">
        <v>39</v>
      </c>
      <c r="O562" s="58"/>
      <c r="P562" s="149">
        <f t="shared" si="21"/>
        <v>0</v>
      </c>
      <c r="Q562" s="149">
        <v>0</v>
      </c>
      <c r="R562" s="149">
        <f t="shared" si="22"/>
        <v>0</v>
      </c>
      <c r="S562" s="149">
        <v>0</v>
      </c>
      <c r="T562" s="150">
        <f t="shared" si="23"/>
        <v>0</v>
      </c>
      <c r="U562" s="32"/>
      <c r="V562" s="32"/>
      <c r="W562" s="32"/>
      <c r="X562" s="32"/>
      <c r="Y562" s="32"/>
      <c r="Z562" s="32"/>
      <c r="AA562" s="32"/>
      <c r="AB562" s="32"/>
      <c r="AC562" s="32"/>
      <c r="AD562" s="32"/>
      <c r="AE562" s="32"/>
      <c r="AR562" s="151" t="s">
        <v>89</v>
      </c>
      <c r="AT562" s="151" t="s">
        <v>128</v>
      </c>
      <c r="AU562" s="151" t="s">
        <v>79</v>
      </c>
      <c r="AY562" s="17" t="s">
        <v>125</v>
      </c>
      <c r="BE562" s="152">
        <f t="shared" si="24"/>
        <v>0</v>
      </c>
      <c r="BF562" s="152">
        <f t="shared" si="25"/>
        <v>0</v>
      </c>
      <c r="BG562" s="152">
        <f t="shared" si="26"/>
        <v>0</v>
      </c>
      <c r="BH562" s="152">
        <f t="shared" si="27"/>
        <v>0</v>
      </c>
      <c r="BI562" s="152">
        <f t="shared" si="28"/>
        <v>0</v>
      </c>
      <c r="BJ562" s="17" t="s">
        <v>79</v>
      </c>
      <c r="BK562" s="152">
        <f t="shared" si="29"/>
        <v>0</v>
      </c>
      <c r="BL562" s="17" t="s">
        <v>89</v>
      </c>
      <c r="BM562" s="151" t="s">
        <v>851</v>
      </c>
    </row>
    <row r="563" spans="1:65" s="2" customFormat="1" ht="24.2" customHeight="1">
      <c r="A563" s="32"/>
      <c r="B563" s="139"/>
      <c r="C563" s="140" t="s">
        <v>852</v>
      </c>
      <c r="D563" s="140" t="s">
        <v>128</v>
      </c>
      <c r="E563" s="141" t="s">
        <v>86</v>
      </c>
      <c r="F563" s="142" t="s">
        <v>853</v>
      </c>
      <c r="G563" s="143" t="s">
        <v>854</v>
      </c>
      <c r="H563" s="144">
        <v>1</v>
      </c>
      <c r="I563" s="145"/>
      <c r="J563" s="146">
        <f t="shared" si="20"/>
        <v>0</v>
      </c>
      <c r="K563" s="142" t="s">
        <v>1</v>
      </c>
      <c r="L563" s="33"/>
      <c r="M563" s="147" t="s">
        <v>1</v>
      </c>
      <c r="N563" s="148" t="s">
        <v>39</v>
      </c>
      <c r="O563" s="58"/>
      <c r="P563" s="149">
        <f t="shared" si="21"/>
        <v>0</v>
      </c>
      <c r="Q563" s="149">
        <v>0</v>
      </c>
      <c r="R563" s="149">
        <f t="shared" si="22"/>
        <v>0</v>
      </c>
      <c r="S563" s="149">
        <v>0</v>
      </c>
      <c r="T563" s="150">
        <f t="shared" si="23"/>
        <v>0</v>
      </c>
      <c r="U563" s="32"/>
      <c r="V563" s="32"/>
      <c r="W563" s="32"/>
      <c r="X563" s="32"/>
      <c r="Y563" s="32"/>
      <c r="Z563" s="32"/>
      <c r="AA563" s="32"/>
      <c r="AB563" s="32"/>
      <c r="AC563" s="32"/>
      <c r="AD563" s="32"/>
      <c r="AE563" s="32"/>
      <c r="AR563" s="151" t="s">
        <v>89</v>
      </c>
      <c r="AT563" s="151" t="s">
        <v>128</v>
      </c>
      <c r="AU563" s="151" t="s">
        <v>79</v>
      </c>
      <c r="AY563" s="17" t="s">
        <v>125</v>
      </c>
      <c r="BE563" s="152">
        <f t="shared" si="24"/>
        <v>0</v>
      </c>
      <c r="BF563" s="152">
        <f t="shared" si="25"/>
        <v>0</v>
      </c>
      <c r="BG563" s="152">
        <f t="shared" si="26"/>
        <v>0</v>
      </c>
      <c r="BH563" s="152">
        <f t="shared" si="27"/>
        <v>0</v>
      </c>
      <c r="BI563" s="152">
        <f t="shared" si="28"/>
        <v>0</v>
      </c>
      <c r="BJ563" s="17" t="s">
        <v>79</v>
      </c>
      <c r="BK563" s="152">
        <f t="shared" si="29"/>
        <v>0</v>
      </c>
      <c r="BL563" s="17" t="s">
        <v>89</v>
      </c>
      <c r="BM563" s="151" t="s">
        <v>855</v>
      </c>
    </row>
    <row r="564" spans="1:65" s="2" customFormat="1" ht="16.5" customHeight="1">
      <c r="A564" s="32"/>
      <c r="B564" s="139"/>
      <c r="C564" s="140" t="s">
        <v>856</v>
      </c>
      <c r="D564" s="140" t="s">
        <v>128</v>
      </c>
      <c r="E564" s="141" t="s">
        <v>89</v>
      </c>
      <c r="F564" s="142" t="s">
        <v>857</v>
      </c>
      <c r="G564" s="143" t="s">
        <v>561</v>
      </c>
      <c r="H564" s="144">
        <v>1</v>
      </c>
      <c r="I564" s="145"/>
      <c r="J564" s="146">
        <f t="shared" si="20"/>
        <v>0</v>
      </c>
      <c r="K564" s="142" t="s">
        <v>1</v>
      </c>
      <c r="L564" s="33"/>
      <c r="M564" s="147" t="s">
        <v>1</v>
      </c>
      <c r="N564" s="148" t="s">
        <v>39</v>
      </c>
      <c r="O564" s="58"/>
      <c r="P564" s="149">
        <f t="shared" si="21"/>
        <v>0</v>
      </c>
      <c r="Q564" s="149">
        <v>0</v>
      </c>
      <c r="R564" s="149">
        <f t="shared" si="22"/>
        <v>0</v>
      </c>
      <c r="S564" s="149">
        <v>0</v>
      </c>
      <c r="T564" s="150">
        <f t="shared" si="23"/>
        <v>0</v>
      </c>
      <c r="U564" s="32"/>
      <c r="V564" s="32"/>
      <c r="W564" s="32"/>
      <c r="X564" s="32"/>
      <c r="Y564" s="32"/>
      <c r="Z564" s="32"/>
      <c r="AA564" s="32"/>
      <c r="AB564" s="32"/>
      <c r="AC564" s="32"/>
      <c r="AD564" s="32"/>
      <c r="AE564" s="32"/>
      <c r="AR564" s="151" t="s">
        <v>89</v>
      </c>
      <c r="AT564" s="151" t="s">
        <v>128</v>
      </c>
      <c r="AU564" s="151" t="s">
        <v>79</v>
      </c>
      <c r="AY564" s="17" t="s">
        <v>125</v>
      </c>
      <c r="BE564" s="152">
        <f t="shared" si="24"/>
        <v>0</v>
      </c>
      <c r="BF564" s="152">
        <f t="shared" si="25"/>
        <v>0</v>
      </c>
      <c r="BG564" s="152">
        <f t="shared" si="26"/>
        <v>0</v>
      </c>
      <c r="BH564" s="152">
        <f t="shared" si="27"/>
        <v>0</v>
      </c>
      <c r="BI564" s="152">
        <f t="shared" si="28"/>
        <v>0</v>
      </c>
      <c r="BJ564" s="17" t="s">
        <v>79</v>
      </c>
      <c r="BK564" s="152">
        <f t="shared" si="29"/>
        <v>0</v>
      </c>
      <c r="BL564" s="17" t="s">
        <v>89</v>
      </c>
      <c r="BM564" s="151" t="s">
        <v>858</v>
      </c>
    </row>
    <row r="565" spans="1:65" s="2" customFormat="1" ht="16.5" customHeight="1">
      <c r="A565" s="32"/>
      <c r="B565" s="139"/>
      <c r="C565" s="140" t="s">
        <v>859</v>
      </c>
      <c r="D565" s="140" t="s">
        <v>128</v>
      </c>
      <c r="E565" s="141" t="s">
        <v>151</v>
      </c>
      <c r="F565" s="142" t="s">
        <v>860</v>
      </c>
      <c r="G565" s="143" t="s">
        <v>561</v>
      </c>
      <c r="H565" s="144">
        <v>1</v>
      </c>
      <c r="I565" s="145"/>
      <c r="J565" s="146">
        <f t="shared" si="20"/>
        <v>0</v>
      </c>
      <c r="K565" s="142" t="s">
        <v>1</v>
      </c>
      <c r="L565" s="33"/>
      <c r="M565" s="147" t="s">
        <v>1</v>
      </c>
      <c r="N565" s="148" t="s">
        <v>39</v>
      </c>
      <c r="O565" s="58"/>
      <c r="P565" s="149">
        <f t="shared" si="21"/>
        <v>0</v>
      </c>
      <c r="Q565" s="149">
        <v>0</v>
      </c>
      <c r="R565" s="149">
        <f t="shared" si="22"/>
        <v>0</v>
      </c>
      <c r="S565" s="149">
        <v>0</v>
      </c>
      <c r="T565" s="150">
        <f t="shared" si="23"/>
        <v>0</v>
      </c>
      <c r="U565" s="32"/>
      <c r="V565" s="32"/>
      <c r="W565" s="32"/>
      <c r="X565" s="32"/>
      <c r="Y565" s="32"/>
      <c r="Z565" s="32"/>
      <c r="AA565" s="32"/>
      <c r="AB565" s="32"/>
      <c r="AC565" s="32"/>
      <c r="AD565" s="32"/>
      <c r="AE565" s="32"/>
      <c r="AR565" s="151" t="s">
        <v>89</v>
      </c>
      <c r="AT565" s="151" t="s">
        <v>128</v>
      </c>
      <c r="AU565" s="151" t="s">
        <v>79</v>
      </c>
      <c r="AY565" s="17" t="s">
        <v>125</v>
      </c>
      <c r="BE565" s="152">
        <f t="shared" si="24"/>
        <v>0</v>
      </c>
      <c r="BF565" s="152">
        <f t="shared" si="25"/>
        <v>0</v>
      </c>
      <c r="BG565" s="152">
        <f t="shared" si="26"/>
        <v>0</v>
      </c>
      <c r="BH565" s="152">
        <f t="shared" si="27"/>
        <v>0</v>
      </c>
      <c r="BI565" s="152">
        <f t="shared" si="28"/>
        <v>0</v>
      </c>
      <c r="BJ565" s="17" t="s">
        <v>79</v>
      </c>
      <c r="BK565" s="152">
        <f t="shared" si="29"/>
        <v>0</v>
      </c>
      <c r="BL565" s="17" t="s">
        <v>89</v>
      </c>
      <c r="BM565" s="151" t="s">
        <v>861</v>
      </c>
    </row>
    <row r="566" spans="1:65" s="2" customFormat="1" ht="16.5" customHeight="1">
      <c r="A566" s="32"/>
      <c r="B566" s="139"/>
      <c r="C566" s="140" t="s">
        <v>862</v>
      </c>
      <c r="D566" s="140" t="s">
        <v>128</v>
      </c>
      <c r="E566" s="141" t="s">
        <v>156</v>
      </c>
      <c r="F566" s="142" t="s">
        <v>863</v>
      </c>
      <c r="G566" s="143" t="s">
        <v>561</v>
      </c>
      <c r="H566" s="144">
        <v>1</v>
      </c>
      <c r="I566" s="145"/>
      <c r="J566" s="146">
        <f t="shared" si="20"/>
        <v>0</v>
      </c>
      <c r="K566" s="142" t="s">
        <v>1</v>
      </c>
      <c r="L566" s="33"/>
      <c r="M566" s="147" t="s">
        <v>1</v>
      </c>
      <c r="N566" s="148" t="s">
        <v>39</v>
      </c>
      <c r="O566" s="58"/>
      <c r="P566" s="149">
        <f t="shared" si="21"/>
        <v>0</v>
      </c>
      <c r="Q566" s="149">
        <v>0</v>
      </c>
      <c r="R566" s="149">
        <f t="shared" si="22"/>
        <v>0</v>
      </c>
      <c r="S566" s="149">
        <v>0</v>
      </c>
      <c r="T566" s="150">
        <f t="shared" si="23"/>
        <v>0</v>
      </c>
      <c r="U566" s="32"/>
      <c r="V566" s="32"/>
      <c r="W566" s="32"/>
      <c r="X566" s="32"/>
      <c r="Y566" s="32"/>
      <c r="Z566" s="32"/>
      <c r="AA566" s="32"/>
      <c r="AB566" s="32"/>
      <c r="AC566" s="32"/>
      <c r="AD566" s="32"/>
      <c r="AE566" s="32"/>
      <c r="AR566" s="151" t="s">
        <v>89</v>
      </c>
      <c r="AT566" s="151" t="s">
        <v>128</v>
      </c>
      <c r="AU566" s="151" t="s">
        <v>79</v>
      </c>
      <c r="AY566" s="17" t="s">
        <v>125</v>
      </c>
      <c r="BE566" s="152">
        <f t="shared" si="24"/>
        <v>0</v>
      </c>
      <c r="BF566" s="152">
        <f t="shared" si="25"/>
        <v>0</v>
      </c>
      <c r="BG566" s="152">
        <f t="shared" si="26"/>
        <v>0</v>
      </c>
      <c r="BH566" s="152">
        <f t="shared" si="27"/>
        <v>0</v>
      </c>
      <c r="BI566" s="152">
        <f t="shared" si="28"/>
        <v>0</v>
      </c>
      <c r="BJ566" s="17" t="s">
        <v>79</v>
      </c>
      <c r="BK566" s="152">
        <f t="shared" si="29"/>
        <v>0</v>
      </c>
      <c r="BL566" s="17" t="s">
        <v>89</v>
      </c>
      <c r="BM566" s="151" t="s">
        <v>864</v>
      </c>
    </row>
    <row r="567" spans="1:65" s="2" customFormat="1" ht="16.5" customHeight="1">
      <c r="A567" s="32"/>
      <c r="B567" s="139"/>
      <c r="C567" s="140" t="s">
        <v>865</v>
      </c>
      <c r="D567" s="140" t="s">
        <v>128</v>
      </c>
      <c r="E567" s="141" t="s">
        <v>161</v>
      </c>
      <c r="F567" s="142" t="s">
        <v>866</v>
      </c>
      <c r="G567" s="143" t="s">
        <v>561</v>
      </c>
      <c r="H567" s="144">
        <v>1</v>
      </c>
      <c r="I567" s="145"/>
      <c r="J567" s="146">
        <f t="shared" si="20"/>
        <v>0</v>
      </c>
      <c r="K567" s="142" t="s">
        <v>1</v>
      </c>
      <c r="L567" s="33"/>
      <c r="M567" s="147" t="s">
        <v>1</v>
      </c>
      <c r="N567" s="148" t="s">
        <v>39</v>
      </c>
      <c r="O567" s="58"/>
      <c r="P567" s="149">
        <f t="shared" si="21"/>
        <v>0</v>
      </c>
      <c r="Q567" s="149">
        <v>0</v>
      </c>
      <c r="R567" s="149">
        <f t="shared" si="22"/>
        <v>0</v>
      </c>
      <c r="S567" s="149">
        <v>0</v>
      </c>
      <c r="T567" s="150">
        <f t="shared" si="23"/>
        <v>0</v>
      </c>
      <c r="U567" s="32"/>
      <c r="V567" s="32"/>
      <c r="W567" s="32"/>
      <c r="X567" s="32"/>
      <c r="Y567" s="32"/>
      <c r="Z567" s="32"/>
      <c r="AA567" s="32"/>
      <c r="AB567" s="32"/>
      <c r="AC567" s="32"/>
      <c r="AD567" s="32"/>
      <c r="AE567" s="32"/>
      <c r="AR567" s="151" t="s">
        <v>89</v>
      </c>
      <c r="AT567" s="151" t="s">
        <v>128</v>
      </c>
      <c r="AU567" s="151" t="s">
        <v>79</v>
      </c>
      <c r="AY567" s="17" t="s">
        <v>125</v>
      </c>
      <c r="BE567" s="152">
        <f t="shared" si="24"/>
        <v>0</v>
      </c>
      <c r="BF567" s="152">
        <f t="shared" si="25"/>
        <v>0</v>
      </c>
      <c r="BG567" s="152">
        <f t="shared" si="26"/>
        <v>0</v>
      </c>
      <c r="BH567" s="152">
        <f t="shared" si="27"/>
        <v>0</v>
      </c>
      <c r="BI567" s="152">
        <f t="shared" si="28"/>
        <v>0</v>
      </c>
      <c r="BJ567" s="17" t="s">
        <v>79</v>
      </c>
      <c r="BK567" s="152">
        <f t="shared" si="29"/>
        <v>0</v>
      </c>
      <c r="BL567" s="17" t="s">
        <v>89</v>
      </c>
      <c r="BM567" s="151" t="s">
        <v>867</v>
      </c>
    </row>
    <row r="568" spans="1:65" s="2" customFormat="1" ht="48" customHeight="1">
      <c r="A568" s="32"/>
      <c r="B568" s="139"/>
      <c r="C568" s="140" t="s">
        <v>868</v>
      </c>
      <c r="D568" s="140" t="s">
        <v>128</v>
      </c>
      <c r="E568" s="141" t="s">
        <v>148</v>
      </c>
      <c r="F568" s="142" t="s">
        <v>882</v>
      </c>
      <c r="G568" s="143" t="s">
        <v>561</v>
      </c>
      <c r="H568" s="144">
        <v>1</v>
      </c>
      <c r="I568" s="145"/>
      <c r="J568" s="146">
        <f t="shared" si="20"/>
        <v>0</v>
      </c>
      <c r="K568" s="142" t="s">
        <v>1</v>
      </c>
      <c r="L568" s="33"/>
      <c r="M568" s="147" t="s">
        <v>1</v>
      </c>
      <c r="N568" s="148" t="s">
        <v>39</v>
      </c>
      <c r="O568" s="58"/>
      <c r="P568" s="149">
        <f t="shared" si="21"/>
        <v>0</v>
      </c>
      <c r="Q568" s="149">
        <v>0</v>
      </c>
      <c r="R568" s="149">
        <f t="shared" si="22"/>
        <v>0</v>
      </c>
      <c r="S568" s="149">
        <v>0</v>
      </c>
      <c r="T568" s="150">
        <f t="shared" si="23"/>
        <v>0</v>
      </c>
      <c r="U568" s="32"/>
      <c r="V568" s="32"/>
      <c r="W568" s="32"/>
      <c r="X568" s="32"/>
      <c r="Y568" s="32"/>
      <c r="Z568" s="32"/>
      <c r="AA568" s="32"/>
      <c r="AB568" s="32"/>
      <c r="AC568" s="32"/>
      <c r="AD568" s="32"/>
      <c r="AE568" s="32"/>
      <c r="AR568" s="151" t="s">
        <v>89</v>
      </c>
      <c r="AT568" s="151" t="s">
        <v>128</v>
      </c>
      <c r="AU568" s="151" t="s">
        <v>79</v>
      </c>
      <c r="AY568" s="17" t="s">
        <v>125</v>
      </c>
      <c r="BE568" s="152">
        <f t="shared" si="24"/>
        <v>0</v>
      </c>
      <c r="BF568" s="152">
        <f t="shared" si="25"/>
        <v>0</v>
      </c>
      <c r="BG568" s="152">
        <f t="shared" si="26"/>
        <v>0</v>
      </c>
      <c r="BH568" s="152">
        <f t="shared" si="27"/>
        <v>0</v>
      </c>
      <c r="BI568" s="152">
        <f t="shared" si="28"/>
        <v>0</v>
      </c>
      <c r="BJ568" s="17" t="s">
        <v>79</v>
      </c>
      <c r="BK568" s="152">
        <f t="shared" si="29"/>
        <v>0</v>
      </c>
      <c r="BL568" s="17" t="s">
        <v>89</v>
      </c>
      <c r="BM568" s="151" t="s">
        <v>869</v>
      </c>
    </row>
    <row r="569" spans="1:65" s="2" customFormat="1" ht="16.5" customHeight="1">
      <c r="A569" s="32"/>
      <c r="B569" s="139"/>
      <c r="C569" s="140" t="s">
        <v>870</v>
      </c>
      <c r="D569" s="140" t="s">
        <v>128</v>
      </c>
      <c r="E569" s="141" t="s">
        <v>175</v>
      </c>
      <c r="F569" s="142" t="s">
        <v>871</v>
      </c>
      <c r="G569" s="143" t="s">
        <v>561</v>
      </c>
      <c r="H569" s="144">
        <v>1</v>
      </c>
      <c r="I569" s="145"/>
      <c r="J569" s="146">
        <f t="shared" si="20"/>
        <v>0</v>
      </c>
      <c r="K569" s="142" t="s">
        <v>1</v>
      </c>
      <c r="L569" s="33"/>
      <c r="M569" s="187" t="s">
        <v>1</v>
      </c>
      <c r="N569" s="188" t="s">
        <v>39</v>
      </c>
      <c r="O569" s="189"/>
      <c r="P569" s="190">
        <f t="shared" si="21"/>
        <v>0</v>
      </c>
      <c r="Q569" s="190">
        <v>0</v>
      </c>
      <c r="R569" s="190">
        <f t="shared" si="22"/>
        <v>0</v>
      </c>
      <c r="S569" s="190">
        <v>0</v>
      </c>
      <c r="T569" s="191">
        <f t="shared" si="23"/>
        <v>0</v>
      </c>
      <c r="U569" s="32"/>
      <c r="V569" s="32"/>
      <c r="W569" s="32"/>
      <c r="X569" s="32"/>
      <c r="Y569" s="32"/>
      <c r="Z569" s="32"/>
      <c r="AA569" s="32"/>
      <c r="AB569" s="32"/>
      <c r="AC569" s="32"/>
      <c r="AD569" s="32"/>
      <c r="AE569" s="32"/>
      <c r="AR569" s="151" t="s">
        <v>89</v>
      </c>
      <c r="AT569" s="151" t="s">
        <v>128</v>
      </c>
      <c r="AU569" s="151" t="s">
        <v>79</v>
      </c>
      <c r="AY569" s="17" t="s">
        <v>125</v>
      </c>
      <c r="BE569" s="152">
        <f t="shared" si="24"/>
        <v>0</v>
      </c>
      <c r="BF569" s="152">
        <f t="shared" si="25"/>
        <v>0</v>
      </c>
      <c r="BG569" s="152">
        <f t="shared" si="26"/>
        <v>0</v>
      </c>
      <c r="BH569" s="152">
        <f t="shared" si="27"/>
        <v>0</v>
      </c>
      <c r="BI569" s="152">
        <f t="shared" si="28"/>
        <v>0</v>
      </c>
      <c r="BJ569" s="17" t="s">
        <v>79</v>
      </c>
      <c r="BK569" s="152">
        <f t="shared" si="29"/>
        <v>0</v>
      </c>
      <c r="BL569" s="17" t="s">
        <v>89</v>
      </c>
      <c r="BM569" s="151" t="s">
        <v>872</v>
      </c>
    </row>
    <row r="570" spans="1:65" s="2" customFormat="1" ht="6.95" customHeight="1">
      <c r="A570" s="32"/>
      <c r="B570" s="47"/>
      <c r="C570" s="48"/>
      <c r="D570" s="48"/>
      <c r="E570" s="48"/>
      <c r="F570" s="48"/>
      <c r="G570" s="48"/>
      <c r="H570" s="48"/>
      <c r="I570" s="48"/>
      <c r="J570" s="48"/>
      <c r="K570" s="48"/>
      <c r="L570" s="33"/>
      <c r="M570" s="32"/>
      <c r="O570" s="32"/>
      <c r="P570" s="32"/>
      <c r="Q570" s="32"/>
      <c r="R570" s="32"/>
      <c r="S570" s="32"/>
      <c r="T570" s="32"/>
      <c r="U570" s="32"/>
      <c r="V570" s="32"/>
      <c r="W570" s="32"/>
      <c r="X570" s="32"/>
      <c r="Y570" s="32"/>
      <c r="Z570" s="32"/>
      <c r="AA570" s="32"/>
      <c r="AB570" s="32"/>
      <c r="AC570" s="32"/>
      <c r="AD570" s="32"/>
      <c r="AE570" s="32"/>
    </row>
  </sheetData>
  <autoFilter ref="C127:K569"/>
  <mergeCells count="9">
    <mergeCell ref="E87:H87"/>
    <mergeCell ref="E118:H118"/>
    <mergeCell ref="E120:H120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18"/>
  <sheetViews>
    <sheetView showGridLines="0" topLeftCell="A92" workbookViewId="0">
      <selection activeCell="J31" sqref="J31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192" t="s">
        <v>5</v>
      </c>
      <c r="M2" s="193"/>
      <c r="N2" s="193"/>
      <c r="O2" s="193"/>
      <c r="P2" s="193"/>
      <c r="Q2" s="193"/>
      <c r="R2" s="193"/>
      <c r="S2" s="193"/>
      <c r="T2" s="193"/>
      <c r="U2" s="193"/>
      <c r="V2" s="193"/>
      <c r="AT2" s="17" t="s">
        <v>85</v>
      </c>
    </row>
    <row r="3" spans="1:46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83</v>
      </c>
    </row>
    <row r="4" spans="1:46" s="1" customFormat="1" ht="24.95" customHeight="1">
      <c r="B4" s="20"/>
      <c r="D4" s="21" t="s">
        <v>90</v>
      </c>
      <c r="L4" s="20"/>
      <c r="M4" s="89" t="s">
        <v>10</v>
      </c>
      <c r="AT4" s="17" t="s">
        <v>3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27" t="s">
        <v>15</v>
      </c>
      <c r="L6" s="20"/>
    </row>
    <row r="7" spans="1:46" s="1" customFormat="1" ht="26.25" customHeight="1">
      <c r="B7" s="20"/>
      <c r="E7" s="232" t="str">
        <f>'Rekapitulace stavby'!K6</f>
        <v>Dopravní terminál v Bohumíně-autobusové stanoviště a cyklostezka na ul.9.května</v>
      </c>
      <c r="F7" s="233"/>
      <c r="G7" s="233"/>
      <c r="H7" s="233"/>
      <c r="L7" s="20"/>
    </row>
    <row r="8" spans="1:46" s="2" customFormat="1" ht="12" customHeight="1">
      <c r="A8" s="32"/>
      <c r="B8" s="33"/>
      <c r="C8" s="32"/>
      <c r="D8" s="27" t="s">
        <v>91</v>
      </c>
      <c r="E8" s="32"/>
      <c r="F8" s="32"/>
      <c r="G8" s="32"/>
      <c r="H8" s="32"/>
      <c r="I8" s="32"/>
      <c r="J8" s="32"/>
      <c r="K8" s="32"/>
      <c r="L8" s="42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6.5" customHeight="1">
      <c r="A9" s="32"/>
      <c r="B9" s="33"/>
      <c r="C9" s="32"/>
      <c r="D9" s="32"/>
      <c r="E9" s="212" t="s">
        <v>873</v>
      </c>
      <c r="F9" s="231"/>
      <c r="G9" s="231"/>
      <c r="H9" s="231"/>
      <c r="I9" s="32"/>
      <c r="J9" s="32"/>
      <c r="K9" s="32"/>
      <c r="L9" s="4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>
      <c r="A10" s="32"/>
      <c r="B10" s="33"/>
      <c r="C10" s="32"/>
      <c r="D10" s="32"/>
      <c r="E10" s="32"/>
      <c r="F10" s="32"/>
      <c r="G10" s="32"/>
      <c r="H10" s="32"/>
      <c r="I10" s="32"/>
      <c r="J10" s="32"/>
      <c r="K10" s="32"/>
      <c r="L10" s="4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customHeight="1">
      <c r="A11" s="32"/>
      <c r="B11" s="33"/>
      <c r="C11" s="32"/>
      <c r="D11" s="27" t="s">
        <v>17</v>
      </c>
      <c r="E11" s="32"/>
      <c r="F11" s="25" t="s">
        <v>1</v>
      </c>
      <c r="G11" s="32"/>
      <c r="H11" s="32"/>
      <c r="I11" s="27" t="s">
        <v>18</v>
      </c>
      <c r="J11" s="25" t="s">
        <v>1</v>
      </c>
      <c r="K11" s="32"/>
      <c r="L11" s="4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>
      <c r="A12" s="32"/>
      <c r="B12" s="33"/>
      <c r="C12" s="32"/>
      <c r="D12" s="27" t="s">
        <v>19</v>
      </c>
      <c r="E12" s="32"/>
      <c r="F12" s="25" t="s">
        <v>20</v>
      </c>
      <c r="G12" s="32"/>
      <c r="H12" s="32"/>
      <c r="I12" s="27" t="s">
        <v>21</v>
      </c>
      <c r="J12" s="55" t="str">
        <f>'Rekapitulace stavby'!AN8</f>
        <v>7. 6. 2021</v>
      </c>
      <c r="K12" s="32"/>
      <c r="L12" s="4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9" customHeight="1">
      <c r="A13" s="32"/>
      <c r="B13" s="33"/>
      <c r="C13" s="32"/>
      <c r="D13" s="32"/>
      <c r="E13" s="32"/>
      <c r="F13" s="32"/>
      <c r="G13" s="32"/>
      <c r="H13" s="32"/>
      <c r="I13" s="32"/>
      <c r="J13" s="32"/>
      <c r="K13" s="32"/>
      <c r="L13" s="4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3"/>
      <c r="C14" s="32"/>
      <c r="D14" s="27" t="s">
        <v>23</v>
      </c>
      <c r="E14" s="32"/>
      <c r="F14" s="32"/>
      <c r="G14" s="32"/>
      <c r="H14" s="32"/>
      <c r="I14" s="27" t="s">
        <v>24</v>
      </c>
      <c r="J14" s="25" t="s">
        <v>1</v>
      </c>
      <c r="K14" s="32"/>
      <c r="L14" s="4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customHeight="1">
      <c r="A15" s="32"/>
      <c r="B15" s="33"/>
      <c r="C15" s="32"/>
      <c r="D15" s="32"/>
      <c r="E15" s="25" t="s">
        <v>25</v>
      </c>
      <c r="F15" s="32"/>
      <c r="G15" s="32"/>
      <c r="H15" s="32"/>
      <c r="I15" s="27" t="s">
        <v>26</v>
      </c>
      <c r="J15" s="25" t="s">
        <v>1</v>
      </c>
      <c r="K15" s="32"/>
      <c r="L15" s="4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6.95" customHeight="1">
      <c r="A16" s="32"/>
      <c r="B16" s="33"/>
      <c r="C16" s="32"/>
      <c r="D16" s="32"/>
      <c r="E16" s="32"/>
      <c r="F16" s="32"/>
      <c r="G16" s="32"/>
      <c r="H16" s="32"/>
      <c r="I16" s="32"/>
      <c r="J16" s="32"/>
      <c r="K16" s="32"/>
      <c r="L16" s="4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>
      <c r="A17" s="32"/>
      <c r="B17" s="33"/>
      <c r="C17" s="32"/>
      <c r="D17" s="27" t="s">
        <v>27</v>
      </c>
      <c r="E17" s="32"/>
      <c r="F17" s="32"/>
      <c r="G17" s="32"/>
      <c r="H17" s="32"/>
      <c r="I17" s="27" t="s">
        <v>24</v>
      </c>
      <c r="J17" s="28">
        <f>'Rekapitulace stavby'!AN13</f>
        <v>0</v>
      </c>
      <c r="K17" s="32"/>
      <c r="L17" s="4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>
      <c r="A18" s="32"/>
      <c r="B18" s="33"/>
      <c r="C18" s="32"/>
      <c r="D18" s="32"/>
      <c r="E18" s="234" t="str">
        <f>'Rekapitulace stavby'!E14</f>
        <v>Ing.Martin Krejčí</v>
      </c>
      <c r="F18" s="204"/>
      <c r="G18" s="204"/>
      <c r="H18" s="204"/>
      <c r="I18" s="27" t="s">
        <v>26</v>
      </c>
      <c r="J18" s="28">
        <f>'Rekapitulace stavby'!AN14</f>
        <v>0</v>
      </c>
      <c r="K18" s="32"/>
      <c r="L18" s="4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5" customHeight="1">
      <c r="A19" s="32"/>
      <c r="B19" s="33"/>
      <c r="C19" s="32"/>
      <c r="D19" s="32"/>
      <c r="E19" s="32"/>
      <c r="F19" s="32"/>
      <c r="G19" s="32"/>
      <c r="H19" s="32"/>
      <c r="I19" s="32"/>
      <c r="J19" s="32"/>
      <c r="K19" s="32"/>
      <c r="L19" s="4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>
      <c r="A20" s="32"/>
      <c r="B20" s="33"/>
      <c r="C20" s="32"/>
      <c r="D20" s="27" t="s">
        <v>28</v>
      </c>
      <c r="E20" s="32"/>
      <c r="F20" s="32"/>
      <c r="G20" s="32"/>
      <c r="H20" s="32"/>
      <c r="I20" s="27" t="s">
        <v>24</v>
      </c>
      <c r="J20" s="25" t="s">
        <v>1</v>
      </c>
      <c r="K20" s="32"/>
      <c r="L20" s="4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>
      <c r="A21" s="32"/>
      <c r="B21" s="33"/>
      <c r="C21" s="32"/>
      <c r="D21" s="32"/>
      <c r="E21" s="25" t="s">
        <v>29</v>
      </c>
      <c r="F21" s="32"/>
      <c r="G21" s="32"/>
      <c r="H21" s="32"/>
      <c r="I21" s="27" t="s">
        <v>26</v>
      </c>
      <c r="J21" s="25" t="s">
        <v>1</v>
      </c>
      <c r="K21" s="32"/>
      <c r="L21" s="4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5" customHeight="1">
      <c r="A22" s="32"/>
      <c r="B22" s="33"/>
      <c r="C22" s="32"/>
      <c r="D22" s="32"/>
      <c r="E22" s="32"/>
      <c r="F22" s="32"/>
      <c r="G22" s="32"/>
      <c r="H22" s="32"/>
      <c r="I22" s="32"/>
      <c r="J22" s="32"/>
      <c r="K22" s="32"/>
      <c r="L22" s="4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>
      <c r="A23" s="32"/>
      <c r="B23" s="33"/>
      <c r="C23" s="32"/>
      <c r="D23" s="27" t="s">
        <v>31</v>
      </c>
      <c r="E23" s="32"/>
      <c r="F23" s="32"/>
      <c r="G23" s="32"/>
      <c r="H23" s="32"/>
      <c r="I23" s="27" t="s">
        <v>24</v>
      </c>
      <c r="J23" s="25" t="s">
        <v>1</v>
      </c>
      <c r="K23" s="32"/>
      <c r="L23" s="4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>
      <c r="A24" s="32"/>
      <c r="B24" s="33"/>
      <c r="C24" s="32"/>
      <c r="D24" s="32"/>
      <c r="E24" s="25" t="s">
        <v>32</v>
      </c>
      <c r="F24" s="32"/>
      <c r="G24" s="32"/>
      <c r="H24" s="32"/>
      <c r="I24" s="27" t="s">
        <v>26</v>
      </c>
      <c r="J24" s="25" t="s">
        <v>1</v>
      </c>
      <c r="K24" s="32"/>
      <c r="L24" s="4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5" customHeight="1">
      <c r="A25" s="32"/>
      <c r="B25" s="33"/>
      <c r="C25" s="32"/>
      <c r="D25" s="32"/>
      <c r="E25" s="32"/>
      <c r="F25" s="32"/>
      <c r="G25" s="32"/>
      <c r="H25" s="32"/>
      <c r="I25" s="32"/>
      <c r="J25" s="32"/>
      <c r="K25" s="32"/>
      <c r="L25" s="4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>
      <c r="A26" s="32"/>
      <c r="B26" s="33"/>
      <c r="C26" s="32"/>
      <c r="D26" s="27" t="s">
        <v>33</v>
      </c>
      <c r="E26" s="32"/>
      <c r="F26" s="32"/>
      <c r="G26" s="32"/>
      <c r="H26" s="32"/>
      <c r="I26" s="32"/>
      <c r="J26" s="32"/>
      <c r="K26" s="32"/>
      <c r="L26" s="4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6.5" customHeight="1">
      <c r="A27" s="90"/>
      <c r="B27" s="91"/>
      <c r="C27" s="90"/>
      <c r="D27" s="90"/>
      <c r="E27" s="208" t="s">
        <v>1</v>
      </c>
      <c r="F27" s="208"/>
      <c r="G27" s="208"/>
      <c r="H27" s="208"/>
      <c r="I27" s="90"/>
      <c r="J27" s="90"/>
      <c r="K27" s="90"/>
      <c r="L27" s="92"/>
      <c r="S27" s="90"/>
      <c r="T27" s="90"/>
      <c r="U27" s="90"/>
      <c r="V27" s="90"/>
      <c r="W27" s="90"/>
      <c r="X27" s="90"/>
      <c r="Y27" s="90"/>
      <c r="Z27" s="90"/>
      <c r="AA27" s="90"/>
      <c r="AB27" s="90"/>
      <c r="AC27" s="90"/>
      <c r="AD27" s="90"/>
      <c r="AE27" s="90"/>
    </row>
    <row r="28" spans="1:31" s="2" customFormat="1" ht="6.95" customHeight="1">
      <c r="A28" s="32"/>
      <c r="B28" s="33"/>
      <c r="C28" s="32"/>
      <c r="D28" s="32"/>
      <c r="E28" s="32"/>
      <c r="F28" s="32"/>
      <c r="G28" s="32"/>
      <c r="H28" s="32"/>
      <c r="I28" s="32"/>
      <c r="J28" s="32"/>
      <c r="K28" s="32"/>
      <c r="L28" s="4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5" customHeight="1">
      <c r="A29" s="32"/>
      <c r="B29" s="33"/>
      <c r="C29" s="32"/>
      <c r="D29" s="66"/>
      <c r="E29" s="66"/>
      <c r="F29" s="66"/>
      <c r="G29" s="66"/>
      <c r="H29" s="66"/>
      <c r="I29" s="66"/>
      <c r="J29" s="66"/>
      <c r="K29" s="66"/>
      <c r="L29" s="42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25.35" customHeight="1">
      <c r="A30" s="32"/>
      <c r="B30" s="33"/>
      <c r="C30" s="32"/>
      <c r="D30" s="93" t="s">
        <v>34</v>
      </c>
      <c r="E30" s="32"/>
      <c r="F30" s="32"/>
      <c r="G30" s="32"/>
      <c r="H30" s="32"/>
      <c r="I30" s="32"/>
      <c r="J30" s="71">
        <v>0</v>
      </c>
      <c r="K30" s="32"/>
      <c r="L30" s="4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5" customHeight="1">
      <c r="A31" s="32"/>
      <c r="B31" s="33"/>
      <c r="C31" s="32"/>
      <c r="D31" s="66"/>
      <c r="E31" s="66"/>
      <c r="F31" s="66"/>
      <c r="G31" s="66"/>
      <c r="H31" s="66"/>
      <c r="I31" s="66"/>
      <c r="J31" s="66"/>
      <c r="K31" s="66"/>
      <c r="L31" s="4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14.45" customHeight="1">
      <c r="A32" s="32"/>
      <c r="B32" s="33"/>
      <c r="C32" s="32"/>
      <c r="D32" s="32"/>
      <c r="E32" s="32"/>
      <c r="F32" s="36" t="s">
        <v>36</v>
      </c>
      <c r="G32" s="32"/>
      <c r="H32" s="32"/>
      <c r="I32" s="36" t="s">
        <v>35</v>
      </c>
      <c r="J32" s="36" t="s">
        <v>37</v>
      </c>
      <c r="K32" s="32"/>
      <c r="L32" s="42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14.45" customHeight="1">
      <c r="A33" s="32"/>
      <c r="B33" s="33"/>
      <c r="C33" s="32"/>
      <c r="D33" s="94" t="s">
        <v>38</v>
      </c>
      <c r="E33" s="27" t="s">
        <v>39</v>
      </c>
      <c r="F33" s="95">
        <f>ROUND((SUM(BE116:BE117)),  2)</f>
        <v>0</v>
      </c>
      <c r="G33" s="32"/>
      <c r="H33" s="32"/>
      <c r="I33" s="96">
        <v>0.21</v>
      </c>
      <c r="J33" s="95">
        <f>ROUND(((SUM(BE116:BE117))*I33),  2)</f>
        <v>0</v>
      </c>
      <c r="K33" s="32"/>
      <c r="L33" s="42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>
      <c r="A34" s="32"/>
      <c r="B34" s="33"/>
      <c r="C34" s="32"/>
      <c r="D34" s="32"/>
      <c r="E34" s="27" t="s">
        <v>40</v>
      </c>
      <c r="F34" s="95">
        <f>ROUND((SUM(BF116:BF117)),  2)</f>
        <v>0</v>
      </c>
      <c r="G34" s="32"/>
      <c r="H34" s="32"/>
      <c r="I34" s="96">
        <v>0.15</v>
      </c>
      <c r="J34" s="95">
        <f>ROUND(((SUM(BF116:BF117))*I34),  2)</f>
        <v>0</v>
      </c>
      <c r="K34" s="32"/>
      <c r="L34" s="4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hidden="1" customHeight="1">
      <c r="A35" s="32"/>
      <c r="B35" s="33"/>
      <c r="C35" s="32"/>
      <c r="D35" s="32"/>
      <c r="E35" s="27" t="s">
        <v>41</v>
      </c>
      <c r="F35" s="95">
        <f>ROUND((SUM(BG116:BG117)),  2)</f>
        <v>0</v>
      </c>
      <c r="G35" s="32"/>
      <c r="H35" s="32"/>
      <c r="I35" s="96">
        <v>0.21</v>
      </c>
      <c r="J35" s="95">
        <f>0</f>
        <v>0</v>
      </c>
      <c r="K35" s="32"/>
      <c r="L35" s="42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hidden="1" customHeight="1">
      <c r="A36" s="32"/>
      <c r="B36" s="33"/>
      <c r="C36" s="32"/>
      <c r="D36" s="32"/>
      <c r="E36" s="27" t="s">
        <v>42</v>
      </c>
      <c r="F36" s="95">
        <f>ROUND((SUM(BH116:BH117)),  2)</f>
        <v>0</v>
      </c>
      <c r="G36" s="32"/>
      <c r="H36" s="32"/>
      <c r="I36" s="96">
        <v>0.15</v>
      </c>
      <c r="J36" s="95">
        <f>0</f>
        <v>0</v>
      </c>
      <c r="K36" s="32"/>
      <c r="L36" s="4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>
      <c r="A37" s="32"/>
      <c r="B37" s="33"/>
      <c r="C37" s="32"/>
      <c r="D37" s="32"/>
      <c r="E37" s="27" t="s">
        <v>43</v>
      </c>
      <c r="F37" s="95">
        <f>ROUND((SUM(BI116:BI117)),  2)</f>
        <v>0</v>
      </c>
      <c r="G37" s="32"/>
      <c r="H37" s="32"/>
      <c r="I37" s="96">
        <v>0</v>
      </c>
      <c r="J37" s="95">
        <f>0</f>
        <v>0</v>
      </c>
      <c r="K37" s="32"/>
      <c r="L37" s="4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6.95" customHeight="1">
      <c r="A38" s="32"/>
      <c r="B38" s="33"/>
      <c r="C38" s="32"/>
      <c r="D38" s="32"/>
      <c r="E38" s="32"/>
      <c r="F38" s="32"/>
      <c r="G38" s="32"/>
      <c r="H38" s="32"/>
      <c r="I38" s="32"/>
      <c r="J38" s="32"/>
      <c r="K38" s="32"/>
      <c r="L38" s="4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25.35" customHeight="1">
      <c r="A39" s="32"/>
      <c r="B39" s="33"/>
      <c r="C39" s="97"/>
      <c r="D39" s="98" t="s">
        <v>44</v>
      </c>
      <c r="E39" s="60"/>
      <c r="F39" s="60"/>
      <c r="G39" s="99" t="s">
        <v>45</v>
      </c>
      <c r="H39" s="100" t="s">
        <v>46</v>
      </c>
      <c r="I39" s="60"/>
      <c r="J39" s="101">
        <f>SUM(J30:J37)</f>
        <v>0</v>
      </c>
      <c r="K39" s="102"/>
      <c r="L39" s="42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14.45" customHeight="1">
      <c r="A40" s="32"/>
      <c r="B40" s="33"/>
      <c r="C40" s="32"/>
      <c r="D40" s="32"/>
      <c r="E40" s="32"/>
      <c r="F40" s="32"/>
      <c r="G40" s="32"/>
      <c r="H40" s="32"/>
      <c r="I40" s="32"/>
      <c r="J40" s="32"/>
      <c r="K40" s="32"/>
      <c r="L40" s="42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1" customFormat="1" ht="14.45" customHeight="1">
      <c r="B41" s="20"/>
      <c r="L41" s="20"/>
    </row>
    <row r="42" spans="1:31" s="1" customFormat="1" ht="14.45" customHeight="1">
      <c r="B42" s="20"/>
      <c r="L42" s="20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42"/>
      <c r="D50" s="43" t="s">
        <v>47</v>
      </c>
      <c r="E50" s="44"/>
      <c r="F50" s="44"/>
      <c r="G50" s="43" t="s">
        <v>48</v>
      </c>
      <c r="H50" s="44"/>
      <c r="I50" s="44"/>
      <c r="J50" s="44"/>
      <c r="K50" s="44"/>
      <c r="L50" s="42"/>
    </row>
    <row r="51" spans="1:31">
      <c r="B51" s="20"/>
      <c r="L51" s="20"/>
    </row>
    <row r="52" spans="1:31">
      <c r="B52" s="20"/>
      <c r="L52" s="20"/>
    </row>
    <row r="53" spans="1:31">
      <c r="B53" s="20"/>
      <c r="L53" s="20"/>
    </row>
    <row r="54" spans="1:31">
      <c r="B54" s="20"/>
      <c r="L54" s="20"/>
    </row>
    <row r="55" spans="1:31">
      <c r="B55" s="20"/>
      <c r="L55" s="20"/>
    </row>
    <row r="56" spans="1:31">
      <c r="B56" s="20"/>
      <c r="L56" s="20"/>
    </row>
    <row r="57" spans="1:31">
      <c r="B57" s="20"/>
      <c r="L57" s="20"/>
    </row>
    <row r="58" spans="1:31">
      <c r="B58" s="20"/>
      <c r="L58" s="20"/>
    </row>
    <row r="59" spans="1:31">
      <c r="B59" s="20"/>
      <c r="L59" s="20"/>
    </row>
    <row r="60" spans="1:31">
      <c r="B60" s="20"/>
      <c r="L60" s="20"/>
    </row>
    <row r="61" spans="1:31" s="2" customFormat="1" ht="12.75">
      <c r="A61" s="32"/>
      <c r="B61" s="33"/>
      <c r="C61" s="32"/>
      <c r="D61" s="45" t="s">
        <v>49</v>
      </c>
      <c r="E61" s="35"/>
      <c r="F61" s="103" t="s">
        <v>50</v>
      </c>
      <c r="G61" s="45" t="s">
        <v>49</v>
      </c>
      <c r="H61" s="35"/>
      <c r="I61" s="35"/>
      <c r="J61" s="104" t="s">
        <v>50</v>
      </c>
      <c r="K61" s="35"/>
      <c r="L61" s="42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>
      <c r="B62" s="20"/>
      <c r="L62" s="20"/>
    </row>
    <row r="63" spans="1:31">
      <c r="B63" s="20"/>
      <c r="L63" s="20"/>
    </row>
    <row r="64" spans="1:31">
      <c r="B64" s="20"/>
      <c r="L64" s="20"/>
    </row>
    <row r="65" spans="1:31" s="2" customFormat="1" ht="12.75">
      <c r="A65" s="32"/>
      <c r="B65" s="33"/>
      <c r="C65" s="32"/>
      <c r="D65" s="43" t="s">
        <v>51</v>
      </c>
      <c r="E65" s="46"/>
      <c r="F65" s="46"/>
      <c r="G65" s="43" t="s">
        <v>52</v>
      </c>
      <c r="H65" s="46"/>
      <c r="I65" s="46"/>
      <c r="J65" s="46"/>
      <c r="K65" s="46"/>
      <c r="L65" s="42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>
      <c r="B66" s="20"/>
      <c r="L66" s="20"/>
    </row>
    <row r="67" spans="1:31">
      <c r="B67" s="20"/>
      <c r="L67" s="20"/>
    </row>
    <row r="68" spans="1:31">
      <c r="B68" s="20"/>
      <c r="L68" s="20"/>
    </row>
    <row r="69" spans="1:31">
      <c r="B69" s="20"/>
      <c r="L69" s="20"/>
    </row>
    <row r="70" spans="1:31">
      <c r="B70" s="20"/>
      <c r="L70" s="20"/>
    </row>
    <row r="71" spans="1:31">
      <c r="B71" s="20"/>
      <c r="L71" s="20"/>
    </row>
    <row r="72" spans="1:31">
      <c r="B72" s="20"/>
      <c r="L72" s="20"/>
    </row>
    <row r="73" spans="1:31">
      <c r="B73" s="20"/>
      <c r="L73" s="20"/>
    </row>
    <row r="74" spans="1:31">
      <c r="B74" s="20"/>
      <c r="L74" s="20"/>
    </row>
    <row r="75" spans="1:31">
      <c r="B75" s="20"/>
      <c r="L75" s="20"/>
    </row>
    <row r="76" spans="1:31" s="2" customFormat="1" ht="12.75">
      <c r="A76" s="32"/>
      <c r="B76" s="33"/>
      <c r="C76" s="32"/>
      <c r="D76" s="45" t="s">
        <v>49</v>
      </c>
      <c r="E76" s="35"/>
      <c r="F76" s="103" t="s">
        <v>50</v>
      </c>
      <c r="G76" s="45" t="s">
        <v>49</v>
      </c>
      <c r="H76" s="35"/>
      <c r="I76" s="35"/>
      <c r="J76" s="104" t="s">
        <v>50</v>
      </c>
      <c r="K76" s="35"/>
      <c r="L76" s="4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45" customHeight="1">
      <c r="A77" s="32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2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47" s="2" customFormat="1" ht="6.95" customHeight="1">
      <c r="A81" s="32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42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47" s="2" customFormat="1" ht="24.95" customHeight="1">
      <c r="A82" s="32"/>
      <c r="B82" s="33"/>
      <c r="C82" s="21" t="s">
        <v>93</v>
      </c>
      <c r="D82" s="32"/>
      <c r="E82" s="32"/>
      <c r="F82" s="32"/>
      <c r="G82" s="32"/>
      <c r="H82" s="32"/>
      <c r="I82" s="32"/>
      <c r="J82" s="32"/>
      <c r="K82" s="32"/>
      <c r="L82" s="4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47" s="2" customFormat="1" ht="6.95" customHeight="1">
      <c r="A83" s="32"/>
      <c r="B83" s="33"/>
      <c r="C83" s="32"/>
      <c r="D83" s="32"/>
      <c r="E83" s="32"/>
      <c r="F83" s="32"/>
      <c r="G83" s="32"/>
      <c r="H83" s="32"/>
      <c r="I83" s="32"/>
      <c r="J83" s="32"/>
      <c r="K83" s="32"/>
      <c r="L83" s="4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47" s="2" customFormat="1" ht="12" customHeight="1">
      <c r="A84" s="32"/>
      <c r="B84" s="33"/>
      <c r="C84" s="27" t="s">
        <v>15</v>
      </c>
      <c r="D84" s="32"/>
      <c r="E84" s="32"/>
      <c r="F84" s="32"/>
      <c r="G84" s="32"/>
      <c r="H84" s="32"/>
      <c r="I84" s="32"/>
      <c r="J84" s="32"/>
      <c r="K84" s="32"/>
      <c r="L84" s="42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47" s="2" customFormat="1" ht="26.25" customHeight="1">
      <c r="A85" s="32"/>
      <c r="B85" s="33"/>
      <c r="C85" s="32"/>
      <c r="D85" s="32"/>
      <c r="E85" s="232" t="str">
        <f>E7</f>
        <v>Dopravní terminál v Bohumíně-autobusové stanoviště a cyklostezka na ul.9.května</v>
      </c>
      <c r="F85" s="233"/>
      <c r="G85" s="233"/>
      <c r="H85" s="233"/>
      <c r="I85" s="32"/>
      <c r="J85" s="32"/>
      <c r="K85" s="32"/>
      <c r="L85" s="42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47" s="2" customFormat="1" ht="12" customHeight="1">
      <c r="A86" s="32"/>
      <c r="B86" s="33"/>
      <c r="C86" s="27" t="s">
        <v>91</v>
      </c>
      <c r="D86" s="32"/>
      <c r="E86" s="32"/>
      <c r="F86" s="32"/>
      <c r="G86" s="32"/>
      <c r="H86" s="32"/>
      <c r="I86" s="32"/>
      <c r="J86" s="32"/>
      <c r="K86" s="32"/>
      <c r="L86" s="4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pans="1:47" s="2" customFormat="1" ht="16.5" customHeight="1">
      <c r="A87" s="32"/>
      <c r="B87" s="33"/>
      <c r="C87" s="32"/>
      <c r="D87" s="32"/>
      <c r="E87" s="212" t="str">
        <f>E9</f>
        <v>2 - SO 401 Veřejné osvětlení</v>
      </c>
      <c r="F87" s="231"/>
      <c r="G87" s="231"/>
      <c r="H87" s="231"/>
      <c r="I87" s="32"/>
      <c r="J87" s="32"/>
      <c r="K87" s="32"/>
      <c r="L87" s="4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47" s="2" customFormat="1" ht="6.95" customHeight="1">
      <c r="A88" s="32"/>
      <c r="B88" s="33"/>
      <c r="C88" s="32"/>
      <c r="D88" s="32"/>
      <c r="E88" s="32"/>
      <c r="F88" s="32"/>
      <c r="G88" s="32"/>
      <c r="H88" s="32"/>
      <c r="I88" s="32"/>
      <c r="J88" s="32"/>
      <c r="K88" s="32"/>
      <c r="L88" s="4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47" s="2" customFormat="1" ht="12" customHeight="1">
      <c r="A89" s="32"/>
      <c r="B89" s="33"/>
      <c r="C89" s="27" t="s">
        <v>19</v>
      </c>
      <c r="D89" s="32"/>
      <c r="E89" s="32"/>
      <c r="F89" s="25" t="str">
        <f>F12</f>
        <v xml:space="preserve"> </v>
      </c>
      <c r="G89" s="32"/>
      <c r="H89" s="32"/>
      <c r="I89" s="27" t="s">
        <v>21</v>
      </c>
      <c r="J89" s="55" t="str">
        <f>IF(J12="","",J12)</f>
        <v>7. 6. 2021</v>
      </c>
      <c r="K89" s="32"/>
      <c r="L89" s="4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47" s="2" customFormat="1" ht="6.95" customHeight="1">
      <c r="A90" s="32"/>
      <c r="B90" s="33"/>
      <c r="C90" s="32"/>
      <c r="D90" s="32"/>
      <c r="E90" s="32"/>
      <c r="F90" s="32"/>
      <c r="G90" s="32"/>
      <c r="H90" s="32"/>
      <c r="I90" s="32"/>
      <c r="J90" s="32"/>
      <c r="K90" s="32"/>
      <c r="L90" s="4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47" s="2" customFormat="1" ht="40.15" customHeight="1">
      <c r="A91" s="32"/>
      <c r="B91" s="33"/>
      <c r="C91" s="27" t="s">
        <v>23</v>
      </c>
      <c r="D91" s="32"/>
      <c r="E91" s="32"/>
      <c r="F91" s="25" t="str">
        <f>E15</f>
        <v>Město Bohumín</v>
      </c>
      <c r="G91" s="32"/>
      <c r="H91" s="32"/>
      <c r="I91" s="27" t="s">
        <v>28</v>
      </c>
      <c r="J91" s="30" t="str">
        <f>E21</f>
        <v>HaskoningDHV Czech Republic,spol.s.ro.,</v>
      </c>
      <c r="K91" s="32"/>
      <c r="L91" s="4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47" s="2" customFormat="1" ht="15.2" customHeight="1">
      <c r="A92" s="32"/>
      <c r="B92" s="33"/>
      <c r="C92" s="27" t="s">
        <v>27</v>
      </c>
      <c r="D92" s="32"/>
      <c r="E92" s="32"/>
      <c r="F92" s="25" t="str">
        <f>IF(E18="","",E18)</f>
        <v>Ing.Martin Krejčí</v>
      </c>
      <c r="G92" s="32"/>
      <c r="H92" s="32"/>
      <c r="I92" s="27" t="s">
        <v>31</v>
      </c>
      <c r="J92" s="30" t="str">
        <f>E24</f>
        <v>Pflegrová</v>
      </c>
      <c r="K92" s="32"/>
      <c r="L92" s="42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47" s="2" customFormat="1" ht="10.35" customHeight="1">
      <c r="A93" s="32"/>
      <c r="B93" s="33"/>
      <c r="C93" s="32"/>
      <c r="D93" s="32"/>
      <c r="E93" s="32"/>
      <c r="F93" s="32"/>
      <c r="G93" s="32"/>
      <c r="H93" s="32"/>
      <c r="I93" s="32"/>
      <c r="J93" s="32"/>
      <c r="K93" s="32"/>
      <c r="L93" s="4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47" s="2" customFormat="1" ht="29.25" customHeight="1">
      <c r="A94" s="32"/>
      <c r="B94" s="33"/>
      <c r="C94" s="105" t="s">
        <v>94</v>
      </c>
      <c r="D94" s="97"/>
      <c r="E94" s="97"/>
      <c r="F94" s="97"/>
      <c r="G94" s="97"/>
      <c r="H94" s="97"/>
      <c r="I94" s="97"/>
      <c r="J94" s="106" t="s">
        <v>95</v>
      </c>
      <c r="K94" s="97"/>
      <c r="L94" s="42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47" s="2" customFormat="1" ht="10.35" customHeight="1">
      <c r="A95" s="32"/>
      <c r="B95" s="33"/>
      <c r="C95" s="32"/>
      <c r="D95" s="32"/>
      <c r="E95" s="32"/>
      <c r="F95" s="32"/>
      <c r="G95" s="32"/>
      <c r="H95" s="32"/>
      <c r="I95" s="32"/>
      <c r="J95" s="32"/>
      <c r="K95" s="32"/>
      <c r="L95" s="42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47" s="2" customFormat="1" ht="22.9" customHeight="1">
      <c r="A96" s="32"/>
      <c r="B96" s="33"/>
      <c r="C96" s="107" t="s">
        <v>96</v>
      </c>
      <c r="D96" s="32"/>
      <c r="E96" s="32"/>
      <c r="F96" s="32"/>
      <c r="G96" s="32"/>
      <c r="H96" s="32"/>
      <c r="I96" s="32"/>
      <c r="J96" s="71">
        <f>J116</f>
        <v>0</v>
      </c>
      <c r="K96" s="32"/>
      <c r="L96" s="42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7" t="s">
        <v>97</v>
      </c>
    </row>
    <row r="97" spans="1:31" s="2" customFormat="1" ht="21.75" customHeight="1">
      <c r="A97" s="32"/>
      <c r="B97" s="33"/>
      <c r="C97" s="32"/>
      <c r="D97" s="32"/>
      <c r="E97" s="32"/>
      <c r="F97" s="32"/>
      <c r="G97" s="32"/>
      <c r="H97" s="32"/>
      <c r="I97" s="32"/>
      <c r="J97" s="32"/>
      <c r="K97" s="32"/>
      <c r="L97" s="42"/>
      <c r="S97" s="32"/>
      <c r="T97" s="32"/>
      <c r="U97" s="32"/>
      <c r="V97" s="32"/>
      <c r="W97" s="32"/>
      <c r="X97" s="32"/>
      <c r="Y97" s="32"/>
      <c r="Z97" s="32"/>
      <c r="AA97" s="32"/>
      <c r="AB97" s="32"/>
      <c r="AC97" s="32"/>
      <c r="AD97" s="32"/>
      <c r="AE97" s="32"/>
    </row>
    <row r="98" spans="1:31" s="2" customFormat="1" ht="6.95" customHeight="1">
      <c r="A98" s="32"/>
      <c r="B98" s="47"/>
      <c r="C98" s="48"/>
      <c r="D98" s="48"/>
      <c r="E98" s="48"/>
      <c r="F98" s="48"/>
      <c r="G98" s="48"/>
      <c r="H98" s="48"/>
      <c r="I98" s="48"/>
      <c r="J98" s="48"/>
      <c r="K98" s="48"/>
      <c r="L98" s="42"/>
      <c r="S98" s="32"/>
      <c r="T98" s="32"/>
      <c r="U98" s="32"/>
      <c r="V98" s="32"/>
      <c r="W98" s="32"/>
      <c r="X98" s="32"/>
      <c r="Y98" s="32"/>
      <c r="Z98" s="32"/>
      <c r="AA98" s="32"/>
      <c r="AB98" s="32"/>
      <c r="AC98" s="32"/>
      <c r="AD98" s="32"/>
      <c r="AE98" s="32"/>
    </row>
    <row r="102" spans="1:31" s="2" customFormat="1" ht="6.95" customHeight="1">
      <c r="A102" s="32"/>
      <c r="B102" s="49"/>
      <c r="C102" s="50"/>
      <c r="D102" s="50"/>
      <c r="E102" s="50"/>
      <c r="F102" s="50"/>
      <c r="G102" s="50"/>
      <c r="H102" s="50"/>
      <c r="I102" s="50"/>
      <c r="J102" s="50"/>
      <c r="K102" s="50"/>
      <c r="L102" s="42"/>
      <c r="S102" s="32"/>
      <c r="T102" s="32"/>
      <c r="U102" s="32"/>
      <c r="V102" s="32"/>
      <c r="W102" s="32"/>
      <c r="X102" s="32"/>
      <c r="Y102" s="32"/>
      <c r="Z102" s="32"/>
      <c r="AA102" s="32"/>
      <c r="AB102" s="32"/>
      <c r="AC102" s="32"/>
      <c r="AD102" s="32"/>
      <c r="AE102" s="32"/>
    </row>
    <row r="103" spans="1:31" s="2" customFormat="1" ht="24.95" customHeight="1">
      <c r="A103" s="32"/>
      <c r="B103" s="33"/>
      <c r="C103" s="21" t="s">
        <v>110</v>
      </c>
      <c r="D103" s="32"/>
      <c r="E103" s="32"/>
      <c r="F103" s="32"/>
      <c r="G103" s="32"/>
      <c r="H103" s="32"/>
      <c r="I103" s="32"/>
      <c r="J103" s="32"/>
      <c r="K103" s="32"/>
      <c r="L103" s="42"/>
      <c r="S103" s="32"/>
      <c r="T103" s="32"/>
      <c r="U103" s="32"/>
      <c r="V103" s="32"/>
      <c r="W103" s="32"/>
      <c r="X103" s="32"/>
      <c r="Y103" s="32"/>
      <c r="Z103" s="32"/>
      <c r="AA103" s="32"/>
      <c r="AB103" s="32"/>
      <c r="AC103" s="32"/>
      <c r="AD103" s="32"/>
      <c r="AE103" s="32"/>
    </row>
    <row r="104" spans="1:31" s="2" customFormat="1" ht="6.95" customHeight="1">
      <c r="A104" s="32"/>
      <c r="B104" s="33"/>
      <c r="C104" s="32"/>
      <c r="D104" s="32"/>
      <c r="E104" s="32"/>
      <c r="F104" s="32"/>
      <c r="G104" s="32"/>
      <c r="H104" s="32"/>
      <c r="I104" s="32"/>
      <c r="J104" s="32"/>
      <c r="K104" s="32"/>
      <c r="L104" s="42"/>
      <c r="S104" s="32"/>
      <c r="T104" s="32"/>
      <c r="U104" s="32"/>
      <c r="V104" s="32"/>
      <c r="W104" s="32"/>
      <c r="X104" s="32"/>
      <c r="Y104" s="32"/>
      <c r="Z104" s="32"/>
      <c r="AA104" s="32"/>
      <c r="AB104" s="32"/>
      <c r="AC104" s="32"/>
      <c r="AD104" s="32"/>
      <c r="AE104" s="32"/>
    </row>
    <row r="105" spans="1:31" s="2" customFormat="1" ht="12" customHeight="1">
      <c r="A105" s="32"/>
      <c r="B105" s="33"/>
      <c r="C105" s="27" t="s">
        <v>15</v>
      </c>
      <c r="D105" s="32"/>
      <c r="E105" s="32"/>
      <c r="F105" s="32"/>
      <c r="G105" s="32"/>
      <c r="H105" s="32"/>
      <c r="I105" s="32"/>
      <c r="J105" s="32"/>
      <c r="K105" s="32"/>
      <c r="L105" s="42"/>
      <c r="S105" s="32"/>
      <c r="T105" s="32"/>
      <c r="U105" s="32"/>
      <c r="V105" s="32"/>
      <c r="W105" s="32"/>
      <c r="X105" s="32"/>
      <c r="Y105" s="32"/>
      <c r="Z105" s="32"/>
      <c r="AA105" s="32"/>
      <c r="AB105" s="32"/>
      <c r="AC105" s="32"/>
      <c r="AD105" s="32"/>
      <c r="AE105" s="32"/>
    </row>
    <row r="106" spans="1:31" s="2" customFormat="1" ht="26.25" customHeight="1">
      <c r="A106" s="32"/>
      <c r="B106" s="33"/>
      <c r="C106" s="32"/>
      <c r="D106" s="32"/>
      <c r="E106" s="232" t="str">
        <f>E7</f>
        <v>Dopravní terminál v Bohumíně-autobusové stanoviště a cyklostezka na ul.9.května</v>
      </c>
      <c r="F106" s="233"/>
      <c r="G106" s="233"/>
      <c r="H106" s="233"/>
      <c r="I106" s="32"/>
      <c r="J106" s="32"/>
      <c r="K106" s="32"/>
      <c r="L106" s="42"/>
      <c r="S106" s="32"/>
      <c r="T106" s="32"/>
      <c r="U106" s="32"/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</row>
    <row r="107" spans="1:31" s="2" customFormat="1" ht="12" customHeight="1">
      <c r="A107" s="32"/>
      <c r="B107" s="33"/>
      <c r="C107" s="27" t="s">
        <v>91</v>
      </c>
      <c r="D107" s="32"/>
      <c r="E107" s="32"/>
      <c r="F107" s="32"/>
      <c r="G107" s="32"/>
      <c r="H107" s="32"/>
      <c r="I107" s="32"/>
      <c r="J107" s="32"/>
      <c r="K107" s="32"/>
      <c r="L107" s="42"/>
      <c r="S107" s="32"/>
      <c r="T107" s="32"/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</row>
    <row r="108" spans="1:31" s="2" customFormat="1" ht="16.5" customHeight="1">
      <c r="A108" s="32"/>
      <c r="B108" s="33"/>
      <c r="C108" s="32"/>
      <c r="D108" s="32"/>
      <c r="E108" s="212" t="str">
        <f>E9</f>
        <v>2 - SO 401 Veřejné osvětlení</v>
      </c>
      <c r="F108" s="231"/>
      <c r="G108" s="231"/>
      <c r="H108" s="231"/>
      <c r="I108" s="32"/>
      <c r="J108" s="32"/>
      <c r="K108" s="32"/>
      <c r="L108" s="42"/>
      <c r="S108" s="32"/>
      <c r="T108" s="32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</row>
    <row r="109" spans="1:31" s="2" customFormat="1" ht="6.95" customHeight="1">
      <c r="A109" s="32"/>
      <c r="B109" s="33"/>
      <c r="C109" s="32"/>
      <c r="D109" s="32"/>
      <c r="E109" s="32"/>
      <c r="F109" s="32"/>
      <c r="G109" s="32"/>
      <c r="H109" s="32"/>
      <c r="I109" s="32"/>
      <c r="J109" s="32"/>
      <c r="K109" s="32"/>
      <c r="L109" s="42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</row>
    <row r="110" spans="1:31" s="2" customFormat="1" ht="12" customHeight="1">
      <c r="A110" s="32"/>
      <c r="B110" s="33"/>
      <c r="C110" s="27" t="s">
        <v>19</v>
      </c>
      <c r="D110" s="32"/>
      <c r="E110" s="32"/>
      <c r="F110" s="25" t="str">
        <f>F12</f>
        <v xml:space="preserve"> </v>
      </c>
      <c r="G110" s="32"/>
      <c r="H110" s="32"/>
      <c r="I110" s="27" t="s">
        <v>21</v>
      </c>
      <c r="J110" s="55" t="str">
        <f>IF(J12="","",J12)</f>
        <v>7. 6. 2021</v>
      </c>
      <c r="K110" s="32"/>
      <c r="L110" s="42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</row>
    <row r="111" spans="1:31" s="2" customFormat="1" ht="6.95" customHeight="1">
      <c r="A111" s="32"/>
      <c r="B111" s="33"/>
      <c r="C111" s="32"/>
      <c r="D111" s="32"/>
      <c r="E111" s="32"/>
      <c r="F111" s="32"/>
      <c r="G111" s="32"/>
      <c r="H111" s="32"/>
      <c r="I111" s="32"/>
      <c r="J111" s="32"/>
      <c r="K111" s="32"/>
      <c r="L111" s="42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</row>
    <row r="112" spans="1:31" s="2" customFormat="1" ht="40.15" customHeight="1">
      <c r="A112" s="32"/>
      <c r="B112" s="33"/>
      <c r="C112" s="27" t="s">
        <v>23</v>
      </c>
      <c r="D112" s="32"/>
      <c r="E112" s="32"/>
      <c r="F112" s="25" t="str">
        <f>E15</f>
        <v>Město Bohumín</v>
      </c>
      <c r="G112" s="32"/>
      <c r="H112" s="32"/>
      <c r="I112" s="27" t="s">
        <v>28</v>
      </c>
      <c r="J112" s="30" t="str">
        <f>E21</f>
        <v>HaskoningDHV Czech Republic,spol.s.ro.,</v>
      </c>
      <c r="K112" s="32"/>
      <c r="L112" s="42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pans="1:65" s="2" customFormat="1" ht="15.2" customHeight="1">
      <c r="A113" s="32"/>
      <c r="B113" s="33"/>
      <c r="C113" s="27" t="s">
        <v>27</v>
      </c>
      <c r="D113" s="32"/>
      <c r="E113" s="32"/>
      <c r="F113" s="25" t="str">
        <f>IF(E18="","",E18)</f>
        <v>Ing.Martin Krejčí</v>
      </c>
      <c r="G113" s="32"/>
      <c r="H113" s="32"/>
      <c r="I113" s="27" t="s">
        <v>31</v>
      </c>
      <c r="J113" s="30" t="str">
        <f>E24</f>
        <v>Pflegrová</v>
      </c>
      <c r="K113" s="32"/>
      <c r="L113" s="42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pans="1:65" s="2" customFormat="1" ht="10.35" customHeight="1">
      <c r="A114" s="32"/>
      <c r="B114" s="33"/>
      <c r="C114" s="32"/>
      <c r="D114" s="32"/>
      <c r="E114" s="32"/>
      <c r="F114" s="32"/>
      <c r="G114" s="32"/>
      <c r="H114" s="32"/>
      <c r="I114" s="32"/>
      <c r="J114" s="32"/>
      <c r="K114" s="32"/>
      <c r="L114" s="42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pans="1:65" s="11" customFormat="1" ht="29.25" customHeight="1">
      <c r="A115" s="116"/>
      <c r="B115" s="117"/>
      <c r="C115" s="118" t="s">
        <v>111</v>
      </c>
      <c r="D115" s="119" t="s">
        <v>59</v>
      </c>
      <c r="E115" s="119" t="s">
        <v>55</v>
      </c>
      <c r="F115" s="119" t="s">
        <v>56</v>
      </c>
      <c r="G115" s="119" t="s">
        <v>112</v>
      </c>
      <c r="H115" s="119" t="s">
        <v>113</v>
      </c>
      <c r="I115" s="119" t="s">
        <v>114</v>
      </c>
      <c r="J115" s="119" t="s">
        <v>95</v>
      </c>
      <c r="K115" s="120" t="s">
        <v>115</v>
      </c>
      <c r="L115" s="121"/>
      <c r="M115" s="62" t="s">
        <v>1</v>
      </c>
      <c r="N115" s="63" t="s">
        <v>38</v>
      </c>
      <c r="O115" s="63" t="s">
        <v>116</v>
      </c>
      <c r="P115" s="63" t="s">
        <v>117</v>
      </c>
      <c r="Q115" s="63" t="s">
        <v>118</v>
      </c>
      <c r="R115" s="63" t="s">
        <v>119</v>
      </c>
      <c r="S115" s="63" t="s">
        <v>120</v>
      </c>
      <c r="T115" s="64" t="s">
        <v>121</v>
      </c>
      <c r="U115" s="116"/>
      <c r="V115" s="116"/>
      <c r="W115" s="116"/>
      <c r="X115" s="116"/>
      <c r="Y115" s="116"/>
      <c r="Z115" s="116"/>
      <c r="AA115" s="116"/>
      <c r="AB115" s="116"/>
      <c r="AC115" s="116"/>
      <c r="AD115" s="116"/>
      <c r="AE115" s="116"/>
    </row>
    <row r="116" spans="1:65" s="2" customFormat="1" ht="22.9" customHeight="1">
      <c r="A116" s="32"/>
      <c r="B116" s="33"/>
      <c r="C116" s="69" t="s">
        <v>122</v>
      </c>
      <c r="D116" s="32"/>
      <c r="E116" s="32"/>
      <c r="F116" s="32"/>
      <c r="G116" s="32"/>
      <c r="H116" s="32"/>
      <c r="I116" s="32"/>
      <c r="J116" s="122">
        <f>BK116</f>
        <v>0</v>
      </c>
      <c r="K116" s="32"/>
      <c r="L116" s="33"/>
      <c r="M116" s="65"/>
      <c r="N116" s="56"/>
      <c r="O116" s="66"/>
      <c r="P116" s="123">
        <f>P117</f>
        <v>0</v>
      </c>
      <c r="Q116" s="66"/>
      <c r="R116" s="123">
        <f>R117</f>
        <v>0</v>
      </c>
      <c r="S116" s="66"/>
      <c r="T116" s="124">
        <f>T117</f>
        <v>0</v>
      </c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  <c r="AT116" s="17" t="s">
        <v>73</v>
      </c>
      <c r="AU116" s="17" t="s">
        <v>97</v>
      </c>
      <c r="BK116" s="125">
        <f>BK117</f>
        <v>0</v>
      </c>
    </row>
    <row r="117" spans="1:65" s="2" customFormat="1" ht="16.5" customHeight="1">
      <c r="A117" s="32"/>
      <c r="B117" s="139"/>
      <c r="C117" s="140" t="s">
        <v>79</v>
      </c>
      <c r="D117" s="140" t="s">
        <v>128</v>
      </c>
      <c r="E117" s="141" t="s">
        <v>79</v>
      </c>
      <c r="F117" s="142" t="s">
        <v>84</v>
      </c>
      <c r="G117" s="143" t="s">
        <v>561</v>
      </c>
      <c r="H117" s="144">
        <v>1</v>
      </c>
      <c r="I117" s="145"/>
      <c r="J117" s="146">
        <f>ROUND(I117*H117,2)</f>
        <v>0</v>
      </c>
      <c r="K117" s="142" t="s">
        <v>1</v>
      </c>
      <c r="L117" s="33"/>
      <c r="M117" s="187" t="s">
        <v>1</v>
      </c>
      <c r="N117" s="188" t="s">
        <v>39</v>
      </c>
      <c r="O117" s="189"/>
      <c r="P117" s="190">
        <f>O117*H117</f>
        <v>0</v>
      </c>
      <c r="Q117" s="190">
        <v>0</v>
      </c>
      <c r="R117" s="190">
        <f>Q117*H117</f>
        <v>0</v>
      </c>
      <c r="S117" s="190">
        <v>0</v>
      </c>
      <c r="T117" s="191">
        <f>S117*H117</f>
        <v>0</v>
      </c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  <c r="AR117" s="151" t="s">
        <v>89</v>
      </c>
      <c r="AT117" s="151" t="s">
        <v>128</v>
      </c>
      <c r="AU117" s="151" t="s">
        <v>74</v>
      </c>
      <c r="AY117" s="17" t="s">
        <v>125</v>
      </c>
      <c r="BE117" s="152">
        <f>IF(N117="základní",J117,0)</f>
        <v>0</v>
      </c>
      <c r="BF117" s="152">
        <f>IF(N117="snížená",J117,0)</f>
        <v>0</v>
      </c>
      <c r="BG117" s="152">
        <f>IF(N117="zákl. přenesená",J117,0)</f>
        <v>0</v>
      </c>
      <c r="BH117" s="152">
        <f>IF(N117="sníž. přenesená",J117,0)</f>
        <v>0</v>
      </c>
      <c r="BI117" s="152">
        <f>IF(N117="nulová",J117,0)</f>
        <v>0</v>
      </c>
      <c r="BJ117" s="17" t="s">
        <v>79</v>
      </c>
      <c r="BK117" s="152">
        <f>ROUND(I117*H117,2)</f>
        <v>0</v>
      </c>
      <c r="BL117" s="17" t="s">
        <v>89</v>
      </c>
      <c r="BM117" s="151" t="s">
        <v>874</v>
      </c>
    </row>
    <row r="118" spans="1:65" s="2" customFormat="1" ht="6.95" customHeight="1">
      <c r="A118" s="32"/>
      <c r="B118" s="47"/>
      <c r="C118" s="48"/>
      <c r="D118" s="48"/>
      <c r="E118" s="48"/>
      <c r="F118" s="48"/>
      <c r="G118" s="48"/>
      <c r="H118" s="48"/>
      <c r="I118" s="48"/>
      <c r="J118" s="48"/>
      <c r="K118" s="48"/>
      <c r="L118" s="33"/>
      <c r="M118" s="32"/>
      <c r="O118" s="32"/>
      <c r="P118" s="32"/>
      <c r="Q118" s="32"/>
      <c r="R118" s="32"/>
      <c r="S118" s="32"/>
      <c r="T118" s="32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</row>
  </sheetData>
  <autoFilter ref="C115:K117"/>
  <mergeCells count="9">
    <mergeCell ref="E87:H87"/>
    <mergeCell ref="E106:H106"/>
    <mergeCell ref="E108:H108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18"/>
  <sheetViews>
    <sheetView showGridLines="0" topLeftCell="A98" workbookViewId="0">
      <selection activeCell="W32" sqref="W32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192" t="s">
        <v>5</v>
      </c>
      <c r="M2" s="193"/>
      <c r="N2" s="193"/>
      <c r="O2" s="193"/>
      <c r="P2" s="193"/>
      <c r="Q2" s="193"/>
      <c r="R2" s="193"/>
      <c r="S2" s="193"/>
      <c r="T2" s="193"/>
      <c r="U2" s="193"/>
      <c r="V2" s="193"/>
      <c r="AT2" s="17" t="s">
        <v>88</v>
      </c>
    </row>
    <row r="3" spans="1:46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83</v>
      </c>
    </row>
    <row r="4" spans="1:46" s="1" customFormat="1" ht="24.95" customHeight="1">
      <c r="B4" s="20"/>
      <c r="D4" s="21" t="s">
        <v>90</v>
      </c>
      <c r="L4" s="20"/>
      <c r="M4" s="89" t="s">
        <v>10</v>
      </c>
      <c r="AT4" s="17" t="s">
        <v>3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27" t="s">
        <v>15</v>
      </c>
      <c r="L6" s="20"/>
    </row>
    <row r="7" spans="1:46" s="1" customFormat="1" ht="26.25" customHeight="1">
      <c r="B7" s="20"/>
      <c r="E7" s="232" t="str">
        <f>'Rekapitulace stavby'!K6</f>
        <v>Dopravní terminál v Bohumíně-autobusové stanoviště a cyklostezka na ul.9.května</v>
      </c>
      <c r="F7" s="233"/>
      <c r="G7" s="233"/>
      <c r="H7" s="233"/>
      <c r="L7" s="20"/>
    </row>
    <row r="8" spans="1:46" s="2" customFormat="1" ht="12" customHeight="1">
      <c r="A8" s="32"/>
      <c r="B8" s="33"/>
      <c r="C8" s="32"/>
      <c r="D8" s="27" t="s">
        <v>91</v>
      </c>
      <c r="E8" s="32"/>
      <c r="F8" s="32"/>
      <c r="G8" s="32"/>
      <c r="H8" s="32"/>
      <c r="I8" s="32"/>
      <c r="J8" s="32"/>
      <c r="K8" s="32"/>
      <c r="L8" s="42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6.5" customHeight="1">
      <c r="A9" s="32"/>
      <c r="B9" s="33"/>
      <c r="C9" s="32"/>
      <c r="D9" s="32"/>
      <c r="E9" s="212" t="s">
        <v>875</v>
      </c>
      <c r="F9" s="231"/>
      <c r="G9" s="231"/>
      <c r="H9" s="231"/>
      <c r="I9" s="32"/>
      <c r="J9" s="32"/>
      <c r="K9" s="32"/>
      <c r="L9" s="4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>
      <c r="A10" s="32"/>
      <c r="B10" s="33"/>
      <c r="C10" s="32"/>
      <c r="D10" s="32"/>
      <c r="E10" s="32"/>
      <c r="F10" s="32"/>
      <c r="G10" s="32"/>
      <c r="H10" s="32"/>
      <c r="I10" s="32"/>
      <c r="J10" s="32"/>
      <c r="K10" s="32"/>
      <c r="L10" s="4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customHeight="1">
      <c r="A11" s="32"/>
      <c r="B11" s="33"/>
      <c r="C11" s="32"/>
      <c r="D11" s="27" t="s">
        <v>17</v>
      </c>
      <c r="E11" s="32"/>
      <c r="F11" s="25" t="s">
        <v>1</v>
      </c>
      <c r="G11" s="32"/>
      <c r="H11" s="32"/>
      <c r="I11" s="27" t="s">
        <v>18</v>
      </c>
      <c r="J11" s="25" t="s">
        <v>1</v>
      </c>
      <c r="K11" s="32"/>
      <c r="L11" s="4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>
      <c r="A12" s="32"/>
      <c r="B12" s="33"/>
      <c r="C12" s="32"/>
      <c r="D12" s="27" t="s">
        <v>19</v>
      </c>
      <c r="E12" s="32"/>
      <c r="F12" s="25" t="s">
        <v>20</v>
      </c>
      <c r="G12" s="32"/>
      <c r="H12" s="32"/>
      <c r="I12" s="27" t="s">
        <v>21</v>
      </c>
      <c r="J12" s="55" t="str">
        <f>'Rekapitulace stavby'!AN8</f>
        <v>7. 6. 2021</v>
      </c>
      <c r="K12" s="32"/>
      <c r="L12" s="4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9" customHeight="1">
      <c r="A13" s="32"/>
      <c r="B13" s="33"/>
      <c r="C13" s="32"/>
      <c r="D13" s="32"/>
      <c r="E13" s="32"/>
      <c r="F13" s="32"/>
      <c r="G13" s="32"/>
      <c r="H13" s="32"/>
      <c r="I13" s="32"/>
      <c r="J13" s="32"/>
      <c r="K13" s="32"/>
      <c r="L13" s="4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3"/>
      <c r="C14" s="32"/>
      <c r="D14" s="27" t="s">
        <v>23</v>
      </c>
      <c r="E14" s="32"/>
      <c r="F14" s="32"/>
      <c r="G14" s="32"/>
      <c r="H14" s="32"/>
      <c r="I14" s="27" t="s">
        <v>24</v>
      </c>
      <c r="J14" s="25" t="s">
        <v>1</v>
      </c>
      <c r="K14" s="32"/>
      <c r="L14" s="4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customHeight="1">
      <c r="A15" s="32"/>
      <c r="B15" s="33"/>
      <c r="C15" s="32"/>
      <c r="D15" s="32"/>
      <c r="E15" s="25" t="s">
        <v>25</v>
      </c>
      <c r="F15" s="32"/>
      <c r="G15" s="32"/>
      <c r="H15" s="32"/>
      <c r="I15" s="27" t="s">
        <v>26</v>
      </c>
      <c r="J15" s="25" t="s">
        <v>1</v>
      </c>
      <c r="K15" s="32"/>
      <c r="L15" s="4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6.95" customHeight="1">
      <c r="A16" s="32"/>
      <c r="B16" s="33"/>
      <c r="C16" s="32"/>
      <c r="D16" s="32"/>
      <c r="E16" s="32"/>
      <c r="F16" s="32"/>
      <c r="G16" s="32"/>
      <c r="H16" s="32"/>
      <c r="I16" s="32"/>
      <c r="J16" s="32"/>
      <c r="K16" s="32"/>
      <c r="L16" s="4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>
      <c r="A17" s="32"/>
      <c r="B17" s="33"/>
      <c r="C17" s="32"/>
      <c r="D17" s="27" t="s">
        <v>27</v>
      </c>
      <c r="E17" s="32"/>
      <c r="F17" s="32"/>
      <c r="G17" s="32"/>
      <c r="H17" s="32"/>
      <c r="I17" s="27" t="s">
        <v>24</v>
      </c>
      <c r="J17" s="28">
        <f>'Rekapitulace stavby'!AN13</f>
        <v>0</v>
      </c>
      <c r="K17" s="32"/>
      <c r="L17" s="4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>
      <c r="A18" s="32"/>
      <c r="B18" s="33"/>
      <c r="C18" s="32"/>
      <c r="D18" s="32"/>
      <c r="E18" s="234" t="str">
        <f>'Rekapitulace stavby'!E14</f>
        <v>Ing.Martin Krejčí</v>
      </c>
      <c r="F18" s="204"/>
      <c r="G18" s="204"/>
      <c r="H18" s="204"/>
      <c r="I18" s="27" t="s">
        <v>26</v>
      </c>
      <c r="J18" s="28">
        <f>'Rekapitulace stavby'!AN14</f>
        <v>0</v>
      </c>
      <c r="K18" s="32"/>
      <c r="L18" s="4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5" customHeight="1">
      <c r="A19" s="32"/>
      <c r="B19" s="33"/>
      <c r="C19" s="32"/>
      <c r="D19" s="32"/>
      <c r="E19" s="32"/>
      <c r="F19" s="32"/>
      <c r="G19" s="32"/>
      <c r="H19" s="32"/>
      <c r="I19" s="32"/>
      <c r="J19" s="32"/>
      <c r="K19" s="32"/>
      <c r="L19" s="4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>
      <c r="A20" s="32"/>
      <c r="B20" s="33"/>
      <c r="C20" s="32"/>
      <c r="D20" s="27" t="s">
        <v>28</v>
      </c>
      <c r="E20" s="32"/>
      <c r="F20" s="32"/>
      <c r="G20" s="32"/>
      <c r="H20" s="32"/>
      <c r="I20" s="27" t="s">
        <v>24</v>
      </c>
      <c r="J20" s="25" t="s">
        <v>1</v>
      </c>
      <c r="K20" s="32"/>
      <c r="L20" s="4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>
      <c r="A21" s="32"/>
      <c r="B21" s="33"/>
      <c r="C21" s="32"/>
      <c r="D21" s="32"/>
      <c r="E21" s="25" t="s">
        <v>29</v>
      </c>
      <c r="F21" s="32"/>
      <c r="G21" s="32"/>
      <c r="H21" s="32"/>
      <c r="I21" s="27" t="s">
        <v>26</v>
      </c>
      <c r="J21" s="25" t="s">
        <v>1</v>
      </c>
      <c r="K21" s="32"/>
      <c r="L21" s="4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5" customHeight="1">
      <c r="A22" s="32"/>
      <c r="B22" s="33"/>
      <c r="C22" s="32"/>
      <c r="D22" s="32"/>
      <c r="E22" s="32"/>
      <c r="F22" s="32"/>
      <c r="G22" s="32"/>
      <c r="H22" s="32"/>
      <c r="I22" s="32"/>
      <c r="J22" s="32"/>
      <c r="K22" s="32"/>
      <c r="L22" s="4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>
      <c r="A23" s="32"/>
      <c r="B23" s="33"/>
      <c r="C23" s="32"/>
      <c r="D23" s="27" t="s">
        <v>31</v>
      </c>
      <c r="E23" s="32"/>
      <c r="F23" s="32"/>
      <c r="G23" s="32"/>
      <c r="H23" s="32"/>
      <c r="I23" s="27" t="s">
        <v>24</v>
      </c>
      <c r="J23" s="25" t="s">
        <v>1</v>
      </c>
      <c r="K23" s="32"/>
      <c r="L23" s="4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>
      <c r="A24" s="32"/>
      <c r="B24" s="33"/>
      <c r="C24" s="32"/>
      <c r="D24" s="32"/>
      <c r="E24" s="25" t="s">
        <v>32</v>
      </c>
      <c r="F24" s="32"/>
      <c r="G24" s="32"/>
      <c r="H24" s="32"/>
      <c r="I24" s="27" t="s">
        <v>26</v>
      </c>
      <c r="J24" s="25" t="s">
        <v>1</v>
      </c>
      <c r="K24" s="32"/>
      <c r="L24" s="4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5" customHeight="1">
      <c r="A25" s="32"/>
      <c r="B25" s="33"/>
      <c r="C25" s="32"/>
      <c r="D25" s="32"/>
      <c r="E25" s="32"/>
      <c r="F25" s="32"/>
      <c r="G25" s="32"/>
      <c r="H25" s="32"/>
      <c r="I25" s="32"/>
      <c r="J25" s="32"/>
      <c r="K25" s="32"/>
      <c r="L25" s="4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>
      <c r="A26" s="32"/>
      <c r="B26" s="33"/>
      <c r="C26" s="32"/>
      <c r="D26" s="27" t="s">
        <v>33</v>
      </c>
      <c r="E26" s="32"/>
      <c r="F26" s="32"/>
      <c r="G26" s="32"/>
      <c r="H26" s="32"/>
      <c r="I26" s="32"/>
      <c r="J26" s="32"/>
      <c r="K26" s="32"/>
      <c r="L26" s="4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6.5" customHeight="1">
      <c r="A27" s="90"/>
      <c r="B27" s="91"/>
      <c r="C27" s="90"/>
      <c r="D27" s="90"/>
      <c r="E27" s="208" t="s">
        <v>1</v>
      </c>
      <c r="F27" s="208"/>
      <c r="G27" s="208"/>
      <c r="H27" s="208"/>
      <c r="I27" s="90"/>
      <c r="J27" s="90"/>
      <c r="K27" s="90"/>
      <c r="L27" s="92"/>
      <c r="S27" s="90"/>
      <c r="T27" s="90"/>
      <c r="U27" s="90"/>
      <c r="V27" s="90"/>
      <c r="W27" s="90"/>
      <c r="X27" s="90"/>
      <c r="Y27" s="90"/>
      <c r="Z27" s="90"/>
      <c r="AA27" s="90"/>
      <c r="AB27" s="90"/>
      <c r="AC27" s="90"/>
      <c r="AD27" s="90"/>
      <c r="AE27" s="90"/>
    </row>
    <row r="28" spans="1:31" s="2" customFormat="1" ht="6.95" customHeight="1">
      <c r="A28" s="32"/>
      <c r="B28" s="33"/>
      <c r="C28" s="32"/>
      <c r="D28" s="32"/>
      <c r="E28" s="32"/>
      <c r="F28" s="32"/>
      <c r="G28" s="32"/>
      <c r="H28" s="32"/>
      <c r="I28" s="32"/>
      <c r="J28" s="32"/>
      <c r="K28" s="32"/>
      <c r="L28" s="4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5" customHeight="1">
      <c r="A29" s="32"/>
      <c r="B29" s="33"/>
      <c r="C29" s="32"/>
      <c r="D29" s="66"/>
      <c r="E29" s="66"/>
      <c r="F29" s="66"/>
      <c r="G29" s="66"/>
      <c r="H29" s="66"/>
      <c r="I29" s="66"/>
      <c r="J29" s="66"/>
      <c r="K29" s="66"/>
      <c r="L29" s="42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25.35" customHeight="1">
      <c r="A30" s="32"/>
      <c r="B30" s="33"/>
      <c r="C30" s="32"/>
      <c r="D30" s="93" t="s">
        <v>34</v>
      </c>
      <c r="E30" s="32"/>
      <c r="F30" s="32"/>
      <c r="G30" s="32"/>
      <c r="H30" s="32"/>
      <c r="I30" s="32"/>
      <c r="J30" s="71">
        <v>0</v>
      </c>
      <c r="K30" s="32"/>
      <c r="L30" s="4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5" customHeight="1">
      <c r="A31" s="32"/>
      <c r="B31" s="33"/>
      <c r="C31" s="32"/>
      <c r="D31" s="66"/>
      <c r="E31" s="66"/>
      <c r="F31" s="66"/>
      <c r="G31" s="66"/>
      <c r="H31" s="66"/>
      <c r="I31" s="66"/>
      <c r="J31" s="66"/>
      <c r="K31" s="66"/>
      <c r="L31" s="4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14.45" customHeight="1">
      <c r="A32" s="32"/>
      <c r="B32" s="33"/>
      <c r="C32" s="32"/>
      <c r="D32" s="32"/>
      <c r="E32" s="32"/>
      <c r="F32" s="36" t="s">
        <v>36</v>
      </c>
      <c r="G32" s="32"/>
      <c r="H32" s="32"/>
      <c r="I32" s="36" t="s">
        <v>35</v>
      </c>
      <c r="J32" s="36" t="s">
        <v>37</v>
      </c>
      <c r="K32" s="32"/>
      <c r="L32" s="42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14.45" customHeight="1">
      <c r="A33" s="32"/>
      <c r="B33" s="33"/>
      <c r="C33" s="32"/>
      <c r="D33" s="94" t="s">
        <v>38</v>
      </c>
      <c r="E33" s="27" t="s">
        <v>39</v>
      </c>
      <c r="F33" s="95">
        <f>ROUND((SUM(BE116:BE117)),  2)</f>
        <v>0</v>
      </c>
      <c r="G33" s="32"/>
      <c r="H33" s="32"/>
      <c r="I33" s="96">
        <v>0.21</v>
      </c>
      <c r="J33" s="95">
        <f>ROUND(((SUM(BE116:BE117))*I33),  2)</f>
        <v>0</v>
      </c>
      <c r="K33" s="32"/>
      <c r="L33" s="42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>
      <c r="A34" s="32"/>
      <c r="B34" s="33"/>
      <c r="C34" s="32"/>
      <c r="D34" s="32"/>
      <c r="E34" s="27" t="s">
        <v>40</v>
      </c>
      <c r="F34" s="95">
        <f>ROUND((SUM(BF116:BF117)),  2)</f>
        <v>0</v>
      </c>
      <c r="G34" s="32"/>
      <c r="H34" s="32"/>
      <c r="I34" s="96">
        <v>0.15</v>
      </c>
      <c r="J34" s="95">
        <f>ROUND(((SUM(BF116:BF117))*I34),  2)</f>
        <v>0</v>
      </c>
      <c r="K34" s="32"/>
      <c r="L34" s="4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hidden="1" customHeight="1">
      <c r="A35" s="32"/>
      <c r="B35" s="33"/>
      <c r="C35" s="32"/>
      <c r="D35" s="32"/>
      <c r="E35" s="27" t="s">
        <v>41</v>
      </c>
      <c r="F35" s="95">
        <f>ROUND((SUM(BG116:BG117)),  2)</f>
        <v>0</v>
      </c>
      <c r="G35" s="32"/>
      <c r="H35" s="32"/>
      <c r="I35" s="96">
        <v>0.21</v>
      </c>
      <c r="J35" s="95">
        <f>0</f>
        <v>0</v>
      </c>
      <c r="K35" s="32"/>
      <c r="L35" s="42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hidden="1" customHeight="1">
      <c r="A36" s="32"/>
      <c r="B36" s="33"/>
      <c r="C36" s="32"/>
      <c r="D36" s="32"/>
      <c r="E36" s="27" t="s">
        <v>42</v>
      </c>
      <c r="F36" s="95">
        <f>ROUND((SUM(BH116:BH117)),  2)</f>
        <v>0</v>
      </c>
      <c r="G36" s="32"/>
      <c r="H36" s="32"/>
      <c r="I36" s="96">
        <v>0.15</v>
      </c>
      <c r="J36" s="95">
        <f>0</f>
        <v>0</v>
      </c>
      <c r="K36" s="32"/>
      <c r="L36" s="4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>
      <c r="A37" s="32"/>
      <c r="B37" s="33"/>
      <c r="C37" s="32"/>
      <c r="D37" s="32"/>
      <c r="E37" s="27" t="s">
        <v>43</v>
      </c>
      <c r="F37" s="95">
        <f>ROUND((SUM(BI116:BI117)),  2)</f>
        <v>0</v>
      </c>
      <c r="G37" s="32"/>
      <c r="H37" s="32"/>
      <c r="I37" s="96">
        <v>0</v>
      </c>
      <c r="J37" s="95">
        <f>0</f>
        <v>0</v>
      </c>
      <c r="K37" s="32"/>
      <c r="L37" s="4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6.95" customHeight="1">
      <c r="A38" s="32"/>
      <c r="B38" s="33"/>
      <c r="C38" s="32"/>
      <c r="D38" s="32"/>
      <c r="E38" s="32"/>
      <c r="F38" s="32"/>
      <c r="G38" s="32"/>
      <c r="H38" s="32"/>
      <c r="I38" s="32"/>
      <c r="J38" s="32"/>
      <c r="K38" s="32"/>
      <c r="L38" s="4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25.35" customHeight="1">
      <c r="A39" s="32"/>
      <c r="B39" s="33"/>
      <c r="C39" s="97"/>
      <c r="D39" s="98" t="s">
        <v>44</v>
      </c>
      <c r="E39" s="60"/>
      <c r="F39" s="60"/>
      <c r="G39" s="99" t="s">
        <v>45</v>
      </c>
      <c r="H39" s="100" t="s">
        <v>46</v>
      </c>
      <c r="I39" s="60"/>
      <c r="J39" s="101">
        <f>SUM(J30:J37)</f>
        <v>0</v>
      </c>
      <c r="K39" s="102"/>
      <c r="L39" s="42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14.45" customHeight="1">
      <c r="A40" s="32"/>
      <c r="B40" s="33"/>
      <c r="C40" s="32"/>
      <c r="D40" s="32"/>
      <c r="E40" s="32"/>
      <c r="F40" s="32"/>
      <c r="G40" s="32"/>
      <c r="H40" s="32"/>
      <c r="I40" s="32"/>
      <c r="J40" s="32"/>
      <c r="K40" s="32"/>
      <c r="L40" s="42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1" customFormat="1" ht="14.45" customHeight="1">
      <c r="B41" s="20"/>
      <c r="L41" s="20"/>
    </row>
    <row r="42" spans="1:31" s="1" customFormat="1" ht="14.45" customHeight="1">
      <c r="B42" s="20"/>
      <c r="L42" s="20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42"/>
      <c r="D50" s="43" t="s">
        <v>47</v>
      </c>
      <c r="E50" s="44"/>
      <c r="F50" s="44"/>
      <c r="G50" s="43" t="s">
        <v>48</v>
      </c>
      <c r="H50" s="44"/>
      <c r="I50" s="44"/>
      <c r="J50" s="44"/>
      <c r="K50" s="44"/>
      <c r="L50" s="42"/>
    </row>
    <row r="51" spans="1:31">
      <c r="B51" s="20"/>
      <c r="L51" s="20"/>
    </row>
    <row r="52" spans="1:31">
      <c r="B52" s="20"/>
      <c r="L52" s="20"/>
    </row>
    <row r="53" spans="1:31">
      <c r="B53" s="20"/>
      <c r="L53" s="20"/>
    </row>
    <row r="54" spans="1:31">
      <c r="B54" s="20"/>
      <c r="L54" s="20"/>
    </row>
    <row r="55" spans="1:31">
      <c r="B55" s="20"/>
      <c r="L55" s="20"/>
    </row>
    <row r="56" spans="1:31">
      <c r="B56" s="20"/>
      <c r="L56" s="20"/>
    </row>
    <row r="57" spans="1:31">
      <c r="B57" s="20"/>
      <c r="L57" s="20"/>
    </row>
    <row r="58" spans="1:31">
      <c r="B58" s="20"/>
      <c r="L58" s="20"/>
    </row>
    <row r="59" spans="1:31">
      <c r="B59" s="20"/>
      <c r="L59" s="20"/>
    </row>
    <row r="60" spans="1:31">
      <c r="B60" s="20"/>
      <c r="L60" s="20"/>
    </row>
    <row r="61" spans="1:31" s="2" customFormat="1" ht="12.75">
      <c r="A61" s="32"/>
      <c r="B61" s="33"/>
      <c r="C61" s="32"/>
      <c r="D61" s="45" t="s">
        <v>49</v>
      </c>
      <c r="E61" s="35"/>
      <c r="F61" s="103" t="s">
        <v>50</v>
      </c>
      <c r="G61" s="45" t="s">
        <v>49</v>
      </c>
      <c r="H61" s="35"/>
      <c r="I61" s="35"/>
      <c r="J61" s="104" t="s">
        <v>50</v>
      </c>
      <c r="K61" s="35"/>
      <c r="L61" s="42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>
      <c r="B62" s="20"/>
      <c r="L62" s="20"/>
    </row>
    <row r="63" spans="1:31">
      <c r="B63" s="20"/>
      <c r="L63" s="20"/>
    </row>
    <row r="64" spans="1:31">
      <c r="B64" s="20"/>
      <c r="L64" s="20"/>
    </row>
    <row r="65" spans="1:31" s="2" customFormat="1" ht="12.75">
      <c r="A65" s="32"/>
      <c r="B65" s="33"/>
      <c r="C65" s="32"/>
      <c r="D65" s="43" t="s">
        <v>51</v>
      </c>
      <c r="E65" s="46"/>
      <c r="F65" s="46"/>
      <c r="G65" s="43" t="s">
        <v>52</v>
      </c>
      <c r="H65" s="46"/>
      <c r="I65" s="46"/>
      <c r="J65" s="46"/>
      <c r="K65" s="46"/>
      <c r="L65" s="42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>
      <c r="B66" s="20"/>
      <c r="L66" s="20"/>
    </row>
    <row r="67" spans="1:31">
      <c r="B67" s="20"/>
      <c r="L67" s="20"/>
    </row>
    <row r="68" spans="1:31">
      <c r="B68" s="20"/>
      <c r="L68" s="20"/>
    </row>
    <row r="69" spans="1:31">
      <c r="B69" s="20"/>
      <c r="L69" s="20"/>
    </row>
    <row r="70" spans="1:31">
      <c r="B70" s="20"/>
      <c r="L70" s="20"/>
    </row>
    <row r="71" spans="1:31">
      <c r="B71" s="20"/>
      <c r="L71" s="20"/>
    </row>
    <row r="72" spans="1:31">
      <c r="B72" s="20"/>
      <c r="L72" s="20"/>
    </row>
    <row r="73" spans="1:31">
      <c r="B73" s="20"/>
      <c r="L73" s="20"/>
    </row>
    <row r="74" spans="1:31">
      <c r="B74" s="20"/>
      <c r="L74" s="20"/>
    </row>
    <row r="75" spans="1:31">
      <c r="B75" s="20"/>
      <c r="L75" s="20"/>
    </row>
    <row r="76" spans="1:31" s="2" customFormat="1" ht="12.75">
      <c r="A76" s="32"/>
      <c r="B76" s="33"/>
      <c r="C76" s="32"/>
      <c r="D76" s="45" t="s">
        <v>49</v>
      </c>
      <c r="E76" s="35"/>
      <c r="F76" s="103" t="s">
        <v>50</v>
      </c>
      <c r="G76" s="45" t="s">
        <v>49</v>
      </c>
      <c r="H76" s="35"/>
      <c r="I76" s="35"/>
      <c r="J76" s="104" t="s">
        <v>50</v>
      </c>
      <c r="K76" s="35"/>
      <c r="L76" s="4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45" customHeight="1">
      <c r="A77" s="32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2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47" s="2" customFormat="1" ht="6.95" customHeight="1">
      <c r="A81" s="32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42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47" s="2" customFormat="1" ht="24.95" customHeight="1">
      <c r="A82" s="32"/>
      <c r="B82" s="33"/>
      <c r="C82" s="21" t="s">
        <v>93</v>
      </c>
      <c r="D82" s="32"/>
      <c r="E82" s="32"/>
      <c r="F82" s="32"/>
      <c r="G82" s="32"/>
      <c r="H82" s="32"/>
      <c r="I82" s="32"/>
      <c r="J82" s="32"/>
      <c r="K82" s="32"/>
      <c r="L82" s="4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47" s="2" customFormat="1" ht="6.95" customHeight="1">
      <c r="A83" s="32"/>
      <c r="B83" s="33"/>
      <c r="C83" s="32"/>
      <c r="D83" s="32"/>
      <c r="E83" s="32"/>
      <c r="F83" s="32"/>
      <c r="G83" s="32"/>
      <c r="H83" s="32"/>
      <c r="I83" s="32"/>
      <c r="J83" s="32"/>
      <c r="K83" s="32"/>
      <c r="L83" s="4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47" s="2" customFormat="1" ht="12" customHeight="1">
      <c r="A84" s="32"/>
      <c r="B84" s="33"/>
      <c r="C84" s="27" t="s">
        <v>15</v>
      </c>
      <c r="D84" s="32"/>
      <c r="E84" s="32"/>
      <c r="F84" s="32"/>
      <c r="G84" s="32"/>
      <c r="H84" s="32"/>
      <c r="I84" s="32"/>
      <c r="J84" s="32"/>
      <c r="K84" s="32"/>
      <c r="L84" s="42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47" s="2" customFormat="1" ht="26.25" customHeight="1">
      <c r="A85" s="32"/>
      <c r="B85" s="33"/>
      <c r="C85" s="32"/>
      <c r="D85" s="32"/>
      <c r="E85" s="232" t="str">
        <f>E7</f>
        <v>Dopravní terminál v Bohumíně-autobusové stanoviště a cyklostezka na ul.9.května</v>
      </c>
      <c r="F85" s="233"/>
      <c r="G85" s="233"/>
      <c r="H85" s="233"/>
      <c r="I85" s="32"/>
      <c r="J85" s="32"/>
      <c r="K85" s="32"/>
      <c r="L85" s="42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47" s="2" customFormat="1" ht="12" customHeight="1">
      <c r="A86" s="32"/>
      <c r="B86" s="33"/>
      <c r="C86" s="27" t="s">
        <v>91</v>
      </c>
      <c r="D86" s="32"/>
      <c r="E86" s="32"/>
      <c r="F86" s="32"/>
      <c r="G86" s="32"/>
      <c r="H86" s="32"/>
      <c r="I86" s="32"/>
      <c r="J86" s="32"/>
      <c r="K86" s="32"/>
      <c r="L86" s="4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pans="1:47" s="2" customFormat="1" ht="16.5" customHeight="1">
      <c r="A87" s="32"/>
      <c r="B87" s="33"/>
      <c r="C87" s="32"/>
      <c r="D87" s="32"/>
      <c r="E87" s="212" t="str">
        <f>E9</f>
        <v>3 - SO 403 Přeložka PODA</v>
      </c>
      <c r="F87" s="231"/>
      <c r="G87" s="231"/>
      <c r="H87" s="231"/>
      <c r="I87" s="32"/>
      <c r="J87" s="32"/>
      <c r="K87" s="32"/>
      <c r="L87" s="4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47" s="2" customFormat="1" ht="6.95" customHeight="1">
      <c r="A88" s="32"/>
      <c r="B88" s="33"/>
      <c r="C88" s="32"/>
      <c r="D88" s="32"/>
      <c r="E88" s="32"/>
      <c r="F88" s="32"/>
      <c r="G88" s="32"/>
      <c r="H88" s="32"/>
      <c r="I88" s="32"/>
      <c r="J88" s="32"/>
      <c r="K88" s="32"/>
      <c r="L88" s="4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47" s="2" customFormat="1" ht="12" customHeight="1">
      <c r="A89" s="32"/>
      <c r="B89" s="33"/>
      <c r="C89" s="27" t="s">
        <v>19</v>
      </c>
      <c r="D89" s="32"/>
      <c r="E89" s="32"/>
      <c r="F89" s="25" t="str">
        <f>F12</f>
        <v xml:space="preserve"> </v>
      </c>
      <c r="G89" s="32"/>
      <c r="H89" s="32"/>
      <c r="I89" s="27" t="s">
        <v>21</v>
      </c>
      <c r="J89" s="55" t="str">
        <f>IF(J12="","",J12)</f>
        <v>7. 6. 2021</v>
      </c>
      <c r="K89" s="32"/>
      <c r="L89" s="4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47" s="2" customFormat="1" ht="6.95" customHeight="1">
      <c r="A90" s="32"/>
      <c r="B90" s="33"/>
      <c r="C90" s="32"/>
      <c r="D90" s="32"/>
      <c r="E90" s="32"/>
      <c r="F90" s="32"/>
      <c r="G90" s="32"/>
      <c r="H90" s="32"/>
      <c r="I90" s="32"/>
      <c r="J90" s="32"/>
      <c r="K90" s="32"/>
      <c r="L90" s="4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47" s="2" customFormat="1" ht="40.15" customHeight="1">
      <c r="A91" s="32"/>
      <c r="B91" s="33"/>
      <c r="C91" s="27" t="s">
        <v>23</v>
      </c>
      <c r="D91" s="32"/>
      <c r="E91" s="32"/>
      <c r="F91" s="25" t="str">
        <f>E15</f>
        <v>Město Bohumín</v>
      </c>
      <c r="G91" s="32"/>
      <c r="H91" s="32"/>
      <c r="I91" s="27" t="s">
        <v>28</v>
      </c>
      <c r="J91" s="30" t="str">
        <f>E21</f>
        <v>HaskoningDHV Czech Republic,spol.s.ro.,</v>
      </c>
      <c r="K91" s="32"/>
      <c r="L91" s="4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47" s="2" customFormat="1" ht="15.2" customHeight="1">
      <c r="A92" s="32"/>
      <c r="B92" s="33"/>
      <c r="C92" s="27" t="s">
        <v>27</v>
      </c>
      <c r="D92" s="32"/>
      <c r="E92" s="32"/>
      <c r="F92" s="25" t="str">
        <f>IF(E18="","",E18)</f>
        <v>Ing.Martin Krejčí</v>
      </c>
      <c r="G92" s="32"/>
      <c r="H92" s="32"/>
      <c r="I92" s="27" t="s">
        <v>31</v>
      </c>
      <c r="J92" s="30" t="str">
        <f>E24</f>
        <v>Pflegrová</v>
      </c>
      <c r="K92" s="32"/>
      <c r="L92" s="42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47" s="2" customFormat="1" ht="10.35" customHeight="1">
      <c r="A93" s="32"/>
      <c r="B93" s="33"/>
      <c r="C93" s="32"/>
      <c r="D93" s="32"/>
      <c r="E93" s="32"/>
      <c r="F93" s="32"/>
      <c r="G93" s="32"/>
      <c r="H93" s="32"/>
      <c r="I93" s="32"/>
      <c r="J93" s="32"/>
      <c r="K93" s="32"/>
      <c r="L93" s="4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47" s="2" customFormat="1" ht="29.25" customHeight="1">
      <c r="A94" s="32"/>
      <c r="B94" s="33"/>
      <c r="C94" s="105" t="s">
        <v>94</v>
      </c>
      <c r="D94" s="97"/>
      <c r="E94" s="97"/>
      <c r="F94" s="97"/>
      <c r="G94" s="97"/>
      <c r="H94" s="97"/>
      <c r="I94" s="97"/>
      <c r="J94" s="106" t="s">
        <v>95</v>
      </c>
      <c r="K94" s="97"/>
      <c r="L94" s="42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47" s="2" customFormat="1" ht="10.35" customHeight="1">
      <c r="A95" s="32"/>
      <c r="B95" s="33"/>
      <c r="C95" s="32"/>
      <c r="D95" s="32"/>
      <c r="E95" s="32"/>
      <c r="F95" s="32"/>
      <c r="G95" s="32"/>
      <c r="H95" s="32"/>
      <c r="I95" s="32"/>
      <c r="J95" s="32"/>
      <c r="K95" s="32"/>
      <c r="L95" s="42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47" s="2" customFormat="1" ht="22.9" customHeight="1">
      <c r="A96" s="32"/>
      <c r="B96" s="33"/>
      <c r="C96" s="107" t="s">
        <v>96</v>
      </c>
      <c r="D96" s="32"/>
      <c r="E96" s="32"/>
      <c r="F96" s="32"/>
      <c r="G96" s="32"/>
      <c r="H96" s="32"/>
      <c r="I96" s="32"/>
      <c r="J96" s="71">
        <f>J116</f>
        <v>0</v>
      </c>
      <c r="K96" s="32"/>
      <c r="L96" s="42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7" t="s">
        <v>97</v>
      </c>
    </row>
    <row r="97" spans="1:31" s="2" customFormat="1" ht="21.75" customHeight="1">
      <c r="A97" s="32"/>
      <c r="B97" s="33"/>
      <c r="C97" s="32"/>
      <c r="D97" s="32"/>
      <c r="E97" s="32"/>
      <c r="F97" s="32"/>
      <c r="G97" s="32"/>
      <c r="H97" s="32"/>
      <c r="I97" s="32"/>
      <c r="J97" s="32"/>
      <c r="K97" s="32"/>
      <c r="L97" s="42"/>
      <c r="S97" s="32"/>
      <c r="T97" s="32"/>
      <c r="U97" s="32"/>
      <c r="V97" s="32"/>
      <c r="W97" s="32"/>
      <c r="X97" s="32"/>
      <c r="Y97" s="32"/>
      <c r="Z97" s="32"/>
      <c r="AA97" s="32"/>
      <c r="AB97" s="32"/>
      <c r="AC97" s="32"/>
      <c r="AD97" s="32"/>
      <c r="AE97" s="32"/>
    </row>
    <row r="98" spans="1:31" s="2" customFormat="1" ht="6.95" customHeight="1">
      <c r="A98" s="32"/>
      <c r="B98" s="47"/>
      <c r="C98" s="48"/>
      <c r="D98" s="48"/>
      <c r="E98" s="48"/>
      <c r="F98" s="48"/>
      <c r="G98" s="48"/>
      <c r="H98" s="48"/>
      <c r="I98" s="48"/>
      <c r="J98" s="48"/>
      <c r="K98" s="48"/>
      <c r="L98" s="42"/>
      <c r="S98" s="32"/>
      <c r="T98" s="32"/>
      <c r="U98" s="32"/>
      <c r="V98" s="32"/>
      <c r="W98" s="32"/>
      <c r="X98" s="32"/>
      <c r="Y98" s="32"/>
      <c r="Z98" s="32"/>
      <c r="AA98" s="32"/>
      <c r="AB98" s="32"/>
      <c r="AC98" s="32"/>
      <c r="AD98" s="32"/>
      <c r="AE98" s="32"/>
    </row>
    <row r="102" spans="1:31" s="2" customFormat="1" ht="6.95" customHeight="1">
      <c r="A102" s="32"/>
      <c r="B102" s="49"/>
      <c r="C102" s="50"/>
      <c r="D102" s="50"/>
      <c r="E102" s="50"/>
      <c r="F102" s="50"/>
      <c r="G102" s="50"/>
      <c r="H102" s="50"/>
      <c r="I102" s="50"/>
      <c r="J102" s="50"/>
      <c r="K102" s="50"/>
      <c r="L102" s="42"/>
      <c r="S102" s="32"/>
      <c r="T102" s="32"/>
      <c r="U102" s="32"/>
      <c r="V102" s="32"/>
      <c r="W102" s="32"/>
      <c r="X102" s="32"/>
      <c r="Y102" s="32"/>
      <c r="Z102" s="32"/>
      <c r="AA102" s="32"/>
      <c r="AB102" s="32"/>
      <c r="AC102" s="32"/>
      <c r="AD102" s="32"/>
      <c r="AE102" s="32"/>
    </row>
    <row r="103" spans="1:31" s="2" customFormat="1" ht="24.95" customHeight="1">
      <c r="A103" s="32"/>
      <c r="B103" s="33"/>
      <c r="C103" s="21" t="s">
        <v>110</v>
      </c>
      <c r="D103" s="32"/>
      <c r="E103" s="32"/>
      <c r="F103" s="32"/>
      <c r="G103" s="32"/>
      <c r="H103" s="32"/>
      <c r="I103" s="32"/>
      <c r="J103" s="32"/>
      <c r="K103" s="32"/>
      <c r="L103" s="42"/>
      <c r="S103" s="32"/>
      <c r="T103" s="32"/>
      <c r="U103" s="32"/>
      <c r="V103" s="32"/>
      <c r="W103" s="32"/>
      <c r="X103" s="32"/>
      <c r="Y103" s="32"/>
      <c r="Z103" s="32"/>
      <c r="AA103" s="32"/>
      <c r="AB103" s="32"/>
      <c r="AC103" s="32"/>
      <c r="AD103" s="32"/>
      <c r="AE103" s="32"/>
    </row>
    <row r="104" spans="1:31" s="2" customFormat="1" ht="6.95" customHeight="1">
      <c r="A104" s="32"/>
      <c r="B104" s="33"/>
      <c r="C104" s="32"/>
      <c r="D104" s="32"/>
      <c r="E104" s="32"/>
      <c r="F104" s="32"/>
      <c r="G104" s="32"/>
      <c r="H104" s="32"/>
      <c r="I104" s="32"/>
      <c r="J104" s="32"/>
      <c r="K104" s="32"/>
      <c r="L104" s="42"/>
      <c r="S104" s="32"/>
      <c r="T104" s="32"/>
      <c r="U104" s="32"/>
      <c r="V104" s="32"/>
      <c r="W104" s="32"/>
      <c r="X104" s="32"/>
      <c r="Y104" s="32"/>
      <c r="Z104" s="32"/>
      <c r="AA104" s="32"/>
      <c r="AB104" s="32"/>
      <c r="AC104" s="32"/>
      <c r="AD104" s="32"/>
      <c r="AE104" s="32"/>
    </row>
    <row r="105" spans="1:31" s="2" customFormat="1" ht="12" customHeight="1">
      <c r="A105" s="32"/>
      <c r="B105" s="33"/>
      <c r="C105" s="27" t="s">
        <v>15</v>
      </c>
      <c r="D105" s="32"/>
      <c r="E105" s="32"/>
      <c r="F105" s="32"/>
      <c r="G105" s="32"/>
      <c r="H105" s="32"/>
      <c r="I105" s="32"/>
      <c r="J105" s="32"/>
      <c r="K105" s="32"/>
      <c r="L105" s="42"/>
      <c r="S105" s="32"/>
      <c r="T105" s="32"/>
      <c r="U105" s="32"/>
      <c r="V105" s="32"/>
      <c r="W105" s="32"/>
      <c r="X105" s="32"/>
      <c r="Y105" s="32"/>
      <c r="Z105" s="32"/>
      <c r="AA105" s="32"/>
      <c r="AB105" s="32"/>
      <c r="AC105" s="32"/>
      <c r="AD105" s="32"/>
      <c r="AE105" s="32"/>
    </row>
    <row r="106" spans="1:31" s="2" customFormat="1" ht="26.25" customHeight="1">
      <c r="A106" s="32"/>
      <c r="B106" s="33"/>
      <c r="C106" s="32"/>
      <c r="D106" s="32"/>
      <c r="E106" s="232" t="str">
        <f>E7</f>
        <v>Dopravní terminál v Bohumíně-autobusové stanoviště a cyklostezka na ul.9.května</v>
      </c>
      <c r="F106" s="233"/>
      <c r="G106" s="233"/>
      <c r="H106" s="233"/>
      <c r="I106" s="32"/>
      <c r="J106" s="32"/>
      <c r="K106" s="32"/>
      <c r="L106" s="42"/>
      <c r="S106" s="32"/>
      <c r="T106" s="32"/>
      <c r="U106" s="32"/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</row>
    <row r="107" spans="1:31" s="2" customFormat="1" ht="12" customHeight="1">
      <c r="A107" s="32"/>
      <c r="B107" s="33"/>
      <c r="C107" s="27" t="s">
        <v>91</v>
      </c>
      <c r="D107" s="32"/>
      <c r="E107" s="32"/>
      <c r="F107" s="32"/>
      <c r="G107" s="32"/>
      <c r="H107" s="32"/>
      <c r="I107" s="32"/>
      <c r="J107" s="32"/>
      <c r="K107" s="32"/>
      <c r="L107" s="42"/>
      <c r="S107" s="32"/>
      <c r="T107" s="32"/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</row>
    <row r="108" spans="1:31" s="2" customFormat="1" ht="16.5" customHeight="1">
      <c r="A108" s="32"/>
      <c r="B108" s="33"/>
      <c r="C108" s="32"/>
      <c r="D108" s="32"/>
      <c r="E108" s="212" t="str">
        <f>E9</f>
        <v>3 - SO 403 Přeložka PODA</v>
      </c>
      <c r="F108" s="231"/>
      <c r="G108" s="231"/>
      <c r="H108" s="231"/>
      <c r="I108" s="32"/>
      <c r="J108" s="32"/>
      <c r="K108" s="32"/>
      <c r="L108" s="42"/>
      <c r="S108" s="32"/>
      <c r="T108" s="32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</row>
    <row r="109" spans="1:31" s="2" customFormat="1" ht="6.95" customHeight="1">
      <c r="A109" s="32"/>
      <c r="B109" s="33"/>
      <c r="C109" s="32"/>
      <c r="D109" s="32"/>
      <c r="E109" s="32"/>
      <c r="F109" s="32"/>
      <c r="G109" s="32"/>
      <c r="H109" s="32"/>
      <c r="I109" s="32"/>
      <c r="J109" s="32"/>
      <c r="K109" s="32"/>
      <c r="L109" s="42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</row>
    <row r="110" spans="1:31" s="2" customFormat="1" ht="12" customHeight="1">
      <c r="A110" s="32"/>
      <c r="B110" s="33"/>
      <c r="C110" s="27" t="s">
        <v>19</v>
      </c>
      <c r="D110" s="32"/>
      <c r="E110" s="32"/>
      <c r="F110" s="25" t="str">
        <f>F12</f>
        <v xml:space="preserve"> </v>
      </c>
      <c r="G110" s="32"/>
      <c r="H110" s="32"/>
      <c r="I110" s="27" t="s">
        <v>21</v>
      </c>
      <c r="J110" s="55" t="str">
        <f>IF(J12="","",J12)</f>
        <v>7. 6. 2021</v>
      </c>
      <c r="K110" s="32"/>
      <c r="L110" s="42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</row>
    <row r="111" spans="1:31" s="2" customFormat="1" ht="6.95" customHeight="1">
      <c r="A111" s="32"/>
      <c r="B111" s="33"/>
      <c r="C111" s="32"/>
      <c r="D111" s="32"/>
      <c r="E111" s="32"/>
      <c r="F111" s="32"/>
      <c r="G111" s="32"/>
      <c r="H111" s="32"/>
      <c r="I111" s="32"/>
      <c r="J111" s="32"/>
      <c r="K111" s="32"/>
      <c r="L111" s="42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</row>
    <row r="112" spans="1:31" s="2" customFormat="1" ht="40.15" customHeight="1">
      <c r="A112" s="32"/>
      <c r="B112" s="33"/>
      <c r="C112" s="27" t="s">
        <v>23</v>
      </c>
      <c r="D112" s="32"/>
      <c r="E112" s="32"/>
      <c r="F112" s="25" t="str">
        <f>E15</f>
        <v>Město Bohumín</v>
      </c>
      <c r="G112" s="32"/>
      <c r="H112" s="32"/>
      <c r="I112" s="27" t="s">
        <v>28</v>
      </c>
      <c r="J112" s="30" t="str">
        <f>E21</f>
        <v>HaskoningDHV Czech Republic,spol.s.ro.,</v>
      </c>
      <c r="K112" s="32"/>
      <c r="L112" s="42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pans="1:65" s="2" customFormat="1" ht="15.2" customHeight="1">
      <c r="A113" s="32"/>
      <c r="B113" s="33"/>
      <c r="C113" s="27" t="s">
        <v>27</v>
      </c>
      <c r="D113" s="32"/>
      <c r="E113" s="32"/>
      <c r="F113" s="25" t="str">
        <f>IF(E18="","",E18)</f>
        <v>Ing.Martin Krejčí</v>
      </c>
      <c r="G113" s="32"/>
      <c r="H113" s="32"/>
      <c r="I113" s="27" t="s">
        <v>31</v>
      </c>
      <c r="J113" s="30" t="str">
        <f>E24</f>
        <v>Pflegrová</v>
      </c>
      <c r="K113" s="32"/>
      <c r="L113" s="42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pans="1:65" s="2" customFormat="1" ht="10.35" customHeight="1">
      <c r="A114" s="32"/>
      <c r="B114" s="33"/>
      <c r="C114" s="32"/>
      <c r="D114" s="32"/>
      <c r="E114" s="32"/>
      <c r="F114" s="32"/>
      <c r="G114" s="32"/>
      <c r="H114" s="32"/>
      <c r="I114" s="32"/>
      <c r="J114" s="32"/>
      <c r="K114" s="32"/>
      <c r="L114" s="42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pans="1:65" s="11" customFormat="1" ht="29.25" customHeight="1">
      <c r="A115" s="116"/>
      <c r="B115" s="117"/>
      <c r="C115" s="118" t="s">
        <v>111</v>
      </c>
      <c r="D115" s="119" t="s">
        <v>59</v>
      </c>
      <c r="E115" s="119" t="s">
        <v>55</v>
      </c>
      <c r="F115" s="119" t="s">
        <v>56</v>
      </c>
      <c r="G115" s="119" t="s">
        <v>112</v>
      </c>
      <c r="H115" s="119" t="s">
        <v>113</v>
      </c>
      <c r="I115" s="119" t="s">
        <v>114</v>
      </c>
      <c r="J115" s="119" t="s">
        <v>95</v>
      </c>
      <c r="K115" s="120" t="s">
        <v>115</v>
      </c>
      <c r="L115" s="121"/>
      <c r="M115" s="62" t="s">
        <v>1</v>
      </c>
      <c r="N115" s="63" t="s">
        <v>38</v>
      </c>
      <c r="O115" s="63" t="s">
        <v>116</v>
      </c>
      <c r="P115" s="63" t="s">
        <v>117</v>
      </c>
      <c r="Q115" s="63" t="s">
        <v>118</v>
      </c>
      <c r="R115" s="63" t="s">
        <v>119</v>
      </c>
      <c r="S115" s="63" t="s">
        <v>120</v>
      </c>
      <c r="T115" s="64" t="s">
        <v>121</v>
      </c>
      <c r="U115" s="116"/>
      <c r="V115" s="116"/>
      <c r="W115" s="116"/>
      <c r="X115" s="116"/>
      <c r="Y115" s="116"/>
      <c r="Z115" s="116"/>
      <c r="AA115" s="116"/>
      <c r="AB115" s="116"/>
      <c r="AC115" s="116"/>
      <c r="AD115" s="116"/>
      <c r="AE115" s="116"/>
    </row>
    <row r="116" spans="1:65" s="2" customFormat="1" ht="22.9" customHeight="1">
      <c r="A116" s="32"/>
      <c r="B116" s="33"/>
      <c r="C116" s="69" t="s">
        <v>122</v>
      </c>
      <c r="D116" s="32"/>
      <c r="E116" s="32"/>
      <c r="F116" s="32"/>
      <c r="G116" s="32"/>
      <c r="H116" s="32"/>
      <c r="I116" s="32"/>
      <c r="J116" s="122">
        <f>BK116</f>
        <v>0</v>
      </c>
      <c r="K116" s="32"/>
      <c r="L116" s="33"/>
      <c r="M116" s="65"/>
      <c r="N116" s="56"/>
      <c r="O116" s="66"/>
      <c r="P116" s="123">
        <f>P117</f>
        <v>0</v>
      </c>
      <c r="Q116" s="66"/>
      <c r="R116" s="123">
        <f>R117</f>
        <v>0</v>
      </c>
      <c r="S116" s="66"/>
      <c r="T116" s="124">
        <f>T117</f>
        <v>0</v>
      </c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  <c r="AT116" s="17" t="s">
        <v>73</v>
      </c>
      <c r="AU116" s="17" t="s">
        <v>97</v>
      </c>
      <c r="BK116" s="125">
        <f>BK117</f>
        <v>0</v>
      </c>
    </row>
    <row r="117" spans="1:65" s="2" customFormat="1" ht="16.5" customHeight="1">
      <c r="A117" s="32"/>
      <c r="B117" s="139"/>
      <c r="C117" s="140" t="s">
        <v>79</v>
      </c>
      <c r="D117" s="140" t="s">
        <v>128</v>
      </c>
      <c r="E117" s="141" t="s">
        <v>79</v>
      </c>
      <c r="F117" s="142" t="s">
        <v>87</v>
      </c>
      <c r="G117" s="143" t="s">
        <v>561</v>
      </c>
      <c r="H117" s="144">
        <v>1</v>
      </c>
      <c r="I117" s="145"/>
      <c r="J117" s="146">
        <f>ROUND(I117*H117,2)</f>
        <v>0</v>
      </c>
      <c r="K117" s="142" t="s">
        <v>1</v>
      </c>
      <c r="L117" s="33"/>
      <c r="M117" s="187" t="s">
        <v>1</v>
      </c>
      <c r="N117" s="188" t="s">
        <v>39</v>
      </c>
      <c r="O117" s="189"/>
      <c r="P117" s="190">
        <f>O117*H117</f>
        <v>0</v>
      </c>
      <c r="Q117" s="190">
        <v>0</v>
      </c>
      <c r="R117" s="190">
        <f>Q117*H117</f>
        <v>0</v>
      </c>
      <c r="S117" s="190">
        <v>0</v>
      </c>
      <c r="T117" s="191">
        <f>S117*H117</f>
        <v>0</v>
      </c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  <c r="AR117" s="151" t="s">
        <v>89</v>
      </c>
      <c r="AT117" s="151" t="s">
        <v>128</v>
      </c>
      <c r="AU117" s="151" t="s">
        <v>74</v>
      </c>
      <c r="AY117" s="17" t="s">
        <v>125</v>
      </c>
      <c r="BE117" s="152">
        <f>IF(N117="základní",J117,0)</f>
        <v>0</v>
      </c>
      <c r="BF117" s="152">
        <f>IF(N117="snížená",J117,0)</f>
        <v>0</v>
      </c>
      <c r="BG117" s="152">
        <f>IF(N117="zákl. přenesená",J117,0)</f>
        <v>0</v>
      </c>
      <c r="BH117" s="152">
        <f>IF(N117="sníž. přenesená",J117,0)</f>
        <v>0</v>
      </c>
      <c r="BI117" s="152">
        <f>IF(N117="nulová",J117,0)</f>
        <v>0</v>
      </c>
      <c r="BJ117" s="17" t="s">
        <v>79</v>
      </c>
      <c r="BK117" s="152">
        <f>ROUND(I117*H117,2)</f>
        <v>0</v>
      </c>
      <c r="BL117" s="17" t="s">
        <v>89</v>
      </c>
      <c r="BM117" s="151" t="s">
        <v>876</v>
      </c>
    </row>
    <row r="118" spans="1:65" s="2" customFormat="1" ht="6.95" customHeight="1">
      <c r="A118" s="32"/>
      <c r="B118" s="47"/>
      <c r="C118" s="48"/>
      <c r="D118" s="48"/>
      <c r="E118" s="48"/>
      <c r="F118" s="48"/>
      <c r="G118" s="48"/>
      <c r="H118" s="48"/>
      <c r="I118" s="48"/>
      <c r="J118" s="48"/>
      <c r="K118" s="48"/>
      <c r="L118" s="33"/>
      <c r="M118" s="32"/>
      <c r="O118" s="32"/>
      <c r="P118" s="32"/>
      <c r="Q118" s="32"/>
      <c r="R118" s="32"/>
      <c r="S118" s="32"/>
      <c r="T118" s="32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</row>
  </sheetData>
  <autoFilter ref="C115:K117"/>
  <mergeCells count="9">
    <mergeCell ref="E87:H87"/>
    <mergeCell ref="E106:H106"/>
    <mergeCell ref="E108:H108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8</vt:i4>
      </vt:variant>
    </vt:vector>
  </HeadingPairs>
  <TitlesOfParts>
    <vt:vector size="12" baseType="lpstr">
      <vt:lpstr>Rekapitulace stavby</vt:lpstr>
      <vt:lpstr>1 - SO 101 Komunikace</vt:lpstr>
      <vt:lpstr>2 - SO 401 Veřejné osvětlení</vt:lpstr>
      <vt:lpstr>3 - SO 403 Přeložka PODA</vt:lpstr>
      <vt:lpstr>'1 - SO 101 Komunikace'!Názvy_tisku</vt:lpstr>
      <vt:lpstr>'2 - SO 401 Veřejné osvětlení'!Názvy_tisku</vt:lpstr>
      <vt:lpstr>'3 - SO 403 Přeložka PODA'!Názvy_tisku</vt:lpstr>
      <vt:lpstr>'Rekapitulace stavby'!Názvy_tisku</vt:lpstr>
      <vt:lpstr>'1 - SO 101 Komunikace'!Oblast_tisku</vt:lpstr>
      <vt:lpstr>'2 - SO 401 Veřejné osvětlení'!Oblast_tisku</vt:lpstr>
      <vt:lpstr>'3 - SO 403 Přeložka PODA'!Oblast_tisku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DESKTOP-ACOSRFD\Věra</dc:creator>
  <cp:lastModifiedBy>Slívová Jana</cp:lastModifiedBy>
  <dcterms:created xsi:type="dcterms:W3CDTF">2022-01-31T09:36:17Z</dcterms:created>
  <dcterms:modified xsi:type="dcterms:W3CDTF">2022-02-17T08:05:02Z</dcterms:modified>
</cp:coreProperties>
</file>