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\Uzivatele\lorenc\VÝBĚROVÉ ŘÍZENÍ 22\ZŠ Bezručova - oprava střechy vč. krovu, II. etapa\E-ZAK\Příloha č. 3 – Výkazy výměr + PD\"/>
    </mc:Choice>
  </mc:AlternateContent>
  <bookViews>
    <workbookView xWindow="0" yWindow="0" windowWidth="28800" windowHeight="12450" activeTab="3"/>
  </bookViews>
  <sheets>
    <sheet name="Rekapitulace stavby" sheetId="1" r:id="rId1"/>
    <sheet name="D.1.1_1.etapa - Architekt..." sheetId="2" state="hidden" r:id="rId2"/>
    <sheet name="VON_1.etapa - Vedlejší a ..." sheetId="3" state="hidden" r:id="rId3"/>
    <sheet name="D.1.1_2.etapa - Architekt..." sheetId="4" r:id="rId4"/>
    <sheet name="VON_2 - Vedlejší a ostatn..." sheetId="5" r:id="rId5"/>
  </sheets>
  <definedNames>
    <definedName name="_xlnm._FilterDatabase" localSheetId="1" hidden="1">'D.1.1_1.etapa - Architekt...'!$C$133:$K$613</definedName>
    <definedName name="_xlnm._FilterDatabase" localSheetId="3" hidden="1">'D.1.1_2.etapa - Architekt...'!$C$133:$K$627</definedName>
    <definedName name="_xlnm._FilterDatabase" localSheetId="2" hidden="1">'VON_1.etapa - Vedlejší a ...'!$C$125:$K$188</definedName>
    <definedName name="_xlnm._FilterDatabase" localSheetId="4" hidden="1">'VON_2 - Vedlejší a ostatn...'!$C$125:$K$188</definedName>
    <definedName name="_xlnm.Print_Titles" localSheetId="1">'D.1.1_1.etapa - Architekt...'!$133:$133</definedName>
    <definedName name="_xlnm.Print_Titles" localSheetId="3">'D.1.1_2.etapa - Architekt...'!$133:$133</definedName>
    <definedName name="_xlnm.Print_Titles" localSheetId="0">'Rekapitulace stavby'!$92:$92</definedName>
    <definedName name="_xlnm.Print_Titles" localSheetId="2">'VON_1.etapa - Vedlejší a ...'!$125:$125</definedName>
    <definedName name="_xlnm.Print_Titles" localSheetId="4">'VON_2 - Vedlejší a ostatn...'!$125:$125</definedName>
    <definedName name="_xlnm.Print_Area" localSheetId="1">'D.1.1_1.etapa - Architekt...'!$C$4:$J$76,'D.1.1_1.etapa - Architekt...'!$C$82:$J$115,'D.1.1_1.etapa - Architekt...'!$C$121:$J$613</definedName>
    <definedName name="_xlnm.Print_Area" localSheetId="3">'D.1.1_2.etapa - Architekt...'!$C$4:$J$76,'D.1.1_2.etapa - Architekt...'!$C$82:$J$115,'D.1.1_2.etapa - Architekt...'!$C$121:$J$627</definedName>
    <definedName name="_xlnm.Print_Area" localSheetId="0">'Rekapitulace stavby'!$D$4:$AO$76,'Rekapitulace stavby'!$C$82:$AQ$101</definedName>
    <definedName name="_xlnm.Print_Area" localSheetId="2">'VON_1.etapa - Vedlejší a ...'!$C$4:$J$76,'VON_1.etapa - Vedlejší a ...'!$C$82:$J$105,'VON_1.etapa - Vedlejší a ...'!$C$111:$J$188</definedName>
    <definedName name="_xlnm.Print_Area" localSheetId="4">'VON_2 - Vedlejší a ostatn...'!$C$4:$J$76,'VON_2 - Vedlejší a ostatn...'!$C$82:$J$105,'VON_2 - Vedlejší a ostatn...'!$C$111:$J$188</definedName>
  </definedNames>
  <calcPr calcId="162913"/>
</workbook>
</file>

<file path=xl/calcChain.xml><?xml version="1.0" encoding="utf-8"?>
<calcChain xmlns="http://schemas.openxmlformats.org/spreadsheetml/2006/main">
  <c r="H552" i="4" l="1"/>
  <c r="H520" i="4"/>
  <c r="H516" i="4"/>
  <c r="H515" i="4"/>
  <c r="H517" i="4" s="1"/>
  <c r="H549" i="4"/>
  <c r="H313" i="4"/>
  <c r="H280" i="4"/>
  <c r="H282" i="4" s="1"/>
  <c r="H312" i="4"/>
  <c r="BK144" i="4"/>
  <c r="J144" i="4"/>
  <c r="J150" i="4"/>
  <c r="H315" i="4" l="1"/>
  <c r="J39" i="5"/>
  <c r="J38" i="5"/>
  <c r="AY100" i="1" s="1"/>
  <c r="J37" i="5"/>
  <c r="AX100" i="1" s="1"/>
  <c r="BI186" i="5"/>
  <c r="BH186" i="5"/>
  <c r="BG186" i="5"/>
  <c r="BF186" i="5"/>
  <c r="T186" i="5"/>
  <c r="T185" i="5"/>
  <c r="R186" i="5"/>
  <c r="R185" i="5" s="1"/>
  <c r="P186" i="5"/>
  <c r="P185" i="5"/>
  <c r="BI182" i="5"/>
  <c r="BH182" i="5"/>
  <c r="BG182" i="5"/>
  <c r="BF182" i="5"/>
  <c r="T182" i="5"/>
  <c r="R182" i="5"/>
  <c r="P182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2" i="5"/>
  <c r="BH142" i="5"/>
  <c r="BG142" i="5"/>
  <c r="BF142" i="5"/>
  <c r="T142" i="5"/>
  <c r="T141" i="5"/>
  <c r="R142" i="5"/>
  <c r="R141" i="5" s="1"/>
  <c r="P142" i="5"/>
  <c r="P141" i="5"/>
  <c r="BI133" i="5"/>
  <c r="BH133" i="5"/>
  <c r="BG133" i="5"/>
  <c r="BF133" i="5"/>
  <c r="T133" i="5"/>
  <c r="T132" i="5" s="1"/>
  <c r="R133" i="5"/>
  <c r="R132" i="5"/>
  <c r="P133" i="5"/>
  <c r="P132" i="5" s="1"/>
  <c r="BI129" i="5"/>
  <c r="BH129" i="5"/>
  <c r="BG129" i="5"/>
  <c r="BF129" i="5"/>
  <c r="T129" i="5"/>
  <c r="T128" i="5"/>
  <c r="R129" i="5"/>
  <c r="R128" i="5" s="1"/>
  <c r="R127" i="5" s="1"/>
  <c r="P129" i="5"/>
  <c r="P128" i="5" s="1"/>
  <c r="P127" i="5" s="1"/>
  <c r="J123" i="5"/>
  <c r="J122" i="5"/>
  <c r="F122" i="5"/>
  <c r="F120" i="5"/>
  <c r="E118" i="5"/>
  <c r="J94" i="5"/>
  <c r="J93" i="5"/>
  <c r="F93" i="5"/>
  <c r="F91" i="5"/>
  <c r="E89" i="5"/>
  <c r="J20" i="5"/>
  <c r="E20" i="5"/>
  <c r="F123" i="5" s="1"/>
  <c r="J19" i="5"/>
  <c r="J14" i="5"/>
  <c r="J120" i="5" s="1"/>
  <c r="E7" i="5"/>
  <c r="E114" i="5"/>
  <c r="J37" i="4"/>
  <c r="J36" i="4"/>
  <c r="AY99" i="1"/>
  <c r="J35" i="4"/>
  <c r="AX99" i="1" s="1"/>
  <c r="BI625" i="4"/>
  <c r="BH625" i="4"/>
  <c r="BG625" i="4"/>
  <c r="BF625" i="4"/>
  <c r="T625" i="4"/>
  <c r="R625" i="4"/>
  <c r="P625" i="4"/>
  <c r="BI623" i="4"/>
  <c r="BH623" i="4"/>
  <c r="BG623" i="4"/>
  <c r="BF623" i="4"/>
  <c r="T623" i="4"/>
  <c r="R623" i="4"/>
  <c r="P623" i="4"/>
  <c r="BI621" i="4"/>
  <c r="BH621" i="4"/>
  <c r="BG621" i="4"/>
  <c r="BF621" i="4"/>
  <c r="T621" i="4"/>
  <c r="R621" i="4"/>
  <c r="P621" i="4"/>
  <c r="BI618" i="4"/>
  <c r="BH618" i="4"/>
  <c r="BG618" i="4"/>
  <c r="BF618" i="4"/>
  <c r="T618" i="4"/>
  <c r="R618" i="4"/>
  <c r="P618" i="4"/>
  <c r="BI615" i="4"/>
  <c r="BH615" i="4"/>
  <c r="BG615" i="4"/>
  <c r="BF615" i="4"/>
  <c r="T615" i="4"/>
  <c r="R615" i="4"/>
  <c r="P615" i="4"/>
  <c r="BI611" i="4"/>
  <c r="BH611" i="4"/>
  <c r="BG611" i="4"/>
  <c r="BF611" i="4"/>
  <c r="T611" i="4"/>
  <c r="R611" i="4"/>
  <c r="P611" i="4"/>
  <c r="BI608" i="4"/>
  <c r="BH608" i="4"/>
  <c r="BG608" i="4"/>
  <c r="BF608" i="4"/>
  <c r="T608" i="4"/>
  <c r="R608" i="4"/>
  <c r="P608" i="4"/>
  <c r="BI589" i="4"/>
  <c r="BH589" i="4"/>
  <c r="BG589" i="4"/>
  <c r="BF589" i="4"/>
  <c r="T589" i="4"/>
  <c r="R589" i="4"/>
  <c r="P589" i="4"/>
  <c r="BI571" i="4"/>
  <c r="BH571" i="4"/>
  <c r="BG571" i="4"/>
  <c r="BF571" i="4"/>
  <c r="T571" i="4"/>
  <c r="R571" i="4"/>
  <c r="P571" i="4"/>
  <c r="BI553" i="4"/>
  <c r="BH553" i="4"/>
  <c r="BG553" i="4"/>
  <c r="BF553" i="4"/>
  <c r="T553" i="4"/>
  <c r="R553" i="4"/>
  <c r="P553" i="4"/>
  <c r="BI521" i="4"/>
  <c r="BH521" i="4"/>
  <c r="BG521" i="4"/>
  <c r="BF521" i="4"/>
  <c r="T521" i="4"/>
  <c r="R521" i="4"/>
  <c r="P521" i="4"/>
  <c r="BI486" i="4"/>
  <c r="BH486" i="4"/>
  <c r="BG486" i="4"/>
  <c r="BF486" i="4"/>
  <c r="T486" i="4"/>
  <c r="R486" i="4"/>
  <c r="P486" i="4"/>
  <c r="BI484" i="4"/>
  <c r="BH484" i="4"/>
  <c r="BG484" i="4"/>
  <c r="BF484" i="4"/>
  <c r="T484" i="4"/>
  <c r="R484" i="4"/>
  <c r="P484" i="4"/>
  <c r="BI480" i="4"/>
  <c r="BH480" i="4"/>
  <c r="BG480" i="4"/>
  <c r="BF480" i="4"/>
  <c r="T480" i="4"/>
  <c r="R480" i="4"/>
  <c r="P480" i="4"/>
  <c r="BI476" i="4"/>
  <c r="BH476" i="4"/>
  <c r="BG476" i="4"/>
  <c r="BF476" i="4"/>
  <c r="T476" i="4"/>
  <c r="R476" i="4"/>
  <c r="P476" i="4"/>
  <c r="BI474" i="4"/>
  <c r="BH474" i="4"/>
  <c r="BG474" i="4"/>
  <c r="BF474" i="4"/>
  <c r="T474" i="4"/>
  <c r="R474" i="4"/>
  <c r="P474" i="4"/>
  <c r="BI471" i="4"/>
  <c r="BH471" i="4"/>
  <c r="BG471" i="4"/>
  <c r="BF471" i="4"/>
  <c r="T471" i="4"/>
  <c r="R471" i="4"/>
  <c r="P471" i="4"/>
  <c r="BI468" i="4"/>
  <c r="BH468" i="4"/>
  <c r="BG468" i="4"/>
  <c r="BF468" i="4"/>
  <c r="T468" i="4"/>
  <c r="R468" i="4"/>
  <c r="P468" i="4"/>
  <c r="BI465" i="4"/>
  <c r="BH465" i="4"/>
  <c r="BG465" i="4"/>
  <c r="BF465" i="4"/>
  <c r="T465" i="4"/>
  <c r="R465" i="4"/>
  <c r="P465" i="4"/>
  <c r="BI462" i="4"/>
  <c r="BH462" i="4"/>
  <c r="BG462" i="4"/>
  <c r="BF462" i="4"/>
  <c r="T462" i="4"/>
  <c r="R462" i="4"/>
  <c r="P462" i="4"/>
  <c r="BI459" i="4"/>
  <c r="BH459" i="4"/>
  <c r="BG459" i="4"/>
  <c r="BF459" i="4"/>
  <c r="T459" i="4"/>
  <c r="R459" i="4"/>
  <c r="P459" i="4"/>
  <c r="BI456" i="4"/>
  <c r="BH456" i="4"/>
  <c r="BG456" i="4"/>
  <c r="BF456" i="4"/>
  <c r="T456" i="4"/>
  <c r="R456" i="4"/>
  <c r="P456" i="4"/>
  <c r="BI454" i="4"/>
  <c r="BH454" i="4"/>
  <c r="BG454" i="4"/>
  <c r="BF454" i="4"/>
  <c r="T454" i="4"/>
  <c r="R454" i="4"/>
  <c r="P454" i="4"/>
  <c r="BI451" i="4"/>
  <c r="BH451" i="4"/>
  <c r="BG451" i="4"/>
  <c r="BF451" i="4"/>
  <c r="T451" i="4"/>
  <c r="R451" i="4"/>
  <c r="P451" i="4"/>
  <c r="BI448" i="4"/>
  <c r="BH448" i="4"/>
  <c r="BG448" i="4"/>
  <c r="BF448" i="4"/>
  <c r="T448" i="4"/>
  <c r="R448" i="4"/>
  <c r="P448" i="4"/>
  <c r="BI446" i="4"/>
  <c r="BH446" i="4"/>
  <c r="BG446" i="4"/>
  <c r="BF446" i="4"/>
  <c r="T446" i="4"/>
  <c r="R446" i="4"/>
  <c r="P446" i="4"/>
  <c r="BI443" i="4"/>
  <c r="BH443" i="4"/>
  <c r="BG443" i="4"/>
  <c r="BF443" i="4"/>
  <c r="T443" i="4"/>
  <c r="R443" i="4"/>
  <c r="P443" i="4"/>
  <c r="BI440" i="4"/>
  <c r="BH440" i="4"/>
  <c r="BG440" i="4"/>
  <c r="BF440" i="4"/>
  <c r="T440" i="4"/>
  <c r="R440" i="4"/>
  <c r="P440" i="4"/>
  <c r="BI437" i="4"/>
  <c r="BH437" i="4"/>
  <c r="BG437" i="4"/>
  <c r="BF437" i="4"/>
  <c r="T437" i="4"/>
  <c r="R437" i="4"/>
  <c r="P437" i="4"/>
  <c r="BI434" i="4"/>
  <c r="BH434" i="4"/>
  <c r="BG434" i="4"/>
  <c r="BF434" i="4"/>
  <c r="T434" i="4"/>
  <c r="R434" i="4"/>
  <c r="P434" i="4"/>
  <c r="BI431" i="4"/>
  <c r="BH431" i="4"/>
  <c r="BG431" i="4"/>
  <c r="BF431" i="4"/>
  <c r="T431" i="4"/>
  <c r="R431" i="4"/>
  <c r="P431" i="4"/>
  <c r="BI427" i="4"/>
  <c r="BH427" i="4"/>
  <c r="BG427" i="4"/>
  <c r="BF427" i="4"/>
  <c r="T427" i="4"/>
  <c r="R427" i="4"/>
  <c r="P427" i="4"/>
  <c r="BI423" i="4"/>
  <c r="BH423" i="4"/>
  <c r="BG423" i="4"/>
  <c r="BF423" i="4"/>
  <c r="T423" i="4"/>
  <c r="R423" i="4"/>
  <c r="P423" i="4"/>
  <c r="BI420" i="4"/>
  <c r="BH420" i="4"/>
  <c r="BG420" i="4"/>
  <c r="BF420" i="4"/>
  <c r="T420" i="4"/>
  <c r="R420" i="4"/>
  <c r="P420" i="4"/>
  <c r="BI414" i="4"/>
  <c r="BH414" i="4"/>
  <c r="BG414" i="4"/>
  <c r="BF414" i="4"/>
  <c r="T414" i="4"/>
  <c r="R414" i="4"/>
  <c r="P414" i="4"/>
  <c r="BI411" i="4"/>
  <c r="BH411" i="4"/>
  <c r="BG411" i="4"/>
  <c r="BF411" i="4"/>
  <c r="T411" i="4"/>
  <c r="R411" i="4"/>
  <c r="P411" i="4"/>
  <c r="BI408" i="4"/>
  <c r="BH408" i="4"/>
  <c r="BG408" i="4"/>
  <c r="BF408" i="4"/>
  <c r="T408" i="4"/>
  <c r="R408" i="4"/>
  <c r="P408" i="4"/>
  <c r="BI406" i="4"/>
  <c r="BH406" i="4"/>
  <c r="BG406" i="4"/>
  <c r="BF406" i="4"/>
  <c r="T406" i="4"/>
  <c r="R406" i="4"/>
  <c r="P406" i="4"/>
  <c r="BI403" i="4"/>
  <c r="BH403" i="4"/>
  <c r="BG403" i="4"/>
  <c r="BF403" i="4"/>
  <c r="T403" i="4"/>
  <c r="R403" i="4"/>
  <c r="P403" i="4"/>
  <c r="BI400" i="4"/>
  <c r="BH400" i="4"/>
  <c r="BG400" i="4"/>
  <c r="BF400" i="4"/>
  <c r="T400" i="4"/>
  <c r="R400" i="4"/>
  <c r="P400" i="4"/>
  <c r="BI397" i="4"/>
  <c r="BH397" i="4"/>
  <c r="BG397" i="4"/>
  <c r="BF397" i="4"/>
  <c r="T397" i="4"/>
  <c r="R397" i="4"/>
  <c r="P397" i="4"/>
  <c r="BI394" i="4"/>
  <c r="BH394" i="4"/>
  <c r="BG394" i="4"/>
  <c r="BF394" i="4"/>
  <c r="T394" i="4"/>
  <c r="R394" i="4"/>
  <c r="P394" i="4"/>
  <c r="BI391" i="4"/>
  <c r="BH391" i="4"/>
  <c r="BG391" i="4"/>
  <c r="BF391" i="4"/>
  <c r="T391" i="4"/>
  <c r="R391" i="4"/>
  <c r="P391" i="4"/>
  <c r="BI387" i="4"/>
  <c r="BH387" i="4"/>
  <c r="BG387" i="4"/>
  <c r="BF387" i="4"/>
  <c r="T387" i="4"/>
  <c r="R387" i="4"/>
  <c r="P387" i="4"/>
  <c r="BI384" i="4"/>
  <c r="BH384" i="4"/>
  <c r="BG384" i="4"/>
  <c r="BF384" i="4"/>
  <c r="T384" i="4"/>
  <c r="R384" i="4"/>
  <c r="P384" i="4"/>
  <c r="BI382" i="4"/>
  <c r="BH382" i="4"/>
  <c r="BG382" i="4"/>
  <c r="BF382" i="4"/>
  <c r="T382" i="4"/>
  <c r="R382" i="4"/>
  <c r="P382" i="4"/>
  <c r="BI379" i="4"/>
  <c r="BH379" i="4"/>
  <c r="BG379" i="4"/>
  <c r="BF379" i="4"/>
  <c r="T379" i="4"/>
  <c r="R379" i="4"/>
  <c r="P379" i="4"/>
  <c r="BI377" i="4"/>
  <c r="BH377" i="4"/>
  <c r="BG377" i="4"/>
  <c r="BF377" i="4"/>
  <c r="T377" i="4"/>
  <c r="R377" i="4"/>
  <c r="P377" i="4"/>
  <c r="BI374" i="4"/>
  <c r="BH374" i="4"/>
  <c r="BG374" i="4"/>
  <c r="BF374" i="4"/>
  <c r="T374" i="4"/>
  <c r="R374" i="4"/>
  <c r="P374" i="4"/>
  <c r="BI371" i="4"/>
  <c r="BH371" i="4"/>
  <c r="BG371" i="4"/>
  <c r="BF371" i="4"/>
  <c r="T371" i="4"/>
  <c r="R371" i="4"/>
  <c r="P371" i="4"/>
  <c r="BI368" i="4"/>
  <c r="BH368" i="4"/>
  <c r="BG368" i="4"/>
  <c r="BF368" i="4"/>
  <c r="T368" i="4"/>
  <c r="R368" i="4"/>
  <c r="P368" i="4"/>
  <c r="BI365" i="4"/>
  <c r="BH365" i="4"/>
  <c r="BG365" i="4"/>
  <c r="BF365" i="4"/>
  <c r="T365" i="4"/>
  <c r="R365" i="4"/>
  <c r="P365" i="4"/>
  <c r="BI362" i="4"/>
  <c r="BH362" i="4"/>
  <c r="BG362" i="4"/>
  <c r="BF362" i="4"/>
  <c r="T362" i="4"/>
  <c r="R362" i="4"/>
  <c r="P362" i="4"/>
  <c r="BI360" i="4"/>
  <c r="BH360" i="4"/>
  <c r="BG360" i="4"/>
  <c r="BF360" i="4"/>
  <c r="T360" i="4"/>
  <c r="R360" i="4"/>
  <c r="P360" i="4"/>
  <c r="BI359" i="4"/>
  <c r="BH359" i="4"/>
  <c r="BG359" i="4"/>
  <c r="BF359" i="4"/>
  <c r="T359" i="4"/>
  <c r="R359" i="4"/>
  <c r="P359" i="4"/>
  <c r="BI355" i="4"/>
  <c r="BH355" i="4"/>
  <c r="BG355" i="4"/>
  <c r="BF355" i="4"/>
  <c r="T355" i="4"/>
  <c r="R355" i="4"/>
  <c r="P355" i="4"/>
  <c r="BI351" i="4"/>
  <c r="BH351" i="4"/>
  <c r="BG351" i="4"/>
  <c r="BF351" i="4"/>
  <c r="T351" i="4"/>
  <c r="R351" i="4"/>
  <c r="P351" i="4"/>
  <c r="BI347" i="4"/>
  <c r="BH347" i="4"/>
  <c r="BG347" i="4"/>
  <c r="BF347" i="4"/>
  <c r="T347" i="4"/>
  <c r="R347" i="4"/>
  <c r="P347" i="4"/>
  <c r="BI340" i="4"/>
  <c r="BH340" i="4"/>
  <c r="BG340" i="4"/>
  <c r="BF340" i="4"/>
  <c r="T340" i="4"/>
  <c r="R340" i="4"/>
  <c r="P340" i="4"/>
  <c r="BI337" i="4"/>
  <c r="BH337" i="4"/>
  <c r="BG337" i="4"/>
  <c r="BF337" i="4"/>
  <c r="T337" i="4"/>
  <c r="R337" i="4"/>
  <c r="P337" i="4"/>
  <c r="BI334" i="4"/>
  <c r="BH334" i="4"/>
  <c r="BG334" i="4"/>
  <c r="BF334" i="4"/>
  <c r="T334" i="4"/>
  <c r="R334" i="4"/>
  <c r="P334" i="4"/>
  <c r="BI324" i="4"/>
  <c r="BH324" i="4"/>
  <c r="BG324" i="4"/>
  <c r="BF324" i="4"/>
  <c r="T324" i="4"/>
  <c r="R324" i="4"/>
  <c r="P324" i="4"/>
  <c r="BI316" i="4"/>
  <c r="BH316" i="4"/>
  <c r="BG316" i="4"/>
  <c r="BF316" i="4"/>
  <c r="T316" i="4"/>
  <c r="R316" i="4"/>
  <c r="P316" i="4"/>
  <c r="BI301" i="4"/>
  <c r="BH301" i="4"/>
  <c r="BG301" i="4"/>
  <c r="BF301" i="4"/>
  <c r="T301" i="4"/>
  <c r="R301" i="4"/>
  <c r="P301" i="4"/>
  <c r="BI291" i="4"/>
  <c r="BH291" i="4"/>
  <c r="BG291" i="4"/>
  <c r="BF291" i="4"/>
  <c r="T291" i="4"/>
  <c r="R291" i="4"/>
  <c r="P291" i="4"/>
  <c r="BI283" i="4"/>
  <c r="BH283" i="4"/>
  <c r="BG283" i="4"/>
  <c r="BF283" i="4"/>
  <c r="T283" i="4"/>
  <c r="R283" i="4"/>
  <c r="P283" i="4"/>
  <c r="BI268" i="4"/>
  <c r="BH268" i="4"/>
  <c r="BG268" i="4"/>
  <c r="BF268" i="4"/>
  <c r="T268" i="4"/>
  <c r="R268" i="4"/>
  <c r="P268" i="4"/>
  <c r="BI258" i="4"/>
  <c r="BH258" i="4"/>
  <c r="BG258" i="4"/>
  <c r="BF258" i="4"/>
  <c r="T258" i="4"/>
  <c r="R258" i="4"/>
  <c r="P258" i="4"/>
  <c r="BI250" i="4"/>
  <c r="BH250" i="4"/>
  <c r="BG250" i="4"/>
  <c r="BF250" i="4"/>
  <c r="T250" i="4"/>
  <c r="R250" i="4"/>
  <c r="P250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3" i="4"/>
  <c r="BH233" i="4"/>
  <c r="BG233" i="4"/>
  <c r="BF233" i="4"/>
  <c r="T233" i="4"/>
  <c r="R233" i="4"/>
  <c r="P233" i="4"/>
  <c r="BI229" i="4"/>
  <c r="BH229" i="4"/>
  <c r="BG229" i="4"/>
  <c r="BF229" i="4"/>
  <c r="T229" i="4"/>
  <c r="T228" i="4"/>
  <c r="R229" i="4"/>
  <c r="R228" i="4" s="1"/>
  <c r="P229" i="4"/>
  <c r="P228" i="4" s="1"/>
  <c r="BI226" i="4"/>
  <c r="BH226" i="4"/>
  <c r="BG226" i="4"/>
  <c r="BF226" i="4"/>
  <c r="T226" i="4"/>
  <c r="T225" i="4" s="1"/>
  <c r="R226" i="4"/>
  <c r="R225" i="4" s="1"/>
  <c r="P226" i="4"/>
  <c r="P225" i="4" s="1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2" i="4"/>
  <c r="BH202" i="4"/>
  <c r="BG202" i="4"/>
  <c r="BF202" i="4"/>
  <c r="T202" i="4"/>
  <c r="T201" i="4" s="1"/>
  <c r="R202" i="4"/>
  <c r="R201" i="4" s="1"/>
  <c r="P202" i="4"/>
  <c r="P201" i="4" s="1"/>
  <c r="BI198" i="4"/>
  <c r="BH198" i="4"/>
  <c r="BG198" i="4"/>
  <c r="BF198" i="4"/>
  <c r="T198" i="4"/>
  <c r="T197" i="4" s="1"/>
  <c r="R198" i="4"/>
  <c r="R197" i="4" s="1"/>
  <c r="P198" i="4"/>
  <c r="P197" i="4" s="1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0" i="4"/>
  <c r="BH150" i="4"/>
  <c r="BG150" i="4"/>
  <c r="BF150" i="4"/>
  <c r="T150" i="4"/>
  <c r="R150" i="4"/>
  <c r="P150" i="4"/>
  <c r="BI138" i="4"/>
  <c r="BH138" i="4"/>
  <c r="BG138" i="4"/>
  <c r="BF138" i="4"/>
  <c r="T138" i="4"/>
  <c r="R138" i="4"/>
  <c r="P138" i="4"/>
  <c r="J131" i="4"/>
  <c r="J130" i="4"/>
  <c r="F130" i="4"/>
  <c r="F128" i="4"/>
  <c r="E126" i="4"/>
  <c r="J92" i="4"/>
  <c r="J91" i="4"/>
  <c r="F91" i="4"/>
  <c r="F89" i="4"/>
  <c r="E87" i="4"/>
  <c r="J18" i="4"/>
  <c r="E18" i="4"/>
  <c r="F131" i="4" s="1"/>
  <c r="J17" i="4"/>
  <c r="J12" i="4"/>
  <c r="J128" i="4" s="1"/>
  <c r="E7" i="4"/>
  <c r="E124" i="4" s="1"/>
  <c r="J39" i="3"/>
  <c r="J38" i="3"/>
  <c r="AY97" i="1"/>
  <c r="J37" i="3"/>
  <c r="AX97" i="1" s="1"/>
  <c r="BI186" i="3"/>
  <c r="BH186" i="3"/>
  <c r="BG186" i="3"/>
  <c r="BF186" i="3"/>
  <c r="T186" i="3"/>
  <c r="T185" i="3"/>
  <c r="R186" i="3"/>
  <c r="R185" i="3" s="1"/>
  <c r="P186" i="3"/>
  <c r="P185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T141" i="3" s="1"/>
  <c r="R142" i="3"/>
  <c r="R141" i="3" s="1"/>
  <c r="P142" i="3"/>
  <c r="P141" i="3" s="1"/>
  <c r="BI133" i="3"/>
  <c r="BH133" i="3"/>
  <c r="BG133" i="3"/>
  <c r="BF133" i="3"/>
  <c r="T133" i="3"/>
  <c r="T132" i="3" s="1"/>
  <c r="R133" i="3"/>
  <c r="R132" i="3" s="1"/>
  <c r="P133" i="3"/>
  <c r="P132" i="3" s="1"/>
  <c r="BI129" i="3"/>
  <c r="BH129" i="3"/>
  <c r="BG129" i="3"/>
  <c r="BF129" i="3"/>
  <c r="T129" i="3"/>
  <c r="T128" i="3" s="1"/>
  <c r="R129" i="3"/>
  <c r="R128" i="3"/>
  <c r="R127" i="3" s="1"/>
  <c r="P129" i="3"/>
  <c r="P128" i="3" s="1"/>
  <c r="J123" i="3"/>
  <c r="J122" i="3"/>
  <c r="F122" i="3"/>
  <c r="F120" i="3"/>
  <c r="E118" i="3"/>
  <c r="J94" i="3"/>
  <c r="J93" i="3"/>
  <c r="F93" i="3"/>
  <c r="F91" i="3"/>
  <c r="E89" i="3"/>
  <c r="J20" i="3"/>
  <c r="E20" i="3"/>
  <c r="F123" i="3" s="1"/>
  <c r="J19" i="3"/>
  <c r="J14" i="3"/>
  <c r="J120" i="3"/>
  <c r="E7" i="3"/>
  <c r="E85" i="3" s="1"/>
  <c r="J37" i="2"/>
  <c r="J36" i="2"/>
  <c r="AY96" i="1" s="1"/>
  <c r="J35" i="2"/>
  <c r="AX96" i="1"/>
  <c r="BI611" i="2"/>
  <c r="BH611" i="2"/>
  <c r="BG611" i="2"/>
  <c r="BF611" i="2"/>
  <c r="T611" i="2"/>
  <c r="R611" i="2"/>
  <c r="P611" i="2"/>
  <c r="BI609" i="2"/>
  <c r="BH609" i="2"/>
  <c r="BG609" i="2"/>
  <c r="BF609" i="2"/>
  <c r="T609" i="2"/>
  <c r="R609" i="2"/>
  <c r="P609" i="2"/>
  <c r="BI607" i="2"/>
  <c r="BH607" i="2"/>
  <c r="BG607" i="2"/>
  <c r="BF607" i="2"/>
  <c r="T607" i="2"/>
  <c r="R607" i="2"/>
  <c r="P607" i="2"/>
  <c r="BI604" i="2"/>
  <c r="BH604" i="2"/>
  <c r="BG604" i="2"/>
  <c r="BF604" i="2"/>
  <c r="T604" i="2"/>
  <c r="R604" i="2"/>
  <c r="P604" i="2"/>
  <c r="BI601" i="2"/>
  <c r="BH601" i="2"/>
  <c r="BG601" i="2"/>
  <c r="BF601" i="2"/>
  <c r="T601" i="2"/>
  <c r="R601" i="2"/>
  <c r="P601" i="2"/>
  <c r="BI598" i="2"/>
  <c r="BH598" i="2"/>
  <c r="BG598" i="2"/>
  <c r="BF598" i="2"/>
  <c r="T598" i="2"/>
  <c r="R598" i="2"/>
  <c r="P598" i="2"/>
  <c r="BI595" i="2"/>
  <c r="BH595" i="2"/>
  <c r="BG595" i="2"/>
  <c r="BF595" i="2"/>
  <c r="T595" i="2"/>
  <c r="R595" i="2"/>
  <c r="P595" i="2"/>
  <c r="BI591" i="2"/>
  <c r="BH591" i="2"/>
  <c r="BG591" i="2"/>
  <c r="BF591" i="2"/>
  <c r="T591" i="2"/>
  <c r="R591" i="2"/>
  <c r="P591" i="2"/>
  <c r="BI588" i="2"/>
  <c r="BH588" i="2"/>
  <c r="BG588" i="2"/>
  <c r="BF588" i="2"/>
  <c r="T588" i="2"/>
  <c r="R588" i="2"/>
  <c r="P588" i="2"/>
  <c r="BI584" i="2"/>
  <c r="BH584" i="2"/>
  <c r="BG584" i="2"/>
  <c r="BF584" i="2"/>
  <c r="T584" i="2"/>
  <c r="R584" i="2"/>
  <c r="P584" i="2"/>
  <c r="BI564" i="2"/>
  <c r="BH564" i="2"/>
  <c r="BG564" i="2"/>
  <c r="BF564" i="2"/>
  <c r="T564" i="2"/>
  <c r="R564" i="2"/>
  <c r="P564" i="2"/>
  <c r="BI544" i="2"/>
  <c r="BH544" i="2"/>
  <c r="BG544" i="2"/>
  <c r="BF544" i="2"/>
  <c r="T544" i="2"/>
  <c r="R544" i="2"/>
  <c r="P544" i="2"/>
  <c r="BI515" i="2"/>
  <c r="BH515" i="2"/>
  <c r="BG515" i="2"/>
  <c r="BF515" i="2"/>
  <c r="T515" i="2"/>
  <c r="R515" i="2"/>
  <c r="P515" i="2"/>
  <c r="BI486" i="2"/>
  <c r="BH486" i="2"/>
  <c r="BG486" i="2"/>
  <c r="BF486" i="2"/>
  <c r="T486" i="2"/>
  <c r="R486" i="2"/>
  <c r="P486" i="2"/>
  <c r="BI484" i="2"/>
  <c r="BH484" i="2"/>
  <c r="BG484" i="2"/>
  <c r="BF484" i="2"/>
  <c r="T484" i="2"/>
  <c r="R484" i="2"/>
  <c r="P484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7" i="2"/>
  <c r="BH467" i="2"/>
  <c r="BG467" i="2"/>
  <c r="BF467" i="2"/>
  <c r="T467" i="2"/>
  <c r="R467" i="2"/>
  <c r="P467" i="2"/>
  <c r="BI464" i="2"/>
  <c r="BH464" i="2"/>
  <c r="BG464" i="2"/>
  <c r="BF464" i="2"/>
  <c r="T464" i="2"/>
  <c r="R464" i="2"/>
  <c r="P464" i="2"/>
  <c r="BI461" i="2"/>
  <c r="BH461" i="2"/>
  <c r="BG461" i="2"/>
  <c r="BF461" i="2"/>
  <c r="T461" i="2"/>
  <c r="R461" i="2"/>
  <c r="P461" i="2"/>
  <c r="BI458" i="2"/>
  <c r="BH458" i="2"/>
  <c r="BG458" i="2"/>
  <c r="BF458" i="2"/>
  <c r="T458" i="2"/>
  <c r="R458" i="2"/>
  <c r="P458" i="2"/>
  <c r="BI455" i="2"/>
  <c r="BH455" i="2"/>
  <c r="BG455" i="2"/>
  <c r="BF455" i="2"/>
  <c r="T455" i="2"/>
  <c r="R455" i="2"/>
  <c r="P455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0" i="2"/>
  <c r="BH420" i="2"/>
  <c r="BG420" i="2"/>
  <c r="BF420" i="2"/>
  <c r="T420" i="2"/>
  <c r="R420" i="2"/>
  <c r="P420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R340" i="2"/>
  <c r="P340" i="2"/>
  <c r="BI336" i="2"/>
  <c r="BH336" i="2"/>
  <c r="BG336" i="2"/>
  <c r="BF336" i="2"/>
  <c r="T336" i="2"/>
  <c r="R336" i="2"/>
  <c r="P336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13" i="2"/>
  <c r="BH313" i="2"/>
  <c r="BG313" i="2"/>
  <c r="BF313" i="2"/>
  <c r="T313" i="2"/>
  <c r="R313" i="2"/>
  <c r="P313" i="2"/>
  <c r="BI305" i="2"/>
  <c r="BH305" i="2"/>
  <c r="BG305" i="2"/>
  <c r="BF305" i="2"/>
  <c r="T305" i="2"/>
  <c r="R305" i="2"/>
  <c r="P305" i="2"/>
  <c r="BI293" i="2"/>
  <c r="BH293" i="2"/>
  <c r="BG293" i="2"/>
  <c r="BF293" i="2"/>
  <c r="T293" i="2"/>
  <c r="R293" i="2"/>
  <c r="P293" i="2"/>
  <c r="BI283" i="2"/>
  <c r="BH283" i="2"/>
  <c r="BG283" i="2"/>
  <c r="BF283" i="2"/>
  <c r="T283" i="2"/>
  <c r="R283" i="2"/>
  <c r="P283" i="2"/>
  <c r="BI275" i="2"/>
  <c r="BH275" i="2"/>
  <c r="BG275" i="2"/>
  <c r="BF275" i="2"/>
  <c r="T275" i="2"/>
  <c r="R275" i="2"/>
  <c r="P275" i="2"/>
  <c r="BI263" i="2"/>
  <c r="BH263" i="2"/>
  <c r="BG263" i="2"/>
  <c r="BF263" i="2"/>
  <c r="T263" i="2"/>
  <c r="R263" i="2"/>
  <c r="P263" i="2"/>
  <c r="BI253" i="2"/>
  <c r="BH253" i="2"/>
  <c r="BG253" i="2"/>
  <c r="BF253" i="2"/>
  <c r="T253" i="2"/>
  <c r="R253" i="2"/>
  <c r="P253" i="2"/>
  <c r="BI245" i="2"/>
  <c r="BH245" i="2"/>
  <c r="BG245" i="2"/>
  <c r="BF245" i="2"/>
  <c r="T245" i="2"/>
  <c r="R245" i="2"/>
  <c r="P24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3" i="2"/>
  <c r="BH223" i="2"/>
  <c r="BG223" i="2"/>
  <c r="BF223" i="2"/>
  <c r="T223" i="2"/>
  <c r="T222" i="2" s="1"/>
  <c r="R223" i="2"/>
  <c r="R222" i="2" s="1"/>
  <c r="P223" i="2"/>
  <c r="P222" i="2" s="1"/>
  <c r="BI220" i="2"/>
  <c r="BH220" i="2"/>
  <c r="BG220" i="2"/>
  <c r="BF220" i="2"/>
  <c r="T220" i="2"/>
  <c r="T219" i="2" s="1"/>
  <c r="R220" i="2"/>
  <c r="R219" i="2" s="1"/>
  <c r="P220" i="2"/>
  <c r="P219" i="2" s="1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196" i="2"/>
  <c r="BH196" i="2"/>
  <c r="BG196" i="2"/>
  <c r="BF196" i="2"/>
  <c r="T196" i="2"/>
  <c r="T195" i="2"/>
  <c r="R196" i="2"/>
  <c r="R195" i="2" s="1"/>
  <c r="P196" i="2"/>
  <c r="P195" i="2"/>
  <c r="BI192" i="2"/>
  <c r="BH192" i="2"/>
  <c r="BG192" i="2"/>
  <c r="BF192" i="2"/>
  <c r="T192" i="2"/>
  <c r="T191" i="2" s="1"/>
  <c r="R192" i="2"/>
  <c r="R191" i="2"/>
  <c r="P192" i="2"/>
  <c r="P191" i="2" s="1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J131" i="2"/>
  <c r="J130" i="2"/>
  <c r="F130" i="2"/>
  <c r="F128" i="2"/>
  <c r="E126" i="2"/>
  <c r="J92" i="2"/>
  <c r="J91" i="2"/>
  <c r="F91" i="2"/>
  <c r="F89" i="2"/>
  <c r="E87" i="2"/>
  <c r="J18" i="2"/>
  <c r="E18" i="2"/>
  <c r="F131" i="2"/>
  <c r="J17" i="2"/>
  <c r="J12" i="2"/>
  <c r="J89" i="2" s="1"/>
  <c r="E7" i="2"/>
  <c r="E124" i="2" s="1"/>
  <c r="L90" i="1"/>
  <c r="AM90" i="1"/>
  <c r="AM89" i="1"/>
  <c r="L89" i="1"/>
  <c r="AM87" i="1"/>
  <c r="L87" i="1"/>
  <c r="L85" i="1"/>
  <c r="L84" i="1"/>
  <c r="BK609" i="2"/>
  <c r="J604" i="2"/>
  <c r="J591" i="2"/>
  <c r="BK584" i="2"/>
  <c r="BK515" i="2"/>
  <c r="J486" i="2"/>
  <c r="BK480" i="2"/>
  <c r="J478" i="2"/>
  <c r="BK467" i="2"/>
  <c r="BK455" i="2"/>
  <c r="BK444" i="2"/>
  <c r="J433" i="2"/>
  <c r="BK404" i="2"/>
  <c r="J384" i="2"/>
  <c r="J357" i="2"/>
  <c r="BK329" i="2"/>
  <c r="BK305" i="2"/>
  <c r="J263" i="2"/>
  <c r="BK216" i="2"/>
  <c r="BK185" i="2"/>
  <c r="J174" i="2"/>
  <c r="J611" i="2"/>
  <c r="J601" i="2"/>
  <c r="J475" i="2"/>
  <c r="BK470" i="2"/>
  <c r="BK461" i="2"/>
  <c r="BK433" i="2"/>
  <c r="J424" i="2"/>
  <c r="BK401" i="2"/>
  <c r="J387" i="2"/>
  <c r="J363" i="2"/>
  <c r="J354" i="2"/>
  <c r="J340" i="2"/>
  <c r="J313" i="2"/>
  <c r="BK233" i="2"/>
  <c r="J220" i="2"/>
  <c r="J179" i="2"/>
  <c r="BK153" i="2"/>
  <c r="AS98" i="1"/>
  <c r="J450" i="2"/>
  <c r="BK413" i="2"/>
  <c r="J393" i="2"/>
  <c r="J366" i="2"/>
  <c r="BK340" i="2"/>
  <c r="BK263" i="2"/>
  <c r="J214" i="2"/>
  <c r="J192" i="2"/>
  <c r="BK172" i="2"/>
  <c r="J150" i="2"/>
  <c r="J390" i="2"/>
  <c r="J368" i="2"/>
  <c r="J344" i="2"/>
  <c r="J253" i="2"/>
  <c r="J208" i="2"/>
  <c r="J196" i="2"/>
  <c r="BK174" i="2"/>
  <c r="J163" i="2"/>
  <c r="BK186" i="3"/>
  <c r="J142" i="3"/>
  <c r="BK170" i="3"/>
  <c r="J147" i="3"/>
  <c r="J158" i="3"/>
  <c r="J133" i="3"/>
  <c r="BK176" i="3"/>
  <c r="J170" i="3"/>
  <c r="BK618" i="4"/>
  <c r="J486" i="4"/>
  <c r="J471" i="4"/>
  <c r="J459" i="4"/>
  <c r="BK431" i="4"/>
  <c r="BK406" i="4"/>
  <c r="J365" i="4"/>
  <c r="BK324" i="4"/>
  <c r="J202" i="4"/>
  <c r="BK194" i="4"/>
  <c r="BK180" i="4"/>
  <c r="BK161" i="4"/>
  <c r="J553" i="4"/>
  <c r="BK480" i="4"/>
  <c r="BK448" i="4"/>
  <c r="BK437" i="4"/>
  <c r="BK423" i="4"/>
  <c r="J411" i="4"/>
  <c r="J368" i="4"/>
  <c r="BK334" i="4"/>
  <c r="J316" i="4"/>
  <c r="BK283" i="4"/>
  <c r="J233" i="4"/>
  <c r="J214" i="4"/>
  <c r="J194" i="4"/>
  <c r="J480" i="4"/>
  <c r="J468" i="4"/>
  <c r="J448" i="4"/>
  <c r="BK391" i="4"/>
  <c r="BK365" i="4"/>
  <c r="BK347" i="4"/>
  <c r="J337" i="4"/>
  <c r="BK291" i="4"/>
  <c r="J258" i="4"/>
  <c r="BK210" i="4"/>
  <c r="J185" i="4"/>
  <c r="J611" i="4"/>
  <c r="BK474" i="4"/>
  <c r="J454" i="4"/>
  <c r="BK384" i="4"/>
  <c r="J362" i="4"/>
  <c r="J334" i="4"/>
  <c r="BK258" i="4"/>
  <c r="J238" i="4"/>
  <c r="BK213" i="4"/>
  <c r="BK198" i="4"/>
  <c r="J138" i="4"/>
  <c r="BK167" i="5"/>
  <c r="J158" i="5"/>
  <c r="J142" i="5"/>
  <c r="BK156" i="5"/>
  <c r="BK133" i="5"/>
  <c r="BK179" i="5"/>
  <c r="J170" i="5"/>
  <c r="J161" i="5"/>
  <c r="J607" i="2"/>
  <c r="BK601" i="2"/>
  <c r="BK588" i="2"/>
  <c r="BK564" i="2"/>
  <c r="J515" i="2"/>
  <c r="BK484" i="2"/>
  <c r="J480" i="2"/>
  <c r="BK475" i="2"/>
  <c r="BK464" i="2"/>
  <c r="J458" i="2"/>
  <c r="BK450" i="2"/>
  <c r="J439" i="2"/>
  <c r="BK424" i="2"/>
  <c r="J401" i="2"/>
  <c r="BK372" i="2"/>
  <c r="J349" i="2"/>
  <c r="BK326" i="2"/>
  <c r="BK293" i="2"/>
  <c r="J231" i="2"/>
  <c r="BK223" i="2"/>
  <c r="BK204" i="2"/>
  <c r="BK179" i="2"/>
  <c r="J172" i="2"/>
  <c r="J609" i="2"/>
  <c r="BK598" i="2"/>
  <c r="BK472" i="2"/>
  <c r="J467" i="2"/>
  <c r="J447" i="2"/>
  <c r="J430" i="2"/>
  <c r="J413" i="2"/>
  <c r="BK393" i="2"/>
  <c r="BK380" i="2"/>
  <c r="J360" i="2"/>
  <c r="BK344" i="2"/>
  <c r="J326" i="2"/>
  <c r="J228" i="2"/>
  <c r="J204" i="2"/>
  <c r="BK169" i="2"/>
  <c r="BK150" i="2"/>
  <c r="AS95" i="1"/>
  <c r="BK430" i="2"/>
  <c r="BK399" i="2"/>
  <c r="J375" i="2"/>
  <c r="BK351" i="2"/>
  <c r="J305" i="2"/>
  <c r="J216" i="2"/>
  <c r="BK203" i="2"/>
  <c r="J182" i="2"/>
  <c r="J153" i="2"/>
  <c r="BK544" i="2"/>
  <c r="J372" i="2"/>
  <c r="J351" i="2"/>
  <c r="BK323" i="2"/>
  <c r="J275" i="2"/>
  <c r="BK211" i="2"/>
  <c r="J185" i="2"/>
  <c r="J169" i="2"/>
  <c r="BK182" i="3"/>
  <c r="BK167" i="3"/>
  <c r="BK133" i="3"/>
  <c r="J164" i="3"/>
  <c r="J182" i="3"/>
  <c r="J161" i="3"/>
  <c r="BK150" i="3"/>
  <c r="BK129" i="3"/>
  <c r="BK147" i="3"/>
  <c r="J625" i="4"/>
  <c r="BK621" i="4"/>
  <c r="J615" i="4"/>
  <c r="BK571" i="4"/>
  <c r="J474" i="4"/>
  <c r="BK408" i="4"/>
  <c r="BK403" i="4"/>
  <c r="J394" i="4"/>
  <c r="J384" i="4"/>
  <c r="J360" i="4"/>
  <c r="BK316" i="4"/>
  <c r="J226" i="4"/>
  <c r="BK183" i="4"/>
  <c r="J175" i="4"/>
  <c r="BK150" i="4"/>
  <c r="J589" i="4"/>
  <c r="BK486" i="4"/>
  <c r="BK468" i="4"/>
  <c r="J431" i="4"/>
  <c r="J420" i="4"/>
  <c r="BK400" i="4"/>
  <c r="BK379" i="4"/>
  <c r="BK362" i="4"/>
  <c r="J347" i="4"/>
  <c r="J198" i="4"/>
  <c r="J188" i="4"/>
  <c r="BK178" i="4"/>
  <c r="BK553" i="4"/>
  <c r="BK454" i="4"/>
  <c r="J443" i="4"/>
  <c r="J427" i="4"/>
  <c r="BK394" i="4"/>
  <c r="J371" i="4"/>
  <c r="J340" i="4"/>
  <c r="BK301" i="4"/>
  <c r="BK226" i="4"/>
  <c r="BK214" i="4"/>
  <c r="BK188" i="4"/>
  <c r="J169" i="4"/>
  <c r="BK615" i="4"/>
  <c r="BK521" i="4"/>
  <c r="BK411" i="4"/>
  <c r="BK382" i="4"/>
  <c r="BK355" i="4"/>
  <c r="BK268" i="4"/>
  <c r="J250" i="4"/>
  <c r="BK229" i="4"/>
  <c r="BK175" i="4"/>
  <c r="BK159" i="4"/>
  <c r="J186" i="5"/>
  <c r="BK164" i="5"/>
  <c r="BK153" i="5"/>
  <c r="J129" i="5"/>
  <c r="BK161" i="5"/>
  <c r="J176" i="5"/>
  <c r="J153" i="5"/>
  <c r="J173" i="5"/>
  <c r="J164" i="5"/>
  <c r="BK611" i="2"/>
  <c r="BK604" i="2"/>
  <c r="BK591" i="2"/>
  <c r="J588" i="2"/>
  <c r="J544" i="2"/>
  <c r="BK486" i="2"/>
  <c r="J484" i="2"/>
  <c r="BK478" i="2"/>
  <c r="J470" i="2"/>
  <c r="J461" i="2"/>
  <c r="J452" i="2"/>
  <c r="BK441" i="2"/>
  <c r="J436" i="2"/>
  <c r="J416" i="2"/>
  <c r="BK396" i="2"/>
  <c r="BK368" i="2"/>
  <c r="J348" i="2"/>
  <c r="BK313" i="2"/>
  <c r="J283" i="2"/>
  <c r="BK228" i="2"/>
  <c r="BK220" i="2"/>
  <c r="BK192" i="2"/>
  <c r="J177" i="2"/>
  <c r="J144" i="2"/>
  <c r="BK607" i="2"/>
  <c r="J598" i="2"/>
  <c r="J472" i="2"/>
  <c r="J464" i="2"/>
  <c r="J444" i="2"/>
  <c r="BK427" i="2"/>
  <c r="J404" i="2"/>
  <c r="J399" i="2"/>
  <c r="J377" i="2"/>
  <c r="BK349" i="2"/>
  <c r="BK336" i="2"/>
  <c r="J245" i="2"/>
  <c r="J223" i="2"/>
  <c r="BK196" i="2"/>
  <c r="J155" i="2"/>
  <c r="BK138" i="2"/>
  <c r="J595" i="2"/>
  <c r="J564" i="2"/>
  <c r="J455" i="2"/>
  <c r="BK436" i="2"/>
  <c r="J407" i="2"/>
  <c r="BK384" i="2"/>
  <c r="BK363" i="2"/>
  <c r="J336" i="2"/>
  <c r="BK253" i="2"/>
  <c r="BK208" i="2"/>
  <c r="J188" i="2"/>
  <c r="BK163" i="2"/>
  <c r="BK595" i="2"/>
  <c r="BK387" i="2"/>
  <c r="BK360" i="2"/>
  <c r="J293" i="2"/>
  <c r="BK245" i="2"/>
  <c r="BK207" i="2"/>
  <c r="BK182" i="2"/>
  <c r="BK155" i="2"/>
  <c r="BK179" i="3"/>
  <c r="BK156" i="3"/>
  <c r="J176" i="3"/>
  <c r="J150" i="3"/>
  <c r="BK164" i="3"/>
  <c r="J153" i="3"/>
  <c r="J186" i="3"/>
  <c r="BK625" i="4"/>
  <c r="J623" i="4"/>
  <c r="J618" i="4"/>
  <c r="BK589" i="4"/>
  <c r="J465" i="4"/>
  <c r="BK456" i="4"/>
  <c r="J423" i="4"/>
  <c r="J397" i="4"/>
  <c r="BK387" i="4"/>
  <c r="BK368" i="4"/>
  <c r="BK340" i="4"/>
  <c r="J268" i="4"/>
  <c r="J220" i="4"/>
  <c r="J172" i="4"/>
  <c r="BK156" i="4"/>
  <c r="J608" i="4"/>
  <c r="J521" i="4"/>
  <c r="J476" i="4"/>
  <c r="BK443" i="4"/>
  <c r="J406" i="4"/>
  <c r="BK397" i="4"/>
  <c r="J377" i="4"/>
  <c r="BK360" i="4"/>
  <c r="J222" i="4"/>
  <c r="BK202" i="4"/>
  <c r="BK191" i="4"/>
  <c r="J183" i="4"/>
  <c r="BK471" i="4"/>
  <c r="BK459" i="4"/>
  <c r="J451" i="4"/>
  <c r="J437" i="4"/>
  <c r="BK420" i="4"/>
  <c r="J387" i="4"/>
  <c r="J355" i="4"/>
  <c r="J283" i="4"/>
  <c r="BK238" i="4"/>
  <c r="BK233" i="4"/>
  <c r="BK220" i="4"/>
  <c r="BK209" i="4"/>
  <c r="J178" i="4"/>
  <c r="J484" i="4"/>
  <c r="BK462" i="4"/>
  <c r="BK451" i="4"/>
  <c r="BK427" i="4"/>
  <c r="J408" i="4"/>
  <c r="J379" i="4"/>
  <c r="J351" i="4"/>
  <c r="J236" i="4"/>
  <c r="J210" i="4"/>
  <c r="BK185" i="4"/>
  <c r="BK169" i="4"/>
  <c r="J156" i="4"/>
  <c r="BK173" i="5"/>
  <c r="BK182" i="5"/>
  <c r="BK147" i="5"/>
  <c r="BK176" i="5"/>
  <c r="BK158" i="5"/>
  <c r="J156" i="5"/>
  <c r="BK150" i="5"/>
  <c r="J147" i="5"/>
  <c r="J133" i="5"/>
  <c r="BK129" i="5"/>
  <c r="J441" i="2"/>
  <c r="BK390" i="2"/>
  <c r="BK375" i="2"/>
  <c r="BK357" i="2"/>
  <c r="J329" i="2"/>
  <c r="BK275" i="2"/>
  <c r="BK231" i="2"/>
  <c r="J211" i="2"/>
  <c r="BK166" i="2"/>
  <c r="BK144" i="2"/>
  <c r="J584" i="2"/>
  <c r="BK458" i="2"/>
  <c r="BK452" i="2"/>
  <c r="BK447" i="2"/>
  <c r="J420" i="2"/>
  <c r="J396" i="2"/>
  <c r="BK377" i="2"/>
  <c r="BK354" i="2"/>
  <c r="J323" i="2"/>
  <c r="J233" i="2"/>
  <c r="J207" i="2"/>
  <c r="BK188" i="2"/>
  <c r="J166" i="2"/>
  <c r="BK439" i="2"/>
  <c r="J427" i="2"/>
  <c r="BK420" i="2"/>
  <c r="BK416" i="2"/>
  <c r="BK407" i="2"/>
  <c r="J380" i="2"/>
  <c r="BK366" i="2"/>
  <c r="BK348" i="2"/>
  <c r="BK283" i="2"/>
  <c r="BK214" i="2"/>
  <c r="J203" i="2"/>
  <c r="BK177" i="2"/>
  <c r="J138" i="2"/>
  <c r="J173" i="3"/>
  <c r="BK161" i="3"/>
  <c r="J129" i="3"/>
  <c r="BK158" i="3"/>
  <c r="J167" i="3"/>
  <c r="J156" i="3"/>
  <c r="BK142" i="3"/>
  <c r="J179" i="3"/>
  <c r="BK173" i="3"/>
  <c r="BK153" i="3"/>
  <c r="BK623" i="4"/>
  <c r="J621" i="4"/>
  <c r="BK608" i="4"/>
  <c r="BK476" i="4"/>
  <c r="J462" i="4"/>
  <c r="J446" i="4"/>
  <c r="J414" i="4"/>
  <c r="J391" i="4"/>
  <c r="BK377" i="4"/>
  <c r="J359" i="4"/>
  <c r="J301" i="4"/>
  <c r="BK222" i="4"/>
  <c r="J213" i="4"/>
  <c r="J159" i="4"/>
  <c r="BK611" i="4"/>
  <c r="J571" i="4"/>
  <c r="BK484" i="4"/>
  <c r="BK465" i="4"/>
  <c r="BK440" i="4"/>
  <c r="BK434" i="4"/>
  <c r="J382" i="4"/>
  <c r="BK374" i="4"/>
  <c r="BK359" i="4"/>
  <c r="J324" i="4"/>
  <c r="J291" i="4"/>
  <c r="BK250" i="4"/>
  <c r="BK217" i="4"/>
  <c r="BK446" i="4"/>
  <c r="J434" i="4"/>
  <c r="J400" i="4"/>
  <c r="J374" i="4"/>
  <c r="BK351" i="4"/>
  <c r="BK236" i="4"/>
  <c r="J229" i="4"/>
  <c r="J217" i="4"/>
  <c r="J191" i="4"/>
  <c r="BK172" i="4"/>
  <c r="BK138" i="4"/>
  <c r="J456" i="4"/>
  <c r="J440" i="4"/>
  <c r="BK414" i="4"/>
  <c r="J403" i="4"/>
  <c r="BK371" i="4"/>
  <c r="BK337" i="4"/>
  <c r="J209" i="4"/>
  <c r="J180" i="4"/>
  <c r="J161" i="4"/>
  <c r="J179" i="5"/>
  <c r="J150" i="5"/>
  <c r="J167" i="5"/>
  <c r="BK142" i="5"/>
  <c r="J182" i="5"/>
  <c r="BK170" i="5"/>
  <c r="BK186" i="5"/>
  <c r="BK137" i="4" l="1"/>
  <c r="J137" i="4" s="1"/>
  <c r="T127" i="3"/>
  <c r="P127" i="3"/>
  <c r="T127" i="5"/>
  <c r="T146" i="3"/>
  <c r="T126" i="3" s="1"/>
  <c r="P137" i="4"/>
  <c r="P136" i="4" s="1"/>
  <c r="R168" i="4"/>
  <c r="R167" i="4" s="1"/>
  <c r="R208" i="4"/>
  <c r="R232" i="4"/>
  <c r="BK237" i="4"/>
  <c r="J237" i="4" s="1"/>
  <c r="J109" i="4" s="1"/>
  <c r="R361" i="4"/>
  <c r="R455" i="4"/>
  <c r="BK485" i="4"/>
  <c r="J485" i="4" s="1"/>
  <c r="J112" i="4" s="1"/>
  <c r="BK607" i="4"/>
  <c r="J607" i="4" s="1"/>
  <c r="J113" i="4" s="1"/>
  <c r="BK614" i="4"/>
  <c r="J614" i="4" s="1"/>
  <c r="J114" i="4" s="1"/>
  <c r="BK146" i="5"/>
  <c r="J146" i="5"/>
  <c r="J103" i="5" s="1"/>
  <c r="BK137" i="2"/>
  <c r="BK136" i="2" s="1"/>
  <c r="J136" i="2" s="1"/>
  <c r="J98" i="2" s="1"/>
  <c r="T137" i="2"/>
  <c r="T136" i="2" s="1"/>
  <c r="P162" i="2"/>
  <c r="P161" i="2" s="1"/>
  <c r="R202" i="2"/>
  <c r="BK227" i="2"/>
  <c r="J227" i="2"/>
  <c r="J108" i="2" s="1"/>
  <c r="P227" i="2"/>
  <c r="P221" i="2" s="1"/>
  <c r="R227" i="2"/>
  <c r="R221" i="2" s="1"/>
  <c r="T227" i="2"/>
  <c r="R232" i="2"/>
  <c r="T350" i="2"/>
  <c r="BK485" i="2"/>
  <c r="J485" i="2"/>
  <c r="J112" i="2" s="1"/>
  <c r="P485" i="2"/>
  <c r="BK587" i="2"/>
  <c r="J587" i="2"/>
  <c r="J113" i="2" s="1"/>
  <c r="R587" i="2"/>
  <c r="T594" i="2"/>
  <c r="BK146" i="3"/>
  <c r="J146" i="3" s="1"/>
  <c r="J103" i="3" s="1"/>
  <c r="R137" i="4"/>
  <c r="R136" i="4" s="1"/>
  <c r="BK168" i="4"/>
  <c r="J168" i="4" s="1"/>
  <c r="J101" i="4" s="1"/>
  <c r="P208" i="4"/>
  <c r="P237" i="4"/>
  <c r="P361" i="4"/>
  <c r="P455" i="4"/>
  <c r="P485" i="4"/>
  <c r="R607" i="4"/>
  <c r="T614" i="4"/>
  <c r="R146" i="5"/>
  <c r="R126" i="5" s="1"/>
  <c r="R137" i="2"/>
  <c r="R136" i="2" s="1"/>
  <c r="R162" i="2"/>
  <c r="R161" i="2" s="1"/>
  <c r="BK202" i="2"/>
  <c r="J202" i="2" s="1"/>
  <c r="J104" i="2" s="1"/>
  <c r="T202" i="2"/>
  <c r="P232" i="2"/>
  <c r="BK350" i="2"/>
  <c r="J350" i="2"/>
  <c r="J110" i="2" s="1"/>
  <c r="P350" i="2"/>
  <c r="BK451" i="2"/>
  <c r="J451" i="2" s="1"/>
  <c r="J111" i="2" s="1"/>
  <c r="T451" i="2"/>
  <c r="T485" i="2"/>
  <c r="BK594" i="2"/>
  <c r="J594" i="2" s="1"/>
  <c r="J114" i="2" s="1"/>
  <c r="R594" i="2"/>
  <c r="R146" i="3"/>
  <c r="R126" i="3" s="1"/>
  <c r="T137" i="4"/>
  <c r="T136" i="4" s="1"/>
  <c r="P168" i="4"/>
  <c r="P167" i="4" s="1"/>
  <c r="BK208" i="4"/>
  <c r="J208" i="4" s="1"/>
  <c r="J104" i="4" s="1"/>
  <c r="P232" i="4"/>
  <c r="T232" i="4"/>
  <c r="T237" i="4"/>
  <c r="T361" i="4"/>
  <c r="T455" i="4"/>
  <c r="R485" i="4"/>
  <c r="P607" i="4"/>
  <c r="P614" i="4"/>
  <c r="P146" i="5"/>
  <c r="P126" i="5"/>
  <c r="AU100" i="1" s="1"/>
  <c r="P137" i="2"/>
  <c r="P136" i="2" s="1"/>
  <c r="P135" i="2" s="1"/>
  <c r="BK162" i="2"/>
  <c r="T162" i="2"/>
  <c r="T161" i="2" s="1"/>
  <c r="P202" i="2"/>
  <c r="BK232" i="2"/>
  <c r="T232" i="2"/>
  <c r="R350" i="2"/>
  <c r="P451" i="2"/>
  <c r="R451" i="2"/>
  <c r="R485" i="2"/>
  <c r="P587" i="2"/>
  <c r="T587" i="2"/>
  <c r="P594" i="2"/>
  <c r="P146" i="3"/>
  <c r="P126" i="3" s="1"/>
  <c r="AU97" i="1" s="1"/>
  <c r="BK136" i="4"/>
  <c r="T168" i="4"/>
  <c r="T167" i="4" s="1"/>
  <c r="T208" i="4"/>
  <c r="BK232" i="4"/>
  <c r="J232" i="4" s="1"/>
  <c r="J108" i="4" s="1"/>
  <c r="R237" i="4"/>
  <c r="BK361" i="4"/>
  <c r="J361" i="4" s="1"/>
  <c r="J110" i="4" s="1"/>
  <c r="BK455" i="4"/>
  <c r="J455" i="4" s="1"/>
  <c r="J111" i="4" s="1"/>
  <c r="T485" i="4"/>
  <c r="T607" i="4"/>
  <c r="R614" i="4"/>
  <c r="T146" i="5"/>
  <c r="BK201" i="4"/>
  <c r="J201" i="4" s="1"/>
  <c r="J103" i="4" s="1"/>
  <c r="BK191" i="2"/>
  <c r="J191" i="2"/>
  <c r="J102" i="2"/>
  <c r="BK222" i="2"/>
  <c r="J222" i="2" s="1"/>
  <c r="J107" i="2" s="1"/>
  <c r="BK185" i="3"/>
  <c r="J185" i="3" s="1"/>
  <c r="J104" i="3" s="1"/>
  <c r="BK197" i="4"/>
  <c r="J197" i="4" s="1"/>
  <c r="J102" i="4" s="1"/>
  <c r="BK195" i="2"/>
  <c r="J195" i="2"/>
  <c r="J103" i="2"/>
  <c r="BK219" i="2"/>
  <c r="J219" i="2" s="1"/>
  <c r="J105" i="2" s="1"/>
  <c r="BK225" i="4"/>
  <c r="J225" i="4" s="1"/>
  <c r="J105" i="4" s="1"/>
  <c r="BK141" i="5"/>
  <c r="J141" i="5"/>
  <c r="J102" i="5" s="1"/>
  <c r="BK128" i="3"/>
  <c r="J128" i="3"/>
  <c r="J100" i="3"/>
  <c r="BK132" i="3"/>
  <c r="J132" i="3" s="1"/>
  <c r="J101" i="3" s="1"/>
  <c r="BK141" i="3"/>
  <c r="J141" i="3" s="1"/>
  <c r="J102" i="3" s="1"/>
  <c r="BK228" i="4"/>
  <c r="J228" i="4" s="1"/>
  <c r="J107" i="4" s="1"/>
  <c r="BK128" i="5"/>
  <c r="BK132" i="5"/>
  <c r="J132" i="5"/>
  <c r="J101" i="5" s="1"/>
  <c r="BK185" i="5"/>
  <c r="J185" i="5"/>
  <c r="J104" i="5"/>
  <c r="E85" i="5"/>
  <c r="BE142" i="5"/>
  <c r="BE153" i="5"/>
  <c r="BE167" i="5"/>
  <c r="F94" i="5"/>
  <c r="BE129" i="5"/>
  <c r="BE133" i="5"/>
  <c r="BE147" i="5"/>
  <c r="BE156" i="5"/>
  <c r="BE158" i="5"/>
  <c r="BE164" i="5"/>
  <c r="BE179" i="5"/>
  <c r="J91" i="5"/>
  <c r="BE150" i="5"/>
  <c r="BE161" i="5"/>
  <c r="BE176" i="5"/>
  <c r="BE170" i="5"/>
  <c r="BE173" i="5"/>
  <c r="BE182" i="5"/>
  <c r="BE186" i="5"/>
  <c r="F92" i="4"/>
  <c r="BE172" i="4"/>
  <c r="BE178" i="4"/>
  <c r="BE191" i="4"/>
  <c r="BE217" i="4"/>
  <c r="BE222" i="4"/>
  <c r="BE268" i="4"/>
  <c r="BE283" i="4"/>
  <c r="BE301" i="4"/>
  <c r="BE316" i="4"/>
  <c r="BE359" i="4"/>
  <c r="BE371" i="4"/>
  <c r="BE374" i="4"/>
  <c r="BE397" i="4"/>
  <c r="BE406" i="4"/>
  <c r="BE420" i="4"/>
  <c r="BE423" i="4"/>
  <c r="BE431" i="4"/>
  <c r="BE437" i="4"/>
  <c r="BE446" i="4"/>
  <c r="BE448" i="4"/>
  <c r="BE456" i="4"/>
  <c r="BE462" i="4"/>
  <c r="BE468" i="4"/>
  <c r="BE480" i="4"/>
  <c r="BE553" i="4"/>
  <c r="BE571" i="4"/>
  <c r="BE589" i="4"/>
  <c r="BE150" i="4"/>
  <c r="BE156" i="4"/>
  <c r="BE175" i="4"/>
  <c r="BE180" i="4"/>
  <c r="BE194" i="4"/>
  <c r="BE198" i="4"/>
  <c r="BE202" i="4"/>
  <c r="BE250" i="4"/>
  <c r="BE258" i="4"/>
  <c r="BE324" i="4"/>
  <c r="BE351" i="4"/>
  <c r="BE360" i="4"/>
  <c r="BE362" i="4"/>
  <c r="BE377" i="4"/>
  <c r="BE400" i="4"/>
  <c r="BE408" i="4"/>
  <c r="BE411" i="4"/>
  <c r="BE465" i="4"/>
  <c r="BE474" i="4"/>
  <c r="BE476" i="4"/>
  <c r="BE484" i="4"/>
  <c r="BE521" i="4"/>
  <c r="BE608" i="4"/>
  <c r="BE615" i="4"/>
  <c r="E85" i="4"/>
  <c r="BE138" i="4"/>
  <c r="BE159" i="4"/>
  <c r="BE161" i="4"/>
  <c r="BE169" i="4"/>
  <c r="BE183" i="4"/>
  <c r="BE210" i="4"/>
  <c r="BE226" i="4"/>
  <c r="BE233" i="4"/>
  <c r="BE291" i="4"/>
  <c r="BE337" i="4"/>
  <c r="BE340" i="4"/>
  <c r="BE365" i="4"/>
  <c r="BE368" i="4"/>
  <c r="BE382" i="4"/>
  <c r="BE384" i="4"/>
  <c r="BE387" i="4"/>
  <c r="BE403" i="4"/>
  <c r="BE443" i="4"/>
  <c r="BE451" i="4"/>
  <c r="BE459" i="4"/>
  <c r="BE471" i="4"/>
  <c r="J89" i="4"/>
  <c r="BE185" i="4"/>
  <c r="BE188" i="4"/>
  <c r="BE209" i="4"/>
  <c r="BE213" i="4"/>
  <c r="BE214" i="4"/>
  <c r="BE220" i="4"/>
  <c r="BE229" i="4"/>
  <c r="BE236" i="4"/>
  <c r="BE238" i="4"/>
  <c r="BE334" i="4"/>
  <c r="BE347" i="4"/>
  <c r="BE355" i="4"/>
  <c r="BE379" i="4"/>
  <c r="BE391" i="4"/>
  <c r="BE394" i="4"/>
  <c r="BE414" i="4"/>
  <c r="BE427" i="4"/>
  <c r="BE434" i="4"/>
  <c r="BE440" i="4"/>
  <c r="BE454" i="4"/>
  <c r="BE486" i="4"/>
  <c r="BE611" i="4"/>
  <c r="BE618" i="4"/>
  <c r="BE621" i="4"/>
  <c r="BE623" i="4"/>
  <c r="BE625" i="4"/>
  <c r="J137" i="2"/>
  <c r="J99" i="2"/>
  <c r="J162" i="2"/>
  <c r="J101" i="2"/>
  <c r="BE158" i="3"/>
  <c r="BE164" i="3"/>
  <c r="J232" i="2"/>
  <c r="J109" i="2"/>
  <c r="E114" i="3"/>
  <c r="BE156" i="3"/>
  <c r="BE167" i="3"/>
  <c r="BE176" i="3"/>
  <c r="BE179" i="3"/>
  <c r="BE182" i="3"/>
  <c r="J91" i="3"/>
  <c r="F94" i="3"/>
  <c r="BE129" i="3"/>
  <c r="BE133" i="3"/>
  <c r="BE161" i="3"/>
  <c r="BE173" i="3"/>
  <c r="BE186" i="3"/>
  <c r="BE142" i="3"/>
  <c r="BE147" i="3"/>
  <c r="BE150" i="3"/>
  <c r="BE153" i="3"/>
  <c r="BE170" i="3"/>
  <c r="E85" i="2"/>
  <c r="J128" i="2"/>
  <c r="BE169" i="2"/>
  <c r="BE220" i="2"/>
  <c r="BE293" i="2"/>
  <c r="BE313" i="2"/>
  <c r="BE323" i="2"/>
  <c r="BE326" i="2"/>
  <c r="BE329" i="2"/>
  <c r="BE340" i="2"/>
  <c r="BE351" i="2"/>
  <c r="BE354" i="2"/>
  <c r="BE360" i="2"/>
  <c r="BE375" i="2"/>
  <c r="BE380" i="2"/>
  <c r="BE393" i="2"/>
  <c r="BE396" i="2"/>
  <c r="BE399" i="2"/>
  <c r="BE401" i="2"/>
  <c r="BE430" i="2"/>
  <c r="BE433" i="2"/>
  <c r="BE544" i="2"/>
  <c r="BE591" i="2"/>
  <c r="BE611" i="2"/>
  <c r="BE138" i="2"/>
  <c r="BE155" i="2"/>
  <c r="BE174" i="2"/>
  <c r="BE182" i="2"/>
  <c r="BE203" i="2"/>
  <c r="BE214" i="2"/>
  <c r="BE216" i="2"/>
  <c r="BE223" i="2"/>
  <c r="BE228" i="2"/>
  <c r="BE233" i="2"/>
  <c r="BE275" i="2"/>
  <c r="BE305" i="2"/>
  <c r="BE344" i="2"/>
  <c r="BE349" i="2"/>
  <c r="BE372" i="2"/>
  <c r="BE387" i="2"/>
  <c r="BE424" i="2"/>
  <c r="BE439" i="2"/>
  <c r="BE450" i="2"/>
  <c r="BE564" i="2"/>
  <c r="BE584" i="2"/>
  <c r="F92" i="2"/>
  <c r="BE172" i="2"/>
  <c r="BE177" i="2"/>
  <c r="BE179" i="2"/>
  <c r="BE185" i="2"/>
  <c r="BE192" i="2"/>
  <c r="BE204" i="2"/>
  <c r="BE207" i="2"/>
  <c r="BE253" i="2"/>
  <c r="BE283" i="2"/>
  <c r="BE348" i="2"/>
  <c r="BE363" i="2"/>
  <c r="BE366" i="2"/>
  <c r="BE368" i="2"/>
  <c r="BE404" i="2"/>
  <c r="BE413" i="2"/>
  <c r="BE416" i="2"/>
  <c r="BE420" i="2"/>
  <c r="BE436" i="2"/>
  <c r="BE441" i="2"/>
  <c r="BE444" i="2"/>
  <c r="BE447" i="2"/>
  <c r="BE452" i="2"/>
  <c r="BE455" i="2"/>
  <c r="BE458" i="2"/>
  <c r="BE461" i="2"/>
  <c r="BE467" i="2"/>
  <c r="BE472" i="2"/>
  <c r="BE595" i="2"/>
  <c r="BE598" i="2"/>
  <c r="BE604" i="2"/>
  <c r="BE609" i="2"/>
  <c r="BE144" i="2"/>
  <c r="BE150" i="2"/>
  <c r="BE153" i="2"/>
  <c r="BE163" i="2"/>
  <c r="BE166" i="2"/>
  <c r="BE188" i="2"/>
  <c r="BE196" i="2"/>
  <c r="BE208" i="2"/>
  <c r="BE211" i="2"/>
  <c r="BE231" i="2"/>
  <c r="BE245" i="2"/>
  <c r="BE263" i="2"/>
  <c r="BE336" i="2"/>
  <c r="BE357" i="2"/>
  <c r="BE377" i="2"/>
  <c r="BE384" i="2"/>
  <c r="BE390" i="2"/>
  <c r="BE407" i="2"/>
  <c r="BE427" i="2"/>
  <c r="BE464" i="2"/>
  <c r="BE470" i="2"/>
  <c r="BE475" i="2"/>
  <c r="BE478" i="2"/>
  <c r="BE480" i="2"/>
  <c r="BE484" i="2"/>
  <c r="BE486" i="2"/>
  <c r="BE515" i="2"/>
  <c r="BE588" i="2"/>
  <c r="BE601" i="2"/>
  <c r="BE607" i="2"/>
  <c r="J34" i="2"/>
  <c r="AW96" i="1" s="1"/>
  <c r="AS94" i="1"/>
  <c r="F38" i="3"/>
  <c r="BC97" i="1"/>
  <c r="F39" i="3"/>
  <c r="BD97" i="1" s="1"/>
  <c r="F34" i="4"/>
  <c r="BA99" i="1" s="1"/>
  <c r="F37" i="5"/>
  <c r="BB100" i="1" s="1"/>
  <c r="F38" i="5"/>
  <c r="BC100" i="1"/>
  <c r="F34" i="2"/>
  <c r="BA96" i="1" s="1"/>
  <c r="F36" i="2"/>
  <c r="BC96" i="1"/>
  <c r="F37" i="4"/>
  <c r="BD99" i="1" s="1"/>
  <c r="F35" i="2"/>
  <c r="BB96" i="1"/>
  <c r="J36" i="3"/>
  <c r="AW97" i="1" s="1"/>
  <c r="J34" i="4"/>
  <c r="AW99" i="1" s="1"/>
  <c r="F36" i="4"/>
  <c r="BC99" i="1" s="1"/>
  <c r="F37" i="2"/>
  <c r="BD96" i="1"/>
  <c r="F36" i="3"/>
  <c r="BA97" i="1" s="1"/>
  <c r="F37" i="3"/>
  <c r="BB97" i="1"/>
  <c r="F35" i="4"/>
  <c r="BB99" i="1" s="1"/>
  <c r="F39" i="5"/>
  <c r="BD100" i="1"/>
  <c r="F36" i="5"/>
  <c r="BA100" i="1" s="1"/>
  <c r="J36" i="5"/>
  <c r="AW100" i="1" s="1"/>
  <c r="P227" i="4" l="1"/>
  <c r="R227" i="4"/>
  <c r="T227" i="4"/>
  <c r="R135" i="4"/>
  <c r="J99" i="4"/>
  <c r="BK161" i="2"/>
  <c r="J161" i="2"/>
  <c r="J100" i="2" s="1"/>
  <c r="P135" i="4"/>
  <c r="P134" i="2"/>
  <c r="AU96" i="1" s="1"/>
  <c r="AU95" i="1" s="1"/>
  <c r="T221" i="2"/>
  <c r="T135" i="2"/>
  <c r="BK127" i="5"/>
  <c r="J127" i="5" s="1"/>
  <c r="J99" i="5" s="1"/>
  <c r="T135" i="4"/>
  <c r="R135" i="2"/>
  <c r="R134" i="2"/>
  <c r="T126" i="5"/>
  <c r="BK221" i="2"/>
  <c r="J221" i="2" s="1"/>
  <c r="J106" i="2" s="1"/>
  <c r="BK227" i="4"/>
  <c r="J227" i="4" s="1"/>
  <c r="J106" i="4" s="1"/>
  <c r="J128" i="5"/>
  <c r="J100" i="5" s="1"/>
  <c r="BK127" i="3"/>
  <c r="J127" i="3"/>
  <c r="J99" i="3"/>
  <c r="BK167" i="4"/>
  <c r="J167" i="4" s="1"/>
  <c r="J100" i="4" s="1"/>
  <c r="J136" i="4"/>
  <c r="J98" i="4" s="1"/>
  <c r="BB95" i="1"/>
  <c r="AX95" i="1" s="1"/>
  <c r="BA95" i="1"/>
  <c r="AW95" i="1" s="1"/>
  <c r="J35" i="3"/>
  <c r="AV97" i="1" s="1"/>
  <c r="AT97" i="1" s="1"/>
  <c r="J33" i="4"/>
  <c r="AV99" i="1" s="1"/>
  <c r="AT99" i="1" s="1"/>
  <c r="F33" i="2"/>
  <c r="AZ96" i="1" s="1"/>
  <c r="BC98" i="1"/>
  <c r="AY98" i="1" s="1"/>
  <c r="BD98" i="1"/>
  <c r="BB98" i="1"/>
  <c r="AX98" i="1" s="1"/>
  <c r="J35" i="5"/>
  <c r="AV100" i="1"/>
  <c r="AT100" i="1" s="1"/>
  <c r="J33" i="2"/>
  <c r="AV96" i="1" s="1"/>
  <c r="AT96" i="1" s="1"/>
  <c r="BA98" i="1"/>
  <c r="AW98" i="1" s="1"/>
  <c r="F35" i="5"/>
  <c r="AZ100" i="1"/>
  <c r="BD95" i="1"/>
  <c r="BC95" i="1"/>
  <c r="AY95" i="1" s="1"/>
  <c r="F35" i="3"/>
  <c r="AZ97" i="1" s="1"/>
  <c r="F33" i="4"/>
  <c r="AZ99" i="1" s="1"/>
  <c r="R134" i="4" l="1"/>
  <c r="P134" i="4"/>
  <c r="AU99" i="1" s="1"/>
  <c r="AU98" i="1" s="1"/>
  <c r="AU94" i="1" s="1"/>
  <c r="T134" i="4"/>
  <c r="T134" i="2"/>
  <c r="BK135" i="4"/>
  <c r="J135" i="4" s="1"/>
  <c r="J97" i="4" s="1"/>
  <c r="BK126" i="5"/>
  <c r="J126" i="5"/>
  <c r="BK135" i="2"/>
  <c r="J135" i="2" s="1"/>
  <c r="J97" i="2" s="1"/>
  <c r="BK126" i="3"/>
  <c r="J126" i="3" s="1"/>
  <c r="J98" i="3" s="1"/>
  <c r="J32" i="5"/>
  <c r="AG100" i="1" s="1"/>
  <c r="AZ98" i="1"/>
  <c r="AV98" i="1" s="1"/>
  <c r="AT98" i="1" s="1"/>
  <c r="AZ95" i="1"/>
  <c r="AV95" i="1" s="1"/>
  <c r="AT95" i="1" s="1"/>
  <c r="BB94" i="1"/>
  <c r="W31" i="1" s="1"/>
  <c r="BD94" i="1"/>
  <c r="W33" i="1" s="1"/>
  <c r="BC94" i="1"/>
  <c r="AY94" i="1" s="1"/>
  <c r="BA94" i="1"/>
  <c r="AW94" i="1" s="1"/>
  <c r="AK30" i="1" s="1"/>
  <c r="J41" i="5" l="1"/>
  <c r="BK134" i="4"/>
  <c r="J134" i="4" s="1"/>
  <c r="J30" i="4" s="1"/>
  <c r="AG99" i="1" s="1"/>
  <c r="AG98" i="1" s="1"/>
  <c r="J98" i="5"/>
  <c r="BK134" i="2"/>
  <c r="J134" i="2"/>
  <c r="J96" i="2" s="1"/>
  <c r="AN100" i="1"/>
  <c r="W30" i="1"/>
  <c r="AZ94" i="1"/>
  <c r="AV94" i="1" s="1"/>
  <c r="AK29" i="1" s="1"/>
  <c r="J32" i="3"/>
  <c r="AG97" i="1"/>
  <c r="W32" i="1"/>
  <c r="AX94" i="1"/>
  <c r="J96" i="4" l="1"/>
  <c r="J39" i="4"/>
  <c r="J41" i="3"/>
  <c r="AN99" i="1"/>
  <c r="AN97" i="1"/>
  <c r="AN98" i="1"/>
  <c r="J30" i="2"/>
  <c r="AG96" i="1"/>
  <c r="AN96" i="1" s="1"/>
  <c r="W29" i="1"/>
  <c r="AT94" i="1"/>
  <c r="J39" i="2" l="1"/>
  <c r="AG95" i="1"/>
  <c r="AG94" i="1" s="1"/>
  <c r="AK26" i="1" s="1"/>
  <c r="AN94" i="1" l="1"/>
  <c r="AN95" i="1"/>
  <c r="AK35" i="1"/>
</calcChain>
</file>

<file path=xl/sharedStrings.xml><?xml version="1.0" encoding="utf-8"?>
<sst xmlns="http://schemas.openxmlformats.org/spreadsheetml/2006/main" count="11492" uniqueCount="1059">
  <si>
    <t>Export Komplet</t>
  </si>
  <si>
    <t/>
  </si>
  <si>
    <t>2.0</t>
  </si>
  <si>
    <t>False</t>
  </si>
  <si>
    <t>{bf6c9d81-5cb6-4936-b1bf-227a78087cd3}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</si>
  <si>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</si>
  <si>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</si>
  <si>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</si>
  <si>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</si>
  <si>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</si>
  <si>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</si>
  <si>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</si>
  <si>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</si>
  <si>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</si>
  <si>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RZP012019_cu19A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</si>
  <si>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</si>
  <si>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</si>
  <si>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Bezručova - střešní plášt</t>
  </si>
  <si>
    <t>KSO:</t>
  </si>
  <si>
    <t>CC-CZ:</t>
  </si>
  <si>
    <t>Místo:</t>
  </si>
  <si>
    <t xml:space="preserve"> </t>
  </si>
  <si>
    <t>Datum:</t>
  </si>
  <si>
    <t>13. 2. 2019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</si>
  <si>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</si>
  <si>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</si>
  <si>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</si>
  <si>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</si>
  <si>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</si>
  <si>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</si>
  <si>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</si>
  <si>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</si>
  <si>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</si>
  <si>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</si>
  <si>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</si>
  <si>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</si>
  <si>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</si>
  <si>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</si>
  <si>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</si>
  <si>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</si>
  <si>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</si>
  <si>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</si>
  <si>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</si>
  <si>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</si>
  <si>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</si>
  <si>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</si>
  <si>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</si>
  <si>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</si>
  <si>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</si>
  <si>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</si>
  <si>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</si>
  <si>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</si>
  <si>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</si>
  <si>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</si>
  <si>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</si>
  <si>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</si>
  <si>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</si>
  <si>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</si>
  <si>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</si>
  <si>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</si>
  <si>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</si>
  <si>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</si>
  <si>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</si>
  <si>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</si>
  <si>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</si>
  <si>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</si>
  <si>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</si>
  <si>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</si>
  <si>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</si>
  <si>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</si>
  <si>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</si>
  <si>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</si>
  <si>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</si>
  <si>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</si>
  <si>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</si>
  <si>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</si>
  <si>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</si>
  <si>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D.1.1_1.etapa</t>
  </si>
  <si>
    <t>Architektonicko stavební řešení</t>
  </si>
  <si>
    <t>STA</t>
  </si>
  <si>
    <t>1</t>
  </si>
  <si>
    <t>{c5da0884-4040-4a0e-ad20-3d783f6b840c}</t>
  </si>
  <si>
    <t>2</t>
  </si>
  <si>
    <t>/</t>
  </si>
  <si>
    <t>Soupis</t>
  </si>
  <si>
    <t>###NOINSERT###</t>
  </si>
  <si>
    <t>VON_1.etapa</t>
  </si>
  <si>
    <t>Vedlejší a ostatní náklady</t>
  </si>
  <si>
    <t>{9eec41fd-74b8-4cae-a4c4-059f75a4a19c}</t>
  </si>
  <si>
    <t>D.1.1_2.etapa</t>
  </si>
  <si>
    <t>{ba7750b7-95b9-419d-8545-dcedeaf1af45}</t>
  </si>
  <si>
    <t>VON_2</t>
  </si>
  <si>
    <t>{0ccdc164-b2d8-4648-9e0b-cf38f247c4fa}</t>
  </si>
  <si>
    <t>KRYCÍ LIST SOUPISU PRACÍ</t>
  </si>
  <si>
    <t>Objekt:</t>
  </si>
  <si>
    <t>D.1.1_1.etapa - Architektonicko 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</si>
  <si>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</si>
  <si>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</si>
  <si>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</si>
  <si>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</si>
  <si>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</si>
  <si>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</si>
  <si>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</si>
  <si>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  62 - Úprava povrchů vnějších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</si>
  <si>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</si>
  <si>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</si>
  <si>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</si>
  <si>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</si>
  <si>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</si>
  <si>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</si>
  <si>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</si>
  <si>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</si>
  <si>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</si>
  <si>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</si>
  <si>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</si>
  <si>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</si>
  <si>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</si>
  <si>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</si>
  <si>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</si>
  <si>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</si>
  <si>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</si>
  <si>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</si>
  <si>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</si>
  <si>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</si>
  <si>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</si>
  <si>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</si>
  <si>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</si>
  <si>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</si>
  <si>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</si>
  <si>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</si>
  <si>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</si>
  <si>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</si>
  <si>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</si>
  <si>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</si>
  <si>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</si>
  <si>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</si>
  <si>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</si>
  <si>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62</t>
  </si>
  <si>
    <t>Úprava povrchů vnějších</t>
  </si>
  <si>
    <t>K</t>
  </si>
  <si>
    <t>622131101</t>
  </si>
  <si>
    <t>Cementový postřik vnějších stěn nanášený celoplošně ručně</t>
  </si>
  <si>
    <t>m2</t>
  </si>
  <si>
    <t>4</t>
  </si>
  <si>
    <t>3</t>
  </si>
  <si>
    <t>-477732097</t>
  </si>
  <si>
    <t>VV</t>
  </si>
  <si>
    <t>"JZ"38,5+25,2</t>
  </si>
  <si>
    <t>Mezisoučet</t>
  </si>
  <si>
    <t>"POZN.3"(44,2+12,2+19,2+6,4+7,2+6,4+5,8)*0,8</t>
  </si>
  <si>
    <t>Součet</t>
  </si>
  <si>
    <t>622142001</t>
  </si>
  <si>
    <t>Potažení vnějších stěn sklovláknitým pletivem vtlačeným do tenkovrstvé hmoty</t>
  </si>
  <si>
    <t>67206081</t>
  </si>
  <si>
    <t>622252002</t>
  </si>
  <si>
    <t xml:space="preserve">Montáž ostatních lišt </t>
  </si>
  <si>
    <t>m</t>
  </si>
  <si>
    <t>-810093800</t>
  </si>
  <si>
    <t>"POZN.3"(44,2+12,2+19,2+6,4+7,2+6,4+5,8)</t>
  </si>
  <si>
    <t>M</t>
  </si>
  <si>
    <t>59051480</t>
  </si>
  <si>
    <t>profil rohový Al s tkaninou kontaktního zateplení</t>
  </si>
  <si>
    <t>8</t>
  </si>
  <si>
    <t>-546954363</t>
  </si>
  <si>
    <t>101,4*1,05 "Přepočtené koeficientem množství</t>
  </si>
  <si>
    <t>5</t>
  </si>
  <si>
    <t>622532021</t>
  </si>
  <si>
    <t>Tenkovrstvá silikonová hydrofilní zrnitá omítka tl. 2,0 mm včetně penetrace vnějších stěn</t>
  </si>
  <si>
    <t>-1616243796</t>
  </si>
  <si>
    <t>9</t>
  </si>
  <si>
    <t>Ostatní konstrukce a práce, bourání</t>
  </si>
  <si>
    <t>94</t>
  </si>
  <si>
    <t>Lešení a stavební výtahy</t>
  </si>
  <si>
    <t>941111132</t>
  </si>
  <si>
    <t>Montáž lešení řadového trubkového lehkého s podlahami zatížení do 200 kg/m2 š do 1,5 m v do 25 m</t>
  </si>
  <si>
    <t>907417166</t>
  </si>
  <si>
    <t>(31+13+44)*17</t>
  </si>
  <si>
    <t>7</t>
  </si>
  <si>
    <t>941111232</t>
  </si>
  <si>
    <t>Příplatek k lešení řadovému trubkovému lehkému s podlahami š 1,5 m v 25 m za první a ZKD den použití</t>
  </si>
  <si>
    <t>-1041605603</t>
  </si>
  <si>
    <t>1496*90</t>
  </si>
  <si>
    <t>941111832</t>
  </si>
  <si>
    <t>Demontáž lešení řadového trubkového lehkého s podlahami zatížení do 200 kg/m2 š do 1,5 m v do 25 m</t>
  </si>
  <si>
    <t>508065653</t>
  </si>
  <si>
    <t>1496</t>
  </si>
  <si>
    <t>944511111</t>
  </si>
  <si>
    <t>Montáž ochranné sítě z textilie z umělých vláken</t>
  </si>
  <si>
    <t>-1726458452</t>
  </si>
  <si>
    <t>10</t>
  </si>
  <si>
    <t>944511211</t>
  </si>
  <si>
    <t>Příplatek k ochranné síti za první a ZKD den použití</t>
  </si>
  <si>
    <t>-1608689632</t>
  </si>
  <si>
    <t>11</t>
  </si>
  <si>
    <t>944511811</t>
  </si>
  <si>
    <t>Demontáž ochranné sítě z textilie z umělých vláken</t>
  </si>
  <si>
    <t>-318774934</t>
  </si>
  <si>
    <t>12</t>
  </si>
  <si>
    <t>945421112</t>
  </si>
  <si>
    <t>Hydraulická zvedací plošina na automobilovém podvozku výška zdvihu do 34 m včetně obsluhy</t>
  </si>
  <si>
    <t>hod</t>
  </si>
  <si>
    <t>1312999316</t>
  </si>
  <si>
    <t>"pro místa nedosažitelná z lešení"8*5</t>
  </si>
  <si>
    <t>13</t>
  </si>
  <si>
    <t>946111112</t>
  </si>
  <si>
    <t>Montáž pojízdných věží trubkových/dílcových š do 0,9 m dl do 3,2 m v do 2,5 m</t>
  </si>
  <si>
    <t>kus</t>
  </si>
  <si>
    <t>477564280</t>
  </si>
  <si>
    <t>"na půdě pro výměnu částí krovu"1</t>
  </si>
  <si>
    <t>14</t>
  </si>
  <si>
    <t>946111212</t>
  </si>
  <si>
    <t>Příplatek k pojízdným věžím š do 0,9 m dl do 3,2 m v do 2,5 m za první a ZKD den použití</t>
  </si>
  <si>
    <t>-1786297439</t>
  </si>
  <si>
    <t>1*90</t>
  </si>
  <si>
    <t>946111812</t>
  </si>
  <si>
    <t>Demontáž pojízdných věží trubkových/dílcových š do 0,9 m dl do 3,2 m v do 2,5 m</t>
  </si>
  <si>
    <t>1745032111</t>
  </si>
  <si>
    <t>95</t>
  </si>
  <si>
    <t>Různé dokončovací konstrukce a práce pozemních staveb</t>
  </si>
  <si>
    <t>16</t>
  </si>
  <si>
    <t>952901111</t>
  </si>
  <si>
    <t>Vyčištění budov bytové a občanské výstavby při výšce podlaží do 4 m</t>
  </si>
  <si>
    <t>1732478638</t>
  </si>
  <si>
    <t>"půda"440</t>
  </si>
  <si>
    <t>97</t>
  </si>
  <si>
    <t>Prorážení otvorů a ostatní bourací práce</t>
  </si>
  <si>
    <t>17</t>
  </si>
  <si>
    <t>978036191</t>
  </si>
  <si>
    <t>Otlučení (osekání) cementových omítek vnějších ploch v rozsahu do 100 %</t>
  </si>
  <si>
    <t>496890837</t>
  </si>
  <si>
    <t>997</t>
  </si>
  <si>
    <t>Přesun sutě</t>
  </si>
  <si>
    <t>18</t>
  </si>
  <si>
    <t>997006512</t>
  </si>
  <si>
    <t>Vodorovné doprava suti s naložením a složením na skládku do 1 km</t>
  </si>
  <si>
    <t>t</t>
  </si>
  <si>
    <t>-1504291824</t>
  </si>
  <si>
    <t>19</t>
  </si>
  <si>
    <t>997006519</t>
  </si>
  <si>
    <t>Příplatek k vodorovnému přemístění suti na skládku ZKD 1 km přes 1 km</t>
  </si>
  <si>
    <t>-1312913778</t>
  </si>
  <si>
    <t>53,301*15</t>
  </si>
  <si>
    <t>20</t>
  </si>
  <si>
    <t>997013217</t>
  </si>
  <si>
    <t>Vnitrostaveništní doprava suti a vybouraných hmot pro budovy v do 24 m ručně</t>
  </si>
  <si>
    <t>-1788647828</t>
  </si>
  <si>
    <t>997013811</t>
  </si>
  <si>
    <t>Poplatek za uložení na skládce (skládkovné) stavebního odpadu dřevěného kód odpadu 170 201</t>
  </si>
  <si>
    <t>-462564381</t>
  </si>
  <si>
    <t>25</t>
  </si>
  <si>
    <t>22</t>
  </si>
  <si>
    <t>997013814</t>
  </si>
  <si>
    <t>Poplatek za uložení na skládce (skládkovné) stavebního odpadu izolací kód odpadu 170 604</t>
  </si>
  <si>
    <t>-1942011728</t>
  </si>
  <si>
    <t>4,8</t>
  </si>
  <si>
    <t>23</t>
  </si>
  <si>
    <t>997013821</t>
  </si>
  <si>
    <t>Poplatek za uložení na skládce (skládkovné) stavebního odpadu s obsahem azbestu kód odpadu 170 605</t>
  </si>
  <si>
    <t>-739184432</t>
  </si>
  <si>
    <t>14,3</t>
  </si>
  <si>
    <t>24</t>
  </si>
  <si>
    <t>997013831</t>
  </si>
  <si>
    <t>Poplatek za uložení stavebního směsného odpadu na skládce (skládkovné)</t>
  </si>
  <si>
    <t>-1379357882</t>
  </si>
  <si>
    <t>53,301-(25+4,5+14,3)</t>
  </si>
  <si>
    <t>998</t>
  </si>
  <si>
    <t>Přesun hmot</t>
  </si>
  <si>
    <t>998011003</t>
  </si>
  <si>
    <t>Přesun hmot pro budovy zděné v do 24 m</t>
  </si>
  <si>
    <t>1828835141</t>
  </si>
  <si>
    <t>PSV</t>
  </si>
  <si>
    <t>Práce a dodávky PSV</t>
  </si>
  <si>
    <t>712</t>
  </si>
  <si>
    <t>Povlakové krytiny</t>
  </si>
  <si>
    <t>26</t>
  </si>
  <si>
    <t>712600831</t>
  </si>
  <si>
    <t>Odstranění povlakové krytiny střech přes 30° jednovrstvé</t>
  </si>
  <si>
    <t>-800064399</t>
  </si>
  <si>
    <t>"ST1-1.etapa"806</t>
  </si>
  <si>
    <t>721</t>
  </si>
  <si>
    <t>Zdravotechnika - vnitřní kanalizace</t>
  </si>
  <si>
    <t>27</t>
  </si>
  <si>
    <t>721241103</t>
  </si>
  <si>
    <t>Lapač střešních splavenin z litiny DN 150</t>
  </si>
  <si>
    <t>138598947</t>
  </si>
  <si>
    <t>"K1"7</t>
  </si>
  <si>
    <t>28</t>
  </si>
  <si>
    <t>998721101</t>
  </si>
  <si>
    <t>Přesun hmot tonážní pro vnitřní kanalizace v objektech v do 6 m</t>
  </si>
  <si>
    <t>-182262546</t>
  </si>
  <si>
    <t>762</t>
  </si>
  <si>
    <t>Konstrukce tesařské</t>
  </si>
  <si>
    <t>29</t>
  </si>
  <si>
    <t>762331812</t>
  </si>
  <si>
    <t>Demontáž vázaných kcí krovů z hranolů průřezové plochy do 224 cm2</t>
  </si>
  <si>
    <t>-1118810268</t>
  </si>
  <si>
    <t>"výměna 40% prvků krovu"</t>
  </si>
  <si>
    <t>"kleština 2x 80/120 " ((4,5*2)*2)*10</t>
  </si>
  <si>
    <t>"kleština 2x 80/140 "(2*2)*10</t>
  </si>
  <si>
    <t>"vzpěra 140/120 "(3,5*2)*10</t>
  </si>
  <si>
    <t>"vzpěra 110/120 "((1,5*4)*10)</t>
  </si>
  <si>
    <t>350*0,4 "Přepočtené koeficientem množství</t>
  </si>
  <si>
    <t>30</t>
  </si>
  <si>
    <t>762331813</t>
  </si>
  <si>
    <t>Demontáž vázaných kcí krovů z hranolů průřezové plochy do 288 cm2</t>
  </si>
  <si>
    <t>1601622515</t>
  </si>
  <si>
    <t>"výměna 40% prvků krovu" "</t>
  </si>
  <si>
    <t>"krokve 120/140 "((7,5*2)*44)+(4*9)*2</t>
  </si>
  <si>
    <t>"sloupek 150/150 " (3*2)*10</t>
  </si>
  <si>
    <t>792*0,4 "Přepočtené koeficientem množství</t>
  </si>
  <si>
    <t>31</t>
  </si>
  <si>
    <t>762331814</t>
  </si>
  <si>
    <t>Demontáž vázaných kcí krovů z hranolů průřezové plochy do 450 cm2</t>
  </si>
  <si>
    <t>1980427777</t>
  </si>
  <si>
    <t>"výměna 40% - vyšší část střechy "</t>
  </si>
  <si>
    <t>"pozednice 140/240 "(18,9+6,4*2+7,2+6+44,2)</t>
  </si>
  <si>
    <t>"vazný trám 170/240 "(10,1)*10</t>
  </si>
  <si>
    <t>"vaznice  150/200 "(18,9+6,4*2+6+44,2)</t>
  </si>
  <si>
    <t>272*0,4 "Přepočtené koeficientem množství</t>
  </si>
  <si>
    <t>32</t>
  </si>
  <si>
    <t>762332132</t>
  </si>
  <si>
    <t>Montáž vázaných kcí krovů pravidelných z hraněného řeziva průřezové plochy do 224 cm2</t>
  </si>
  <si>
    <t>-497763631</t>
  </si>
  <si>
    <t>33</t>
  </si>
  <si>
    <t>762332133</t>
  </si>
  <si>
    <t>Montáž vázaných kcí krovů pravidelných z hraněného řeziva průřezové plochy do 288 cm2</t>
  </si>
  <si>
    <t>1526465651</t>
  </si>
  <si>
    <t>"sloupek 150/150  " (3*2)*10</t>
  </si>
  <si>
    <t>34</t>
  </si>
  <si>
    <t>762332134</t>
  </si>
  <si>
    <t>Montáž vázaných kcí krovů pravidelných z hraněného řeziva průřezové plochy do 450 cm2</t>
  </si>
  <si>
    <t>-2034928939</t>
  </si>
  <si>
    <t>"výměna 40%  "</t>
  </si>
  <si>
    <t>35</t>
  </si>
  <si>
    <t>60512131</t>
  </si>
  <si>
    <t>hranol stavební řezivo průřezu do 224cm2 dl 6-8m</t>
  </si>
  <si>
    <t>m3</t>
  </si>
  <si>
    <t>-1620861092</t>
  </si>
  <si>
    <t>"kleština 2x 80/120 " ((((4,5*2)*2)*10)*0,08*0,12)*0,4</t>
  </si>
  <si>
    <t>"kleština 2x 80/140 "(((2*2)*10)*0,08*0,14)*0,4</t>
  </si>
  <si>
    <t>"vzpěra 140/120 "(((3,5*2)*10)*0,14*0,12)*0,4</t>
  </si>
  <si>
    <t>"vzpěra 110/120 "(((1,5*4)*10)*0,11*0,12)*0,4</t>
  </si>
  <si>
    <t>1,657*1,1 "Přepočtené koeficientem množství</t>
  </si>
  <si>
    <t>36</t>
  </si>
  <si>
    <t>60512136</t>
  </si>
  <si>
    <t>hranol stavební řezivo průřezu do 288cm2 dl 6-8m</t>
  </si>
  <si>
    <t>1127204044</t>
  </si>
  <si>
    <t>"krokve 120/140 "((((7,5*2)*44)+(4*9)*2)*0,12*0,14)*0,4</t>
  </si>
  <si>
    <t>"sloupek 150/150  " (((3*2)*10)*0,15*0,15)*0,4</t>
  </si>
  <si>
    <t>5,459*1,1 "Přepočtené koeficientem množství</t>
  </si>
  <si>
    <t>37</t>
  </si>
  <si>
    <t>60512141</t>
  </si>
  <si>
    <t>hranol stavební řezivo průřezu do 450cm2 dl 6-8m</t>
  </si>
  <si>
    <t>1938641311</t>
  </si>
  <si>
    <t>"pozednice 140/240 "(((18,9+6,4*2+7,2+6+44,2))*0,14*0,24)*0,4</t>
  </si>
  <si>
    <t>"vazný trám 170/240 "(((10,1)*10)*0,14*0,24)*0,4</t>
  </si>
  <si>
    <t>"vaznice  150/200 "(((18,9+6,4*2+6+44,2))*0,15*0,2)*0,4</t>
  </si>
  <si>
    <t>3,538*1,1 "Přepočtené koeficientem množství</t>
  </si>
  <si>
    <t>38</t>
  </si>
  <si>
    <t>762341811</t>
  </si>
  <si>
    <t>Demontáž bednění střech z prken</t>
  </si>
  <si>
    <t>1230095660</t>
  </si>
  <si>
    <t>806</t>
  </si>
  <si>
    <t>39</t>
  </si>
  <si>
    <t>762342314</t>
  </si>
  <si>
    <t>Montáž laťování na střechách složitých sklonu do 60° osové vzdálenosti do 360 mm</t>
  </si>
  <si>
    <t>145537198</t>
  </si>
  <si>
    <t>40</t>
  </si>
  <si>
    <t>60514114</t>
  </si>
  <si>
    <t>řezivo jehličnaté latě střešní impregnované dl 4 m</t>
  </si>
  <si>
    <t>2067106676</t>
  </si>
  <si>
    <t>"rozpon 240 mm"(4,16*806)*0,04*0,06</t>
  </si>
  <si>
    <t>"rozpon 120 mm druhá řada od okapu"(50+28)*0,04*0,06</t>
  </si>
  <si>
    <t>8,234*1,1 "Přepočtené koeficientem množství</t>
  </si>
  <si>
    <t>41</t>
  </si>
  <si>
    <t>762342441</t>
  </si>
  <si>
    <t>Montáž kontralatí na střechách sklonu do 60°</t>
  </si>
  <si>
    <t>976859141</t>
  </si>
  <si>
    <t>"krokve 120/140 - 1.etapa"((7,5*2)*50)</t>
  </si>
  <si>
    <t>42</t>
  </si>
  <si>
    <t>-1888252092</t>
  </si>
  <si>
    <t>750*0,04*0,06</t>
  </si>
  <si>
    <t>1,8*1,1 "Přepočtené koeficientem množství</t>
  </si>
  <si>
    <t>43</t>
  </si>
  <si>
    <t>762395000</t>
  </si>
  <si>
    <t>Spojovací prostředky pro montáž krovu, bednění, laťování, světlíky, klíny</t>
  </si>
  <si>
    <t>-2005338562</t>
  </si>
  <si>
    <t>"krov"12</t>
  </si>
  <si>
    <t>"latě+kontralatě"3,7+2</t>
  </si>
  <si>
    <t>44</t>
  </si>
  <si>
    <t>998762103</t>
  </si>
  <si>
    <t>Přesun hmot tonážní pro kce tesařské v objektech v do 24 m</t>
  </si>
  <si>
    <t>-948609478</t>
  </si>
  <si>
    <t>45</t>
  </si>
  <si>
    <t>998762181</t>
  </si>
  <si>
    <t>Příplatek k přesunu hmot tonážní 762 prováděný bez použití mechanizace</t>
  </si>
  <si>
    <t>-846250883</t>
  </si>
  <si>
    <t>764</t>
  </si>
  <si>
    <t>Konstrukce klempířské</t>
  </si>
  <si>
    <t>46</t>
  </si>
  <si>
    <t>764001801</t>
  </si>
  <si>
    <t>Demontáž podkladního plechu do suti</t>
  </si>
  <si>
    <t>9883922</t>
  </si>
  <si>
    <t>50+28</t>
  </si>
  <si>
    <t>47</t>
  </si>
  <si>
    <t>764001891</t>
  </si>
  <si>
    <t>Demontáž úžlabí do suti</t>
  </si>
  <si>
    <t>-18365739</t>
  </si>
  <si>
    <t>"K12"29</t>
  </si>
  <si>
    <t>48</t>
  </si>
  <si>
    <t>764002821</t>
  </si>
  <si>
    <t>Demontáž střešního výlezu do suti</t>
  </si>
  <si>
    <t>-834064349</t>
  </si>
  <si>
    <t>49</t>
  </si>
  <si>
    <t>764002831</t>
  </si>
  <si>
    <t>Demontáž sněhového zachytávače do suti</t>
  </si>
  <si>
    <t>-1328350602</t>
  </si>
  <si>
    <t>"SZ"68</t>
  </si>
  <si>
    <t>50</t>
  </si>
  <si>
    <t>764002841</t>
  </si>
  <si>
    <t>Demontáž oplechování horních ploch zdí a nadezdívek do suti</t>
  </si>
  <si>
    <t>-1504167551</t>
  </si>
  <si>
    <t>17+40+15+25</t>
  </si>
  <si>
    <t>51</t>
  </si>
  <si>
    <t>764002871</t>
  </si>
  <si>
    <t>Demontáž lemování zdí do suti</t>
  </si>
  <si>
    <t>-397549928</t>
  </si>
  <si>
    <t>33*2</t>
  </si>
  <si>
    <t>52</t>
  </si>
  <si>
    <t>764003801</t>
  </si>
  <si>
    <t>Demontáž lemování trub, konzol, držáků, ventilačních nástavců a jiných kusových prvků do suti</t>
  </si>
  <si>
    <t>-375109991</t>
  </si>
  <si>
    <t>"střešní výlezy"9</t>
  </si>
  <si>
    <t>"lávky, průchodky"2</t>
  </si>
  <si>
    <t>53</t>
  </si>
  <si>
    <t>764004801</t>
  </si>
  <si>
    <t>Demontáž podokapního žlabu do suti</t>
  </si>
  <si>
    <t>2104807834</t>
  </si>
  <si>
    <t>"K2"50</t>
  </si>
  <si>
    <t>54</t>
  </si>
  <si>
    <t>764004821</t>
  </si>
  <si>
    <t>Demontáž nástřešního žlabu do suti</t>
  </si>
  <si>
    <t>-1049802589</t>
  </si>
  <si>
    <t>55</t>
  </si>
  <si>
    <t>764004861</t>
  </si>
  <si>
    <t>Demontáž svodu do suti</t>
  </si>
  <si>
    <t>1685152567</t>
  </si>
  <si>
    <t>"K1"98</t>
  </si>
  <si>
    <t>56</t>
  </si>
  <si>
    <t>764111433</t>
  </si>
  <si>
    <t>Krytina ze svitků nebo tabulí z pozinkovaného plechu s úpravou u okapů, prostupů a výčnělků střechy rovné drážkováním z tabulí, velikosti 1000 x 2000 mm, sklon střechy přes 30 do 60°</t>
  </si>
  <si>
    <t>-510554039</t>
  </si>
  <si>
    <t>57</t>
  </si>
  <si>
    <t>764203152</t>
  </si>
  <si>
    <t>Montáž střešního výlezu pro krytinu skládanou nebo plechovou</t>
  </si>
  <si>
    <t>-170245204</t>
  </si>
  <si>
    <t>"SO1"9</t>
  </si>
  <si>
    <t>58</t>
  </si>
  <si>
    <t>61140606</t>
  </si>
  <si>
    <t>výlez střešní pro sklon střechy 20-65°, 46 x 61 cm</t>
  </si>
  <si>
    <t>-1170043406</t>
  </si>
  <si>
    <t>59</t>
  </si>
  <si>
    <t>764211407</t>
  </si>
  <si>
    <t>Oplechování větraného hřebene s větrací mřížkou z Pz plechu rš 670 mm</t>
  </si>
  <si>
    <t>1391772557</t>
  </si>
  <si>
    <t>"K14"53,5</t>
  </si>
  <si>
    <t>60</t>
  </si>
  <si>
    <t>764211437</t>
  </si>
  <si>
    <t>Oplechování větraného nároží s větrací mřížkou z Pz plechu rš 670 mm</t>
  </si>
  <si>
    <t>-2035866503</t>
  </si>
  <si>
    <t>"K13"12,5</t>
  </si>
  <si>
    <t>61</t>
  </si>
  <si>
    <t>764211472</t>
  </si>
  <si>
    <t>Oplechování úžlabí z Pz plechu rš 1000 mm</t>
  </si>
  <si>
    <t>-183524266</t>
  </si>
  <si>
    <t>"K12"28,2</t>
  </si>
  <si>
    <t>764211476</t>
  </si>
  <si>
    <t>Příplatek za provedení úžlabí z Pz plechu v plechové krytině</t>
  </si>
  <si>
    <t>606630469</t>
  </si>
  <si>
    <t>28,2</t>
  </si>
  <si>
    <t>63</t>
  </si>
  <si>
    <t>764212435</t>
  </si>
  <si>
    <t>Oplechování rovné okapové hrany z Pz plechu rš 400 mm</t>
  </si>
  <si>
    <t>-1105038403</t>
  </si>
  <si>
    <t>64</t>
  </si>
  <si>
    <t>764212437</t>
  </si>
  <si>
    <t>Oplechování rovné okapové hrany z Pz plechu rš 670 mm</t>
  </si>
  <si>
    <t>1002406615</t>
  </si>
  <si>
    <t>"K4"28</t>
  </si>
  <si>
    <t>65</t>
  </si>
  <si>
    <t>764214408</t>
  </si>
  <si>
    <t>Oplechování horních ploch a nadezdívek (atik) bez rohů z Pz plechu mechanicky kotvené rš 750 mm</t>
  </si>
  <si>
    <t>1440489326</t>
  </si>
  <si>
    <t>"K5"17</t>
  </si>
  <si>
    <t>"K7"40</t>
  </si>
  <si>
    <t>"K9"14,3</t>
  </si>
  <si>
    <t>"K10"25</t>
  </si>
  <si>
    <t>66</t>
  </si>
  <si>
    <t>764304112</t>
  </si>
  <si>
    <t>Montáž lemování střešních prostupů s krytinou skládanou nebo plechovou bez lišty</t>
  </si>
  <si>
    <t>-627774488</t>
  </si>
  <si>
    <t>"SO1 výlez"(0,2*0,6)*4*9</t>
  </si>
  <si>
    <t>67</t>
  </si>
  <si>
    <t>13814189</t>
  </si>
  <si>
    <t>plech hladký Pz  tl 0,8mm tabule</t>
  </si>
  <si>
    <t>1782158448</t>
  </si>
  <si>
    <t>4,5*0,006</t>
  </si>
  <si>
    <t>0,027*1,1 "Přepočtené koeficientem množství</t>
  </si>
  <si>
    <t>68</t>
  </si>
  <si>
    <t>764312408</t>
  </si>
  <si>
    <t>Spodní lemování rovných zdí střech  z Pz plechu rš 750 mm</t>
  </si>
  <si>
    <t>-1085974626</t>
  </si>
  <si>
    <t>"K6"33</t>
  </si>
  <si>
    <t>"K8"41</t>
  </si>
  <si>
    <t>69</t>
  </si>
  <si>
    <t>764314412</t>
  </si>
  <si>
    <t>Lemování prostupů střech s krytinou skládanou nebo plechovou bez lišty z Pz plechu</t>
  </si>
  <si>
    <t>1077055947</t>
  </si>
  <si>
    <t>"dle výpisu klemp.prvků -  kabel.průch. atd."3</t>
  </si>
  <si>
    <t>70</t>
  </si>
  <si>
    <t>764511404</t>
  </si>
  <si>
    <t>Žlab podokapní půlkruhový z Pz plechu rš 330 mm</t>
  </si>
  <si>
    <t>-1826304178</t>
  </si>
  <si>
    <t>71</t>
  </si>
  <si>
    <t>764511424</t>
  </si>
  <si>
    <t>Roh nebo kout půlkruhového podokapního žlabu z Pz plechu rš 330 mm</t>
  </si>
  <si>
    <t>1902150062</t>
  </si>
  <si>
    <t>72</t>
  </si>
  <si>
    <t>764511446</t>
  </si>
  <si>
    <t>Kotlík oválný (trychtýřový) pro podokapní žlaby z Pz plechu 400/150 mm</t>
  </si>
  <si>
    <t>-2099212886</t>
  </si>
  <si>
    <t>73</t>
  </si>
  <si>
    <t>764513409</t>
  </si>
  <si>
    <t>Žlaby nadokapní (nástřešní ) oblého tvaru včetně háků, čel a hrdel z Pz plechu rš 800 mm</t>
  </si>
  <si>
    <t>-1549327138</t>
  </si>
  <si>
    <t>"K3"28</t>
  </si>
  <si>
    <t>74</t>
  </si>
  <si>
    <t>764513429</t>
  </si>
  <si>
    <t>Příplatek k cenám nadokapního žlabu za provedení rohu nebo koutu  z Pz plechu rš 800 mm</t>
  </si>
  <si>
    <t>1353107600</t>
  </si>
  <si>
    <t>75</t>
  </si>
  <si>
    <t>764518424</t>
  </si>
  <si>
    <t>Svody kruhové včetně objímek, kolen, odskoků z Pz plechu průměru 150 mm</t>
  </si>
  <si>
    <t>-311142167</t>
  </si>
  <si>
    <t>76</t>
  </si>
  <si>
    <t>764000000.RK12</t>
  </si>
  <si>
    <t>Odvětrávací komínek - kompletní dodávka+montáž dle specifikace položky výpisu K11</t>
  </si>
  <si>
    <t>ks</t>
  </si>
  <si>
    <t>-347038141</t>
  </si>
  <si>
    <t>"K11"2</t>
  </si>
  <si>
    <t>77</t>
  </si>
  <si>
    <t>764000000.RK15</t>
  </si>
  <si>
    <t>Oplechování kolem okrásné kopule - kompletní dodávka+montáž dle specifikace položky výpisu K15</t>
  </si>
  <si>
    <t>1118238745</t>
  </si>
  <si>
    <t>"K15"1</t>
  </si>
  <si>
    <t>78</t>
  </si>
  <si>
    <t>998764103</t>
  </si>
  <si>
    <t>Přesun hmot tonážní pro konstrukce klempířské v objektech v do 24 m</t>
  </si>
  <si>
    <t>-2125039533</t>
  </si>
  <si>
    <t>765</t>
  </si>
  <si>
    <t>Krytina skládaná</t>
  </si>
  <si>
    <t>79</t>
  </si>
  <si>
    <t>765000000.RSZ</t>
  </si>
  <si>
    <t>Střešní zábrana dvoutrubková - kompletní dodávka+montáž dle specifikace položky SS</t>
  </si>
  <si>
    <t>-1867448746</t>
  </si>
  <si>
    <t>80</t>
  </si>
  <si>
    <t>765111201</t>
  </si>
  <si>
    <t>Montáž krytiny - okapní větrací pás</t>
  </si>
  <si>
    <t>449181175</t>
  </si>
  <si>
    <t>"OS"70</t>
  </si>
  <si>
    <t>81</t>
  </si>
  <si>
    <t>596602320</t>
  </si>
  <si>
    <t>pás ochranný větrací okapní plastový 500/10 cm (v barvě)</t>
  </si>
  <si>
    <t>266187966</t>
  </si>
  <si>
    <t>82</t>
  </si>
  <si>
    <t>765131801</t>
  </si>
  <si>
    <t>Demontáž vláknocementové skládané krytiny sklonu do 30° do suti</t>
  </si>
  <si>
    <t>-2101557482</t>
  </si>
  <si>
    <t>83</t>
  </si>
  <si>
    <t>765131821</t>
  </si>
  <si>
    <t>Demontáž hřebene nebo nároží z hřebenáčů vláknocementové skládané krytiny sklonu do 30° do suti</t>
  </si>
  <si>
    <t>577150464</t>
  </si>
  <si>
    <t>12,5+53,5</t>
  </si>
  <si>
    <t>84</t>
  </si>
  <si>
    <t>765131841</t>
  </si>
  <si>
    <t>Příplatek k cenám demontáže skládané vláknocementové krytiny za sklon přes 30°</t>
  </si>
  <si>
    <t>1447036640</t>
  </si>
  <si>
    <t>85</t>
  </si>
  <si>
    <t>765131845</t>
  </si>
  <si>
    <t>Příplatek k cenám demontáže hřebene nebo nároží skládané vláknocementové krytiny za sklon přes 30°</t>
  </si>
  <si>
    <t>1135517498</t>
  </si>
  <si>
    <t>103</t>
  </si>
  <si>
    <t>765135023.RK2.1</t>
  </si>
  <si>
    <t xml:space="preserve">Zábradlí systémové ke stoupací plošině - kompletní dodávka+montáž </t>
  </si>
  <si>
    <t>-78667995</t>
  </si>
  <si>
    <t>102</t>
  </si>
  <si>
    <t>765135023.RSP</t>
  </si>
  <si>
    <t>Stoupací plošina systémová - kompletní dodávka+montáž dle specifikace v položce výpisu SP( lávky, spojky, vzpěry atd.)</t>
  </si>
  <si>
    <t>2058400788</t>
  </si>
  <si>
    <t>"SP"1</t>
  </si>
  <si>
    <t>86</t>
  </si>
  <si>
    <t>765191021</t>
  </si>
  <si>
    <t>Montáž pojistné hydroizolační fólie kladené ve sklonu přes 20° s lepenými spoji na krokve</t>
  </si>
  <si>
    <t>638881120</t>
  </si>
  <si>
    <t>87</t>
  </si>
  <si>
    <t>28329223</t>
  </si>
  <si>
    <t>fólie strukturovaná pod plechovou krytinu š 1,5m (150 g/m2)</t>
  </si>
  <si>
    <t>-2012193191</t>
  </si>
  <si>
    <t>806*1,1 "Přepočtené koeficientem množství</t>
  </si>
  <si>
    <t>88</t>
  </si>
  <si>
    <t>998765103</t>
  </si>
  <si>
    <t>Přesun hmot tonážní pro krytiny skládané v objektech v do 24 m</t>
  </si>
  <si>
    <t>148363630</t>
  </si>
  <si>
    <t>783</t>
  </si>
  <si>
    <t>Dokončovací práce - nátěry</t>
  </si>
  <si>
    <t>89</t>
  </si>
  <si>
    <t>783213021</t>
  </si>
  <si>
    <t>Napouštěcí dvojnásobný syntetický biodní nátěr tesařských prvků nezabudovaných do konstrukce</t>
  </si>
  <si>
    <t>-514484549</t>
  </si>
  <si>
    <t>"kleština 2x 80/120 - 1.etapa" (((4,5*2)*2)*10)*0,08*2</t>
  </si>
  <si>
    <t>"kleština 2x 80/120 - 1.etapa" (((4,5*2)*2)*10)*0,12*2</t>
  </si>
  <si>
    <t>"kleština 2x 80/140 - 1.etapa"((2*2)*10)*0,08*2</t>
  </si>
  <si>
    <t>"kleština 2x 80/140 - 1.etapa"((2*2)*10)*0,14*2</t>
  </si>
  <si>
    <t>"vzpěra 140/120 - 1.etapa"((3,5*2)*10)*0,14*2</t>
  </si>
  <si>
    <t>"vzpěra 140/120 - 1.etapa"((3,5*2)*10)*0,12*2</t>
  </si>
  <si>
    <t>"vzpěra 110/120 - 1.etapa"((1,5*4)*10)*0,11*2</t>
  </si>
  <si>
    <t>"vzpěra 110/120 - 1.etapa"((1,5*4)*10)*0,12*2</t>
  </si>
  <si>
    <t>"krokve 120/140 - 1.etapa"(((7,5*2)*44)+(4*9)*2)*0,12*2</t>
  </si>
  <si>
    <t>"krokve 120/140 - 1.etapa"(((7,5*2)*44)+(4*9)*2)*0,14*2</t>
  </si>
  <si>
    <t>"sloupek 150/150 - 1.etapa "((3*2)*10)*0,15*4</t>
  </si>
  <si>
    <t>"pozednice 140/240 - 1.etapa"(18,9+6,4*2+7,2+6+44,2)*0,14*2</t>
  </si>
  <si>
    <t>"pozednice 140/240 - 1.etapa"(18,9+6,4*2+7,2+6+44,2)*0,24*2</t>
  </si>
  <si>
    <t>"vazný trám 170/240 - 1.etapa"((10,1)*10)*0,17*2</t>
  </si>
  <si>
    <t>"vazný trám 170/240 - 1.etapa"((10,1)*10)*0,24*2</t>
  </si>
  <si>
    <t>"vaznice  150/200 - 1.etapa"(18,9+6,4*2+6+44,2)*0,15*2</t>
  </si>
  <si>
    <t>"vaznice  150/200 - 1.etapa"(18,9+6,4*2+6+44,2)*0,2*2</t>
  </si>
  <si>
    <t>778,106*0,4 "Přepočtené koeficientem množství</t>
  </si>
  <si>
    <t>90</t>
  </si>
  <si>
    <t>783213121</t>
  </si>
  <si>
    <t>Napouštěcí dvojnásobný syntetický biocidní nátěr tesařských konstrukcí zabudovaných do konstrukce</t>
  </si>
  <si>
    <t>78719405</t>
  </si>
  <si>
    <t>778,106*0,6 "Přepočtené koeficientem množství</t>
  </si>
  <si>
    <t>91</t>
  </si>
  <si>
    <t>783401311</t>
  </si>
  <si>
    <t>Odmaštění klempířských konstrukcí vodou ředitelným odmašťovačem před provedením nátěru</t>
  </si>
  <si>
    <t>-216812794</t>
  </si>
  <si>
    <t>"střešní krytina"806</t>
  </si>
  <si>
    <t>"K1-150"(2*PI*0,075*0,075+2*PI*0,075*98)</t>
  </si>
  <si>
    <t>"K2"(0,3*50)</t>
  </si>
  <si>
    <t>"K2"(2*PI*0,165*0,165+2*PI*0,165*50)</t>
  </si>
  <si>
    <t>"K3"(2*PI*0,165*0,165+2*PI*0,165*28)</t>
  </si>
  <si>
    <t>"K4"(0,7*28)</t>
  </si>
  <si>
    <t>"K5"(0,7*17)</t>
  </si>
  <si>
    <t>"K6"(0,6*33)</t>
  </si>
  <si>
    <t>"K7"(0,6*40)</t>
  </si>
  <si>
    <t>"K8"(0,7*41)</t>
  </si>
  <si>
    <t>"K9"(0,7*15)</t>
  </si>
  <si>
    <t>"K10"(0,7*25)</t>
  </si>
  <si>
    <t>"K11"1*2</t>
  </si>
  <si>
    <t>"K12"(0,7*28,2)</t>
  </si>
  <si>
    <t>"K13"(0,7*12,5)</t>
  </si>
  <si>
    <t>"K14"(0,7*53,5)</t>
  </si>
  <si>
    <t>"K15"2</t>
  </si>
  <si>
    <t>92</t>
  </si>
  <si>
    <t>783414201</t>
  </si>
  <si>
    <t>Základní antikorozní jednonásobný syntetický nátěr klempířských konstrukcí</t>
  </si>
  <si>
    <t>-41724062</t>
  </si>
  <si>
    <t>93</t>
  </si>
  <si>
    <t>783417101</t>
  </si>
  <si>
    <t>Krycí jednonásobný syntetický nátěr klempířských konstrukcí</t>
  </si>
  <si>
    <t>416576748</t>
  </si>
  <si>
    <t>1150,363</t>
  </si>
  <si>
    <t>HZS</t>
  </si>
  <si>
    <t>Hodinové zúčtovací sazby</t>
  </si>
  <si>
    <t>HZS2152</t>
  </si>
  <si>
    <t>Hodinová zúčtovací sazba klempíř odborný</t>
  </si>
  <si>
    <t>512</t>
  </si>
  <si>
    <t>708112334</t>
  </si>
  <si>
    <t>" demontáže,montáže neobsažené v položkách "(7,5*2)*2</t>
  </si>
  <si>
    <t>HZS2492</t>
  </si>
  <si>
    <t>Hodinová zúčtovací sazba pomocný dělník PSV</t>
  </si>
  <si>
    <t>-1360260471</t>
  </si>
  <si>
    <t>"vyklizení půdy od nábytku "(7,5*2)*2</t>
  </si>
  <si>
    <t>OST</t>
  </si>
  <si>
    <t>Ostatní</t>
  </si>
  <si>
    <t>96</t>
  </si>
  <si>
    <t>ANTENA.R</t>
  </si>
  <si>
    <t>Demontáž+zpětná montáž antény vč.stožáru a příslušenství</t>
  </si>
  <si>
    <t>kpl</t>
  </si>
  <si>
    <t>262144</t>
  </si>
  <si>
    <t>1256822027</t>
  </si>
  <si>
    <t>HROMOSVOD.R</t>
  </si>
  <si>
    <t>Hromosvod-demontáž + výměna poškozené nadzemní části při opravě vč.revize</t>
  </si>
  <si>
    <t>-634532113</t>
  </si>
  <si>
    <t>98</t>
  </si>
  <si>
    <t>LAPAČDOP.R</t>
  </si>
  <si>
    <t>Demontáž stávajících lapačů střešních splavenin vč.dopojení nového lapače na deštovou kanalizaci (Mimo dodávku + montáž nového lapače viz Díl 721)</t>
  </si>
  <si>
    <t>-1242270753</t>
  </si>
  <si>
    <t>99</t>
  </si>
  <si>
    <t>TOPNDEKABELY.R</t>
  </si>
  <si>
    <t>Demontáž+zpětná montáž topných kabelů vč. příslušenství</t>
  </si>
  <si>
    <t>-1316927670</t>
  </si>
  <si>
    <t>100</t>
  </si>
  <si>
    <t>ZDIVO.R1</t>
  </si>
  <si>
    <t>Kontrola odhaleného zdiva + případná oprava poruch přezděním - dle popisu v POZN.1,2,3 - cca 5 m2</t>
  </si>
  <si>
    <t>-167560972</t>
  </si>
  <si>
    <t>101</t>
  </si>
  <si>
    <t>SLEPAATIKA.R</t>
  </si>
  <si>
    <t>Slepá atika (kce z hranolu, OSB desek a oplechování) - dodávka+montáž dle popisu v TZ bod 5.7</t>
  </si>
  <si>
    <t>1635653920</t>
  </si>
  <si>
    <t>104</t>
  </si>
  <si>
    <t>MOZAIKAOPRAVA.R</t>
  </si>
  <si>
    <t>Okrasná mozaika z plných cihel - oprava dle popisu v TZ a ve výkrese  (vyškrábání stávajícíhch spár, vyčištění, nové spárování, nátěr silikon.v cihel.odstínu)</t>
  </si>
  <si>
    <t>252065590</t>
  </si>
  <si>
    <t>"cca 6 m2"1</t>
  </si>
  <si>
    <t>Soupis:</t>
  </si>
  <si>
    <t>VON_1.etapa - Vedlejší a ostatní náklady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</si>
  <si>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</si>
  <si>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</si>
  <si>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</si>
  <si>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</si>
  <si>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>VRN3 - Zařízení staveniště</t>
  </si>
  <si>
    <t>VRN7 - Provozní vlivy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</si>
  <si>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</si>
  <si>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</si>
  <si>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</si>
  <si>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</si>
  <si>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</si>
  <si>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</si>
  <si>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</si>
  <si>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-159499549</t>
  </si>
  <si>
    <t>VRN4</t>
  </si>
  <si>
    <t>Inženýrská činnost</t>
  </si>
  <si>
    <t>040001000</t>
  </si>
  <si>
    <t xml:space="preserve">Inženýrská činnost zhotovitele stavby </t>
  </si>
  <si>
    <t>728855861</t>
  </si>
  <si>
    <t>"zajištění kolaudačního souhlasu"</t>
  </si>
  <si>
    <t xml:space="preserve">"povolení zkušebního provozu vč.zajištění příslušných podkladů- viz níže" </t>
  </si>
  <si>
    <t>"revizní zprávy"</t>
  </si>
  <si>
    <t>"stanoviska dotčených orgánů státní správy"</t>
  </si>
  <si>
    <t>"stanoviska vlastníků (provozovatelů) veřejné a technické infrastruktury o provedení kontroly způsobu napojení stavby (pokud byla předen vyžadována)"</t>
  </si>
  <si>
    <t>"správní poplatky"</t>
  </si>
  <si>
    <t>VRN6</t>
  </si>
  <si>
    <t>Územní vlivy</t>
  </si>
  <si>
    <t>064002000</t>
  </si>
  <si>
    <t>Práce ve zdraví škodlivém prostředí - práce s azbestem dle popisu v TZ</t>
  </si>
  <si>
    <t>Kč</t>
  </si>
  <si>
    <t>485408097</t>
  </si>
  <si>
    <t>"1,5%"1</t>
  </si>
  <si>
    <t>VRN3</t>
  </si>
  <si>
    <t>Zařízení staveniště</t>
  </si>
  <si>
    <t>032002000.RS</t>
  </si>
  <si>
    <t>Vybavení staveniště- mobilní sklad (pronájem po dobu realizace,doprava vč.složení a naložení jeřábem)</t>
  </si>
  <si>
    <t>kus/měsíc</t>
  </si>
  <si>
    <t>1664438294</t>
  </si>
  <si>
    <t>"mobilní sklad" 1*3</t>
  </si>
  <si>
    <t>032002000.RWC</t>
  </si>
  <si>
    <t>Vybavení staveniště- mobilní sanitární koupelna (WC,pisoár,sprcha,umývadlo) - (pronájem po dobu realizace,doprava vč.složení a naložení jeřábem)</t>
  </si>
  <si>
    <t>1517427289</t>
  </si>
  <si>
    <t>"mobilní sanitární koupelna" 1*3</t>
  </si>
  <si>
    <t>032203000</t>
  </si>
  <si>
    <t>Pronájem ploch staveniště od  obce atd.</t>
  </si>
  <si>
    <t>1476003453</t>
  </si>
  <si>
    <t>032303000</t>
  </si>
  <si>
    <t>Zřízení počítačové sítě, WIFI apod.</t>
  </si>
  <si>
    <t>653981202</t>
  </si>
  <si>
    <t>032503000</t>
  </si>
  <si>
    <t>Skládky na staveništi</t>
  </si>
  <si>
    <t>1342316072</t>
  </si>
  <si>
    <t>032903000</t>
  </si>
  <si>
    <t>Náklady na provoz a údržbu vybavení staveniště</t>
  </si>
  <si>
    <t>-1244188670</t>
  </si>
  <si>
    <t>033002000</t>
  </si>
  <si>
    <t>Připojení staveniště na inženýrské sítě</t>
  </si>
  <si>
    <t>-1646151242</t>
  </si>
  <si>
    <t>034002000.1</t>
  </si>
  <si>
    <t>Zabezpečení staveniště - mobilní oplocení (pronájem po dobu realizace,montáž, dmtž, doprava vč.složení a naložení)+  ohraničení bezpečnostní páskou</t>
  </si>
  <si>
    <t>m/den</t>
  </si>
  <si>
    <t>-1701136625</t>
  </si>
  <si>
    <t>"kalkulováno 100m x 90 dní"100*90</t>
  </si>
  <si>
    <t>034002000.RBR</t>
  </si>
  <si>
    <t>Zabezpečení staveniště - branka (pronájem po dobu realizace,montáž, dmtž, doprava vč.složení a naložení)</t>
  </si>
  <si>
    <t>kus/den</t>
  </si>
  <si>
    <t>-611557402</t>
  </si>
  <si>
    <t>"2 kusy po dobu 90dní"90*2</t>
  </si>
  <si>
    <t>034103000</t>
  </si>
  <si>
    <t>Energie pro zařízení staveniště</t>
  </si>
  <si>
    <t>900450800</t>
  </si>
  <si>
    <t>034403000</t>
  </si>
  <si>
    <t>Dopravní značení na staveništi (pronájem dopravní značky vč.podstavce,doprava,montáž+demontaž)</t>
  </si>
  <si>
    <t>značka/den</t>
  </si>
  <si>
    <t>232282370</t>
  </si>
  <si>
    <t>"provizorní dopravní značení po dobu výstavby - 3 dopravní značky po dobu 90 dní" (3*90)</t>
  </si>
  <si>
    <t>034503000</t>
  </si>
  <si>
    <t>Informační tabule na staveništi</t>
  </si>
  <si>
    <t>1703104524</t>
  </si>
  <si>
    <t>034703000</t>
  </si>
  <si>
    <t>Osvětlení staveniště</t>
  </si>
  <si>
    <t>-566838796</t>
  </si>
  <si>
    <t>VRN7</t>
  </si>
  <si>
    <t>Provozní vlivy</t>
  </si>
  <si>
    <t>071002000</t>
  </si>
  <si>
    <t>Provoz investora, třetích osob- zabezpečení nepřerušení provozu</t>
  </si>
  <si>
    <t>376335935</t>
  </si>
  <si>
    <t>"1% "1</t>
  </si>
  <si>
    <t>D.1.1_2.etapa - Architektonicko stavební řešení</t>
  </si>
  <si>
    <t>-1989656117</t>
  </si>
  <si>
    <t>"JV"22+14,5</t>
  </si>
  <si>
    <t>"POZN.3"(30,9+43,6)*0,8</t>
  </si>
  <si>
    <t>-1340514077</t>
  </si>
  <si>
    <t>Montáž ostatních lišt kontaktního zateplení</t>
  </si>
  <si>
    <t>-1210542232</t>
  </si>
  <si>
    <t>"POZN.3"(30,9+43,6)</t>
  </si>
  <si>
    <t>-1615623328</t>
  </si>
  <si>
    <t>74,5*1,05 "Přepočtené koeficientem množství</t>
  </si>
  <si>
    <t>864814775</t>
  </si>
  <si>
    <t>1626887526</t>
  </si>
  <si>
    <t>(45+20+7+8+7+6)*17</t>
  </si>
  <si>
    <t>1981793318</t>
  </si>
  <si>
    <t>1581*90</t>
  </si>
  <si>
    <t>-1625357652</t>
  </si>
  <si>
    <t>1581</t>
  </si>
  <si>
    <t>1141597274</t>
  </si>
  <si>
    <t>1404632244</t>
  </si>
  <si>
    <t>828560437</t>
  </si>
  <si>
    <t>-886818703</t>
  </si>
  <si>
    <t>-1392215616</t>
  </si>
  <si>
    <t>338675823</t>
  </si>
  <si>
    <t>1930486167</t>
  </si>
  <si>
    <t>1138135667</t>
  </si>
  <si>
    <t>"půda"390</t>
  </si>
  <si>
    <t>1497995499</t>
  </si>
  <si>
    <t>936672727</t>
  </si>
  <si>
    <t>1047312268</t>
  </si>
  <si>
    <t>46,007*15</t>
  </si>
  <si>
    <t>-751692468</t>
  </si>
  <si>
    <t>1803548380</t>
  </si>
  <si>
    <t>-531705875</t>
  </si>
  <si>
    <t>4,2</t>
  </si>
  <si>
    <t>268456916</t>
  </si>
  <si>
    <t>12,937</t>
  </si>
  <si>
    <t>-1330811095</t>
  </si>
  <si>
    <t>-1447680189</t>
  </si>
  <si>
    <t>1913323044</t>
  </si>
  <si>
    <t>2068057042</t>
  </si>
  <si>
    <t>"K1"6</t>
  </si>
  <si>
    <t>279773794</t>
  </si>
  <si>
    <t>1983521721</t>
  </si>
  <si>
    <t>"kleština 2x 80/120 " ((4,5*2)*2)*9</t>
  </si>
  <si>
    <t>"kleština 2x 80/140 "(2*2)*9</t>
  </si>
  <si>
    <t>"vzpěra 140/120 "(3,5*2)*9</t>
  </si>
  <si>
    <t>"vzpěra 110/120 "((1,5*4)*9)</t>
  </si>
  <si>
    <t>-1949453391</t>
  </si>
  <si>
    <t>"krokve 120/140 "((7,5*2)*40)</t>
  </si>
  <si>
    <t>"sloupek 150/150  " (3*2)*9</t>
  </si>
  <si>
    <t>67788549</t>
  </si>
  <si>
    <t>"pozednice 140/240 "(31+44)</t>
  </si>
  <si>
    <t>"vazný trám 170/240 "(10,1)*9</t>
  </si>
  <si>
    <t>"vaznice  150/200 "(31+44)*2</t>
  </si>
  <si>
    <t>1999242080</t>
  </si>
  <si>
    <t>"kleština 2x 80/140"(2*2)*9</t>
  </si>
  <si>
    <t>1873576516</t>
  </si>
  <si>
    <t>"sloupek 150/150 " (3*2)*9</t>
  </si>
  <si>
    <t>847680554</t>
  </si>
  <si>
    <t>968624028</t>
  </si>
  <si>
    <t>1624554468</t>
  </si>
  <si>
    <t>-1394401225</t>
  </si>
  <si>
    <t>-1619963948</t>
  </si>
  <si>
    <t>996223308</t>
  </si>
  <si>
    <t>-930416065</t>
  </si>
  <si>
    <t>"rozpon 240 mm"(4,16*712)*0,04*0,06</t>
  </si>
  <si>
    <t>"rozpon 120 mm druhá řada od okapu"(36+36)*0,04*0,06</t>
  </si>
  <si>
    <t>7,282*1,1 "Přepočtené koeficientem množství</t>
  </si>
  <si>
    <t>83153553</t>
  </si>
  <si>
    <t>"krokve 110/140 - 2.etapa"((7,5*2)*40)</t>
  </si>
  <si>
    <t>80339455</t>
  </si>
  <si>
    <t>600*0,04*0,06</t>
  </si>
  <si>
    <t>1,44*1,1 "Přepočtené koeficientem množství</t>
  </si>
  <si>
    <t>-2048492268</t>
  </si>
  <si>
    <t>"krov"11,3</t>
  </si>
  <si>
    <t>"latě+kontralatě"3,2+1,6</t>
  </si>
  <si>
    <t>-457321149</t>
  </si>
  <si>
    <t>1729790910</t>
  </si>
  <si>
    <t>856773761</t>
  </si>
  <si>
    <t>35,5+36</t>
  </si>
  <si>
    <t>1437861040</t>
  </si>
  <si>
    <t>"K12"13,5</t>
  </si>
  <si>
    <t>1890684156</t>
  </si>
  <si>
    <t>1373686468</t>
  </si>
  <si>
    <t>"SZ"62</t>
  </si>
  <si>
    <t>-461360097</t>
  </si>
  <si>
    <t>14,3+28+15,4</t>
  </si>
  <si>
    <t>347904090</t>
  </si>
  <si>
    <t>47,2+18,8</t>
  </si>
  <si>
    <t>1731432540</t>
  </si>
  <si>
    <t>"K2"35,5</t>
  </si>
  <si>
    <t>764483744</t>
  </si>
  <si>
    <t>1462386007</t>
  </si>
  <si>
    <t>"K1"84</t>
  </si>
  <si>
    <t>-995784724</t>
  </si>
  <si>
    <t>917464512</t>
  </si>
  <si>
    <t>"SO1"7</t>
  </si>
  <si>
    <t>-1679700593</t>
  </si>
  <si>
    <t>-974087442</t>
  </si>
  <si>
    <t>"K14"41</t>
  </si>
  <si>
    <t>-281663527</t>
  </si>
  <si>
    <t>"K13"19</t>
  </si>
  <si>
    <t>-1087165925</t>
  </si>
  <si>
    <t>-627880270</t>
  </si>
  <si>
    <t>13,5</t>
  </si>
  <si>
    <t>520281492</t>
  </si>
  <si>
    <t>432805115</t>
  </si>
  <si>
    <t>"K4"35,6</t>
  </si>
  <si>
    <t>1319889521</t>
  </si>
  <si>
    <t>"K5"14,3</t>
  </si>
  <si>
    <t>"K7"28</t>
  </si>
  <si>
    <t>"K9"0</t>
  </si>
  <si>
    <t>"K10"15,4</t>
  </si>
  <si>
    <t>1374135969</t>
  </si>
  <si>
    <t>"SO1 výlez"(0,2*0,6)*4*7</t>
  </si>
  <si>
    <t>-26784873</t>
  </si>
  <si>
    <t>3,4*0,006</t>
  </si>
  <si>
    <t>0,02*1,1 "Přepočtené koeficientem množství</t>
  </si>
  <si>
    <t>-1567652197</t>
  </si>
  <si>
    <t>"K6"18,8</t>
  </si>
  <si>
    <t>"K8"57,2</t>
  </si>
  <si>
    <t>-1630515970</t>
  </si>
  <si>
    <t>"dle výpisu klemp.prvků -  kabel.průch. atd."2</t>
  </si>
  <si>
    <t>243029718</t>
  </si>
  <si>
    <t>29434217</t>
  </si>
  <si>
    <t>-62497749</t>
  </si>
  <si>
    <t>492339983</t>
  </si>
  <si>
    <t>"K3"35,6</t>
  </si>
  <si>
    <t>835824105</t>
  </si>
  <si>
    <t>-443702951</t>
  </si>
  <si>
    <t>764000000.RK11</t>
  </si>
  <si>
    <t>29207881</t>
  </si>
  <si>
    <t>"K11"7</t>
  </si>
  <si>
    <t>773982143</t>
  </si>
  <si>
    <t>922362058</t>
  </si>
  <si>
    <t>735490326</t>
  </si>
  <si>
    <t>"OS"63</t>
  </si>
  <si>
    <t>-2140218353</t>
  </si>
  <si>
    <t>-732712500</t>
  </si>
  <si>
    <t>1155511532</t>
  </si>
  <si>
    <t>19+41</t>
  </si>
  <si>
    <t>-727206298</t>
  </si>
  <si>
    <t>-1396702678</t>
  </si>
  <si>
    <t>1531978196</t>
  </si>
  <si>
    <t>1962273531</t>
  </si>
  <si>
    <t>-703994019</t>
  </si>
  <si>
    <t>-1152455092</t>
  </si>
  <si>
    <t>"kleština 2x 80/120 - 2.etapa" (((4,5*2)*2)*9)*0,08*2</t>
  </si>
  <si>
    <t>"kleština 2x 80/120 - 2.etapa" (((4,5*2)*2)*9)*0,12*2</t>
  </si>
  <si>
    <t>"kleština 2x 80/140 -2.etapa"((2*2)*9)*0,08*2</t>
  </si>
  <si>
    <t>"kleština 2x 80/140 - 2.etapa"((2*2)*9)*0,14*2</t>
  </si>
  <si>
    <t>"vzpěra 140/120 - 2.etapa"((3,5*2)*9)*0,14*2</t>
  </si>
  <si>
    <t>"vzpěra 140/120 - 2.etapa"((3,5*2)*9)*0,12*2</t>
  </si>
  <si>
    <t>"vzpěra 110/120 - 2.etapa"((1,5*4)*9)*0,11*2</t>
  </si>
  <si>
    <t>"vzpěra 110/120 - 2.etapa"((1,5*4)*9)*0,12*2</t>
  </si>
  <si>
    <t>"krokve 120/140 - 2.etapa"((7,5*2)*40)*0,12*2</t>
  </si>
  <si>
    <t>"krokve 120/140 - 2.etapa"((7,5*2)*40)*0,14*2</t>
  </si>
  <si>
    <t>"sloupek 150/150 - 2.etapa "((3*2)*9)*0,15*4</t>
  </si>
  <si>
    <t>"pozednice 140/240 - 2.etapa"(31+44)*0,14*2</t>
  </si>
  <si>
    <t>"pozednice 140/240 - 2.etapa"(31+44)*0,24*2</t>
  </si>
  <si>
    <t>"vazný trám 170/240 - 2.etapa"((10,1)*10)*0,17*2</t>
  </si>
  <si>
    <t>"vazný trám 170/240 - 2.etapa"((10,1)*10)*0,24*2</t>
  </si>
  <si>
    <t>"vaznice  150/200 - 2.etapa"((31+44)*0,15*2)*2</t>
  </si>
  <si>
    <t>"vaznice  150/200 -2.etapa"((31+44)*0,2*2)*2</t>
  </si>
  <si>
    <t>-1890747644</t>
  </si>
  <si>
    <t>-614338820</t>
  </si>
  <si>
    <t>"K1-150"(2*PI*0,075*0,075+2*PI*0,075*84)</t>
  </si>
  <si>
    <t>"K2"(0,3*35,5)</t>
  </si>
  <si>
    <t>"K2"(2*PI*0,165*0,165+2*PI*0,165*35,5)</t>
  </si>
  <si>
    <t>"K3"(2*PI*0,165*0,165+2*PI*0,165*36)</t>
  </si>
  <si>
    <t>"K4"(0,7*36)</t>
  </si>
  <si>
    <t>"K5"(0,7*15)</t>
  </si>
  <si>
    <t>"K6"(0,6*19)</t>
  </si>
  <si>
    <t>"K7"(0,6*28)</t>
  </si>
  <si>
    <t>"K8"(0,7*57,2)</t>
  </si>
  <si>
    <t>"K10"(0,7*16)</t>
  </si>
  <si>
    <t>"K11"1*7</t>
  </si>
  <si>
    <t>"K12"(0,7*13,5)</t>
  </si>
  <si>
    <t>"K13"(0,7*18,6)</t>
  </si>
  <si>
    <t>"K14"(0,7*40,8)</t>
  </si>
  <si>
    <t>-1443943034</t>
  </si>
  <si>
    <t>-107580325</t>
  </si>
  <si>
    <t>-1946670020</t>
  </si>
  <si>
    <t>-1624426745</t>
  </si>
  <si>
    <t>-2024710785</t>
  </si>
  <si>
    <t>-633479197</t>
  </si>
  <si>
    <t>-102962534</t>
  </si>
  <si>
    <t>-1968825108</t>
  </si>
  <si>
    <t>115634950</t>
  </si>
  <si>
    <t>"cca 10 m2"1</t>
  </si>
  <si>
    <t>VON_2 - Vedlejší a ostatní náklady</t>
  </si>
  <si>
    <t>1761870369</t>
  </si>
  <si>
    <t>1731653651</t>
  </si>
  <si>
    <t>Práce ve zdraví škodlivém prostředí - práce s azbestem</t>
  </si>
  <si>
    <t>1162616039</t>
  </si>
  <si>
    <t>-1239306926</t>
  </si>
  <si>
    <t>-452525997</t>
  </si>
  <si>
    <t>-270876999</t>
  </si>
  <si>
    <t>-1154933174</t>
  </si>
  <si>
    <t>2075404048</t>
  </si>
  <si>
    <t>-810671269</t>
  </si>
  <si>
    <t>650094376</t>
  </si>
  <si>
    <t>-1603455595</t>
  </si>
  <si>
    <t>1929303951</t>
  </si>
  <si>
    <t>-642410565</t>
  </si>
  <si>
    <t>1694778994</t>
  </si>
  <si>
    <t>279687363</t>
  </si>
  <si>
    <t>25975678</t>
  </si>
  <si>
    <t>1740878750</t>
  </si>
  <si>
    <t>"POZN.3"(30,9+43,6)*1,1</t>
  </si>
  <si>
    <t>"pro místa nedosažitelná z lešení"60</t>
  </si>
  <si>
    <t>1a</t>
  </si>
  <si>
    <t>1b</t>
  </si>
  <si>
    <t>46,007-(10+4,2+17,937)</t>
  </si>
  <si>
    <t>"ST1-2.etapa"752</t>
  </si>
  <si>
    <t>50 (předpokládaná výměna)</t>
  </si>
  <si>
    <t>R-001</t>
  </si>
  <si>
    <t>Demontáž bednění střech z prken - výměna za nové bednění vč. materiálu</t>
  </si>
  <si>
    <t>752*1,1 "Přepočtené koeficientem množství</t>
  </si>
  <si>
    <t>"střešná krytina"752</t>
  </si>
  <si>
    <t>" demontáže,montáže neobsažené v položkách "(7,5*2)*5</t>
  </si>
  <si>
    <t>"vyklizení půdy od nábytku"(7,5*2)*5</t>
  </si>
  <si>
    <t>"výměna 4% prvků krovu"</t>
  </si>
  <si>
    <t>315*0,04 "Přepočtené koeficientem množství</t>
  </si>
  <si>
    <t>"výměna 4% prvků krovu" "</t>
  </si>
  <si>
    <t>654*0,04 "Přepočtené koeficientem množství</t>
  </si>
  <si>
    <t>"výměna 4%  "</t>
  </si>
  <si>
    <t>315,9*0,04 "Přepočtené koeficientem množství</t>
  </si>
  <si>
    <t>"výměna 4% "</t>
  </si>
  <si>
    <t>"kleština 2x 80/120 "( (((4,5*2)*2)*9)*0,08*0,12)*0,04</t>
  </si>
  <si>
    <t>"kleština 2x 80/140"(((2*2)*9)*0,08*0,14)*0,04</t>
  </si>
  <si>
    <t>"vzpěra 140/120 "(((3,5*2)*9)*0,14*0,12)*0,04</t>
  </si>
  <si>
    <t>"vzpěra 110/120 "(((1,5*4)*9)*0,11*0,12)*0,04</t>
  </si>
  <si>
    <t>0,1491*1,1 "Přepočtené koeficientem množství</t>
  </si>
  <si>
    <t>"krokve 120/140 "(((7,5*2)*40)*0,12*0,14)*0,04</t>
  </si>
  <si>
    <t>"sloupek 150/150 " (((3*2)*9)*0,15)*0,04</t>
  </si>
  <si>
    <t>0,7272*1,1 "Přepočtené koeficientem množství</t>
  </si>
  <si>
    <t>"pozednice 140/240 "((31+44)*0,14*0,24)*0,04</t>
  </si>
  <si>
    <t>"vazný trám 170/240 "(((10,1)*9)*0,17*0,24)*0,04</t>
  </si>
  <si>
    <t>"vaznice  150/200 "(((31+44)*2)*0,15*0,2)*0,04</t>
  </si>
  <si>
    <t>0,4291*1,1 "Přepočtené koeficientem množství</t>
  </si>
  <si>
    <t>"výměna 4% prvků krovu" + zpevňující kleštiny (každá druhá krokev)</t>
  </si>
  <si>
    <t xml:space="preserve">315*0,04 "Přepočtené koeficientem množství </t>
  </si>
  <si>
    <t>"zpevňující kleština 2x 60/180 " (2,3*2)*20</t>
  </si>
  <si>
    <t>Celkem</t>
  </si>
  <si>
    <t>"zpevňující kleština 2x 60/180 " (2,3*2)*20*0,06*0,18</t>
  </si>
  <si>
    <t>727,46*0,04 "Přepočtené koeficientem množství</t>
  </si>
  <si>
    <t>727,46*0,96 "Přepočtené koeficientem množství</t>
  </si>
  <si>
    <t>"zpevňující kleština 2x 60/180 " (2,3*2)*20*0,06*2</t>
  </si>
  <si>
    <t>"zpevňující kleština 2x 60/180 " (2,3*2)*20*0,18*2</t>
  </si>
  <si>
    <t>"bednění střech z prken" 40*2</t>
  </si>
  <si>
    <t>"bednění střech z prken" 712*2</t>
  </si>
  <si>
    <t>Vápenocementová omítka hladká jednovrstvá vnějších pilířů nebo sloupů nanášená ručně</t>
  </si>
  <si>
    <t>623321121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</si>
</sst>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40" fillId="0" borderId="22" xfId="0" applyFont="1" applyBorder="1" applyAlignment="1" applyProtection="1">
      <alignment horizontal="left" vertical="center" wrapText="1"/>
      <protection locked="0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24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1"/>
      <c r="BE5" s="221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25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1"/>
      <c r="BE6" s="222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22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22"/>
      <c r="BS8" s="18" t="s">
        <v>6</v>
      </c>
    </row>
    <row r="9" spans="1:74" s="1" customFormat="1" ht="14.45" customHeight="1">
      <c r="B9" s="21"/>
      <c r="AR9" s="21"/>
      <c r="BE9" s="222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22"/>
      <c r="BS10" s="18" t="s">
        <v>6</v>
      </c>
    </row>
    <row r="11" spans="1:74" s="1" customFormat="1" ht="18.399999999999999" customHeight="1">
      <c r="B11" s="21"/>
      <c r="E11" s="26" t="s">
        <v>21</v>
      </c>
      <c r="AK11" s="28" t="s">
        <v>26</v>
      </c>
      <c r="AN11" s="26" t="s">
        <v>1</v>
      </c>
      <c r="AR11" s="21"/>
      <c r="BE11" s="222"/>
      <c r="BS11" s="18" t="s">
        <v>6</v>
      </c>
    </row>
    <row r="12" spans="1:74" s="1" customFormat="1" ht="6.95" customHeight="1">
      <c r="B12" s="21"/>
      <c r="AR12" s="21"/>
      <c r="BE12" s="222"/>
      <c r="BS12" s="18" t="s">
        <v>6</v>
      </c>
    </row>
    <row r="13" spans="1:74" s="1" customFormat="1" ht="12" customHeight="1">
      <c r="B13" s="21"/>
      <c r="D13" s="28" t="s">
        <v>27</v>
      </c>
      <c r="AK13" s="28" t="s">
        <v>25</v>
      </c>
      <c r="AN13" s="30" t="s">
        <v>28</v>
      </c>
      <c r="AR13" s="21"/>
      <c r="BE13" s="222"/>
      <c r="BS13" s="18" t="s">
        <v>6</v>
      </c>
    </row>
    <row r="14" spans="1:74" ht="12.75">
      <c r="B14" s="21"/>
      <c r="E14" s="226" t="s">
        <v>28</v>
      </c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28" t="s">
        <v>26</v>
      </c>
      <c r="AN14" s="30" t="s">
        <v>28</v>
      </c>
      <c r="AR14" s="21"/>
      <c r="BE14" s="222"/>
      <c r="BS14" s="18" t="s">
        <v>6</v>
      </c>
    </row>
    <row r="15" spans="1:74" s="1" customFormat="1" ht="6.95" customHeight="1">
      <c r="B15" s="21"/>
      <c r="AR15" s="21"/>
      <c r="BE15" s="222"/>
      <c r="BS15" s="18" t="s">
        <v>3</v>
      </c>
    </row>
    <row r="16" spans="1:74" s="1" customFormat="1" ht="12" customHeight="1">
      <c r="B16" s="21"/>
      <c r="D16" s="28" t="s">
        <v>29</v>
      </c>
      <c r="AK16" s="28" t="s">
        <v>25</v>
      </c>
      <c r="AN16" s="26" t="s">
        <v>1</v>
      </c>
      <c r="AR16" s="21"/>
      <c r="BE16" s="222"/>
      <c r="BS16" s="18" t="s">
        <v>3</v>
      </c>
    </row>
    <row r="17" spans="1:71" s="1" customFormat="1" ht="18.399999999999999" customHeight="1">
      <c r="B17" s="21"/>
      <c r="E17" s="26" t="s">
        <v>21</v>
      </c>
      <c r="AK17" s="28" t="s">
        <v>26</v>
      </c>
      <c r="AN17" s="26" t="s">
        <v>1</v>
      </c>
      <c r="AR17" s="21"/>
      <c r="BE17" s="222"/>
      <c r="BS17" s="18" t="s">
        <v>30</v>
      </c>
    </row>
    <row r="18" spans="1:71" s="1" customFormat="1" ht="6.95" customHeight="1">
      <c r="B18" s="21"/>
      <c r="AR18" s="21"/>
      <c r="BE18" s="222"/>
      <c r="BS18" s="18" t="s">
        <v>6</v>
      </c>
    </row>
    <row r="19" spans="1:71" s="1" customFormat="1" ht="12" customHeight="1">
      <c r="B19" s="21"/>
      <c r="D19" s="28" t="s">
        <v>31</v>
      </c>
      <c r="AK19" s="28" t="s">
        <v>25</v>
      </c>
      <c r="AN19" s="26" t="s">
        <v>1</v>
      </c>
      <c r="AR19" s="21"/>
      <c r="BE19" s="222"/>
      <c r="BS19" s="18" t="s">
        <v>6</v>
      </c>
    </row>
    <row r="20" spans="1:71" s="1" customFormat="1" ht="18.399999999999999" customHeight="1">
      <c r="B20" s="21"/>
      <c r="E20" s="26" t="s">
        <v>21</v>
      </c>
      <c r="AK20" s="28" t="s">
        <v>26</v>
      </c>
      <c r="AN20" s="26" t="s">
        <v>1</v>
      </c>
      <c r="AR20" s="21"/>
      <c r="BE20" s="222"/>
      <c r="BS20" s="18" t="s">
        <v>30</v>
      </c>
    </row>
    <row r="21" spans="1:71" s="1" customFormat="1" ht="6.95" customHeight="1">
      <c r="B21" s="21"/>
      <c r="AR21" s="21"/>
      <c r="BE21" s="222"/>
    </row>
    <row r="22" spans="1:71" s="1" customFormat="1" ht="12" customHeight="1">
      <c r="B22" s="21"/>
      <c r="D22" s="28" t="s">
        <v>32</v>
      </c>
      <c r="AR22" s="21"/>
      <c r="BE22" s="222"/>
    </row>
    <row r="23" spans="1:71" s="1" customFormat="1" ht="16.5" customHeight="1">
      <c r="B23" s="21"/>
      <c r="E23" s="228" t="s">
        <v>1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R23" s="21"/>
      <c r="BE23" s="222"/>
    </row>
    <row r="24" spans="1:71" s="1" customFormat="1" ht="6.95" customHeight="1">
      <c r="B24" s="21"/>
      <c r="AR24" s="21"/>
      <c r="BE24" s="222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22"/>
    </row>
    <row r="26" spans="1:71" s="2" customFormat="1" ht="25.9" customHeight="1">
      <c r="A26" s="33"/>
      <c r="B26" s="34"/>
      <c r="C26" s="33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29">
        <f>ROUND(AG94,2)</f>
        <v>0</v>
      </c>
      <c r="AL26" s="230"/>
      <c r="AM26" s="230"/>
      <c r="AN26" s="230"/>
      <c r="AO26" s="230"/>
      <c r="AP26" s="33"/>
      <c r="AQ26" s="33"/>
      <c r="AR26" s="34"/>
      <c r="BE26" s="222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22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31" t="s">
        <v>34</v>
      </c>
      <c r="M28" s="231"/>
      <c r="N28" s="231"/>
      <c r="O28" s="231"/>
      <c r="P28" s="231"/>
      <c r="Q28" s="33"/>
      <c r="R28" s="33"/>
      <c r="S28" s="33"/>
      <c r="T28" s="33"/>
      <c r="U28" s="33"/>
      <c r="V28" s="33"/>
      <c r="W28" s="231" t="s">
        <v>35</v>
      </c>
      <c r="X28" s="231"/>
      <c r="Y28" s="231"/>
      <c r="Z28" s="231"/>
      <c r="AA28" s="231"/>
      <c r="AB28" s="231"/>
      <c r="AC28" s="231"/>
      <c r="AD28" s="231"/>
      <c r="AE28" s="231"/>
      <c r="AF28" s="33"/>
      <c r="AG28" s="33"/>
      <c r="AH28" s="33"/>
      <c r="AI28" s="33"/>
      <c r="AJ28" s="33"/>
      <c r="AK28" s="231" t="s">
        <v>36</v>
      </c>
      <c r="AL28" s="231"/>
      <c r="AM28" s="231"/>
      <c r="AN28" s="231"/>
      <c r="AO28" s="231"/>
      <c r="AP28" s="33"/>
      <c r="AQ28" s="33"/>
      <c r="AR28" s="34"/>
      <c r="BE28" s="222"/>
    </row>
    <row r="29" spans="1:71" s="3" customFormat="1" ht="14.45" customHeight="1">
      <c r="B29" s="38"/>
      <c r="D29" s="28" t="s">
        <v>37</v>
      </c>
      <c r="F29" s="28" t="s">
        <v>38</v>
      </c>
      <c r="L29" s="214">
        <v>0.21</v>
      </c>
      <c r="M29" s="215"/>
      <c r="N29" s="215"/>
      <c r="O29" s="215"/>
      <c r="P29" s="215"/>
      <c r="W29" s="216">
        <f>ROUND(AZ94, 2)</f>
        <v>0</v>
      </c>
      <c r="X29" s="215"/>
      <c r="Y29" s="215"/>
      <c r="Z29" s="215"/>
      <c r="AA29" s="215"/>
      <c r="AB29" s="215"/>
      <c r="AC29" s="215"/>
      <c r="AD29" s="215"/>
      <c r="AE29" s="215"/>
      <c r="AK29" s="216">
        <f>ROUND(AV94, 2)</f>
        <v>0</v>
      </c>
      <c r="AL29" s="215"/>
      <c r="AM29" s="215"/>
      <c r="AN29" s="215"/>
      <c r="AO29" s="215"/>
      <c r="AR29" s="38"/>
      <c r="BE29" s="223"/>
    </row>
    <row r="30" spans="1:71" s="3" customFormat="1" ht="14.45" customHeight="1">
      <c r="B30" s="38"/>
      <c r="F30" s="28" t="s">
        <v>39</v>
      </c>
      <c r="L30" s="214">
        <v>0.15</v>
      </c>
      <c r="M30" s="215"/>
      <c r="N30" s="215"/>
      <c r="O30" s="215"/>
      <c r="P30" s="215"/>
      <c r="W30" s="216">
        <f>ROUND(BA94, 2)</f>
        <v>0</v>
      </c>
      <c r="X30" s="215"/>
      <c r="Y30" s="215"/>
      <c r="Z30" s="215"/>
      <c r="AA30" s="215"/>
      <c r="AB30" s="215"/>
      <c r="AC30" s="215"/>
      <c r="AD30" s="215"/>
      <c r="AE30" s="215"/>
      <c r="AK30" s="216">
        <f>ROUND(AW94, 2)</f>
        <v>0</v>
      </c>
      <c r="AL30" s="215"/>
      <c r="AM30" s="215"/>
      <c r="AN30" s="215"/>
      <c r="AO30" s="215"/>
      <c r="AR30" s="38"/>
      <c r="BE30" s="223"/>
    </row>
    <row r="31" spans="1:71" s="3" customFormat="1" ht="14.45" hidden="1" customHeight="1">
      <c r="B31" s="38"/>
      <c r="F31" s="28" t="s">
        <v>40</v>
      </c>
      <c r="L31" s="214">
        <v>0.21</v>
      </c>
      <c r="M31" s="215"/>
      <c r="N31" s="215"/>
      <c r="O31" s="215"/>
      <c r="P31" s="215"/>
      <c r="W31" s="216">
        <f>ROUND(BB94, 2)</f>
        <v>0</v>
      </c>
      <c r="X31" s="215"/>
      <c r="Y31" s="215"/>
      <c r="Z31" s="215"/>
      <c r="AA31" s="215"/>
      <c r="AB31" s="215"/>
      <c r="AC31" s="215"/>
      <c r="AD31" s="215"/>
      <c r="AE31" s="215"/>
      <c r="AK31" s="216">
        <v>0</v>
      </c>
      <c r="AL31" s="215"/>
      <c r="AM31" s="215"/>
      <c r="AN31" s="215"/>
      <c r="AO31" s="215"/>
      <c r="AR31" s="38"/>
      <c r="BE31" s="223"/>
    </row>
    <row r="32" spans="1:71" s="3" customFormat="1" ht="14.45" hidden="1" customHeight="1">
      <c r="B32" s="38"/>
      <c r="F32" s="28" t="s">
        <v>41</v>
      </c>
      <c r="L32" s="214">
        <v>0.15</v>
      </c>
      <c r="M32" s="215"/>
      <c r="N32" s="215"/>
      <c r="O32" s="215"/>
      <c r="P32" s="215"/>
      <c r="W32" s="216">
        <f>ROUND(BC94, 2)</f>
        <v>0</v>
      </c>
      <c r="X32" s="215"/>
      <c r="Y32" s="215"/>
      <c r="Z32" s="215"/>
      <c r="AA32" s="215"/>
      <c r="AB32" s="215"/>
      <c r="AC32" s="215"/>
      <c r="AD32" s="215"/>
      <c r="AE32" s="215"/>
      <c r="AK32" s="216">
        <v>0</v>
      </c>
      <c r="AL32" s="215"/>
      <c r="AM32" s="215"/>
      <c r="AN32" s="215"/>
      <c r="AO32" s="215"/>
      <c r="AR32" s="38"/>
      <c r="BE32" s="223"/>
    </row>
    <row r="33" spans="1:57" s="3" customFormat="1" ht="14.45" hidden="1" customHeight="1">
      <c r="B33" s="38"/>
      <c r="F33" s="28" t="s">
        <v>42</v>
      </c>
      <c r="L33" s="214">
        <v>0</v>
      </c>
      <c r="M33" s="215"/>
      <c r="N33" s="215"/>
      <c r="O33" s="215"/>
      <c r="P33" s="215"/>
      <c r="W33" s="216">
        <f>ROUND(BD94, 2)</f>
        <v>0</v>
      </c>
      <c r="X33" s="215"/>
      <c r="Y33" s="215"/>
      <c r="Z33" s="215"/>
      <c r="AA33" s="215"/>
      <c r="AB33" s="215"/>
      <c r="AC33" s="215"/>
      <c r="AD33" s="215"/>
      <c r="AE33" s="215"/>
      <c r="AK33" s="216">
        <v>0</v>
      </c>
      <c r="AL33" s="215"/>
      <c r="AM33" s="215"/>
      <c r="AN33" s="215"/>
      <c r="AO33" s="215"/>
      <c r="AR33" s="38"/>
      <c r="BE33" s="223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22"/>
    </row>
    <row r="35" spans="1:57" s="2" customFormat="1" ht="25.9" customHeight="1">
      <c r="A35" s="33"/>
      <c r="B35" s="34"/>
      <c r="C35" s="39"/>
      <c r="D35" s="40" t="s">
        <v>43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44</v>
      </c>
      <c r="U35" s="41"/>
      <c r="V35" s="41"/>
      <c r="W35" s="41"/>
      <c r="X35" s="220" t="s">
        <v>45</v>
      </c>
      <c r="Y35" s="218"/>
      <c r="Z35" s="218"/>
      <c r="AA35" s="218"/>
      <c r="AB35" s="218"/>
      <c r="AC35" s="41"/>
      <c r="AD35" s="41"/>
      <c r="AE35" s="41"/>
      <c r="AF35" s="41"/>
      <c r="AG35" s="41"/>
      <c r="AH35" s="41"/>
      <c r="AI35" s="41"/>
      <c r="AJ35" s="41"/>
      <c r="AK35" s="217">
        <f>SUM(AK26:AK33)</f>
        <v>0</v>
      </c>
      <c r="AL35" s="218"/>
      <c r="AM35" s="218"/>
      <c r="AN35" s="218"/>
      <c r="AO35" s="219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46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47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48</v>
      </c>
      <c r="AI60" s="36"/>
      <c r="AJ60" s="36"/>
      <c r="AK60" s="36"/>
      <c r="AL60" s="36"/>
      <c r="AM60" s="46" t="s">
        <v>49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50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51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48</v>
      </c>
      <c r="AI75" s="36"/>
      <c r="AJ75" s="36"/>
      <c r="AK75" s="36"/>
      <c r="AL75" s="36"/>
      <c r="AM75" s="46" t="s">
        <v>49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RZP012019_cu19A</v>
      </c>
      <c r="AR84" s="52"/>
    </row>
    <row r="85" spans="1:91" s="5" customFormat="1" ht="36.950000000000003" customHeight="1">
      <c r="B85" s="53"/>
      <c r="C85" s="54" t="s">
        <v>16</v>
      </c>
      <c r="L85" s="235" t="str">
        <f>K6</f>
        <v>ZŠ Bezručova - střešní plášt</v>
      </c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236"/>
      <c r="X85" s="236"/>
      <c r="Y85" s="236"/>
      <c r="Z85" s="236"/>
      <c r="AA85" s="236"/>
      <c r="AB85" s="236"/>
      <c r="AC85" s="236"/>
      <c r="AD85" s="236"/>
      <c r="AE85" s="236"/>
      <c r="AF85" s="236"/>
      <c r="AG85" s="236"/>
      <c r="AH85" s="236"/>
      <c r="AI85" s="236"/>
      <c r="AJ85" s="236"/>
      <c r="AK85" s="236"/>
      <c r="AL85" s="236"/>
      <c r="AM85" s="236"/>
      <c r="AN85" s="236"/>
      <c r="AO85" s="236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37" t="str">
        <f>IF(AN8= "","",AN8)</f>
        <v>13. 2. 2019</v>
      </c>
      <c r="AN87" s="237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29</v>
      </c>
      <c r="AJ89" s="33"/>
      <c r="AK89" s="33"/>
      <c r="AL89" s="33"/>
      <c r="AM89" s="248" t="str">
        <f>IF(E17="","",E17)</f>
        <v xml:space="preserve"> </v>
      </c>
      <c r="AN89" s="249"/>
      <c r="AO89" s="249"/>
      <c r="AP89" s="249"/>
      <c r="AQ89" s="33"/>
      <c r="AR89" s="34"/>
      <c r="AS89" s="244" t="s">
        <v>53</v>
      </c>
      <c r="AT89" s="245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27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31</v>
      </c>
      <c r="AJ90" s="33"/>
      <c r="AK90" s="33"/>
      <c r="AL90" s="33"/>
      <c r="AM90" s="248" t="str">
        <f>IF(E20="","",E20)</f>
        <v xml:space="preserve"> </v>
      </c>
      <c r="AN90" s="249"/>
      <c r="AO90" s="249"/>
      <c r="AP90" s="249"/>
      <c r="AQ90" s="33"/>
      <c r="AR90" s="34"/>
      <c r="AS90" s="246"/>
      <c r="AT90" s="247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46"/>
      <c r="AT91" s="247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50" t="s">
        <v>54</v>
      </c>
      <c r="D92" s="251"/>
      <c r="E92" s="251"/>
      <c r="F92" s="251"/>
      <c r="G92" s="251"/>
      <c r="H92" s="61"/>
      <c r="I92" s="253" t="s">
        <v>55</v>
      </c>
      <c r="J92" s="251"/>
      <c r="K92" s="251"/>
      <c r="L92" s="251"/>
      <c r="M92" s="251"/>
      <c r="N92" s="251"/>
      <c r="O92" s="251"/>
      <c r="P92" s="251"/>
      <c r="Q92" s="251"/>
      <c r="R92" s="251"/>
      <c r="S92" s="251"/>
      <c r="T92" s="251"/>
      <c r="U92" s="251"/>
      <c r="V92" s="251"/>
      <c r="W92" s="251"/>
      <c r="X92" s="251"/>
      <c r="Y92" s="251"/>
      <c r="Z92" s="251"/>
      <c r="AA92" s="251"/>
      <c r="AB92" s="251"/>
      <c r="AC92" s="251"/>
      <c r="AD92" s="251"/>
      <c r="AE92" s="251"/>
      <c r="AF92" s="251"/>
      <c r="AG92" s="252" t="s">
        <v>56</v>
      </c>
      <c r="AH92" s="251"/>
      <c r="AI92" s="251"/>
      <c r="AJ92" s="251"/>
      <c r="AK92" s="251"/>
      <c r="AL92" s="251"/>
      <c r="AM92" s="251"/>
      <c r="AN92" s="253" t="s">
        <v>57</v>
      </c>
      <c r="AO92" s="251"/>
      <c r="AP92" s="254"/>
      <c r="AQ92" s="62" t="s">
        <v>58</v>
      </c>
      <c r="AR92" s="34"/>
      <c r="AS92" s="63" t="s">
        <v>59</v>
      </c>
      <c r="AT92" s="64" t="s">
        <v>60</v>
      </c>
      <c r="AU92" s="64" t="s">
        <v>61</v>
      </c>
      <c r="AV92" s="64" t="s">
        <v>62</v>
      </c>
      <c r="AW92" s="64" t="s">
        <v>63</v>
      </c>
      <c r="AX92" s="64" t="s">
        <v>64</v>
      </c>
      <c r="AY92" s="64" t="s">
        <v>65</v>
      </c>
      <c r="AZ92" s="64" t="s">
        <v>66</v>
      </c>
      <c r="BA92" s="64" t="s">
        <v>67</v>
      </c>
      <c r="BB92" s="64" t="s">
        <v>68</v>
      </c>
      <c r="BC92" s="64" t="s">
        <v>69</v>
      </c>
      <c r="BD92" s="65" t="s">
        <v>70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71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38">
        <f>ROUND(AG95+AG98,2)</f>
        <v>0</v>
      </c>
      <c r="AH94" s="238"/>
      <c r="AI94" s="238"/>
      <c r="AJ94" s="238"/>
      <c r="AK94" s="238"/>
      <c r="AL94" s="238"/>
      <c r="AM94" s="238"/>
      <c r="AN94" s="239">
        <f t="shared" ref="AN94:AN100" si="0">SUM(AG94,AT94)</f>
        <v>0</v>
      </c>
      <c r="AO94" s="239"/>
      <c r="AP94" s="239"/>
      <c r="AQ94" s="73" t="s">
        <v>1</v>
      </c>
      <c r="AR94" s="69"/>
      <c r="AS94" s="74">
        <f>ROUND(AS95+AS98,2)</f>
        <v>0</v>
      </c>
      <c r="AT94" s="75">
        <f t="shared" ref="AT94:AT100" si="1">ROUND(SUM(AV94:AW94),2)</f>
        <v>0</v>
      </c>
      <c r="AU94" s="76">
        <f>ROUND(AU95+AU98,5)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ROUND(AZ95+AZ98,2)</f>
        <v>0</v>
      </c>
      <c r="BA94" s="75">
        <f>ROUND(BA95+BA98,2)</f>
        <v>0</v>
      </c>
      <c r="BB94" s="75">
        <f>ROUND(BB95+BB98,2)</f>
        <v>0</v>
      </c>
      <c r="BC94" s="75">
        <f>ROUND(BC95+BC98,2)</f>
        <v>0</v>
      </c>
      <c r="BD94" s="77">
        <f>ROUND(BD95+BD98,2)</f>
        <v>0</v>
      </c>
      <c r="BS94" s="78" t="s">
        <v>72</v>
      </c>
      <c r="BT94" s="78" t="s">
        <v>73</v>
      </c>
      <c r="BU94" s="79" t="s">
        <v>74</v>
      </c>
      <c r="BV94" s="78" t="s">
        <v>75</v>
      </c>
      <c r="BW94" s="78" t="s">
        <v>4</v>
      </c>
      <c r="BX94" s="78" t="s">
        <v>76</v>
      </c>
      <c r="CL94" s="78" t="s">
        <v>1</v>
      </c>
    </row>
    <row r="95" spans="1:91" s="7" customFormat="1" ht="24.75" customHeight="1">
      <c r="B95" s="80"/>
      <c r="C95" s="81"/>
      <c r="D95" s="243" t="s">
        <v>77</v>
      </c>
      <c r="E95" s="243"/>
      <c r="F95" s="243"/>
      <c r="G95" s="243"/>
      <c r="H95" s="243"/>
      <c r="I95" s="82"/>
      <c r="J95" s="243" t="s">
        <v>78</v>
      </c>
      <c r="K95" s="243"/>
      <c r="L95" s="243"/>
      <c r="M95" s="243"/>
      <c r="N95" s="243"/>
      <c r="O95" s="243"/>
      <c r="P95" s="243"/>
      <c r="Q95" s="243"/>
      <c r="R95" s="243"/>
      <c r="S95" s="243"/>
      <c r="T95" s="243"/>
      <c r="U95" s="243"/>
      <c r="V95" s="243"/>
      <c r="W95" s="243"/>
      <c r="X95" s="243"/>
      <c r="Y95" s="243"/>
      <c r="Z95" s="243"/>
      <c r="AA95" s="243"/>
      <c r="AB95" s="243"/>
      <c r="AC95" s="243"/>
      <c r="AD95" s="243"/>
      <c r="AE95" s="243"/>
      <c r="AF95" s="243"/>
      <c r="AG95" s="240">
        <f>ROUND(SUM(AG96:AG97),2)</f>
        <v>0</v>
      </c>
      <c r="AH95" s="241"/>
      <c r="AI95" s="241"/>
      <c r="AJ95" s="241"/>
      <c r="AK95" s="241"/>
      <c r="AL95" s="241"/>
      <c r="AM95" s="241"/>
      <c r="AN95" s="242">
        <f t="shared" si="0"/>
        <v>0</v>
      </c>
      <c r="AO95" s="241"/>
      <c r="AP95" s="241"/>
      <c r="AQ95" s="83" t="s">
        <v>79</v>
      </c>
      <c r="AR95" s="80"/>
      <c r="AS95" s="84">
        <f>ROUND(SUM(AS96:AS97),2)</f>
        <v>0</v>
      </c>
      <c r="AT95" s="85">
        <f t="shared" si="1"/>
        <v>0</v>
      </c>
      <c r="AU95" s="86">
        <f>ROUND(SUM(AU96:AU97),5)</f>
        <v>0</v>
      </c>
      <c r="AV95" s="85">
        <f>ROUND(AZ95*L29,2)</f>
        <v>0</v>
      </c>
      <c r="AW95" s="85">
        <f>ROUND(BA95*L30,2)</f>
        <v>0</v>
      </c>
      <c r="AX95" s="85">
        <f>ROUND(BB95*L29,2)</f>
        <v>0</v>
      </c>
      <c r="AY95" s="85">
        <f>ROUND(BC95*L30,2)</f>
        <v>0</v>
      </c>
      <c r="AZ95" s="85">
        <f>ROUND(SUM(AZ96:AZ97),2)</f>
        <v>0</v>
      </c>
      <c r="BA95" s="85">
        <f>ROUND(SUM(BA96:BA97),2)</f>
        <v>0</v>
      </c>
      <c r="BB95" s="85">
        <f>ROUND(SUM(BB96:BB97),2)</f>
        <v>0</v>
      </c>
      <c r="BC95" s="85">
        <f>ROUND(SUM(BC96:BC97),2)</f>
        <v>0</v>
      </c>
      <c r="BD95" s="87">
        <f>ROUND(SUM(BD96:BD97),2)</f>
        <v>0</v>
      </c>
      <c r="BS95" s="88" t="s">
        <v>72</v>
      </c>
      <c r="BT95" s="88" t="s">
        <v>80</v>
      </c>
      <c r="BV95" s="88" t="s">
        <v>75</v>
      </c>
      <c r="BW95" s="88" t="s">
        <v>81</v>
      </c>
      <c r="BX95" s="88" t="s">
        <v>4</v>
      </c>
      <c r="CL95" s="88" t="s">
        <v>1</v>
      </c>
      <c r="CM95" s="88" t="s">
        <v>82</v>
      </c>
    </row>
    <row r="96" spans="1:91" s="4" customFormat="1" ht="23.25" customHeight="1">
      <c r="A96" s="89" t="s">
        <v>83</v>
      </c>
      <c r="B96" s="52"/>
      <c r="C96" s="10"/>
      <c r="D96" s="10"/>
      <c r="E96" s="234" t="s">
        <v>77</v>
      </c>
      <c r="F96" s="234"/>
      <c r="G96" s="234"/>
      <c r="H96" s="234"/>
      <c r="I96" s="234"/>
      <c r="J96" s="10"/>
      <c r="K96" s="234" t="s">
        <v>78</v>
      </c>
      <c r="L96" s="234"/>
      <c r="M96" s="234"/>
      <c r="N96" s="234"/>
      <c r="O96" s="234"/>
      <c r="P96" s="234"/>
      <c r="Q96" s="234"/>
      <c r="R96" s="234"/>
      <c r="S96" s="234"/>
      <c r="T96" s="234"/>
      <c r="U96" s="234"/>
      <c r="V96" s="234"/>
      <c r="W96" s="234"/>
      <c r="X96" s="234"/>
      <c r="Y96" s="234"/>
      <c r="Z96" s="234"/>
      <c r="AA96" s="234"/>
      <c r="AB96" s="234"/>
      <c r="AC96" s="234"/>
      <c r="AD96" s="234"/>
      <c r="AE96" s="234"/>
      <c r="AF96" s="234"/>
      <c r="AG96" s="232">
        <f>'D.1.1_1.etapa - Architekt...'!J30</f>
        <v>0</v>
      </c>
      <c r="AH96" s="233"/>
      <c r="AI96" s="233"/>
      <c r="AJ96" s="233"/>
      <c r="AK96" s="233"/>
      <c r="AL96" s="233"/>
      <c r="AM96" s="233"/>
      <c r="AN96" s="232">
        <f t="shared" si="0"/>
        <v>0</v>
      </c>
      <c r="AO96" s="233"/>
      <c r="AP96" s="233"/>
      <c r="AQ96" s="90" t="s">
        <v>84</v>
      </c>
      <c r="AR96" s="52"/>
      <c r="AS96" s="91">
        <v>0</v>
      </c>
      <c r="AT96" s="92">
        <f t="shared" si="1"/>
        <v>0</v>
      </c>
      <c r="AU96" s="93">
        <f>'D.1.1_1.etapa - Architekt...'!P134</f>
        <v>0</v>
      </c>
      <c r="AV96" s="92">
        <f>'D.1.1_1.etapa - Architekt...'!J33</f>
        <v>0</v>
      </c>
      <c r="AW96" s="92">
        <f>'D.1.1_1.etapa - Architekt...'!J34</f>
        <v>0</v>
      </c>
      <c r="AX96" s="92">
        <f>'D.1.1_1.etapa - Architekt...'!J35</f>
        <v>0</v>
      </c>
      <c r="AY96" s="92">
        <f>'D.1.1_1.etapa - Architekt...'!J36</f>
        <v>0</v>
      </c>
      <c r="AZ96" s="92">
        <f>'D.1.1_1.etapa - Architekt...'!F33</f>
        <v>0</v>
      </c>
      <c r="BA96" s="92">
        <f>'D.1.1_1.etapa - Architekt...'!F34</f>
        <v>0</v>
      </c>
      <c r="BB96" s="92">
        <f>'D.1.1_1.etapa - Architekt...'!F35</f>
        <v>0</v>
      </c>
      <c r="BC96" s="92">
        <f>'D.1.1_1.etapa - Architekt...'!F36</f>
        <v>0</v>
      </c>
      <c r="BD96" s="94">
        <f>'D.1.1_1.etapa - Architekt...'!F37</f>
        <v>0</v>
      </c>
      <c r="BT96" s="26" t="s">
        <v>82</v>
      </c>
      <c r="BU96" s="26" t="s">
        <v>85</v>
      </c>
      <c r="BV96" s="26" t="s">
        <v>75</v>
      </c>
      <c r="BW96" s="26" t="s">
        <v>81</v>
      </c>
      <c r="BX96" s="26" t="s">
        <v>4</v>
      </c>
      <c r="CL96" s="26" t="s">
        <v>1</v>
      </c>
      <c r="CM96" s="26" t="s">
        <v>82</v>
      </c>
    </row>
    <row r="97" spans="1:91" s="4" customFormat="1" ht="23.25" customHeight="1">
      <c r="A97" s="89" t="s">
        <v>83</v>
      </c>
      <c r="B97" s="52"/>
      <c r="C97" s="10"/>
      <c r="D97" s="10"/>
      <c r="E97" s="234" t="s">
        <v>86</v>
      </c>
      <c r="F97" s="234"/>
      <c r="G97" s="234"/>
      <c r="H97" s="234"/>
      <c r="I97" s="234"/>
      <c r="J97" s="10"/>
      <c r="K97" s="234" t="s">
        <v>87</v>
      </c>
      <c r="L97" s="234"/>
      <c r="M97" s="234"/>
      <c r="N97" s="234"/>
      <c r="O97" s="234"/>
      <c r="P97" s="234"/>
      <c r="Q97" s="234"/>
      <c r="R97" s="234"/>
      <c r="S97" s="234"/>
      <c r="T97" s="234"/>
      <c r="U97" s="234"/>
      <c r="V97" s="234"/>
      <c r="W97" s="234"/>
      <c r="X97" s="234"/>
      <c r="Y97" s="234"/>
      <c r="Z97" s="234"/>
      <c r="AA97" s="234"/>
      <c r="AB97" s="234"/>
      <c r="AC97" s="234"/>
      <c r="AD97" s="234"/>
      <c r="AE97" s="234"/>
      <c r="AF97" s="234"/>
      <c r="AG97" s="232">
        <f>'VON_1.etapa - Vedlejší a ...'!J32</f>
        <v>0</v>
      </c>
      <c r="AH97" s="233"/>
      <c r="AI97" s="233"/>
      <c r="AJ97" s="233"/>
      <c r="AK97" s="233"/>
      <c r="AL97" s="233"/>
      <c r="AM97" s="233"/>
      <c r="AN97" s="232">
        <f t="shared" si="0"/>
        <v>0</v>
      </c>
      <c r="AO97" s="233"/>
      <c r="AP97" s="233"/>
      <c r="AQ97" s="90" t="s">
        <v>84</v>
      </c>
      <c r="AR97" s="52"/>
      <c r="AS97" s="91">
        <v>0</v>
      </c>
      <c r="AT97" s="92">
        <f t="shared" si="1"/>
        <v>0</v>
      </c>
      <c r="AU97" s="93">
        <f>'VON_1.etapa - Vedlejší a ...'!P126</f>
        <v>0</v>
      </c>
      <c r="AV97" s="92">
        <f>'VON_1.etapa - Vedlejší a ...'!J35</f>
        <v>0</v>
      </c>
      <c r="AW97" s="92">
        <f>'VON_1.etapa - Vedlejší a ...'!J36</f>
        <v>0</v>
      </c>
      <c r="AX97" s="92">
        <f>'VON_1.etapa - Vedlejší a ...'!J37</f>
        <v>0</v>
      </c>
      <c r="AY97" s="92">
        <f>'VON_1.etapa - Vedlejší a ...'!J38</f>
        <v>0</v>
      </c>
      <c r="AZ97" s="92">
        <f>'VON_1.etapa - Vedlejší a ...'!F35</f>
        <v>0</v>
      </c>
      <c r="BA97" s="92">
        <f>'VON_1.etapa - Vedlejší a ...'!F36</f>
        <v>0</v>
      </c>
      <c r="BB97" s="92">
        <f>'VON_1.etapa - Vedlejší a ...'!F37</f>
        <v>0</v>
      </c>
      <c r="BC97" s="92">
        <f>'VON_1.etapa - Vedlejší a ...'!F38</f>
        <v>0</v>
      </c>
      <c r="BD97" s="94">
        <f>'VON_1.etapa - Vedlejší a ...'!F39</f>
        <v>0</v>
      </c>
      <c r="BT97" s="26" t="s">
        <v>82</v>
      </c>
      <c r="BV97" s="26" t="s">
        <v>75</v>
      </c>
      <c r="BW97" s="26" t="s">
        <v>88</v>
      </c>
      <c r="BX97" s="26" t="s">
        <v>81</v>
      </c>
      <c r="CL97" s="26" t="s">
        <v>1</v>
      </c>
    </row>
    <row r="98" spans="1:91" s="7" customFormat="1" ht="24.75" customHeight="1">
      <c r="B98" s="80"/>
      <c r="C98" s="81"/>
      <c r="D98" s="243" t="s">
        <v>89</v>
      </c>
      <c r="E98" s="243"/>
      <c r="F98" s="243"/>
      <c r="G98" s="243"/>
      <c r="H98" s="243"/>
      <c r="I98" s="82"/>
      <c r="J98" s="243" t="s">
        <v>78</v>
      </c>
      <c r="K98" s="243"/>
      <c r="L98" s="243"/>
      <c r="M98" s="243"/>
      <c r="N98" s="243"/>
      <c r="O98" s="243"/>
      <c r="P98" s="243"/>
      <c r="Q98" s="243"/>
      <c r="R98" s="243"/>
      <c r="S98" s="243"/>
      <c r="T98" s="243"/>
      <c r="U98" s="243"/>
      <c r="V98" s="243"/>
      <c r="W98" s="243"/>
      <c r="X98" s="243"/>
      <c r="Y98" s="243"/>
      <c r="Z98" s="243"/>
      <c r="AA98" s="243"/>
      <c r="AB98" s="243"/>
      <c r="AC98" s="243"/>
      <c r="AD98" s="243"/>
      <c r="AE98" s="243"/>
      <c r="AF98" s="243"/>
      <c r="AG98" s="240">
        <f>ROUND(SUM(AG99:AG100),2)</f>
        <v>0</v>
      </c>
      <c r="AH98" s="241"/>
      <c r="AI98" s="241"/>
      <c r="AJ98" s="241"/>
      <c r="AK98" s="241"/>
      <c r="AL98" s="241"/>
      <c r="AM98" s="241"/>
      <c r="AN98" s="242">
        <f t="shared" si="0"/>
        <v>0</v>
      </c>
      <c r="AO98" s="241"/>
      <c r="AP98" s="241"/>
      <c r="AQ98" s="83" t="s">
        <v>79</v>
      </c>
      <c r="AR98" s="80"/>
      <c r="AS98" s="84">
        <f>ROUND(SUM(AS99:AS100),2)</f>
        <v>0</v>
      </c>
      <c r="AT98" s="85">
        <f t="shared" si="1"/>
        <v>0</v>
      </c>
      <c r="AU98" s="86">
        <f>ROUND(SUM(AU99:AU100),5)</f>
        <v>0</v>
      </c>
      <c r="AV98" s="85">
        <f>ROUND(AZ98*L29,2)</f>
        <v>0</v>
      </c>
      <c r="AW98" s="85">
        <f>ROUND(BA98*L30,2)</f>
        <v>0</v>
      </c>
      <c r="AX98" s="85">
        <f>ROUND(BB98*L29,2)</f>
        <v>0</v>
      </c>
      <c r="AY98" s="85">
        <f>ROUND(BC98*L30,2)</f>
        <v>0</v>
      </c>
      <c r="AZ98" s="85">
        <f>ROUND(SUM(AZ99:AZ100),2)</f>
        <v>0</v>
      </c>
      <c r="BA98" s="85">
        <f>ROUND(SUM(BA99:BA100),2)</f>
        <v>0</v>
      </c>
      <c r="BB98" s="85">
        <f>ROUND(SUM(BB99:BB100),2)</f>
        <v>0</v>
      </c>
      <c r="BC98" s="85">
        <f>ROUND(SUM(BC99:BC100),2)</f>
        <v>0</v>
      </c>
      <c r="BD98" s="87">
        <f>ROUND(SUM(BD99:BD100),2)</f>
        <v>0</v>
      </c>
      <c r="BS98" s="88" t="s">
        <v>72</v>
      </c>
      <c r="BT98" s="88" t="s">
        <v>80</v>
      </c>
      <c r="BV98" s="88" t="s">
        <v>75</v>
      </c>
      <c r="BW98" s="88" t="s">
        <v>90</v>
      </c>
      <c r="BX98" s="88" t="s">
        <v>4</v>
      </c>
      <c r="CL98" s="88" t="s">
        <v>1</v>
      </c>
      <c r="CM98" s="88" t="s">
        <v>82</v>
      </c>
    </row>
    <row r="99" spans="1:91" s="4" customFormat="1" ht="23.25" customHeight="1">
      <c r="A99" s="89" t="s">
        <v>83</v>
      </c>
      <c r="B99" s="52"/>
      <c r="C99" s="10"/>
      <c r="D99" s="10"/>
      <c r="E99" s="234" t="s">
        <v>89</v>
      </c>
      <c r="F99" s="234"/>
      <c r="G99" s="234"/>
      <c r="H99" s="234"/>
      <c r="I99" s="234"/>
      <c r="J99" s="10"/>
      <c r="K99" s="234" t="s">
        <v>78</v>
      </c>
      <c r="L99" s="234"/>
      <c r="M99" s="234"/>
      <c r="N99" s="234"/>
      <c r="O99" s="234"/>
      <c r="P99" s="234"/>
      <c r="Q99" s="234"/>
      <c r="R99" s="234"/>
      <c r="S99" s="234"/>
      <c r="T99" s="234"/>
      <c r="U99" s="234"/>
      <c r="V99" s="234"/>
      <c r="W99" s="234"/>
      <c r="X99" s="234"/>
      <c r="Y99" s="234"/>
      <c r="Z99" s="234"/>
      <c r="AA99" s="234"/>
      <c r="AB99" s="234"/>
      <c r="AC99" s="234"/>
      <c r="AD99" s="234"/>
      <c r="AE99" s="234"/>
      <c r="AF99" s="234"/>
      <c r="AG99" s="232">
        <f>'D.1.1_2.etapa - Architekt...'!J30</f>
        <v>0</v>
      </c>
      <c r="AH99" s="233"/>
      <c r="AI99" s="233"/>
      <c r="AJ99" s="233"/>
      <c r="AK99" s="233"/>
      <c r="AL99" s="233"/>
      <c r="AM99" s="233"/>
      <c r="AN99" s="232">
        <f t="shared" si="0"/>
        <v>0</v>
      </c>
      <c r="AO99" s="233"/>
      <c r="AP99" s="233"/>
      <c r="AQ99" s="90" t="s">
        <v>84</v>
      </c>
      <c r="AR99" s="52"/>
      <c r="AS99" s="91">
        <v>0</v>
      </c>
      <c r="AT99" s="92">
        <f t="shared" si="1"/>
        <v>0</v>
      </c>
      <c r="AU99" s="93">
        <f>'D.1.1_2.etapa - Architekt...'!P134</f>
        <v>0</v>
      </c>
      <c r="AV99" s="92">
        <f>'D.1.1_2.etapa - Architekt...'!J33</f>
        <v>0</v>
      </c>
      <c r="AW99" s="92">
        <f>'D.1.1_2.etapa - Architekt...'!J34</f>
        <v>0</v>
      </c>
      <c r="AX99" s="92">
        <f>'D.1.1_2.etapa - Architekt...'!J35</f>
        <v>0</v>
      </c>
      <c r="AY99" s="92">
        <f>'D.1.1_2.etapa - Architekt...'!J36</f>
        <v>0</v>
      </c>
      <c r="AZ99" s="92">
        <f>'D.1.1_2.etapa - Architekt...'!F33</f>
        <v>0</v>
      </c>
      <c r="BA99" s="92">
        <f>'D.1.1_2.etapa - Architekt...'!F34</f>
        <v>0</v>
      </c>
      <c r="BB99" s="92">
        <f>'D.1.1_2.etapa - Architekt...'!F35</f>
        <v>0</v>
      </c>
      <c r="BC99" s="92">
        <f>'D.1.1_2.etapa - Architekt...'!F36</f>
        <v>0</v>
      </c>
      <c r="BD99" s="94">
        <f>'D.1.1_2.etapa - Architekt...'!F37</f>
        <v>0</v>
      </c>
      <c r="BT99" s="26" t="s">
        <v>82</v>
      </c>
      <c r="BU99" s="26" t="s">
        <v>85</v>
      </c>
      <c r="BV99" s="26" t="s">
        <v>75</v>
      </c>
      <c r="BW99" s="26" t="s">
        <v>90</v>
      </c>
      <c r="BX99" s="26" t="s">
        <v>4</v>
      </c>
      <c r="CL99" s="26" t="s">
        <v>1</v>
      </c>
      <c r="CM99" s="26" t="s">
        <v>82</v>
      </c>
    </row>
    <row r="100" spans="1:91" s="4" customFormat="1" ht="16.5" customHeight="1">
      <c r="A100" s="89" t="s">
        <v>83</v>
      </c>
      <c r="B100" s="52"/>
      <c r="C100" s="10"/>
      <c r="D100" s="10"/>
      <c r="E100" s="234" t="s">
        <v>91</v>
      </c>
      <c r="F100" s="234"/>
      <c r="G100" s="234"/>
      <c r="H100" s="234"/>
      <c r="I100" s="234"/>
      <c r="J100" s="10"/>
      <c r="K100" s="234" t="s">
        <v>87</v>
      </c>
      <c r="L100" s="234"/>
      <c r="M100" s="234"/>
      <c r="N100" s="234"/>
      <c r="O100" s="234"/>
      <c r="P100" s="234"/>
      <c r="Q100" s="234"/>
      <c r="R100" s="234"/>
      <c r="S100" s="234"/>
      <c r="T100" s="234"/>
      <c r="U100" s="234"/>
      <c r="V100" s="234"/>
      <c r="W100" s="234"/>
      <c r="X100" s="234"/>
      <c r="Y100" s="234"/>
      <c r="Z100" s="234"/>
      <c r="AA100" s="234"/>
      <c r="AB100" s="234"/>
      <c r="AC100" s="234"/>
      <c r="AD100" s="234"/>
      <c r="AE100" s="234"/>
      <c r="AF100" s="234"/>
      <c r="AG100" s="232">
        <f>'VON_2 - Vedlejší a ostatn...'!J32</f>
        <v>0</v>
      </c>
      <c r="AH100" s="233"/>
      <c r="AI100" s="233"/>
      <c r="AJ100" s="233"/>
      <c r="AK100" s="233"/>
      <c r="AL100" s="233"/>
      <c r="AM100" s="233"/>
      <c r="AN100" s="232">
        <f t="shared" si="0"/>
        <v>0</v>
      </c>
      <c r="AO100" s="233"/>
      <c r="AP100" s="233"/>
      <c r="AQ100" s="90" t="s">
        <v>84</v>
      </c>
      <c r="AR100" s="52"/>
      <c r="AS100" s="95">
        <v>0</v>
      </c>
      <c r="AT100" s="96">
        <f t="shared" si="1"/>
        <v>0</v>
      </c>
      <c r="AU100" s="97">
        <f>'VON_2 - Vedlejší a ostatn...'!P126</f>
        <v>0</v>
      </c>
      <c r="AV100" s="96">
        <f>'VON_2 - Vedlejší a ostatn...'!J35</f>
        <v>0</v>
      </c>
      <c r="AW100" s="96">
        <f>'VON_2 - Vedlejší a ostatn...'!J36</f>
        <v>0</v>
      </c>
      <c r="AX100" s="96">
        <f>'VON_2 - Vedlejší a ostatn...'!J37</f>
        <v>0</v>
      </c>
      <c r="AY100" s="96">
        <f>'VON_2 - Vedlejší a ostatn...'!J38</f>
        <v>0</v>
      </c>
      <c r="AZ100" s="96">
        <f>'VON_2 - Vedlejší a ostatn...'!F35</f>
        <v>0</v>
      </c>
      <c r="BA100" s="96">
        <f>'VON_2 - Vedlejší a ostatn...'!F36</f>
        <v>0</v>
      </c>
      <c r="BB100" s="96">
        <f>'VON_2 - Vedlejší a ostatn...'!F37</f>
        <v>0</v>
      </c>
      <c r="BC100" s="96">
        <f>'VON_2 - Vedlejší a ostatn...'!F38</f>
        <v>0</v>
      </c>
      <c r="BD100" s="98">
        <f>'VON_2 - Vedlejší a ostatn...'!F39</f>
        <v>0</v>
      </c>
      <c r="BT100" s="26" t="s">
        <v>82</v>
      </c>
      <c r="BV100" s="26" t="s">
        <v>75</v>
      </c>
      <c r="BW100" s="26" t="s">
        <v>92</v>
      </c>
      <c r="BX100" s="26" t="s">
        <v>90</v>
      </c>
      <c r="CL100" s="26" t="s">
        <v>1</v>
      </c>
    </row>
    <row r="101" spans="1:91" s="2" customFormat="1" ht="30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4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  <row r="102" spans="1:91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34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</sheetData>
  <mergeCells count="62">
    <mergeCell ref="AS89:AT91"/>
    <mergeCell ref="AM89:AP89"/>
    <mergeCell ref="AM90:AP90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E100:I100"/>
    <mergeCell ref="K100:AF100"/>
    <mergeCell ref="AG94:AM94"/>
    <mergeCell ref="AN94:AP94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W30:AE30"/>
    <mergeCell ref="AK30:AO30"/>
    <mergeCell ref="L30:P30"/>
    <mergeCell ref="AK31:AO31"/>
    <mergeCell ref="AN100:AP100"/>
    <mergeCell ref="AG100:AM100"/>
    <mergeCell ref="K97:AF97"/>
    <mergeCell ref="AN97:AP97"/>
    <mergeCell ref="L85:AO85"/>
    <mergeCell ref="AM87:AN8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</mergeCells>
  <hyperlinks>
    <hyperlink ref="A96" location="'D.1.1_1.etapa - Architekt...'!C2" display="/"/>
    <hyperlink ref="A97" location="'VON_1.etapa - Vedlejší a ...'!C2" display="/"/>
    <hyperlink ref="A99" location="'D.1.1_2.etapa - Architekt...'!C2" display="/"/>
    <hyperlink ref="A100" location="'VON_2 - Vedlejší a ostat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1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8" t="s">
        <v>81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1:46" s="1" customFormat="1" ht="24.95" customHeight="1">
      <c r="B4" s="21"/>
      <c r="D4" s="22" t="s">
        <v>93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6" t="str">
        <f>'Rekapitulace stavby'!K6</f>
        <v>ZŠ Bezručova - střešní plášt</v>
      </c>
      <c r="F7" s="257"/>
      <c r="G7" s="257"/>
      <c r="H7" s="257"/>
      <c r="L7" s="21"/>
    </row>
    <row r="8" spans="1:46" s="2" customFormat="1" ht="12" customHeight="1">
      <c r="A8" s="33"/>
      <c r="B8" s="34"/>
      <c r="C8" s="33"/>
      <c r="D8" s="28" t="s">
        <v>94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35" t="s">
        <v>95</v>
      </c>
      <c r="F9" s="255"/>
      <c r="G9" s="255"/>
      <c r="H9" s="255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13. 2. 2019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21</v>
      </c>
      <c r="F15" s="33"/>
      <c r="G15" s="33"/>
      <c r="H15" s="33"/>
      <c r="I15" s="2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8" t="str">
        <f>'Rekapitulace stavby'!E14</f>
        <v>Vyplň údaj</v>
      </c>
      <c r="F18" s="224"/>
      <c r="G18" s="224"/>
      <c r="H18" s="224"/>
      <c r="I18" s="28" t="s">
        <v>26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21</v>
      </c>
      <c r="F21" s="33"/>
      <c r="G21" s="33"/>
      <c r="H21" s="33"/>
      <c r="I21" s="28" t="s">
        <v>26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21</v>
      </c>
      <c r="F24" s="33"/>
      <c r="G24" s="33"/>
      <c r="H24" s="33"/>
      <c r="I24" s="28" t="s">
        <v>26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32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0"/>
      <c r="B27" s="101"/>
      <c r="C27" s="100"/>
      <c r="D27" s="100"/>
      <c r="E27" s="228" t="s">
        <v>1</v>
      </c>
      <c r="F27" s="228"/>
      <c r="G27" s="228"/>
      <c r="H27" s="228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3" t="s">
        <v>33</v>
      </c>
      <c r="E30" s="33"/>
      <c r="F30" s="33"/>
      <c r="G30" s="33"/>
      <c r="H30" s="33"/>
      <c r="I30" s="33"/>
      <c r="J30" s="72">
        <f>ROUND(J134,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35</v>
      </c>
      <c r="G32" s="33"/>
      <c r="H32" s="33"/>
      <c r="I32" s="37" t="s">
        <v>34</v>
      </c>
      <c r="J32" s="37" t="s">
        <v>36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4" t="s">
        <v>37</v>
      </c>
      <c r="E33" s="28" t="s">
        <v>38</v>
      </c>
      <c r="F33" s="105">
        <f>ROUND((SUM(BE134:BE613)),  2)</f>
        <v>0</v>
      </c>
      <c r="G33" s="33"/>
      <c r="H33" s="33"/>
      <c r="I33" s="106">
        <v>0.21</v>
      </c>
      <c r="J33" s="105">
        <f>ROUND(((SUM(BE134:BE613))*I33),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39</v>
      </c>
      <c r="F34" s="105">
        <f>ROUND((SUM(BF134:BF613)),  2)</f>
        <v>0</v>
      </c>
      <c r="G34" s="33"/>
      <c r="H34" s="33"/>
      <c r="I34" s="106">
        <v>0.15</v>
      </c>
      <c r="J34" s="105">
        <f>ROUND(((SUM(BF134:BF613))*I34),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40</v>
      </c>
      <c r="F35" s="105">
        <f>ROUND((SUM(BG134:BG613)),  2)</f>
        <v>0</v>
      </c>
      <c r="G35" s="33"/>
      <c r="H35" s="33"/>
      <c r="I35" s="106">
        <v>0.21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41</v>
      </c>
      <c r="F36" s="105">
        <f>ROUND((SUM(BH134:BH613)),  2)</f>
        <v>0</v>
      </c>
      <c r="G36" s="33"/>
      <c r="H36" s="33"/>
      <c r="I36" s="106">
        <v>0.15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05">
        <f>ROUND((SUM(BI134:BI613)),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7"/>
      <c r="D39" s="108" t="s">
        <v>43</v>
      </c>
      <c r="E39" s="61"/>
      <c r="F39" s="61"/>
      <c r="G39" s="109" t="s">
        <v>44</v>
      </c>
      <c r="H39" s="110" t="s">
        <v>45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48</v>
      </c>
      <c r="E61" s="36"/>
      <c r="F61" s="113" t="s">
        <v>49</v>
      </c>
      <c r="G61" s="46" t="s">
        <v>48</v>
      </c>
      <c r="H61" s="36"/>
      <c r="I61" s="36"/>
      <c r="J61" s="114" t="s">
        <v>49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48</v>
      </c>
      <c r="E76" s="36"/>
      <c r="F76" s="113" t="s">
        <v>49</v>
      </c>
      <c r="G76" s="46" t="s">
        <v>48</v>
      </c>
      <c r="H76" s="36"/>
      <c r="I76" s="36"/>
      <c r="J76" s="114" t="s">
        <v>49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6" t="str">
        <f>E7</f>
        <v>ZŠ Bezručova - střešní plášt</v>
      </c>
      <c r="F85" s="257"/>
      <c r="G85" s="257"/>
      <c r="H85" s="257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94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35" t="str">
        <f>E9</f>
        <v>D.1.1_1.etapa - Architektonicko stavební řešení</v>
      </c>
      <c r="F87" s="255"/>
      <c r="G87" s="255"/>
      <c r="H87" s="255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 xml:space="preserve"> </v>
      </c>
      <c r="G89" s="33"/>
      <c r="H89" s="33"/>
      <c r="I89" s="28" t="s">
        <v>22</v>
      </c>
      <c r="J89" s="56" t="str">
        <f>IF(J12="","",J12)</f>
        <v>13. 2. 2019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28" t="s">
        <v>29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31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5" t="s">
        <v>97</v>
      </c>
      <c r="D94" s="107"/>
      <c r="E94" s="107"/>
      <c r="F94" s="107"/>
      <c r="G94" s="107"/>
      <c r="H94" s="107"/>
      <c r="I94" s="107"/>
      <c r="J94" s="116" t="s">
        <v>98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7" t="s">
        <v>99</v>
      </c>
      <c r="D96" s="33"/>
      <c r="E96" s="33"/>
      <c r="F96" s="33"/>
      <c r="G96" s="33"/>
      <c r="H96" s="33"/>
      <c r="I96" s="33"/>
      <c r="J96" s="72">
        <f>J134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100</v>
      </c>
    </row>
    <row r="97" spans="2:12" s="9" customFormat="1" ht="24.95" customHeight="1">
      <c r="B97" s="118"/>
      <c r="D97" s="119" t="s">
        <v>101</v>
      </c>
      <c r="E97" s="120"/>
      <c r="F97" s="120"/>
      <c r="G97" s="120"/>
      <c r="H97" s="120"/>
      <c r="I97" s="120"/>
      <c r="J97" s="121">
        <f>J135</f>
        <v>0</v>
      </c>
      <c r="L97" s="118"/>
    </row>
    <row r="98" spans="2:12" s="10" customFormat="1" ht="19.899999999999999" customHeight="1">
      <c r="B98" s="122"/>
      <c r="D98" s="123" t="s">
        <v>102</v>
      </c>
      <c r="E98" s="124"/>
      <c r="F98" s="124"/>
      <c r="G98" s="124"/>
      <c r="H98" s="124"/>
      <c r="I98" s="124"/>
      <c r="J98" s="125">
        <f>J136</f>
        <v>0</v>
      </c>
      <c r="L98" s="122"/>
    </row>
    <row r="99" spans="2:12" s="10" customFormat="1" ht="14.85" customHeight="1">
      <c r="B99" s="122"/>
      <c r="D99" s="123" t="s">
        <v>103</v>
      </c>
      <c r="E99" s="124"/>
      <c r="F99" s="124"/>
      <c r="G99" s="124"/>
      <c r="H99" s="124"/>
      <c r="I99" s="124"/>
      <c r="J99" s="125">
        <f>J137</f>
        <v>0</v>
      </c>
      <c r="L99" s="122"/>
    </row>
    <row r="100" spans="2:12" s="10" customFormat="1" ht="19.899999999999999" customHeight="1">
      <c r="B100" s="122"/>
      <c r="D100" s="123" t="s">
        <v>104</v>
      </c>
      <c r="E100" s="124"/>
      <c r="F100" s="124"/>
      <c r="G100" s="124"/>
      <c r="H100" s="124"/>
      <c r="I100" s="124"/>
      <c r="J100" s="125">
        <f>J161</f>
        <v>0</v>
      </c>
      <c r="L100" s="122"/>
    </row>
    <row r="101" spans="2:12" s="10" customFormat="1" ht="14.85" customHeight="1">
      <c r="B101" s="122"/>
      <c r="D101" s="123" t="s">
        <v>105</v>
      </c>
      <c r="E101" s="124"/>
      <c r="F101" s="124"/>
      <c r="G101" s="124"/>
      <c r="H101" s="124"/>
      <c r="I101" s="124"/>
      <c r="J101" s="125">
        <f>J162</f>
        <v>0</v>
      </c>
      <c r="L101" s="122"/>
    </row>
    <row r="102" spans="2:12" s="10" customFormat="1" ht="14.85" customHeight="1">
      <c r="B102" s="122"/>
      <c r="D102" s="123" t="s">
        <v>106</v>
      </c>
      <c r="E102" s="124"/>
      <c r="F102" s="124"/>
      <c r="G102" s="124"/>
      <c r="H102" s="124"/>
      <c r="I102" s="124"/>
      <c r="J102" s="125">
        <f>J191</f>
        <v>0</v>
      </c>
      <c r="L102" s="122"/>
    </row>
    <row r="103" spans="2:12" s="10" customFormat="1" ht="14.85" customHeight="1">
      <c r="B103" s="122"/>
      <c r="D103" s="123" t="s">
        <v>107</v>
      </c>
      <c r="E103" s="124"/>
      <c r="F103" s="124"/>
      <c r="G103" s="124"/>
      <c r="H103" s="124"/>
      <c r="I103" s="124"/>
      <c r="J103" s="125">
        <f>J195</f>
        <v>0</v>
      </c>
      <c r="L103" s="122"/>
    </row>
    <row r="104" spans="2:12" s="10" customFormat="1" ht="19.899999999999999" customHeight="1">
      <c r="B104" s="122"/>
      <c r="D104" s="123" t="s">
        <v>108</v>
      </c>
      <c r="E104" s="124"/>
      <c r="F104" s="124"/>
      <c r="G104" s="124"/>
      <c r="H104" s="124"/>
      <c r="I104" s="124"/>
      <c r="J104" s="125">
        <f>J202</f>
        <v>0</v>
      </c>
      <c r="L104" s="122"/>
    </row>
    <row r="105" spans="2:12" s="10" customFormat="1" ht="19.899999999999999" customHeight="1">
      <c r="B105" s="122"/>
      <c r="D105" s="123" t="s">
        <v>109</v>
      </c>
      <c r="E105" s="124"/>
      <c r="F105" s="124"/>
      <c r="G105" s="124"/>
      <c r="H105" s="124"/>
      <c r="I105" s="124"/>
      <c r="J105" s="125">
        <f>J219</f>
        <v>0</v>
      </c>
      <c r="L105" s="122"/>
    </row>
    <row r="106" spans="2:12" s="9" customFormat="1" ht="24.95" customHeight="1">
      <c r="B106" s="118"/>
      <c r="D106" s="119" t="s">
        <v>110</v>
      </c>
      <c r="E106" s="120"/>
      <c r="F106" s="120"/>
      <c r="G106" s="120"/>
      <c r="H106" s="120"/>
      <c r="I106" s="120"/>
      <c r="J106" s="121">
        <f>J221</f>
        <v>0</v>
      </c>
      <c r="L106" s="118"/>
    </row>
    <row r="107" spans="2:12" s="10" customFormat="1" ht="19.899999999999999" customHeight="1">
      <c r="B107" s="122"/>
      <c r="D107" s="123" t="s">
        <v>111</v>
      </c>
      <c r="E107" s="124"/>
      <c r="F107" s="124"/>
      <c r="G107" s="124"/>
      <c r="H107" s="124"/>
      <c r="I107" s="124"/>
      <c r="J107" s="125">
        <f>J222</f>
        <v>0</v>
      </c>
      <c r="L107" s="122"/>
    </row>
    <row r="108" spans="2:12" s="10" customFormat="1" ht="19.899999999999999" customHeight="1">
      <c r="B108" s="122"/>
      <c r="D108" s="123" t="s">
        <v>112</v>
      </c>
      <c r="E108" s="124"/>
      <c r="F108" s="124"/>
      <c r="G108" s="124"/>
      <c r="H108" s="124"/>
      <c r="I108" s="124"/>
      <c r="J108" s="125">
        <f>J227</f>
        <v>0</v>
      </c>
      <c r="L108" s="122"/>
    </row>
    <row r="109" spans="2:12" s="10" customFormat="1" ht="19.899999999999999" customHeight="1">
      <c r="B109" s="122"/>
      <c r="D109" s="123" t="s">
        <v>113</v>
      </c>
      <c r="E109" s="124"/>
      <c r="F109" s="124"/>
      <c r="G109" s="124"/>
      <c r="H109" s="124"/>
      <c r="I109" s="124"/>
      <c r="J109" s="125">
        <f>J232</f>
        <v>0</v>
      </c>
      <c r="L109" s="122"/>
    </row>
    <row r="110" spans="2:12" s="10" customFormat="1" ht="19.899999999999999" customHeight="1">
      <c r="B110" s="122"/>
      <c r="D110" s="123" t="s">
        <v>114</v>
      </c>
      <c r="E110" s="124"/>
      <c r="F110" s="124"/>
      <c r="G110" s="124"/>
      <c r="H110" s="124"/>
      <c r="I110" s="124"/>
      <c r="J110" s="125">
        <f>J350</f>
        <v>0</v>
      </c>
      <c r="L110" s="122"/>
    </row>
    <row r="111" spans="2:12" s="10" customFormat="1" ht="19.899999999999999" customHeight="1">
      <c r="B111" s="122"/>
      <c r="D111" s="123" t="s">
        <v>115</v>
      </c>
      <c r="E111" s="124"/>
      <c r="F111" s="124"/>
      <c r="G111" s="124"/>
      <c r="H111" s="124"/>
      <c r="I111" s="124"/>
      <c r="J111" s="125">
        <f>J451</f>
        <v>0</v>
      </c>
      <c r="L111" s="122"/>
    </row>
    <row r="112" spans="2:12" s="10" customFormat="1" ht="19.899999999999999" customHeight="1">
      <c r="B112" s="122"/>
      <c r="D112" s="123" t="s">
        <v>116</v>
      </c>
      <c r="E112" s="124"/>
      <c r="F112" s="124"/>
      <c r="G112" s="124"/>
      <c r="H112" s="124"/>
      <c r="I112" s="124"/>
      <c r="J112" s="125">
        <f>J485</f>
        <v>0</v>
      </c>
      <c r="L112" s="122"/>
    </row>
    <row r="113" spans="1:31" s="9" customFormat="1" ht="24.95" customHeight="1">
      <c r="B113" s="118"/>
      <c r="D113" s="119" t="s">
        <v>117</v>
      </c>
      <c r="E113" s="120"/>
      <c r="F113" s="120"/>
      <c r="G113" s="120"/>
      <c r="H113" s="120"/>
      <c r="I113" s="120"/>
      <c r="J113" s="121">
        <f>J587</f>
        <v>0</v>
      </c>
      <c r="L113" s="118"/>
    </row>
    <row r="114" spans="1:31" s="9" customFormat="1" ht="24.95" customHeight="1">
      <c r="B114" s="118"/>
      <c r="D114" s="119" t="s">
        <v>118</v>
      </c>
      <c r="E114" s="120"/>
      <c r="F114" s="120"/>
      <c r="G114" s="120"/>
      <c r="H114" s="120"/>
      <c r="I114" s="120"/>
      <c r="J114" s="121">
        <f>J594</f>
        <v>0</v>
      </c>
      <c r="L114" s="118"/>
    </row>
    <row r="115" spans="1:31" s="2" customFormat="1" ht="21.7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6.95" customHeight="1">
      <c r="A116" s="33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20" spans="1:31" s="2" customFormat="1" ht="6.95" customHeight="1">
      <c r="A120" s="33"/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24.95" customHeight="1">
      <c r="A121" s="33"/>
      <c r="B121" s="34"/>
      <c r="C121" s="22" t="s">
        <v>119</v>
      </c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16</v>
      </c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3"/>
      <c r="D124" s="33"/>
      <c r="E124" s="256" t="str">
        <f>E7</f>
        <v>ZŠ Bezručova - střešní plášt</v>
      </c>
      <c r="F124" s="257"/>
      <c r="G124" s="257"/>
      <c r="H124" s="257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94</v>
      </c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6.5" customHeight="1">
      <c r="A126" s="33"/>
      <c r="B126" s="34"/>
      <c r="C126" s="33"/>
      <c r="D126" s="33"/>
      <c r="E126" s="235" t="str">
        <f>E9</f>
        <v>D.1.1_1.etapa - Architektonicko stavební řešení</v>
      </c>
      <c r="F126" s="255"/>
      <c r="G126" s="255"/>
      <c r="H126" s="255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>
      <c r="A128" s="33"/>
      <c r="B128" s="34"/>
      <c r="C128" s="28" t="s">
        <v>20</v>
      </c>
      <c r="D128" s="33"/>
      <c r="E128" s="33"/>
      <c r="F128" s="26" t="str">
        <f>F12</f>
        <v xml:space="preserve"> </v>
      </c>
      <c r="G128" s="33"/>
      <c r="H128" s="33"/>
      <c r="I128" s="28" t="s">
        <v>22</v>
      </c>
      <c r="J128" s="56" t="str">
        <f>IF(J12="","",J12)</f>
        <v>13. 2. 2019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5" customHeight="1">
      <c r="A129" s="33"/>
      <c r="B129" s="34"/>
      <c r="C129" s="33"/>
      <c r="D129" s="33"/>
      <c r="E129" s="33"/>
      <c r="F129" s="33"/>
      <c r="G129" s="33"/>
      <c r="H129" s="33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2" customHeight="1">
      <c r="A130" s="33"/>
      <c r="B130" s="34"/>
      <c r="C130" s="28" t="s">
        <v>24</v>
      </c>
      <c r="D130" s="33"/>
      <c r="E130" s="33"/>
      <c r="F130" s="26" t="str">
        <f>E15</f>
        <v xml:space="preserve"> </v>
      </c>
      <c r="G130" s="33"/>
      <c r="H130" s="33"/>
      <c r="I130" s="28" t="s">
        <v>29</v>
      </c>
      <c r="J130" s="31" t="str">
        <f>E21</f>
        <v xml:space="preserve"> 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5.2" customHeight="1">
      <c r="A131" s="33"/>
      <c r="B131" s="34"/>
      <c r="C131" s="28" t="s">
        <v>27</v>
      </c>
      <c r="D131" s="33"/>
      <c r="E131" s="33"/>
      <c r="F131" s="26" t="str">
        <f>IF(E18="","",E18)</f>
        <v>Vyplň údaj</v>
      </c>
      <c r="G131" s="33"/>
      <c r="H131" s="33"/>
      <c r="I131" s="28" t="s">
        <v>31</v>
      </c>
      <c r="J131" s="31" t="str">
        <f>E24</f>
        <v xml:space="preserve"> </v>
      </c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0.35" customHeight="1">
      <c r="A132" s="33"/>
      <c r="B132" s="34"/>
      <c r="C132" s="33"/>
      <c r="D132" s="33"/>
      <c r="E132" s="33"/>
      <c r="F132" s="33"/>
      <c r="G132" s="33"/>
      <c r="H132" s="33"/>
      <c r="I132" s="33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11" customFormat="1" ht="29.25" customHeight="1">
      <c r="A133" s="126"/>
      <c r="B133" s="127"/>
      <c r="C133" s="128" t="s">
        <v>120</v>
      </c>
      <c r="D133" s="129" t="s">
        <v>58</v>
      </c>
      <c r="E133" s="129" t="s">
        <v>54</v>
      </c>
      <c r="F133" s="129" t="s">
        <v>55</v>
      </c>
      <c r="G133" s="129" t="s">
        <v>121</v>
      </c>
      <c r="H133" s="129" t="s">
        <v>122</v>
      </c>
      <c r="I133" s="129" t="s">
        <v>123</v>
      </c>
      <c r="J133" s="130" t="s">
        <v>98</v>
      </c>
      <c r="K133" s="131" t="s">
        <v>124</v>
      </c>
      <c r="L133" s="132"/>
      <c r="M133" s="63" t="s">
        <v>1</v>
      </c>
      <c r="N133" s="64" t="s">
        <v>37</v>
      </c>
      <c r="O133" s="64" t="s">
        <v>125</v>
      </c>
      <c r="P133" s="64" t="s">
        <v>126</v>
      </c>
      <c r="Q133" s="64" t="s">
        <v>127</v>
      </c>
      <c r="R133" s="64" t="s">
        <v>128</v>
      </c>
      <c r="S133" s="64" t="s">
        <v>129</v>
      </c>
      <c r="T133" s="65" t="s">
        <v>130</v>
      </c>
      <c r="U133" s="126"/>
      <c r="V133" s="126"/>
      <c r="W133" s="126"/>
      <c r="X133" s="126"/>
      <c r="Y133" s="126"/>
      <c r="Z133" s="126"/>
      <c r="AA133" s="126"/>
      <c r="AB133" s="126"/>
      <c r="AC133" s="126"/>
      <c r="AD133" s="126"/>
      <c r="AE133" s="126"/>
    </row>
    <row r="134" spans="1:65" s="2" customFormat="1" ht="22.9" customHeight="1">
      <c r="A134" s="33"/>
      <c r="B134" s="34"/>
      <c r="C134" s="70" t="s">
        <v>131</v>
      </c>
      <c r="D134" s="33"/>
      <c r="E134" s="33"/>
      <c r="F134" s="33"/>
      <c r="G134" s="33"/>
      <c r="H134" s="33"/>
      <c r="I134" s="33"/>
      <c r="J134" s="133">
        <f>BK134</f>
        <v>0</v>
      </c>
      <c r="K134" s="33"/>
      <c r="L134" s="34"/>
      <c r="M134" s="66"/>
      <c r="N134" s="57"/>
      <c r="O134" s="67"/>
      <c r="P134" s="134">
        <f>P135+P221+P587+P594</f>
        <v>0</v>
      </c>
      <c r="Q134" s="67"/>
      <c r="R134" s="134">
        <f>R135+R221+R587+R594</f>
        <v>23.251973670000002</v>
      </c>
      <c r="S134" s="67"/>
      <c r="T134" s="135">
        <f>T135+T221+T587+T594</f>
        <v>53.310769999999998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72</v>
      </c>
      <c r="AU134" s="18" t="s">
        <v>100</v>
      </c>
      <c r="BK134" s="136">
        <f>BK135+BK221+BK587+BK594</f>
        <v>0</v>
      </c>
    </row>
    <row r="135" spans="1:65" s="12" customFormat="1" ht="25.9" customHeight="1">
      <c r="B135" s="137"/>
      <c r="D135" s="138" t="s">
        <v>72</v>
      </c>
      <c r="E135" s="139" t="s">
        <v>132</v>
      </c>
      <c r="F135" s="139" t="s">
        <v>133</v>
      </c>
      <c r="I135" s="140"/>
      <c r="J135" s="141">
        <f>BK135</f>
        <v>0</v>
      </c>
      <c r="L135" s="137"/>
      <c r="M135" s="142"/>
      <c r="N135" s="143"/>
      <c r="O135" s="143"/>
      <c r="P135" s="144">
        <f>P136+P161+P202+P219</f>
        <v>0</v>
      </c>
      <c r="Q135" s="143"/>
      <c r="R135" s="144">
        <f>R136+R161+R202+R219</f>
        <v>2.2488562999999999</v>
      </c>
      <c r="S135" s="143"/>
      <c r="T135" s="145">
        <f>T136+T161+T202+T219</f>
        <v>7.2409999999999997</v>
      </c>
      <c r="AR135" s="138" t="s">
        <v>80</v>
      </c>
      <c r="AT135" s="146" t="s">
        <v>72</v>
      </c>
      <c r="AU135" s="146" t="s">
        <v>73</v>
      </c>
      <c r="AY135" s="138" t="s">
        <v>134</v>
      </c>
      <c r="BK135" s="147">
        <f>BK136+BK161+BK202+BK219</f>
        <v>0</v>
      </c>
    </row>
    <row r="136" spans="1:65" s="12" customFormat="1" ht="22.9" customHeight="1">
      <c r="B136" s="137"/>
      <c r="D136" s="138" t="s">
        <v>72</v>
      </c>
      <c r="E136" s="148" t="s">
        <v>135</v>
      </c>
      <c r="F136" s="148" t="s">
        <v>136</v>
      </c>
      <c r="I136" s="140"/>
      <c r="J136" s="149">
        <f>BK136</f>
        <v>0</v>
      </c>
      <c r="L136" s="137"/>
      <c r="M136" s="142"/>
      <c r="N136" s="143"/>
      <c r="O136" s="143"/>
      <c r="P136" s="144">
        <f>P137</f>
        <v>0</v>
      </c>
      <c r="Q136" s="143"/>
      <c r="R136" s="144">
        <f>R137</f>
        <v>2.2312563000000001</v>
      </c>
      <c r="S136" s="143"/>
      <c r="T136" s="145">
        <f>T137</f>
        <v>0</v>
      </c>
      <c r="AR136" s="138" t="s">
        <v>80</v>
      </c>
      <c r="AT136" s="146" t="s">
        <v>72</v>
      </c>
      <c r="AU136" s="146" t="s">
        <v>80</v>
      </c>
      <c r="AY136" s="138" t="s">
        <v>134</v>
      </c>
      <c r="BK136" s="147">
        <f>BK137</f>
        <v>0</v>
      </c>
    </row>
    <row r="137" spans="1:65" s="12" customFormat="1" ht="20.85" customHeight="1">
      <c r="B137" s="137"/>
      <c r="D137" s="138" t="s">
        <v>72</v>
      </c>
      <c r="E137" s="148" t="s">
        <v>137</v>
      </c>
      <c r="F137" s="148" t="s">
        <v>138</v>
      </c>
      <c r="I137" s="140"/>
      <c r="J137" s="149">
        <f>BK137</f>
        <v>0</v>
      </c>
      <c r="L137" s="137"/>
      <c r="M137" s="142"/>
      <c r="N137" s="143"/>
      <c r="O137" s="143"/>
      <c r="P137" s="144">
        <f>SUM(P138:P160)</f>
        <v>0</v>
      </c>
      <c r="Q137" s="143"/>
      <c r="R137" s="144">
        <f>SUM(R138:R160)</f>
        <v>2.2312563000000001</v>
      </c>
      <c r="S137" s="143"/>
      <c r="T137" s="145">
        <f>SUM(T138:T160)</f>
        <v>0</v>
      </c>
      <c r="AR137" s="138" t="s">
        <v>80</v>
      </c>
      <c r="AT137" s="146" t="s">
        <v>72</v>
      </c>
      <c r="AU137" s="146" t="s">
        <v>82</v>
      </c>
      <c r="AY137" s="138" t="s">
        <v>134</v>
      </c>
      <c r="BK137" s="147">
        <f>SUM(BK138:BK160)</f>
        <v>0</v>
      </c>
    </row>
    <row r="138" spans="1:65" s="2" customFormat="1" ht="24.2" customHeight="1">
      <c r="A138" s="33"/>
      <c r="B138" s="150"/>
      <c r="C138" s="151" t="s">
        <v>80</v>
      </c>
      <c r="D138" s="151" t="s">
        <v>139</v>
      </c>
      <c r="E138" s="152" t="s">
        <v>140</v>
      </c>
      <c r="F138" s="153" t="s">
        <v>141</v>
      </c>
      <c r="G138" s="154" t="s">
        <v>142</v>
      </c>
      <c r="H138" s="155">
        <v>144.82</v>
      </c>
      <c r="I138" s="156"/>
      <c r="J138" s="157">
        <f>ROUND(I138*H138,2)</f>
        <v>0</v>
      </c>
      <c r="K138" s="158"/>
      <c r="L138" s="34"/>
      <c r="M138" s="159" t="s">
        <v>1</v>
      </c>
      <c r="N138" s="160" t="s">
        <v>38</v>
      </c>
      <c r="O138" s="59"/>
      <c r="P138" s="161">
        <f>O138*H138</f>
        <v>0</v>
      </c>
      <c r="Q138" s="161">
        <v>7.3499999999999998E-3</v>
      </c>
      <c r="R138" s="161">
        <f>Q138*H138</f>
        <v>1.064427</v>
      </c>
      <c r="S138" s="161">
        <v>0</v>
      </c>
      <c r="T138" s="16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143</v>
      </c>
      <c r="AT138" s="163" t="s">
        <v>139</v>
      </c>
      <c r="AU138" s="163" t="s">
        <v>144</v>
      </c>
      <c r="AY138" s="18" t="s">
        <v>134</v>
      </c>
      <c r="BE138" s="164">
        <f>IF(N138="základní",J138,0)</f>
        <v>0</v>
      </c>
      <c r="BF138" s="164">
        <f>IF(N138="snížená",J138,0)</f>
        <v>0</v>
      </c>
      <c r="BG138" s="164">
        <f>IF(N138="zákl. přenesená",J138,0)</f>
        <v>0</v>
      </c>
      <c r="BH138" s="164">
        <f>IF(N138="sníž. přenesená",J138,0)</f>
        <v>0</v>
      </c>
      <c r="BI138" s="164">
        <f>IF(N138="nulová",J138,0)</f>
        <v>0</v>
      </c>
      <c r="BJ138" s="18" t="s">
        <v>80</v>
      </c>
      <c r="BK138" s="164">
        <f>ROUND(I138*H138,2)</f>
        <v>0</v>
      </c>
      <c r="BL138" s="18" t="s">
        <v>143</v>
      </c>
      <c r="BM138" s="163" t="s">
        <v>145</v>
      </c>
    </row>
    <row r="139" spans="1:65" s="13" customFormat="1">
      <c r="B139" s="165"/>
      <c r="D139" s="166" t="s">
        <v>146</v>
      </c>
      <c r="E139" s="167" t="s">
        <v>1</v>
      </c>
      <c r="F139" s="168" t="s">
        <v>147</v>
      </c>
      <c r="H139" s="169">
        <v>63.7</v>
      </c>
      <c r="I139" s="170"/>
      <c r="L139" s="165"/>
      <c r="M139" s="171"/>
      <c r="N139" s="172"/>
      <c r="O139" s="172"/>
      <c r="P139" s="172"/>
      <c r="Q139" s="172"/>
      <c r="R139" s="172"/>
      <c r="S139" s="172"/>
      <c r="T139" s="173"/>
      <c r="AT139" s="167" t="s">
        <v>146</v>
      </c>
      <c r="AU139" s="167" t="s">
        <v>144</v>
      </c>
      <c r="AV139" s="13" t="s">
        <v>82</v>
      </c>
      <c r="AW139" s="13" t="s">
        <v>30</v>
      </c>
      <c r="AX139" s="13" t="s">
        <v>73</v>
      </c>
      <c r="AY139" s="167" t="s">
        <v>134</v>
      </c>
    </row>
    <row r="140" spans="1:65" s="14" customFormat="1">
      <c r="B140" s="174"/>
      <c r="D140" s="166" t="s">
        <v>146</v>
      </c>
      <c r="E140" s="175" t="s">
        <v>1</v>
      </c>
      <c r="F140" s="176" t="s">
        <v>148</v>
      </c>
      <c r="H140" s="177">
        <v>63.7</v>
      </c>
      <c r="I140" s="178"/>
      <c r="L140" s="174"/>
      <c r="M140" s="179"/>
      <c r="N140" s="180"/>
      <c r="O140" s="180"/>
      <c r="P140" s="180"/>
      <c r="Q140" s="180"/>
      <c r="R140" s="180"/>
      <c r="S140" s="180"/>
      <c r="T140" s="181"/>
      <c r="AT140" s="175" t="s">
        <v>146</v>
      </c>
      <c r="AU140" s="175" t="s">
        <v>144</v>
      </c>
      <c r="AV140" s="14" t="s">
        <v>144</v>
      </c>
      <c r="AW140" s="14" t="s">
        <v>30</v>
      </c>
      <c r="AX140" s="14" t="s">
        <v>73</v>
      </c>
      <c r="AY140" s="175" t="s">
        <v>134</v>
      </c>
    </row>
    <row r="141" spans="1:65" s="13" customFormat="1">
      <c r="B141" s="165"/>
      <c r="D141" s="166" t="s">
        <v>146</v>
      </c>
      <c r="E141" s="167" t="s">
        <v>1</v>
      </c>
      <c r="F141" s="168" t="s">
        <v>149</v>
      </c>
      <c r="H141" s="169">
        <v>81.12</v>
      </c>
      <c r="I141" s="170"/>
      <c r="L141" s="165"/>
      <c r="M141" s="171"/>
      <c r="N141" s="172"/>
      <c r="O141" s="172"/>
      <c r="P141" s="172"/>
      <c r="Q141" s="172"/>
      <c r="R141" s="172"/>
      <c r="S141" s="172"/>
      <c r="T141" s="173"/>
      <c r="AT141" s="167" t="s">
        <v>146</v>
      </c>
      <c r="AU141" s="167" t="s">
        <v>144</v>
      </c>
      <c r="AV141" s="13" t="s">
        <v>82</v>
      </c>
      <c r="AW141" s="13" t="s">
        <v>30</v>
      </c>
      <c r="AX141" s="13" t="s">
        <v>73</v>
      </c>
      <c r="AY141" s="167" t="s">
        <v>134</v>
      </c>
    </row>
    <row r="142" spans="1:65" s="14" customFormat="1">
      <c r="B142" s="174"/>
      <c r="D142" s="166" t="s">
        <v>146</v>
      </c>
      <c r="E142" s="175" t="s">
        <v>1</v>
      </c>
      <c r="F142" s="176" t="s">
        <v>148</v>
      </c>
      <c r="H142" s="177">
        <v>81.12</v>
      </c>
      <c r="I142" s="178"/>
      <c r="L142" s="174"/>
      <c r="M142" s="179"/>
      <c r="N142" s="180"/>
      <c r="O142" s="180"/>
      <c r="P142" s="180"/>
      <c r="Q142" s="180"/>
      <c r="R142" s="180"/>
      <c r="S142" s="180"/>
      <c r="T142" s="181"/>
      <c r="AT142" s="175" t="s">
        <v>146</v>
      </c>
      <c r="AU142" s="175" t="s">
        <v>144</v>
      </c>
      <c r="AV142" s="14" t="s">
        <v>144</v>
      </c>
      <c r="AW142" s="14" t="s">
        <v>30</v>
      </c>
      <c r="AX142" s="14" t="s">
        <v>73</v>
      </c>
      <c r="AY142" s="175" t="s">
        <v>134</v>
      </c>
    </row>
    <row r="143" spans="1:65" s="15" customFormat="1">
      <c r="B143" s="182"/>
      <c r="D143" s="166" t="s">
        <v>146</v>
      </c>
      <c r="E143" s="183" t="s">
        <v>1</v>
      </c>
      <c r="F143" s="184" t="s">
        <v>150</v>
      </c>
      <c r="H143" s="185">
        <v>144.82</v>
      </c>
      <c r="I143" s="186"/>
      <c r="L143" s="182"/>
      <c r="M143" s="187"/>
      <c r="N143" s="188"/>
      <c r="O143" s="188"/>
      <c r="P143" s="188"/>
      <c r="Q143" s="188"/>
      <c r="R143" s="188"/>
      <c r="S143" s="188"/>
      <c r="T143" s="189"/>
      <c r="AT143" s="183" t="s">
        <v>146</v>
      </c>
      <c r="AU143" s="183" t="s">
        <v>144</v>
      </c>
      <c r="AV143" s="15" t="s">
        <v>143</v>
      </c>
      <c r="AW143" s="15" t="s">
        <v>30</v>
      </c>
      <c r="AX143" s="15" t="s">
        <v>80</v>
      </c>
      <c r="AY143" s="183" t="s">
        <v>134</v>
      </c>
    </row>
    <row r="144" spans="1:65" s="2" customFormat="1" ht="24.2" customHeight="1">
      <c r="A144" s="33"/>
      <c r="B144" s="150"/>
      <c r="C144" s="151" t="s">
        <v>82</v>
      </c>
      <c r="D144" s="151" t="s">
        <v>139</v>
      </c>
      <c r="E144" s="152" t="s">
        <v>151</v>
      </c>
      <c r="F144" s="153" t="s">
        <v>152</v>
      </c>
      <c r="G144" s="154" t="s">
        <v>142</v>
      </c>
      <c r="H144" s="155">
        <v>144.82</v>
      </c>
      <c r="I144" s="156"/>
      <c r="J144" s="157">
        <f>ROUND(I144*H144,2)</f>
        <v>0</v>
      </c>
      <c r="K144" s="158"/>
      <c r="L144" s="34"/>
      <c r="M144" s="159" t="s">
        <v>1</v>
      </c>
      <c r="N144" s="160" t="s">
        <v>38</v>
      </c>
      <c r="O144" s="59"/>
      <c r="P144" s="161">
        <f>O144*H144</f>
        <v>0</v>
      </c>
      <c r="Q144" s="161">
        <v>4.3800000000000002E-3</v>
      </c>
      <c r="R144" s="161">
        <f>Q144*H144</f>
        <v>0.63431159999999998</v>
      </c>
      <c r="S144" s="161">
        <v>0</v>
      </c>
      <c r="T144" s="16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3" t="s">
        <v>143</v>
      </c>
      <c r="AT144" s="163" t="s">
        <v>139</v>
      </c>
      <c r="AU144" s="163" t="s">
        <v>144</v>
      </c>
      <c r="AY144" s="18" t="s">
        <v>134</v>
      </c>
      <c r="BE144" s="164">
        <f>IF(N144="základní",J144,0)</f>
        <v>0</v>
      </c>
      <c r="BF144" s="164">
        <f>IF(N144="snížená",J144,0)</f>
        <v>0</v>
      </c>
      <c r="BG144" s="164">
        <f>IF(N144="zákl. přenesená",J144,0)</f>
        <v>0</v>
      </c>
      <c r="BH144" s="164">
        <f>IF(N144="sníž. přenesená",J144,0)</f>
        <v>0</v>
      </c>
      <c r="BI144" s="164">
        <f>IF(N144="nulová",J144,0)</f>
        <v>0</v>
      </c>
      <c r="BJ144" s="18" t="s">
        <v>80</v>
      </c>
      <c r="BK144" s="164">
        <f>ROUND(I144*H144,2)</f>
        <v>0</v>
      </c>
      <c r="BL144" s="18" t="s">
        <v>143</v>
      </c>
      <c r="BM144" s="163" t="s">
        <v>153</v>
      </c>
    </row>
    <row r="145" spans="1:65" s="13" customFormat="1">
      <c r="B145" s="165"/>
      <c r="D145" s="166" t="s">
        <v>146</v>
      </c>
      <c r="E145" s="167" t="s">
        <v>1</v>
      </c>
      <c r="F145" s="168" t="s">
        <v>147</v>
      </c>
      <c r="H145" s="169">
        <v>63.7</v>
      </c>
      <c r="I145" s="170"/>
      <c r="L145" s="165"/>
      <c r="M145" s="171"/>
      <c r="N145" s="172"/>
      <c r="O145" s="172"/>
      <c r="P145" s="172"/>
      <c r="Q145" s="172"/>
      <c r="R145" s="172"/>
      <c r="S145" s="172"/>
      <c r="T145" s="173"/>
      <c r="AT145" s="167" t="s">
        <v>146</v>
      </c>
      <c r="AU145" s="167" t="s">
        <v>144</v>
      </c>
      <c r="AV145" s="13" t="s">
        <v>82</v>
      </c>
      <c r="AW145" s="13" t="s">
        <v>30</v>
      </c>
      <c r="AX145" s="13" t="s">
        <v>73</v>
      </c>
      <c r="AY145" s="167" t="s">
        <v>134</v>
      </c>
    </row>
    <row r="146" spans="1:65" s="14" customFormat="1">
      <c r="B146" s="174"/>
      <c r="D146" s="166" t="s">
        <v>146</v>
      </c>
      <c r="E146" s="175" t="s">
        <v>1</v>
      </c>
      <c r="F146" s="176" t="s">
        <v>148</v>
      </c>
      <c r="H146" s="177">
        <v>63.7</v>
      </c>
      <c r="I146" s="178"/>
      <c r="L146" s="174"/>
      <c r="M146" s="179"/>
      <c r="N146" s="180"/>
      <c r="O146" s="180"/>
      <c r="P146" s="180"/>
      <c r="Q146" s="180"/>
      <c r="R146" s="180"/>
      <c r="S146" s="180"/>
      <c r="T146" s="181"/>
      <c r="AT146" s="175" t="s">
        <v>146</v>
      </c>
      <c r="AU146" s="175" t="s">
        <v>144</v>
      </c>
      <c r="AV146" s="14" t="s">
        <v>144</v>
      </c>
      <c r="AW146" s="14" t="s">
        <v>30</v>
      </c>
      <c r="AX146" s="14" t="s">
        <v>73</v>
      </c>
      <c r="AY146" s="175" t="s">
        <v>134</v>
      </c>
    </row>
    <row r="147" spans="1:65" s="13" customFormat="1">
      <c r="B147" s="165"/>
      <c r="D147" s="166" t="s">
        <v>146</v>
      </c>
      <c r="E147" s="167" t="s">
        <v>1</v>
      </c>
      <c r="F147" s="168" t="s">
        <v>149</v>
      </c>
      <c r="H147" s="169">
        <v>81.12</v>
      </c>
      <c r="I147" s="170"/>
      <c r="L147" s="165"/>
      <c r="M147" s="171"/>
      <c r="N147" s="172"/>
      <c r="O147" s="172"/>
      <c r="P147" s="172"/>
      <c r="Q147" s="172"/>
      <c r="R147" s="172"/>
      <c r="S147" s="172"/>
      <c r="T147" s="173"/>
      <c r="AT147" s="167" t="s">
        <v>146</v>
      </c>
      <c r="AU147" s="167" t="s">
        <v>144</v>
      </c>
      <c r="AV147" s="13" t="s">
        <v>82</v>
      </c>
      <c r="AW147" s="13" t="s">
        <v>30</v>
      </c>
      <c r="AX147" s="13" t="s">
        <v>73</v>
      </c>
      <c r="AY147" s="167" t="s">
        <v>134</v>
      </c>
    </row>
    <row r="148" spans="1:65" s="14" customFormat="1">
      <c r="B148" s="174"/>
      <c r="D148" s="166" t="s">
        <v>146</v>
      </c>
      <c r="E148" s="175" t="s">
        <v>1</v>
      </c>
      <c r="F148" s="176" t="s">
        <v>148</v>
      </c>
      <c r="H148" s="177">
        <v>81.12</v>
      </c>
      <c r="I148" s="178"/>
      <c r="L148" s="174"/>
      <c r="M148" s="179"/>
      <c r="N148" s="180"/>
      <c r="O148" s="180"/>
      <c r="P148" s="180"/>
      <c r="Q148" s="180"/>
      <c r="R148" s="180"/>
      <c r="S148" s="180"/>
      <c r="T148" s="181"/>
      <c r="AT148" s="175" t="s">
        <v>146</v>
      </c>
      <c r="AU148" s="175" t="s">
        <v>144</v>
      </c>
      <c r="AV148" s="14" t="s">
        <v>144</v>
      </c>
      <c r="AW148" s="14" t="s">
        <v>30</v>
      </c>
      <c r="AX148" s="14" t="s">
        <v>73</v>
      </c>
      <c r="AY148" s="175" t="s">
        <v>134</v>
      </c>
    </row>
    <row r="149" spans="1:65" s="15" customFormat="1">
      <c r="B149" s="182"/>
      <c r="D149" s="166" t="s">
        <v>146</v>
      </c>
      <c r="E149" s="183" t="s">
        <v>1</v>
      </c>
      <c r="F149" s="184" t="s">
        <v>150</v>
      </c>
      <c r="H149" s="185">
        <v>144.82</v>
      </c>
      <c r="I149" s="186"/>
      <c r="L149" s="182"/>
      <c r="M149" s="187"/>
      <c r="N149" s="188"/>
      <c r="O149" s="188"/>
      <c r="P149" s="188"/>
      <c r="Q149" s="188"/>
      <c r="R149" s="188"/>
      <c r="S149" s="188"/>
      <c r="T149" s="189"/>
      <c r="AT149" s="183" t="s">
        <v>146</v>
      </c>
      <c r="AU149" s="183" t="s">
        <v>144</v>
      </c>
      <c r="AV149" s="15" t="s">
        <v>143</v>
      </c>
      <c r="AW149" s="15" t="s">
        <v>30</v>
      </c>
      <c r="AX149" s="15" t="s">
        <v>80</v>
      </c>
      <c r="AY149" s="183" t="s">
        <v>134</v>
      </c>
    </row>
    <row r="150" spans="1:65" s="2" customFormat="1" ht="16.5" customHeight="1">
      <c r="A150" s="33"/>
      <c r="B150" s="150"/>
      <c r="C150" s="151" t="s">
        <v>144</v>
      </c>
      <c r="D150" s="151" t="s">
        <v>139</v>
      </c>
      <c r="E150" s="152" t="s">
        <v>154</v>
      </c>
      <c r="F150" s="153" t="s">
        <v>155</v>
      </c>
      <c r="G150" s="154" t="s">
        <v>156</v>
      </c>
      <c r="H150" s="155">
        <v>101.4</v>
      </c>
      <c r="I150" s="156"/>
      <c r="J150" s="157">
        <f>ROUND(I150*H150,2)</f>
        <v>0</v>
      </c>
      <c r="K150" s="158"/>
      <c r="L150" s="34"/>
      <c r="M150" s="159" t="s">
        <v>1</v>
      </c>
      <c r="N150" s="160" t="s">
        <v>38</v>
      </c>
      <c r="O150" s="59"/>
      <c r="P150" s="161">
        <f>O150*H150</f>
        <v>0</v>
      </c>
      <c r="Q150" s="161">
        <v>2.5000000000000001E-4</v>
      </c>
      <c r="R150" s="161">
        <f>Q150*H150</f>
        <v>2.5350000000000001E-2</v>
      </c>
      <c r="S150" s="161">
        <v>0</v>
      </c>
      <c r="T150" s="16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143</v>
      </c>
      <c r="AT150" s="163" t="s">
        <v>139</v>
      </c>
      <c r="AU150" s="163" t="s">
        <v>144</v>
      </c>
      <c r="AY150" s="18" t="s">
        <v>134</v>
      </c>
      <c r="BE150" s="164">
        <f>IF(N150="základní",J150,0)</f>
        <v>0</v>
      </c>
      <c r="BF150" s="164">
        <f>IF(N150="snížená",J150,0)</f>
        <v>0</v>
      </c>
      <c r="BG150" s="164">
        <f>IF(N150="zákl. přenesená",J150,0)</f>
        <v>0</v>
      </c>
      <c r="BH150" s="164">
        <f>IF(N150="sníž. přenesená",J150,0)</f>
        <v>0</v>
      </c>
      <c r="BI150" s="164">
        <f>IF(N150="nulová",J150,0)</f>
        <v>0</v>
      </c>
      <c r="BJ150" s="18" t="s">
        <v>80</v>
      </c>
      <c r="BK150" s="164">
        <f>ROUND(I150*H150,2)</f>
        <v>0</v>
      </c>
      <c r="BL150" s="18" t="s">
        <v>143</v>
      </c>
      <c r="BM150" s="163" t="s">
        <v>157</v>
      </c>
    </row>
    <row r="151" spans="1:65" s="13" customFormat="1">
      <c r="B151" s="165"/>
      <c r="D151" s="166" t="s">
        <v>146</v>
      </c>
      <c r="E151" s="167" t="s">
        <v>1</v>
      </c>
      <c r="F151" s="168" t="s">
        <v>158</v>
      </c>
      <c r="H151" s="169">
        <v>101.4</v>
      </c>
      <c r="I151" s="170"/>
      <c r="L151" s="165"/>
      <c r="M151" s="171"/>
      <c r="N151" s="172"/>
      <c r="O151" s="172"/>
      <c r="P151" s="172"/>
      <c r="Q151" s="172"/>
      <c r="R151" s="172"/>
      <c r="S151" s="172"/>
      <c r="T151" s="173"/>
      <c r="AT151" s="167" t="s">
        <v>146</v>
      </c>
      <c r="AU151" s="167" t="s">
        <v>144</v>
      </c>
      <c r="AV151" s="13" t="s">
        <v>82</v>
      </c>
      <c r="AW151" s="13" t="s">
        <v>30</v>
      </c>
      <c r="AX151" s="13" t="s">
        <v>73</v>
      </c>
      <c r="AY151" s="167" t="s">
        <v>134</v>
      </c>
    </row>
    <row r="152" spans="1:65" s="14" customFormat="1">
      <c r="B152" s="174"/>
      <c r="D152" s="166" t="s">
        <v>146</v>
      </c>
      <c r="E152" s="175" t="s">
        <v>1</v>
      </c>
      <c r="F152" s="176" t="s">
        <v>148</v>
      </c>
      <c r="H152" s="177">
        <v>101.4</v>
      </c>
      <c r="I152" s="178"/>
      <c r="L152" s="174"/>
      <c r="M152" s="179"/>
      <c r="N152" s="180"/>
      <c r="O152" s="180"/>
      <c r="P152" s="180"/>
      <c r="Q152" s="180"/>
      <c r="R152" s="180"/>
      <c r="S152" s="180"/>
      <c r="T152" s="181"/>
      <c r="AT152" s="175" t="s">
        <v>146</v>
      </c>
      <c r="AU152" s="175" t="s">
        <v>144</v>
      </c>
      <c r="AV152" s="14" t="s">
        <v>144</v>
      </c>
      <c r="AW152" s="14" t="s">
        <v>30</v>
      </c>
      <c r="AX152" s="14" t="s">
        <v>80</v>
      </c>
      <c r="AY152" s="175" t="s">
        <v>134</v>
      </c>
    </row>
    <row r="153" spans="1:65" s="2" customFormat="1" ht="16.5" customHeight="1">
      <c r="A153" s="33"/>
      <c r="B153" s="150"/>
      <c r="C153" s="190" t="s">
        <v>143</v>
      </c>
      <c r="D153" s="190" t="s">
        <v>159</v>
      </c>
      <c r="E153" s="191" t="s">
        <v>160</v>
      </c>
      <c r="F153" s="192" t="s">
        <v>161</v>
      </c>
      <c r="G153" s="193" t="s">
        <v>156</v>
      </c>
      <c r="H153" s="194">
        <v>106.47</v>
      </c>
      <c r="I153" s="195"/>
      <c r="J153" s="196">
        <f>ROUND(I153*H153,2)</f>
        <v>0</v>
      </c>
      <c r="K153" s="197"/>
      <c r="L153" s="198"/>
      <c r="M153" s="199" t="s">
        <v>1</v>
      </c>
      <c r="N153" s="200" t="s">
        <v>38</v>
      </c>
      <c r="O153" s="59"/>
      <c r="P153" s="161">
        <f>O153*H153</f>
        <v>0</v>
      </c>
      <c r="Q153" s="161">
        <v>3.0000000000000001E-5</v>
      </c>
      <c r="R153" s="161">
        <f>Q153*H153</f>
        <v>3.1941000000000001E-3</v>
      </c>
      <c r="S153" s="161">
        <v>0</v>
      </c>
      <c r="T153" s="16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162</v>
      </c>
      <c r="AT153" s="163" t="s">
        <v>159</v>
      </c>
      <c r="AU153" s="163" t="s">
        <v>144</v>
      </c>
      <c r="AY153" s="18" t="s">
        <v>134</v>
      </c>
      <c r="BE153" s="164">
        <f>IF(N153="základní",J153,0)</f>
        <v>0</v>
      </c>
      <c r="BF153" s="164">
        <f>IF(N153="snížená",J153,0)</f>
        <v>0</v>
      </c>
      <c r="BG153" s="164">
        <f>IF(N153="zákl. přenesená",J153,0)</f>
        <v>0</v>
      </c>
      <c r="BH153" s="164">
        <f>IF(N153="sníž. přenesená",J153,0)</f>
        <v>0</v>
      </c>
      <c r="BI153" s="164">
        <f>IF(N153="nulová",J153,0)</f>
        <v>0</v>
      </c>
      <c r="BJ153" s="18" t="s">
        <v>80</v>
      </c>
      <c r="BK153" s="164">
        <f>ROUND(I153*H153,2)</f>
        <v>0</v>
      </c>
      <c r="BL153" s="18" t="s">
        <v>143</v>
      </c>
      <c r="BM153" s="163" t="s">
        <v>163</v>
      </c>
    </row>
    <row r="154" spans="1:65" s="13" customFormat="1">
      <c r="B154" s="165"/>
      <c r="D154" s="166" t="s">
        <v>146</v>
      </c>
      <c r="E154" s="167" t="s">
        <v>1</v>
      </c>
      <c r="F154" s="168" t="s">
        <v>164</v>
      </c>
      <c r="H154" s="169">
        <v>106.47</v>
      </c>
      <c r="I154" s="170"/>
      <c r="L154" s="165"/>
      <c r="M154" s="171"/>
      <c r="N154" s="172"/>
      <c r="O154" s="172"/>
      <c r="P154" s="172"/>
      <c r="Q154" s="172"/>
      <c r="R154" s="172"/>
      <c r="S154" s="172"/>
      <c r="T154" s="173"/>
      <c r="AT154" s="167" t="s">
        <v>146</v>
      </c>
      <c r="AU154" s="167" t="s">
        <v>144</v>
      </c>
      <c r="AV154" s="13" t="s">
        <v>82</v>
      </c>
      <c r="AW154" s="13" t="s">
        <v>30</v>
      </c>
      <c r="AX154" s="13" t="s">
        <v>80</v>
      </c>
      <c r="AY154" s="167" t="s">
        <v>134</v>
      </c>
    </row>
    <row r="155" spans="1:65" s="2" customFormat="1" ht="24.2" customHeight="1">
      <c r="A155" s="33"/>
      <c r="B155" s="150"/>
      <c r="C155" s="151" t="s">
        <v>165</v>
      </c>
      <c r="D155" s="151" t="s">
        <v>139</v>
      </c>
      <c r="E155" s="152" t="s">
        <v>166</v>
      </c>
      <c r="F155" s="153" t="s">
        <v>167</v>
      </c>
      <c r="G155" s="154" t="s">
        <v>142</v>
      </c>
      <c r="H155" s="155">
        <v>144.82</v>
      </c>
      <c r="I155" s="156"/>
      <c r="J155" s="157">
        <f>ROUND(I155*H155,2)</f>
        <v>0</v>
      </c>
      <c r="K155" s="158"/>
      <c r="L155" s="34"/>
      <c r="M155" s="159" t="s">
        <v>1</v>
      </c>
      <c r="N155" s="160" t="s">
        <v>38</v>
      </c>
      <c r="O155" s="59"/>
      <c r="P155" s="161">
        <f>O155*H155</f>
        <v>0</v>
      </c>
      <c r="Q155" s="161">
        <v>3.48E-3</v>
      </c>
      <c r="R155" s="161">
        <f>Q155*H155</f>
        <v>0.50397360000000002</v>
      </c>
      <c r="S155" s="161">
        <v>0</v>
      </c>
      <c r="T155" s="16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143</v>
      </c>
      <c r="AT155" s="163" t="s">
        <v>139</v>
      </c>
      <c r="AU155" s="163" t="s">
        <v>144</v>
      </c>
      <c r="AY155" s="18" t="s">
        <v>134</v>
      </c>
      <c r="BE155" s="164">
        <f>IF(N155="základní",J155,0)</f>
        <v>0</v>
      </c>
      <c r="BF155" s="164">
        <f>IF(N155="snížená",J155,0)</f>
        <v>0</v>
      </c>
      <c r="BG155" s="164">
        <f>IF(N155="zákl. přenesená",J155,0)</f>
        <v>0</v>
      </c>
      <c r="BH155" s="164">
        <f>IF(N155="sníž. přenesená",J155,0)</f>
        <v>0</v>
      </c>
      <c r="BI155" s="164">
        <f>IF(N155="nulová",J155,0)</f>
        <v>0</v>
      </c>
      <c r="BJ155" s="18" t="s">
        <v>80</v>
      </c>
      <c r="BK155" s="164">
        <f>ROUND(I155*H155,2)</f>
        <v>0</v>
      </c>
      <c r="BL155" s="18" t="s">
        <v>143</v>
      </c>
      <c r="BM155" s="163" t="s">
        <v>168</v>
      </c>
    </row>
    <row r="156" spans="1:65" s="13" customFormat="1">
      <c r="B156" s="165"/>
      <c r="D156" s="166" t="s">
        <v>146</v>
      </c>
      <c r="E156" s="167" t="s">
        <v>1</v>
      </c>
      <c r="F156" s="168" t="s">
        <v>147</v>
      </c>
      <c r="H156" s="169">
        <v>63.7</v>
      </c>
      <c r="I156" s="170"/>
      <c r="L156" s="165"/>
      <c r="M156" s="171"/>
      <c r="N156" s="172"/>
      <c r="O156" s="172"/>
      <c r="P156" s="172"/>
      <c r="Q156" s="172"/>
      <c r="R156" s="172"/>
      <c r="S156" s="172"/>
      <c r="T156" s="173"/>
      <c r="AT156" s="167" t="s">
        <v>146</v>
      </c>
      <c r="AU156" s="167" t="s">
        <v>144</v>
      </c>
      <c r="AV156" s="13" t="s">
        <v>82</v>
      </c>
      <c r="AW156" s="13" t="s">
        <v>30</v>
      </c>
      <c r="AX156" s="13" t="s">
        <v>73</v>
      </c>
      <c r="AY156" s="167" t="s">
        <v>134</v>
      </c>
    </row>
    <row r="157" spans="1:65" s="14" customFormat="1">
      <c r="B157" s="174"/>
      <c r="D157" s="166" t="s">
        <v>146</v>
      </c>
      <c r="E157" s="175" t="s">
        <v>1</v>
      </c>
      <c r="F157" s="176" t="s">
        <v>148</v>
      </c>
      <c r="H157" s="177">
        <v>63.7</v>
      </c>
      <c r="I157" s="178"/>
      <c r="L157" s="174"/>
      <c r="M157" s="179"/>
      <c r="N157" s="180"/>
      <c r="O157" s="180"/>
      <c r="P157" s="180"/>
      <c r="Q157" s="180"/>
      <c r="R157" s="180"/>
      <c r="S157" s="180"/>
      <c r="T157" s="181"/>
      <c r="AT157" s="175" t="s">
        <v>146</v>
      </c>
      <c r="AU157" s="175" t="s">
        <v>144</v>
      </c>
      <c r="AV157" s="14" t="s">
        <v>144</v>
      </c>
      <c r="AW157" s="14" t="s">
        <v>30</v>
      </c>
      <c r="AX157" s="14" t="s">
        <v>73</v>
      </c>
      <c r="AY157" s="175" t="s">
        <v>134</v>
      </c>
    </row>
    <row r="158" spans="1:65" s="13" customFormat="1">
      <c r="B158" s="165"/>
      <c r="D158" s="166" t="s">
        <v>146</v>
      </c>
      <c r="E158" s="167" t="s">
        <v>1</v>
      </c>
      <c r="F158" s="168" t="s">
        <v>149</v>
      </c>
      <c r="H158" s="169">
        <v>81.12</v>
      </c>
      <c r="I158" s="170"/>
      <c r="L158" s="165"/>
      <c r="M158" s="171"/>
      <c r="N158" s="172"/>
      <c r="O158" s="172"/>
      <c r="P158" s="172"/>
      <c r="Q158" s="172"/>
      <c r="R158" s="172"/>
      <c r="S158" s="172"/>
      <c r="T158" s="173"/>
      <c r="AT158" s="167" t="s">
        <v>146</v>
      </c>
      <c r="AU158" s="167" t="s">
        <v>144</v>
      </c>
      <c r="AV158" s="13" t="s">
        <v>82</v>
      </c>
      <c r="AW158" s="13" t="s">
        <v>30</v>
      </c>
      <c r="AX158" s="13" t="s">
        <v>73</v>
      </c>
      <c r="AY158" s="167" t="s">
        <v>134</v>
      </c>
    </row>
    <row r="159" spans="1:65" s="14" customFormat="1">
      <c r="B159" s="174"/>
      <c r="D159" s="166" t="s">
        <v>146</v>
      </c>
      <c r="E159" s="175" t="s">
        <v>1</v>
      </c>
      <c r="F159" s="176" t="s">
        <v>148</v>
      </c>
      <c r="H159" s="177">
        <v>81.12</v>
      </c>
      <c r="I159" s="178"/>
      <c r="L159" s="174"/>
      <c r="M159" s="179"/>
      <c r="N159" s="180"/>
      <c r="O159" s="180"/>
      <c r="P159" s="180"/>
      <c r="Q159" s="180"/>
      <c r="R159" s="180"/>
      <c r="S159" s="180"/>
      <c r="T159" s="181"/>
      <c r="AT159" s="175" t="s">
        <v>146</v>
      </c>
      <c r="AU159" s="175" t="s">
        <v>144</v>
      </c>
      <c r="AV159" s="14" t="s">
        <v>144</v>
      </c>
      <c r="AW159" s="14" t="s">
        <v>30</v>
      </c>
      <c r="AX159" s="14" t="s">
        <v>73</v>
      </c>
      <c r="AY159" s="175" t="s">
        <v>134</v>
      </c>
    </row>
    <row r="160" spans="1:65" s="15" customFormat="1">
      <c r="B160" s="182"/>
      <c r="D160" s="166" t="s">
        <v>146</v>
      </c>
      <c r="E160" s="183" t="s">
        <v>1</v>
      </c>
      <c r="F160" s="184" t="s">
        <v>150</v>
      </c>
      <c r="H160" s="185">
        <v>144.82</v>
      </c>
      <c r="I160" s="186"/>
      <c r="L160" s="182"/>
      <c r="M160" s="187"/>
      <c r="N160" s="188"/>
      <c r="O160" s="188"/>
      <c r="P160" s="188"/>
      <c r="Q160" s="188"/>
      <c r="R160" s="188"/>
      <c r="S160" s="188"/>
      <c r="T160" s="189"/>
      <c r="AT160" s="183" t="s">
        <v>146</v>
      </c>
      <c r="AU160" s="183" t="s">
        <v>144</v>
      </c>
      <c r="AV160" s="15" t="s">
        <v>143</v>
      </c>
      <c r="AW160" s="15" t="s">
        <v>30</v>
      </c>
      <c r="AX160" s="15" t="s">
        <v>80</v>
      </c>
      <c r="AY160" s="183" t="s">
        <v>134</v>
      </c>
    </row>
    <row r="161" spans="1:65" s="12" customFormat="1" ht="22.9" customHeight="1">
      <c r="B161" s="137"/>
      <c r="D161" s="138" t="s">
        <v>72</v>
      </c>
      <c r="E161" s="148" t="s">
        <v>169</v>
      </c>
      <c r="F161" s="148" t="s">
        <v>170</v>
      </c>
      <c r="I161" s="140"/>
      <c r="J161" s="149">
        <f>BK161</f>
        <v>0</v>
      </c>
      <c r="L161" s="137"/>
      <c r="M161" s="142"/>
      <c r="N161" s="143"/>
      <c r="O161" s="143"/>
      <c r="P161" s="144">
        <f>P162+P191+P195</f>
        <v>0</v>
      </c>
      <c r="Q161" s="143"/>
      <c r="R161" s="144">
        <f>R162+R191+R195</f>
        <v>1.7600000000000001E-2</v>
      </c>
      <c r="S161" s="143"/>
      <c r="T161" s="145">
        <f>T162+T191+T195</f>
        <v>7.2409999999999997</v>
      </c>
      <c r="AR161" s="138" t="s">
        <v>80</v>
      </c>
      <c r="AT161" s="146" t="s">
        <v>72</v>
      </c>
      <c r="AU161" s="146" t="s">
        <v>80</v>
      </c>
      <c r="AY161" s="138" t="s">
        <v>134</v>
      </c>
      <c r="BK161" s="147">
        <f>BK162+BK191+BK195</f>
        <v>0</v>
      </c>
    </row>
    <row r="162" spans="1:65" s="12" customFormat="1" ht="20.85" customHeight="1">
      <c r="B162" s="137"/>
      <c r="D162" s="138" t="s">
        <v>72</v>
      </c>
      <c r="E162" s="148" t="s">
        <v>171</v>
      </c>
      <c r="F162" s="148" t="s">
        <v>172</v>
      </c>
      <c r="I162" s="140"/>
      <c r="J162" s="149">
        <f>BK162</f>
        <v>0</v>
      </c>
      <c r="L162" s="137"/>
      <c r="M162" s="142"/>
      <c r="N162" s="143"/>
      <c r="O162" s="143"/>
      <c r="P162" s="144">
        <f>SUM(P163:P190)</f>
        <v>0</v>
      </c>
      <c r="Q162" s="143"/>
      <c r="R162" s="144">
        <f>SUM(R163:R190)</f>
        <v>0</v>
      </c>
      <c r="S162" s="143"/>
      <c r="T162" s="145">
        <f>SUM(T163:T190)</f>
        <v>0</v>
      </c>
      <c r="AR162" s="138" t="s">
        <v>80</v>
      </c>
      <c r="AT162" s="146" t="s">
        <v>72</v>
      </c>
      <c r="AU162" s="146" t="s">
        <v>82</v>
      </c>
      <c r="AY162" s="138" t="s">
        <v>134</v>
      </c>
      <c r="BK162" s="147">
        <f>SUM(BK163:BK190)</f>
        <v>0</v>
      </c>
    </row>
    <row r="163" spans="1:65" s="2" customFormat="1" ht="33" customHeight="1">
      <c r="A163" s="33"/>
      <c r="B163" s="150"/>
      <c r="C163" s="151" t="s">
        <v>135</v>
      </c>
      <c r="D163" s="151" t="s">
        <v>139</v>
      </c>
      <c r="E163" s="152" t="s">
        <v>173</v>
      </c>
      <c r="F163" s="153" t="s">
        <v>174</v>
      </c>
      <c r="G163" s="154" t="s">
        <v>142</v>
      </c>
      <c r="H163" s="155">
        <v>1496</v>
      </c>
      <c r="I163" s="156"/>
      <c r="J163" s="157">
        <f>ROUND(I163*H163,2)</f>
        <v>0</v>
      </c>
      <c r="K163" s="158"/>
      <c r="L163" s="34"/>
      <c r="M163" s="159" t="s">
        <v>1</v>
      </c>
      <c r="N163" s="160" t="s">
        <v>38</v>
      </c>
      <c r="O163" s="59"/>
      <c r="P163" s="161">
        <f>O163*H163</f>
        <v>0</v>
      </c>
      <c r="Q163" s="161">
        <v>0</v>
      </c>
      <c r="R163" s="161">
        <f>Q163*H163</f>
        <v>0</v>
      </c>
      <c r="S163" s="161">
        <v>0</v>
      </c>
      <c r="T163" s="16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3" t="s">
        <v>143</v>
      </c>
      <c r="AT163" s="163" t="s">
        <v>139</v>
      </c>
      <c r="AU163" s="163" t="s">
        <v>144</v>
      </c>
      <c r="AY163" s="18" t="s">
        <v>134</v>
      </c>
      <c r="BE163" s="164">
        <f>IF(N163="základní",J163,0)</f>
        <v>0</v>
      </c>
      <c r="BF163" s="164">
        <f>IF(N163="snížená",J163,0)</f>
        <v>0</v>
      </c>
      <c r="BG163" s="164">
        <f>IF(N163="zákl. přenesená",J163,0)</f>
        <v>0</v>
      </c>
      <c r="BH163" s="164">
        <f>IF(N163="sníž. přenesená",J163,0)</f>
        <v>0</v>
      </c>
      <c r="BI163" s="164">
        <f>IF(N163="nulová",J163,0)</f>
        <v>0</v>
      </c>
      <c r="BJ163" s="18" t="s">
        <v>80</v>
      </c>
      <c r="BK163" s="164">
        <f>ROUND(I163*H163,2)</f>
        <v>0</v>
      </c>
      <c r="BL163" s="18" t="s">
        <v>143</v>
      </c>
      <c r="BM163" s="163" t="s">
        <v>175</v>
      </c>
    </row>
    <row r="164" spans="1:65" s="13" customFormat="1">
      <c r="B164" s="165"/>
      <c r="D164" s="166" t="s">
        <v>146</v>
      </c>
      <c r="E164" s="167" t="s">
        <v>1</v>
      </c>
      <c r="F164" s="168" t="s">
        <v>176</v>
      </c>
      <c r="H164" s="169">
        <v>1496</v>
      </c>
      <c r="I164" s="170"/>
      <c r="L164" s="165"/>
      <c r="M164" s="171"/>
      <c r="N164" s="172"/>
      <c r="O164" s="172"/>
      <c r="P164" s="172"/>
      <c r="Q164" s="172"/>
      <c r="R164" s="172"/>
      <c r="S164" s="172"/>
      <c r="T164" s="173"/>
      <c r="AT164" s="167" t="s">
        <v>146</v>
      </c>
      <c r="AU164" s="167" t="s">
        <v>144</v>
      </c>
      <c r="AV164" s="13" t="s">
        <v>82</v>
      </c>
      <c r="AW164" s="13" t="s">
        <v>30</v>
      </c>
      <c r="AX164" s="13" t="s">
        <v>73</v>
      </c>
      <c r="AY164" s="167" t="s">
        <v>134</v>
      </c>
    </row>
    <row r="165" spans="1:65" s="14" customFormat="1">
      <c r="B165" s="174"/>
      <c r="D165" s="166" t="s">
        <v>146</v>
      </c>
      <c r="E165" s="175" t="s">
        <v>1</v>
      </c>
      <c r="F165" s="176" t="s">
        <v>148</v>
      </c>
      <c r="H165" s="177">
        <v>1496</v>
      </c>
      <c r="I165" s="178"/>
      <c r="L165" s="174"/>
      <c r="M165" s="179"/>
      <c r="N165" s="180"/>
      <c r="O165" s="180"/>
      <c r="P165" s="180"/>
      <c r="Q165" s="180"/>
      <c r="R165" s="180"/>
      <c r="S165" s="180"/>
      <c r="T165" s="181"/>
      <c r="AT165" s="175" t="s">
        <v>146</v>
      </c>
      <c r="AU165" s="175" t="s">
        <v>144</v>
      </c>
      <c r="AV165" s="14" t="s">
        <v>144</v>
      </c>
      <c r="AW165" s="14" t="s">
        <v>30</v>
      </c>
      <c r="AX165" s="14" t="s">
        <v>80</v>
      </c>
      <c r="AY165" s="175" t="s">
        <v>134</v>
      </c>
    </row>
    <row r="166" spans="1:65" s="2" customFormat="1" ht="33" customHeight="1">
      <c r="A166" s="33"/>
      <c r="B166" s="150"/>
      <c r="C166" s="151" t="s">
        <v>177</v>
      </c>
      <c r="D166" s="151" t="s">
        <v>139</v>
      </c>
      <c r="E166" s="152" t="s">
        <v>178</v>
      </c>
      <c r="F166" s="153" t="s">
        <v>179</v>
      </c>
      <c r="G166" s="154" t="s">
        <v>142</v>
      </c>
      <c r="H166" s="155">
        <v>134640</v>
      </c>
      <c r="I166" s="156"/>
      <c r="J166" s="157">
        <f>ROUND(I166*H166,2)</f>
        <v>0</v>
      </c>
      <c r="K166" s="158"/>
      <c r="L166" s="34"/>
      <c r="M166" s="159" t="s">
        <v>1</v>
      </c>
      <c r="N166" s="160" t="s">
        <v>38</v>
      </c>
      <c r="O166" s="59"/>
      <c r="P166" s="161">
        <f>O166*H166</f>
        <v>0</v>
      </c>
      <c r="Q166" s="161">
        <v>0</v>
      </c>
      <c r="R166" s="161">
        <f>Q166*H166</f>
        <v>0</v>
      </c>
      <c r="S166" s="161">
        <v>0</v>
      </c>
      <c r="T166" s="16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143</v>
      </c>
      <c r="AT166" s="163" t="s">
        <v>139</v>
      </c>
      <c r="AU166" s="163" t="s">
        <v>144</v>
      </c>
      <c r="AY166" s="18" t="s">
        <v>134</v>
      </c>
      <c r="BE166" s="164">
        <f>IF(N166="základní",J166,0)</f>
        <v>0</v>
      </c>
      <c r="BF166" s="164">
        <f>IF(N166="snížená",J166,0)</f>
        <v>0</v>
      </c>
      <c r="BG166" s="164">
        <f>IF(N166="zákl. přenesená",J166,0)</f>
        <v>0</v>
      </c>
      <c r="BH166" s="164">
        <f>IF(N166="sníž. přenesená",J166,0)</f>
        <v>0</v>
      </c>
      <c r="BI166" s="164">
        <f>IF(N166="nulová",J166,0)</f>
        <v>0</v>
      </c>
      <c r="BJ166" s="18" t="s">
        <v>80</v>
      </c>
      <c r="BK166" s="164">
        <f>ROUND(I166*H166,2)</f>
        <v>0</v>
      </c>
      <c r="BL166" s="18" t="s">
        <v>143</v>
      </c>
      <c r="BM166" s="163" t="s">
        <v>180</v>
      </c>
    </row>
    <row r="167" spans="1:65" s="13" customFormat="1">
      <c r="B167" s="165"/>
      <c r="D167" s="166" t="s">
        <v>146</v>
      </c>
      <c r="E167" s="167" t="s">
        <v>1</v>
      </c>
      <c r="F167" s="168" t="s">
        <v>181</v>
      </c>
      <c r="H167" s="169">
        <v>134640</v>
      </c>
      <c r="I167" s="170"/>
      <c r="L167" s="165"/>
      <c r="M167" s="171"/>
      <c r="N167" s="172"/>
      <c r="O167" s="172"/>
      <c r="P167" s="172"/>
      <c r="Q167" s="172"/>
      <c r="R167" s="172"/>
      <c r="S167" s="172"/>
      <c r="T167" s="173"/>
      <c r="AT167" s="167" t="s">
        <v>146</v>
      </c>
      <c r="AU167" s="167" t="s">
        <v>144</v>
      </c>
      <c r="AV167" s="13" t="s">
        <v>82</v>
      </c>
      <c r="AW167" s="13" t="s">
        <v>30</v>
      </c>
      <c r="AX167" s="13" t="s">
        <v>73</v>
      </c>
      <c r="AY167" s="167" t="s">
        <v>134</v>
      </c>
    </row>
    <row r="168" spans="1:65" s="14" customFormat="1">
      <c r="B168" s="174"/>
      <c r="D168" s="166" t="s">
        <v>146</v>
      </c>
      <c r="E168" s="175" t="s">
        <v>1</v>
      </c>
      <c r="F168" s="176" t="s">
        <v>148</v>
      </c>
      <c r="H168" s="177">
        <v>134640</v>
      </c>
      <c r="I168" s="178"/>
      <c r="L168" s="174"/>
      <c r="M168" s="179"/>
      <c r="N168" s="180"/>
      <c r="O168" s="180"/>
      <c r="P168" s="180"/>
      <c r="Q168" s="180"/>
      <c r="R168" s="180"/>
      <c r="S168" s="180"/>
      <c r="T168" s="181"/>
      <c r="AT168" s="175" t="s">
        <v>146</v>
      </c>
      <c r="AU168" s="175" t="s">
        <v>144</v>
      </c>
      <c r="AV168" s="14" t="s">
        <v>144</v>
      </c>
      <c r="AW168" s="14" t="s">
        <v>30</v>
      </c>
      <c r="AX168" s="14" t="s">
        <v>80</v>
      </c>
      <c r="AY168" s="175" t="s">
        <v>134</v>
      </c>
    </row>
    <row r="169" spans="1:65" s="2" customFormat="1" ht="33" customHeight="1">
      <c r="A169" s="33"/>
      <c r="B169" s="150"/>
      <c r="C169" s="151" t="s">
        <v>162</v>
      </c>
      <c r="D169" s="151" t="s">
        <v>139</v>
      </c>
      <c r="E169" s="152" t="s">
        <v>182</v>
      </c>
      <c r="F169" s="153" t="s">
        <v>183</v>
      </c>
      <c r="G169" s="154" t="s">
        <v>142</v>
      </c>
      <c r="H169" s="155">
        <v>1496</v>
      </c>
      <c r="I169" s="156"/>
      <c r="J169" s="157">
        <f>ROUND(I169*H169,2)</f>
        <v>0</v>
      </c>
      <c r="K169" s="158"/>
      <c r="L169" s="34"/>
      <c r="M169" s="159" t="s">
        <v>1</v>
      </c>
      <c r="N169" s="160" t="s">
        <v>38</v>
      </c>
      <c r="O169" s="59"/>
      <c r="P169" s="161">
        <f>O169*H169</f>
        <v>0</v>
      </c>
      <c r="Q169" s="161">
        <v>0</v>
      </c>
      <c r="R169" s="161">
        <f>Q169*H169</f>
        <v>0</v>
      </c>
      <c r="S169" s="161">
        <v>0</v>
      </c>
      <c r="T169" s="16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143</v>
      </c>
      <c r="AT169" s="163" t="s">
        <v>139</v>
      </c>
      <c r="AU169" s="163" t="s">
        <v>144</v>
      </c>
      <c r="AY169" s="18" t="s">
        <v>134</v>
      </c>
      <c r="BE169" s="164">
        <f>IF(N169="základní",J169,0)</f>
        <v>0</v>
      </c>
      <c r="BF169" s="164">
        <f>IF(N169="snížená",J169,0)</f>
        <v>0</v>
      </c>
      <c r="BG169" s="164">
        <f>IF(N169="zákl. přenesená",J169,0)</f>
        <v>0</v>
      </c>
      <c r="BH169" s="164">
        <f>IF(N169="sníž. přenesená",J169,0)</f>
        <v>0</v>
      </c>
      <c r="BI169" s="164">
        <f>IF(N169="nulová",J169,0)</f>
        <v>0</v>
      </c>
      <c r="BJ169" s="18" t="s">
        <v>80</v>
      </c>
      <c r="BK169" s="164">
        <f>ROUND(I169*H169,2)</f>
        <v>0</v>
      </c>
      <c r="BL169" s="18" t="s">
        <v>143</v>
      </c>
      <c r="BM169" s="163" t="s">
        <v>184</v>
      </c>
    </row>
    <row r="170" spans="1:65" s="13" customFormat="1">
      <c r="B170" s="165"/>
      <c r="D170" s="166" t="s">
        <v>146</v>
      </c>
      <c r="E170" s="167" t="s">
        <v>1</v>
      </c>
      <c r="F170" s="168" t="s">
        <v>185</v>
      </c>
      <c r="H170" s="169">
        <v>1496</v>
      </c>
      <c r="I170" s="170"/>
      <c r="L170" s="165"/>
      <c r="M170" s="171"/>
      <c r="N170" s="172"/>
      <c r="O170" s="172"/>
      <c r="P170" s="172"/>
      <c r="Q170" s="172"/>
      <c r="R170" s="172"/>
      <c r="S170" s="172"/>
      <c r="T170" s="173"/>
      <c r="AT170" s="167" t="s">
        <v>146</v>
      </c>
      <c r="AU170" s="167" t="s">
        <v>144</v>
      </c>
      <c r="AV170" s="13" t="s">
        <v>82</v>
      </c>
      <c r="AW170" s="13" t="s">
        <v>30</v>
      </c>
      <c r="AX170" s="13" t="s">
        <v>73</v>
      </c>
      <c r="AY170" s="167" t="s">
        <v>134</v>
      </c>
    </row>
    <row r="171" spans="1:65" s="14" customFormat="1">
      <c r="B171" s="174"/>
      <c r="D171" s="166" t="s">
        <v>146</v>
      </c>
      <c r="E171" s="175" t="s">
        <v>1</v>
      </c>
      <c r="F171" s="176" t="s">
        <v>148</v>
      </c>
      <c r="H171" s="177">
        <v>1496</v>
      </c>
      <c r="I171" s="178"/>
      <c r="L171" s="174"/>
      <c r="M171" s="179"/>
      <c r="N171" s="180"/>
      <c r="O171" s="180"/>
      <c r="P171" s="180"/>
      <c r="Q171" s="180"/>
      <c r="R171" s="180"/>
      <c r="S171" s="180"/>
      <c r="T171" s="181"/>
      <c r="AT171" s="175" t="s">
        <v>146</v>
      </c>
      <c r="AU171" s="175" t="s">
        <v>144</v>
      </c>
      <c r="AV171" s="14" t="s">
        <v>144</v>
      </c>
      <c r="AW171" s="14" t="s">
        <v>30</v>
      </c>
      <c r="AX171" s="14" t="s">
        <v>80</v>
      </c>
      <c r="AY171" s="175" t="s">
        <v>134</v>
      </c>
    </row>
    <row r="172" spans="1:65" s="2" customFormat="1" ht="16.5" customHeight="1">
      <c r="A172" s="33"/>
      <c r="B172" s="150"/>
      <c r="C172" s="151" t="s">
        <v>169</v>
      </c>
      <c r="D172" s="151" t="s">
        <v>139</v>
      </c>
      <c r="E172" s="152" t="s">
        <v>186</v>
      </c>
      <c r="F172" s="153" t="s">
        <v>187</v>
      </c>
      <c r="G172" s="154" t="s">
        <v>142</v>
      </c>
      <c r="H172" s="155">
        <v>1496</v>
      </c>
      <c r="I172" s="156"/>
      <c r="J172" s="157">
        <f>ROUND(I172*H172,2)</f>
        <v>0</v>
      </c>
      <c r="K172" s="158"/>
      <c r="L172" s="34"/>
      <c r="M172" s="159" t="s">
        <v>1</v>
      </c>
      <c r="N172" s="160" t="s">
        <v>38</v>
      </c>
      <c r="O172" s="59"/>
      <c r="P172" s="161">
        <f>O172*H172</f>
        <v>0</v>
      </c>
      <c r="Q172" s="161">
        <v>0</v>
      </c>
      <c r="R172" s="161">
        <f>Q172*H172</f>
        <v>0</v>
      </c>
      <c r="S172" s="161">
        <v>0</v>
      </c>
      <c r="T172" s="16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3" t="s">
        <v>143</v>
      </c>
      <c r="AT172" s="163" t="s">
        <v>139</v>
      </c>
      <c r="AU172" s="163" t="s">
        <v>144</v>
      </c>
      <c r="AY172" s="18" t="s">
        <v>134</v>
      </c>
      <c r="BE172" s="164">
        <f>IF(N172="základní",J172,0)</f>
        <v>0</v>
      </c>
      <c r="BF172" s="164">
        <f>IF(N172="snížená",J172,0)</f>
        <v>0</v>
      </c>
      <c r="BG172" s="164">
        <f>IF(N172="zákl. přenesená",J172,0)</f>
        <v>0</v>
      </c>
      <c r="BH172" s="164">
        <f>IF(N172="sníž. přenesená",J172,0)</f>
        <v>0</v>
      </c>
      <c r="BI172" s="164">
        <f>IF(N172="nulová",J172,0)</f>
        <v>0</v>
      </c>
      <c r="BJ172" s="18" t="s">
        <v>80</v>
      </c>
      <c r="BK172" s="164">
        <f>ROUND(I172*H172,2)</f>
        <v>0</v>
      </c>
      <c r="BL172" s="18" t="s">
        <v>143</v>
      </c>
      <c r="BM172" s="163" t="s">
        <v>188</v>
      </c>
    </row>
    <row r="173" spans="1:65" s="13" customFormat="1">
      <c r="B173" s="165"/>
      <c r="D173" s="166" t="s">
        <v>146</v>
      </c>
      <c r="E173" s="167" t="s">
        <v>1</v>
      </c>
      <c r="F173" s="168" t="s">
        <v>185</v>
      </c>
      <c r="H173" s="169">
        <v>1496</v>
      </c>
      <c r="I173" s="170"/>
      <c r="L173" s="165"/>
      <c r="M173" s="171"/>
      <c r="N173" s="172"/>
      <c r="O173" s="172"/>
      <c r="P173" s="172"/>
      <c r="Q173" s="172"/>
      <c r="R173" s="172"/>
      <c r="S173" s="172"/>
      <c r="T173" s="173"/>
      <c r="AT173" s="167" t="s">
        <v>146</v>
      </c>
      <c r="AU173" s="167" t="s">
        <v>144</v>
      </c>
      <c r="AV173" s="13" t="s">
        <v>82</v>
      </c>
      <c r="AW173" s="13" t="s">
        <v>30</v>
      </c>
      <c r="AX173" s="13" t="s">
        <v>80</v>
      </c>
      <c r="AY173" s="167" t="s">
        <v>134</v>
      </c>
    </row>
    <row r="174" spans="1:65" s="2" customFormat="1" ht="21.75" customHeight="1">
      <c r="A174" s="33"/>
      <c r="B174" s="150"/>
      <c r="C174" s="151" t="s">
        <v>189</v>
      </c>
      <c r="D174" s="151" t="s">
        <v>139</v>
      </c>
      <c r="E174" s="152" t="s">
        <v>190</v>
      </c>
      <c r="F174" s="153" t="s">
        <v>191</v>
      </c>
      <c r="G174" s="154" t="s">
        <v>142</v>
      </c>
      <c r="H174" s="155">
        <v>134640</v>
      </c>
      <c r="I174" s="156"/>
      <c r="J174" s="157">
        <f>ROUND(I174*H174,2)</f>
        <v>0</v>
      </c>
      <c r="K174" s="158"/>
      <c r="L174" s="34"/>
      <c r="M174" s="159" t="s">
        <v>1</v>
      </c>
      <c r="N174" s="160" t="s">
        <v>38</v>
      </c>
      <c r="O174" s="59"/>
      <c r="P174" s="161">
        <f>O174*H174</f>
        <v>0</v>
      </c>
      <c r="Q174" s="161">
        <v>0</v>
      </c>
      <c r="R174" s="161">
        <f>Q174*H174</f>
        <v>0</v>
      </c>
      <c r="S174" s="161">
        <v>0</v>
      </c>
      <c r="T174" s="16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3" t="s">
        <v>143</v>
      </c>
      <c r="AT174" s="163" t="s">
        <v>139</v>
      </c>
      <c r="AU174" s="163" t="s">
        <v>144</v>
      </c>
      <c r="AY174" s="18" t="s">
        <v>134</v>
      </c>
      <c r="BE174" s="164">
        <f>IF(N174="základní",J174,0)</f>
        <v>0</v>
      </c>
      <c r="BF174" s="164">
        <f>IF(N174="snížená",J174,0)</f>
        <v>0</v>
      </c>
      <c r="BG174" s="164">
        <f>IF(N174="zákl. přenesená",J174,0)</f>
        <v>0</v>
      </c>
      <c r="BH174" s="164">
        <f>IF(N174="sníž. přenesená",J174,0)</f>
        <v>0</v>
      </c>
      <c r="BI174" s="164">
        <f>IF(N174="nulová",J174,0)</f>
        <v>0</v>
      </c>
      <c r="BJ174" s="18" t="s">
        <v>80</v>
      </c>
      <c r="BK174" s="164">
        <f>ROUND(I174*H174,2)</f>
        <v>0</v>
      </c>
      <c r="BL174" s="18" t="s">
        <v>143</v>
      </c>
      <c r="BM174" s="163" t="s">
        <v>192</v>
      </c>
    </row>
    <row r="175" spans="1:65" s="13" customFormat="1">
      <c r="B175" s="165"/>
      <c r="D175" s="166" t="s">
        <v>146</v>
      </c>
      <c r="E175" s="167" t="s">
        <v>1</v>
      </c>
      <c r="F175" s="168" t="s">
        <v>181</v>
      </c>
      <c r="H175" s="169">
        <v>134640</v>
      </c>
      <c r="I175" s="170"/>
      <c r="L175" s="165"/>
      <c r="M175" s="171"/>
      <c r="N175" s="172"/>
      <c r="O175" s="172"/>
      <c r="P175" s="172"/>
      <c r="Q175" s="172"/>
      <c r="R175" s="172"/>
      <c r="S175" s="172"/>
      <c r="T175" s="173"/>
      <c r="AT175" s="167" t="s">
        <v>146</v>
      </c>
      <c r="AU175" s="167" t="s">
        <v>144</v>
      </c>
      <c r="AV175" s="13" t="s">
        <v>82</v>
      </c>
      <c r="AW175" s="13" t="s">
        <v>30</v>
      </c>
      <c r="AX175" s="13" t="s">
        <v>73</v>
      </c>
      <c r="AY175" s="167" t="s">
        <v>134</v>
      </c>
    </row>
    <row r="176" spans="1:65" s="14" customFormat="1">
      <c r="B176" s="174"/>
      <c r="D176" s="166" t="s">
        <v>146</v>
      </c>
      <c r="E176" s="175" t="s">
        <v>1</v>
      </c>
      <c r="F176" s="176" t="s">
        <v>148</v>
      </c>
      <c r="H176" s="177">
        <v>134640</v>
      </c>
      <c r="I176" s="178"/>
      <c r="L176" s="174"/>
      <c r="M176" s="179"/>
      <c r="N176" s="180"/>
      <c r="O176" s="180"/>
      <c r="P176" s="180"/>
      <c r="Q176" s="180"/>
      <c r="R176" s="180"/>
      <c r="S176" s="180"/>
      <c r="T176" s="181"/>
      <c r="AT176" s="175" t="s">
        <v>146</v>
      </c>
      <c r="AU176" s="175" t="s">
        <v>144</v>
      </c>
      <c r="AV176" s="14" t="s">
        <v>144</v>
      </c>
      <c r="AW176" s="14" t="s">
        <v>30</v>
      </c>
      <c r="AX176" s="14" t="s">
        <v>80</v>
      </c>
      <c r="AY176" s="175" t="s">
        <v>134</v>
      </c>
    </row>
    <row r="177" spans="1:65" s="2" customFormat="1" ht="21.75" customHeight="1">
      <c r="A177" s="33"/>
      <c r="B177" s="150"/>
      <c r="C177" s="151" t="s">
        <v>193</v>
      </c>
      <c r="D177" s="151" t="s">
        <v>139</v>
      </c>
      <c r="E177" s="152" t="s">
        <v>194</v>
      </c>
      <c r="F177" s="153" t="s">
        <v>195</v>
      </c>
      <c r="G177" s="154" t="s">
        <v>142</v>
      </c>
      <c r="H177" s="155">
        <v>1496</v>
      </c>
      <c r="I177" s="156"/>
      <c r="J177" s="157">
        <f>ROUND(I177*H177,2)</f>
        <v>0</v>
      </c>
      <c r="K177" s="158"/>
      <c r="L177" s="34"/>
      <c r="M177" s="159" t="s">
        <v>1</v>
      </c>
      <c r="N177" s="160" t="s">
        <v>38</v>
      </c>
      <c r="O177" s="59"/>
      <c r="P177" s="161">
        <f>O177*H177</f>
        <v>0</v>
      </c>
      <c r="Q177" s="161">
        <v>0</v>
      </c>
      <c r="R177" s="161">
        <f>Q177*H177</f>
        <v>0</v>
      </c>
      <c r="S177" s="161">
        <v>0</v>
      </c>
      <c r="T177" s="16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3" t="s">
        <v>143</v>
      </c>
      <c r="AT177" s="163" t="s">
        <v>139</v>
      </c>
      <c r="AU177" s="163" t="s">
        <v>144</v>
      </c>
      <c r="AY177" s="18" t="s">
        <v>134</v>
      </c>
      <c r="BE177" s="164">
        <f>IF(N177="základní",J177,0)</f>
        <v>0</v>
      </c>
      <c r="BF177" s="164">
        <f>IF(N177="snížená",J177,0)</f>
        <v>0</v>
      </c>
      <c r="BG177" s="164">
        <f>IF(N177="zákl. přenesená",J177,0)</f>
        <v>0</v>
      </c>
      <c r="BH177" s="164">
        <f>IF(N177="sníž. přenesená",J177,0)</f>
        <v>0</v>
      </c>
      <c r="BI177" s="164">
        <f>IF(N177="nulová",J177,0)</f>
        <v>0</v>
      </c>
      <c r="BJ177" s="18" t="s">
        <v>80</v>
      </c>
      <c r="BK177" s="164">
        <f>ROUND(I177*H177,2)</f>
        <v>0</v>
      </c>
      <c r="BL177" s="18" t="s">
        <v>143</v>
      </c>
      <c r="BM177" s="163" t="s">
        <v>196</v>
      </c>
    </row>
    <row r="178" spans="1:65" s="13" customFormat="1">
      <c r="B178" s="165"/>
      <c r="D178" s="166" t="s">
        <v>146</v>
      </c>
      <c r="E178" s="167" t="s">
        <v>1</v>
      </c>
      <c r="F178" s="168" t="s">
        <v>185</v>
      </c>
      <c r="H178" s="169">
        <v>1496</v>
      </c>
      <c r="I178" s="170"/>
      <c r="L178" s="165"/>
      <c r="M178" s="171"/>
      <c r="N178" s="172"/>
      <c r="O178" s="172"/>
      <c r="P178" s="172"/>
      <c r="Q178" s="172"/>
      <c r="R178" s="172"/>
      <c r="S178" s="172"/>
      <c r="T178" s="173"/>
      <c r="AT178" s="167" t="s">
        <v>146</v>
      </c>
      <c r="AU178" s="167" t="s">
        <v>144</v>
      </c>
      <c r="AV178" s="13" t="s">
        <v>82</v>
      </c>
      <c r="AW178" s="13" t="s">
        <v>30</v>
      </c>
      <c r="AX178" s="13" t="s">
        <v>80</v>
      </c>
      <c r="AY178" s="167" t="s">
        <v>134</v>
      </c>
    </row>
    <row r="179" spans="1:65" s="2" customFormat="1" ht="24.2" customHeight="1">
      <c r="A179" s="33"/>
      <c r="B179" s="150"/>
      <c r="C179" s="151" t="s">
        <v>197</v>
      </c>
      <c r="D179" s="151" t="s">
        <v>139</v>
      </c>
      <c r="E179" s="152" t="s">
        <v>198</v>
      </c>
      <c r="F179" s="153" t="s">
        <v>199</v>
      </c>
      <c r="G179" s="154" t="s">
        <v>200</v>
      </c>
      <c r="H179" s="155">
        <v>40</v>
      </c>
      <c r="I179" s="156"/>
      <c r="J179" s="157">
        <f>ROUND(I179*H179,2)</f>
        <v>0</v>
      </c>
      <c r="K179" s="158"/>
      <c r="L179" s="34"/>
      <c r="M179" s="159" t="s">
        <v>1</v>
      </c>
      <c r="N179" s="160" t="s">
        <v>38</v>
      </c>
      <c r="O179" s="59"/>
      <c r="P179" s="161">
        <f>O179*H179</f>
        <v>0</v>
      </c>
      <c r="Q179" s="161">
        <v>0</v>
      </c>
      <c r="R179" s="161">
        <f>Q179*H179</f>
        <v>0</v>
      </c>
      <c r="S179" s="161">
        <v>0</v>
      </c>
      <c r="T179" s="16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3" t="s">
        <v>143</v>
      </c>
      <c r="AT179" s="163" t="s">
        <v>139</v>
      </c>
      <c r="AU179" s="163" t="s">
        <v>144</v>
      </c>
      <c r="AY179" s="18" t="s">
        <v>134</v>
      </c>
      <c r="BE179" s="164">
        <f>IF(N179="základní",J179,0)</f>
        <v>0</v>
      </c>
      <c r="BF179" s="164">
        <f>IF(N179="snížená",J179,0)</f>
        <v>0</v>
      </c>
      <c r="BG179" s="164">
        <f>IF(N179="zákl. přenesená",J179,0)</f>
        <v>0</v>
      </c>
      <c r="BH179" s="164">
        <f>IF(N179="sníž. přenesená",J179,0)</f>
        <v>0</v>
      </c>
      <c r="BI179" s="164">
        <f>IF(N179="nulová",J179,0)</f>
        <v>0</v>
      </c>
      <c r="BJ179" s="18" t="s">
        <v>80</v>
      </c>
      <c r="BK179" s="164">
        <f>ROUND(I179*H179,2)</f>
        <v>0</v>
      </c>
      <c r="BL179" s="18" t="s">
        <v>143</v>
      </c>
      <c r="BM179" s="163" t="s">
        <v>201</v>
      </c>
    </row>
    <row r="180" spans="1:65" s="13" customFormat="1">
      <c r="B180" s="165"/>
      <c r="D180" s="166" t="s">
        <v>146</v>
      </c>
      <c r="E180" s="167" t="s">
        <v>1</v>
      </c>
      <c r="F180" s="168" t="s">
        <v>202</v>
      </c>
      <c r="H180" s="169">
        <v>40</v>
      </c>
      <c r="I180" s="170"/>
      <c r="L180" s="165"/>
      <c r="M180" s="171"/>
      <c r="N180" s="172"/>
      <c r="O180" s="172"/>
      <c r="P180" s="172"/>
      <c r="Q180" s="172"/>
      <c r="R180" s="172"/>
      <c r="S180" s="172"/>
      <c r="T180" s="173"/>
      <c r="AT180" s="167" t="s">
        <v>146</v>
      </c>
      <c r="AU180" s="167" t="s">
        <v>144</v>
      </c>
      <c r="AV180" s="13" t="s">
        <v>82</v>
      </c>
      <c r="AW180" s="13" t="s">
        <v>30</v>
      </c>
      <c r="AX180" s="13" t="s">
        <v>73</v>
      </c>
      <c r="AY180" s="167" t="s">
        <v>134</v>
      </c>
    </row>
    <row r="181" spans="1:65" s="14" customFormat="1">
      <c r="B181" s="174"/>
      <c r="D181" s="166" t="s">
        <v>146</v>
      </c>
      <c r="E181" s="175" t="s">
        <v>1</v>
      </c>
      <c r="F181" s="176" t="s">
        <v>148</v>
      </c>
      <c r="H181" s="177">
        <v>40</v>
      </c>
      <c r="I181" s="178"/>
      <c r="L181" s="174"/>
      <c r="M181" s="179"/>
      <c r="N181" s="180"/>
      <c r="O181" s="180"/>
      <c r="P181" s="180"/>
      <c r="Q181" s="180"/>
      <c r="R181" s="180"/>
      <c r="S181" s="180"/>
      <c r="T181" s="181"/>
      <c r="AT181" s="175" t="s">
        <v>146</v>
      </c>
      <c r="AU181" s="175" t="s">
        <v>144</v>
      </c>
      <c r="AV181" s="14" t="s">
        <v>144</v>
      </c>
      <c r="AW181" s="14" t="s">
        <v>30</v>
      </c>
      <c r="AX181" s="14" t="s">
        <v>80</v>
      </c>
      <c r="AY181" s="175" t="s">
        <v>134</v>
      </c>
    </row>
    <row r="182" spans="1:65" s="2" customFormat="1" ht="24.2" customHeight="1">
      <c r="A182" s="33"/>
      <c r="B182" s="150"/>
      <c r="C182" s="151" t="s">
        <v>203</v>
      </c>
      <c r="D182" s="151" t="s">
        <v>139</v>
      </c>
      <c r="E182" s="152" t="s">
        <v>204</v>
      </c>
      <c r="F182" s="153" t="s">
        <v>205</v>
      </c>
      <c r="G182" s="154" t="s">
        <v>206</v>
      </c>
      <c r="H182" s="155">
        <v>1</v>
      </c>
      <c r="I182" s="156"/>
      <c r="J182" s="157">
        <f>ROUND(I182*H182,2)</f>
        <v>0</v>
      </c>
      <c r="K182" s="158"/>
      <c r="L182" s="34"/>
      <c r="M182" s="159" t="s">
        <v>1</v>
      </c>
      <c r="N182" s="160" t="s">
        <v>38</v>
      </c>
      <c r="O182" s="59"/>
      <c r="P182" s="161">
        <f>O182*H182</f>
        <v>0</v>
      </c>
      <c r="Q182" s="161">
        <v>0</v>
      </c>
      <c r="R182" s="161">
        <f>Q182*H182</f>
        <v>0</v>
      </c>
      <c r="S182" s="161">
        <v>0</v>
      </c>
      <c r="T182" s="16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3" t="s">
        <v>143</v>
      </c>
      <c r="AT182" s="163" t="s">
        <v>139</v>
      </c>
      <c r="AU182" s="163" t="s">
        <v>144</v>
      </c>
      <c r="AY182" s="18" t="s">
        <v>134</v>
      </c>
      <c r="BE182" s="164">
        <f>IF(N182="základní",J182,0)</f>
        <v>0</v>
      </c>
      <c r="BF182" s="164">
        <f>IF(N182="snížená",J182,0)</f>
        <v>0</v>
      </c>
      <c r="BG182" s="164">
        <f>IF(N182="zákl. přenesená",J182,0)</f>
        <v>0</v>
      </c>
      <c r="BH182" s="164">
        <f>IF(N182="sníž. přenesená",J182,0)</f>
        <v>0</v>
      </c>
      <c r="BI182" s="164">
        <f>IF(N182="nulová",J182,0)</f>
        <v>0</v>
      </c>
      <c r="BJ182" s="18" t="s">
        <v>80</v>
      </c>
      <c r="BK182" s="164">
        <f>ROUND(I182*H182,2)</f>
        <v>0</v>
      </c>
      <c r="BL182" s="18" t="s">
        <v>143</v>
      </c>
      <c r="BM182" s="163" t="s">
        <v>207</v>
      </c>
    </row>
    <row r="183" spans="1:65" s="13" customFormat="1">
      <c r="B183" s="165"/>
      <c r="D183" s="166" t="s">
        <v>146</v>
      </c>
      <c r="E183" s="167" t="s">
        <v>1</v>
      </c>
      <c r="F183" s="168" t="s">
        <v>208</v>
      </c>
      <c r="H183" s="169">
        <v>1</v>
      </c>
      <c r="I183" s="170"/>
      <c r="L183" s="165"/>
      <c r="M183" s="171"/>
      <c r="N183" s="172"/>
      <c r="O183" s="172"/>
      <c r="P183" s="172"/>
      <c r="Q183" s="172"/>
      <c r="R183" s="172"/>
      <c r="S183" s="172"/>
      <c r="T183" s="173"/>
      <c r="AT183" s="167" t="s">
        <v>146</v>
      </c>
      <c r="AU183" s="167" t="s">
        <v>144</v>
      </c>
      <c r="AV183" s="13" t="s">
        <v>82</v>
      </c>
      <c r="AW183" s="13" t="s">
        <v>30</v>
      </c>
      <c r="AX183" s="13" t="s">
        <v>73</v>
      </c>
      <c r="AY183" s="167" t="s">
        <v>134</v>
      </c>
    </row>
    <row r="184" spans="1:65" s="14" customFormat="1">
      <c r="B184" s="174"/>
      <c r="D184" s="166" t="s">
        <v>146</v>
      </c>
      <c r="E184" s="175" t="s">
        <v>1</v>
      </c>
      <c r="F184" s="176" t="s">
        <v>148</v>
      </c>
      <c r="H184" s="177">
        <v>1</v>
      </c>
      <c r="I184" s="178"/>
      <c r="L184" s="174"/>
      <c r="M184" s="179"/>
      <c r="N184" s="180"/>
      <c r="O184" s="180"/>
      <c r="P184" s="180"/>
      <c r="Q184" s="180"/>
      <c r="R184" s="180"/>
      <c r="S184" s="180"/>
      <c r="T184" s="181"/>
      <c r="AT184" s="175" t="s">
        <v>146</v>
      </c>
      <c r="AU184" s="175" t="s">
        <v>144</v>
      </c>
      <c r="AV184" s="14" t="s">
        <v>144</v>
      </c>
      <c r="AW184" s="14" t="s">
        <v>30</v>
      </c>
      <c r="AX184" s="14" t="s">
        <v>80</v>
      </c>
      <c r="AY184" s="175" t="s">
        <v>134</v>
      </c>
    </row>
    <row r="185" spans="1:65" s="2" customFormat="1" ht="33" customHeight="1">
      <c r="A185" s="33"/>
      <c r="B185" s="150"/>
      <c r="C185" s="151" t="s">
        <v>209</v>
      </c>
      <c r="D185" s="151" t="s">
        <v>139</v>
      </c>
      <c r="E185" s="152" t="s">
        <v>210</v>
      </c>
      <c r="F185" s="153" t="s">
        <v>211</v>
      </c>
      <c r="G185" s="154" t="s">
        <v>206</v>
      </c>
      <c r="H185" s="155">
        <v>90</v>
      </c>
      <c r="I185" s="156"/>
      <c r="J185" s="157">
        <f>ROUND(I185*H185,2)</f>
        <v>0</v>
      </c>
      <c r="K185" s="158"/>
      <c r="L185" s="34"/>
      <c r="M185" s="159" t="s">
        <v>1</v>
      </c>
      <c r="N185" s="160" t="s">
        <v>38</v>
      </c>
      <c r="O185" s="59"/>
      <c r="P185" s="161">
        <f>O185*H185</f>
        <v>0</v>
      </c>
      <c r="Q185" s="161">
        <v>0</v>
      </c>
      <c r="R185" s="161">
        <f>Q185*H185</f>
        <v>0</v>
      </c>
      <c r="S185" s="161">
        <v>0</v>
      </c>
      <c r="T185" s="16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3" t="s">
        <v>143</v>
      </c>
      <c r="AT185" s="163" t="s">
        <v>139</v>
      </c>
      <c r="AU185" s="163" t="s">
        <v>144</v>
      </c>
      <c r="AY185" s="18" t="s">
        <v>134</v>
      </c>
      <c r="BE185" s="164">
        <f>IF(N185="základní",J185,0)</f>
        <v>0</v>
      </c>
      <c r="BF185" s="164">
        <f>IF(N185="snížená",J185,0)</f>
        <v>0</v>
      </c>
      <c r="BG185" s="164">
        <f>IF(N185="zákl. přenesená",J185,0)</f>
        <v>0</v>
      </c>
      <c r="BH185" s="164">
        <f>IF(N185="sníž. přenesená",J185,0)</f>
        <v>0</v>
      </c>
      <c r="BI185" s="164">
        <f>IF(N185="nulová",J185,0)</f>
        <v>0</v>
      </c>
      <c r="BJ185" s="18" t="s">
        <v>80</v>
      </c>
      <c r="BK185" s="164">
        <f>ROUND(I185*H185,2)</f>
        <v>0</v>
      </c>
      <c r="BL185" s="18" t="s">
        <v>143</v>
      </c>
      <c r="BM185" s="163" t="s">
        <v>212</v>
      </c>
    </row>
    <row r="186" spans="1:65" s="13" customFormat="1">
      <c r="B186" s="165"/>
      <c r="D186" s="166" t="s">
        <v>146</v>
      </c>
      <c r="E186" s="167" t="s">
        <v>1</v>
      </c>
      <c r="F186" s="168" t="s">
        <v>213</v>
      </c>
      <c r="H186" s="169">
        <v>90</v>
      </c>
      <c r="I186" s="170"/>
      <c r="L186" s="165"/>
      <c r="M186" s="171"/>
      <c r="N186" s="172"/>
      <c r="O186" s="172"/>
      <c r="P186" s="172"/>
      <c r="Q186" s="172"/>
      <c r="R186" s="172"/>
      <c r="S186" s="172"/>
      <c r="T186" s="173"/>
      <c r="AT186" s="167" t="s">
        <v>146</v>
      </c>
      <c r="AU186" s="167" t="s">
        <v>144</v>
      </c>
      <c r="AV186" s="13" t="s">
        <v>82</v>
      </c>
      <c r="AW186" s="13" t="s">
        <v>30</v>
      </c>
      <c r="AX186" s="13" t="s">
        <v>73</v>
      </c>
      <c r="AY186" s="167" t="s">
        <v>134</v>
      </c>
    </row>
    <row r="187" spans="1:65" s="14" customFormat="1">
      <c r="B187" s="174"/>
      <c r="D187" s="166" t="s">
        <v>146</v>
      </c>
      <c r="E187" s="175" t="s">
        <v>1</v>
      </c>
      <c r="F187" s="176" t="s">
        <v>148</v>
      </c>
      <c r="H187" s="177">
        <v>90</v>
      </c>
      <c r="I187" s="178"/>
      <c r="L187" s="174"/>
      <c r="M187" s="179"/>
      <c r="N187" s="180"/>
      <c r="O187" s="180"/>
      <c r="P187" s="180"/>
      <c r="Q187" s="180"/>
      <c r="R187" s="180"/>
      <c r="S187" s="180"/>
      <c r="T187" s="181"/>
      <c r="AT187" s="175" t="s">
        <v>146</v>
      </c>
      <c r="AU187" s="175" t="s">
        <v>144</v>
      </c>
      <c r="AV187" s="14" t="s">
        <v>144</v>
      </c>
      <c r="AW187" s="14" t="s">
        <v>30</v>
      </c>
      <c r="AX187" s="14" t="s">
        <v>80</v>
      </c>
      <c r="AY187" s="175" t="s">
        <v>134</v>
      </c>
    </row>
    <row r="188" spans="1:65" s="2" customFormat="1" ht="24.2" customHeight="1">
      <c r="A188" s="33"/>
      <c r="B188" s="150"/>
      <c r="C188" s="151" t="s">
        <v>8</v>
      </c>
      <c r="D188" s="151" t="s">
        <v>139</v>
      </c>
      <c r="E188" s="152" t="s">
        <v>214</v>
      </c>
      <c r="F188" s="153" t="s">
        <v>215</v>
      </c>
      <c r="G188" s="154" t="s">
        <v>206</v>
      </c>
      <c r="H188" s="155">
        <v>1</v>
      </c>
      <c r="I188" s="156"/>
      <c r="J188" s="157">
        <f>ROUND(I188*H188,2)</f>
        <v>0</v>
      </c>
      <c r="K188" s="158"/>
      <c r="L188" s="34"/>
      <c r="M188" s="159" t="s">
        <v>1</v>
      </c>
      <c r="N188" s="160" t="s">
        <v>38</v>
      </c>
      <c r="O188" s="59"/>
      <c r="P188" s="161">
        <f>O188*H188</f>
        <v>0</v>
      </c>
      <c r="Q188" s="161">
        <v>0</v>
      </c>
      <c r="R188" s="161">
        <f>Q188*H188</f>
        <v>0</v>
      </c>
      <c r="S188" s="161">
        <v>0</v>
      </c>
      <c r="T188" s="16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3" t="s">
        <v>143</v>
      </c>
      <c r="AT188" s="163" t="s">
        <v>139</v>
      </c>
      <c r="AU188" s="163" t="s">
        <v>144</v>
      </c>
      <c r="AY188" s="18" t="s">
        <v>134</v>
      </c>
      <c r="BE188" s="164">
        <f>IF(N188="základní",J188,0)</f>
        <v>0</v>
      </c>
      <c r="BF188" s="164">
        <f>IF(N188="snížená",J188,0)</f>
        <v>0</v>
      </c>
      <c r="BG188" s="164">
        <f>IF(N188="zákl. přenesená",J188,0)</f>
        <v>0</v>
      </c>
      <c r="BH188" s="164">
        <f>IF(N188="sníž. přenesená",J188,0)</f>
        <v>0</v>
      </c>
      <c r="BI188" s="164">
        <f>IF(N188="nulová",J188,0)</f>
        <v>0</v>
      </c>
      <c r="BJ188" s="18" t="s">
        <v>80</v>
      </c>
      <c r="BK188" s="164">
        <f>ROUND(I188*H188,2)</f>
        <v>0</v>
      </c>
      <c r="BL188" s="18" t="s">
        <v>143</v>
      </c>
      <c r="BM188" s="163" t="s">
        <v>216</v>
      </c>
    </row>
    <row r="189" spans="1:65" s="13" customFormat="1">
      <c r="B189" s="165"/>
      <c r="D189" s="166" t="s">
        <v>146</v>
      </c>
      <c r="E189" s="167" t="s">
        <v>1</v>
      </c>
      <c r="F189" s="168" t="s">
        <v>80</v>
      </c>
      <c r="H189" s="169">
        <v>1</v>
      </c>
      <c r="I189" s="170"/>
      <c r="L189" s="165"/>
      <c r="M189" s="171"/>
      <c r="N189" s="172"/>
      <c r="O189" s="172"/>
      <c r="P189" s="172"/>
      <c r="Q189" s="172"/>
      <c r="R189" s="172"/>
      <c r="S189" s="172"/>
      <c r="T189" s="173"/>
      <c r="AT189" s="167" t="s">
        <v>146</v>
      </c>
      <c r="AU189" s="167" t="s">
        <v>144</v>
      </c>
      <c r="AV189" s="13" t="s">
        <v>82</v>
      </c>
      <c r="AW189" s="13" t="s">
        <v>30</v>
      </c>
      <c r="AX189" s="13" t="s">
        <v>73</v>
      </c>
      <c r="AY189" s="167" t="s">
        <v>134</v>
      </c>
    </row>
    <row r="190" spans="1:65" s="14" customFormat="1">
      <c r="B190" s="174"/>
      <c r="D190" s="166" t="s">
        <v>146</v>
      </c>
      <c r="E190" s="175" t="s">
        <v>1</v>
      </c>
      <c r="F190" s="176" t="s">
        <v>148</v>
      </c>
      <c r="H190" s="177">
        <v>1</v>
      </c>
      <c r="I190" s="178"/>
      <c r="L190" s="174"/>
      <c r="M190" s="179"/>
      <c r="N190" s="180"/>
      <c r="O190" s="180"/>
      <c r="P190" s="180"/>
      <c r="Q190" s="180"/>
      <c r="R190" s="180"/>
      <c r="S190" s="180"/>
      <c r="T190" s="181"/>
      <c r="AT190" s="175" t="s">
        <v>146</v>
      </c>
      <c r="AU190" s="175" t="s">
        <v>144</v>
      </c>
      <c r="AV190" s="14" t="s">
        <v>144</v>
      </c>
      <c r="AW190" s="14" t="s">
        <v>30</v>
      </c>
      <c r="AX190" s="14" t="s">
        <v>80</v>
      </c>
      <c r="AY190" s="175" t="s">
        <v>134</v>
      </c>
    </row>
    <row r="191" spans="1:65" s="12" customFormat="1" ht="20.85" customHeight="1">
      <c r="B191" s="137"/>
      <c r="D191" s="138" t="s">
        <v>72</v>
      </c>
      <c r="E191" s="148" t="s">
        <v>217</v>
      </c>
      <c r="F191" s="148" t="s">
        <v>218</v>
      </c>
      <c r="I191" s="140"/>
      <c r="J191" s="149">
        <f>BK191</f>
        <v>0</v>
      </c>
      <c r="L191" s="137"/>
      <c r="M191" s="142"/>
      <c r="N191" s="143"/>
      <c r="O191" s="143"/>
      <c r="P191" s="144">
        <f>SUM(P192:P194)</f>
        <v>0</v>
      </c>
      <c r="Q191" s="143"/>
      <c r="R191" s="144">
        <f>SUM(R192:R194)</f>
        <v>1.7600000000000001E-2</v>
      </c>
      <c r="S191" s="143"/>
      <c r="T191" s="145">
        <f>SUM(T192:T194)</f>
        <v>0</v>
      </c>
      <c r="AR191" s="138" t="s">
        <v>80</v>
      </c>
      <c r="AT191" s="146" t="s">
        <v>72</v>
      </c>
      <c r="AU191" s="146" t="s">
        <v>82</v>
      </c>
      <c r="AY191" s="138" t="s">
        <v>134</v>
      </c>
      <c r="BK191" s="147">
        <f>SUM(BK192:BK194)</f>
        <v>0</v>
      </c>
    </row>
    <row r="192" spans="1:65" s="2" customFormat="1" ht="24.2" customHeight="1">
      <c r="A192" s="33"/>
      <c r="B192" s="150"/>
      <c r="C192" s="151" t="s">
        <v>219</v>
      </c>
      <c r="D192" s="151" t="s">
        <v>139</v>
      </c>
      <c r="E192" s="152" t="s">
        <v>220</v>
      </c>
      <c r="F192" s="153" t="s">
        <v>221</v>
      </c>
      <c r="G192" s="154" t="s">
        <v>142</v>
      </c>
      <c r="H192" s="155">
        <v>440</v>
      </c>
      <c r="I192" s="156"/>
      <c r="J192" s="157">
        <f>ROUND(I192*H192,2)</f>
        <v>0</v>
      </c>
      <c r="K192" s="158"/>
      <c r="L192" s="34"/>
      <c r="M192" s="159" t="s">
        <v>1</v>
      </c>
      <c r="N192" s="160" t="s">
        <v>38</v>
      </c>
      <c r="O192" s="59"/>
      <c r="P192" s="161">
        <f>O192*H192</f>
        <v>0</v>
      </c>
      <c r="Q192" s="161">
        <v>4.0000000000000003E-5</v>
      </c>
      <c r="R192" s="161">
        <f>Q192*H192</f>
        <v>1.7600000000000001E-2</v>
      </c>
      <c r="S192" s="161">
        <v>0</v>
      </c>
      <c r="T192" s="16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3" t="s">
        <v>143</v>
      </c>
      <c r="AT192" s="163" t="s">
        <v>139</v>
      </c>
      <c r="AU192" s="163" t="s">
        <v>144</v>
      </c>
      <c r="AY192" s="18" t="s">
        <v>134</v>
      </c>
      <c r="BE192" s="164">
        <f>IF(N192="základní",J192,0)</f>
        <v>0</v>
      </c>
      <c r="BF192" s="164">
        <f>IF(N192="snížená",J192,0)</f>
        <v>0</v>
      </c>
      <c r="BG192" s="164">
        <f>IF(N192="zákl. přenesená",J192,0)</f>
        <v>0</v>
      </c>
      <c r="BH192" s="164">
        <f>IF(N192="sníž. přenesená",J192,0)</f>
        <v>0</v>
      </c>
      <c r="BI192" s="164">
        <f>IF(N192="nulová",J192,0)</f>
        <v>0</v>
      </c>
      <c r="BJ192" s="18" t="s">
        <v>80</v>
      </c>
      <c r="BK192" s="164">
        <f>ROUND(I192*H192,2)</f>
        <v>0</v>
      </c>
      <c r="BL192" s="18" t="s">
        <v>143</v>
      </c>
      <c r="BM192" s="163" t="s">
        <v>222</v>
      </c>
    </row>
    <row r="193" spans="1:65" s="13" customFormat="1">
      <c r="B193" s="165"/>
      <c r="D193" s="166" t="s">
        <v>146</v>
      </c>
      <c r="E193" s="167" t="s">
        <v>1</v>
      </c>
      <c r="F193" s="168" t="s">
        <v>223</v>
      </c>
      <c r="H193" s="169">
        <v>440</v>
      </c>
      <c r="I193" s="170"/>
      <c r="L193" s="165"/>
      <c r="M193" s="171"/>
      <c r="N193" s="172"/>
      <c r="O193" s="172"/>
      <c r="P193" s="172"/>
      <c r="Q193" s="172"/>
      <c r="R193" s="172"/>
      <c r="S193" s="172"/>
      <c r="T193" s="173"/>
      <c r="AT193" s="167" t="s">
        <v>146</v>
      </c>
      <c r="AU193" s="167" t="s">
        <v>144</v>
      </c>
      <c r="AV193" s="13" t="s">
        <v>82</v>
      </c>
      <c r="AW193" s="13" t="s">
        <v>30</v>
      </c>
      <c r="AX193" s="13" t="s">
        <v>73</v>
      </c>
      <c r="AY193" s="167" t="s">
        <v>134</v>
      </c>
    </row>
    <row r="194" spans="1:65" s="14" customFormat="1">
      <c r="B194" s="174"/>
      <c r="D194" s="166" t="s">
        <v>146</v>
      </c>
      <c r="E194" s="175" t="s">
        <v>1</v>
      </c>
      <c r="F194" s="176" t="s">
        <v>148</v>
      </c>
      <c r="H194" s="177">
        <v>440</v>
      </c>
      <c r="I194" s="178"/>
      <c r="L194" s="174"/>
      <c r="M194" s="179"/>
      <c r="N194" s="180"/>
      <c r="O194" s="180"/>
      <c r="P194" s="180"/>
      <c r="Q194" s="180"/>
      <c r="R194" s="180"/>
      <c r="S194" s="180"/>
      <c r="T194" s="181"/>
      <c r="AT194" s="175" t="s">
        <v>146</v>
      </c>
      <c r="AU194" s="175" t="s">
        <v>144</v>
      </c>
      <c r="AV194" s="14" t="s">
        <v>144</v>
      </c>
      <c r="AW194" s="14" t="s">
        <v>30</v>
      </c>
      <c r="AX194" s="14" t="s">
        <v>80</v>
      </c>
      <c r="AY194" s="175" t="s">
        <v>134</v>
      </c>
    </row>
    <row r="195" spans="1:65" s="12" customFormat="1" ht="20.85" customHeight="1">
      <c r="B195" s="137"/>
      <c r="D195" s="138" t="s">
        <v>72</v>
      </c>
      <c r="E195" s="148" t="s">
        <v>224</v>
      </c>
      <c r="F195" s="148" t="s">
        <v>225</v>
      </c>
      <c r="I195" s="140"/>
      <c r="J195" s="149">
        <f>BK195</f>
        <v>0</v>
      </c>
      <c r="L195" s="137"/>
      <c r="M195" s="142"/>
      <c r="N195" s="143"/>
      <c r="O195" s="143"/>
      <c r="P195" s="144">
        <f>SUM(P196:P201)</f>
        <v>0</v>
      </c>
      <c r="Q195" s="143"/>
      <c r="R195" s="144">
        <f>SUM(R196:R201)</f>
        <v>0</v>
      </c>
      <c r="S195" s="143"/>
      <c r="T195" s="145">
        <f>SUM(T196:T201)</f>
        <v>7.2409999999999997</v>
      </c>
      <c r="AR195" s="138" t="s">
        <v>80</v>
      </c>
      <c r="AT195" s="146" t="s">
        <v>72</v>
      </c>
      <c r="AU195" s="146" t="s">
        <v>82</v>
      </c>
      <c r="AY195" s="138" t="s">
        <v>134</v>
      </c>
      <c r="BK195" s="147">
        <f>SUM(BK196:BK201)</f>
        <v>0</v>
      </c>
    </row>
    <row r="196" spans="1:65" s="2" customFormat="1" ht="24.2" customHeight="1">
      <c r="A196" s="33"/>
      <c r="B196" s="150"/>
      <c r="C196" s="151" t="s">
        <v>226</v>
      </c>
      <c r="D196" s="151" t="s">
        <v>139</v>
      </c>
      <c r="E196" s="152" t="s">
        <v>227</v>
      </c>
      <c r="F196" s="153" t="s">
        <v>228</v>
      </c>
      <c r="G196" s="154" t="s">
        <v>142</v>
      </c>
      <c r="H196" s="155">
        <v>144.82</v>
      </c>
      <c r="I196" s="156"/>
      <c r="J196" s="157">
        <f>ROUND(I196*H196,2)</f>
        <v>0</v>
      </c>
      <c r="K196" s="158"/>
      <c r="L196" s="34"/>
      <c r="M196" s="159" t="s">
        <v>1</v>
      </c>
      <c r="N196" s="160" t="s">
        <v>38</v>
      </c>
      <c r="O196" s="59"/>
      <c r="P196" s="161">
        <f>O196*H196</f>
        <v>0</v>
      </c>
      <c r="Q196" s="161">
        <v>0</v>
      </c>
      <c r="R196" s="161">
        <f>Q196*H196</f>
        <v>0</v>
      </c>
      <c r="S196" s="161">
        <v>0.05</v>
      </c>
      <c r="T196" s="162">
        <f>S196*H196</f>
        <v>7.2409999999999997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3" t="s">
        <v>143</v>
      </c>
      <c r="AT196" s="163" t="s">
        <v>139</v>
      </c>
      <c r="AU196" s="163" t="s">
        <v>144</v>
      </c>
      <c r="AY196" s="18" t="s">
        <v>134</v>
      </c>
      <c r="BE196" s="164">
        <f>IF(N196="základní",J196,0)</f>
        <v>0</v>
      </c>
      <c r="BF196" s="164">
        <f>IF(N196="snížená",J196,0)</f>
        <v>0</v>
      </c>
      <c r="BG196" s="164">
        <f>IF(N196="zákl. přenesená",J196,0)</f>
        <v>0</v>
      </c>
      <c r="BH196" s="164">
        <f>IF(N196="sníž. přenesená",J196,0)</f>
        <v>0</v>
      </c>
      <c r="BI196" s="164">
        <f>IF(N196="nulová",J196,0)</f>
        <v>0</v>
      </c>
      <c r="BJ196" s="18" t="s">
        <v>80</v>
      </c>
      <c r="BK196" s="164">
        <f>ROUND(I196*H196,2)</f>
        <v>0</v>
      </c>
      <c r="BL196" s="18" t="s">
        <v>143</v>
      </c>
      <c r="BM196" s="163" t="s">
        <v>229</v>
      </c>
    </row>
    <row r="197" spans="1:65" s="13" customFormat="1">
      <c r="B197" s="165"/>
      <c r="D197" s="166" t="s">
        <v>146</v>
      </c>
      <c r="E197" s="167" t="s">
        <v>1</v>
      </c>
      <c r="F197" s="168" t="s">
        <v>147</v>
      </c>
      <c r="H197" s="169">
        <v>63.7</v>
      </c>
      <c r="I197" s="170"/>
      <c r="L197" s="165"/>
      <c r="M197" s="171"/>
      <c r="N197" s="172"/>
      <c r="O197" s="172"/>
      <c r="P197" s="172"/>
      <c r="Q197" s="172"/>
      <c r="R197" s="172"/>
      <c r="S197" s="172"/>
      <c r="T197" s="173"/>
      <c r="AT197" s="167" t="s">
        <v>146</v>
      </c>
      <c r="AU197" s="167" t="s">
        <v>144</v>
      </c>
      <c r="AV197" s="13" t="s">
        <v>82</v>
      </c>
      <c r="AW197" s="13" t="s">
        <v>30</v>
      </c>
      <c r="AX197" s="13" t="s">
        <v>73</v>
      </c>
      <c r="AY197" s="167" t="s">
        <v>134</v>
      </c>
    </row>
    <row r="198" spans="1:65" s="14" customFormat="1">
      <c r="B198" s="174"/>
      <c r="D198" s="166" t="s">
        <v>146</v>
      </c>
      <c r="E198" s="175" t="s">
        <v>1</v>
      </c>
      <c r="F198" s="176" t="s">
        <v>148</v>
      </c>
      <c r="H198" s="177">
        <v>63.7</v>
      </c>
      <c r="I198" s="178"/>
      <c r="L198" s="174"/>
      <c r="M198" s="179"/>
      <c r="N198" s="180"/>
      <c r="O198" s="180"/>
      <c r="P198" s="180"/>
      <c r="Q198" s="180"/>
      <c r="R198" s="180"/>
      <c r="S198" s="180"/>
      <c r="T198" s="181"/>
      <c r="AT198" s="175" t="s">
        <v>146</v>
      </c>
      <c r="AU198" s="175" t="s">
        <v>144</v>
      </c>
      <c r="AV198" s="14" t="s">
        <v>144</v>
      </c>
      <c r="AW198" s="14" t="s">
        <v>30</v>
      </c>
      <c r="AX198" s="14" t="s">
        <v>73</v>
      </c>
      <c r="AY198" s="175" t="s">
        <v>134</v>
      </c>
    </row>
    <row r="199" spans="1:65" s="13" customFormat="1">
      <c r="B199" s="165"/>
      <c r="D199" s="166" t="s">
        <v>146</v>
      </c>
      <c r="E199" s="167" t="s">
        <v>1</v>
      </c>
      <c r="F199" s="168" t="s">
        <v>149</v>
      </c>
      <c r="H199" s="169">
        <v>81.12</v>
      </c>
      <c r="I199" s="170"/>
      <c r="L199" s="165"/>
      <c r="M199" s="171"/>
      <c r="N199" s="172"/>
      <c r="O199" s="172"/>
      <c r="P199" s="172"/>
      <c r="Q199" s="172"/>
      <c r="R199" s="172"/>
      <c r="S199" s="172"/>
      <c r="T199" s="173"/>
      <c r="AT199" s="167" t="s">
        <v>146</v>
      </c>
      <c r="AU199" s="167" t="s">
        <v>144</v>
      </c>
      <c r="AV199" s="13" t="s">
        <v>82</v>
      </c>
      <c r="AW199" s="13" t="s">
        <v>30</v>
      </c>
      <c r="AX199" s="13" t="s">
        <v>73</v>
      </c>
      <c r="AY199" s="167" t="s">
        <v>134</v>
      </c>
    </row>
    <row r="200" spans="1:65" s="14" customFormat="1">
      <c r="B200" s="174"/>
      <c r="D200" s="166" t="s">
        <v>146</v>
      </c>
      <c r="E200" s="175" t="s">
        <v>1</v>
      </c>
      <c r="F200" s="176" t="s">
        <v>148</v>
      </c>
      <c r="H200" s="177">
        <v>81.12</v>
      </c>
      <c r="I200" s="178"/>
      <c r="L200" s="174"/>
      <c r="M200" s="179"/>
      <c r="N200" s="180"/>
      <c r="O200" s="180"/>
      <c r="P200" s="180"/>
      <c r="Q200" s="180"/>
      <c r="R200" s="180"/>
      <c r="S200" s="180"/>
      <c r="T200" s="181"/>
      <c r="AT200" s="175" t="s">
        <v>146</v>
      </c>
      <c r="AU200" s="175" t="s">
        <v>144</v>
      </c>
      <c r="AV200" s="14" t="s">
        <v>144</v>
      </c>
      <c r="AW200" s="14" t="s">
        <v>30</v>
      </c>
      <c r="AX200" s="14" t="s">
        <v>73</v>
      </c>
      <c r="AY200" s="175" t="s">
        <v>134</v>
      </c>
    </row>
    <row r="201" spans="1:65" s="15" customFormat="1">
      <c r="B201" s="182"/>
      <c r="D201" s="166" t="s">
        <v>146</v>
      </c>
      <c r="E201" s="183" t="s">
        <v>1</v>
      </c>
      <c r="F201" s="184" t="s">
        <v>150</v>
      </c>
      <c r="H201" s="185">
        <v>144.82</v>
      </c>
      <c r="I201" s="186"/>
      <c r="L201" s="182"/>
      <c r="M201" s="187"/>
      <c r="N201" s="188"/>
      <c r="O201" s="188"/>
      <c r="P201" s="188"/>
      <c r="Q201" s="188"/>
      <c r="R201" s="188"/>
      <c r="S201" s="188"/>
      <c r="T201" s="189"/>
      <c r="AT201" s="183" t="s">
        <v>146</v>
      </c>
      <c r="AU201" s="183" t="s">
        <v>144</v>
      </c>
      <c r="AV201" s="15" t="s">
        <v>143</v>
      </c>
      <c r="AW201" s="15" t="s">
        <v>30</v>
      </c>
      <c r="AX201" s="15" t="s">
        <v>80</v>
      </c>
      <c r="AY201" s="183" t="s">
        <v>134</v>
      </c>
    </row>
    <row r="202" spans="1:65" s="12" customFormat="1" ht="22.9" customHeight="1">
      <c r="B202" s="137"/>
      <c r="D202" s="138" t="s">
        <v>72</v>
      </c>
      <c r="E202" s="148" t="s">
        <v>230</v>
      </c>
      <c r="F202" s="148" t="s">
        <v>231</v>
      </c>
      <c r="I202" s="140"/>
      <c r="J202" s="149">
        <f>BK202</f>
        <v>0</v>
      </c>
      <c r="L202" s="137"/>
      <c r="M202" s="142"/>
      <c r="N202" s="143"/>
      <c r="O202" s="143"/>
      <c r="P202" s="144">
        <f>SUM(P203:P218)</f>
        <v>0</v>
      </c>
      <c r="Q202" s="143"/>
      <c r="R202" s="144">
        <f>SUM(R203:R218)</f>
        <v>0</v>
      </c>
      <c r="S202" s="143"/>
      <c r="T202" s="145">
        <f>SUM(T203:T218)</f>
        <v>0</v>
      </c>
      <c r="AR202" s="138" t="s">
        <v>80</v>
      </c>
      <c r="AT202" s="146" t="s">
        <v>72</v>
      </c>
      <c r="AU202" s="146" t="s">
        <v>80</v>
      </c>
      <c r="AY202" s="138" t="s">
        <v>134</v>
      </c>
      <c r="BK202" s="147">
        <f>SUM(BK203:BK218)</f>
        <v>0</v>
      </c>
    </row>
    <row r="203" spans="1:65" s="2" customFormat="1" ht="24.2" customHeight="1">
      <c r="A203" s="33"/>
      <c r="B203" s="150"/>
      <c r="C203" s="151" t="s">
        <v>232</v>
      </c>
      <c r="D203" s="151" t="s">
        <v>139</v>
      </c>
      <c r="E203" s="152" t="s">
        <v>233</v>
      </c>
      <c r="F203" s="153" t="s">
        <v>234</v>
      </c>
      <c r="G203" s="154" t="s">
        <v>235</v>
      </c>
      <c r="H203" s="155">
        <v>53.311</v>
      </c>
      <c r="I203" s="156"/>
      <c r="J203" s="157">
        <f>ROUND(I203*H203,2)</f>
        <v>0</v>
      </c>
      <c r="K203" s="158"/>
      <c r="L203" s="34"/>
      <c r="M203" s="159" t="s">
        <v>1</v>
      </c>
      <c r="N203" s="160" t="s">
        <v>38</v>
      </c>
      <c r="O203" s="59"/>
      <c r="P203" s="161">
        <f>O203*H203</f>
        <v>0</v>
      </c>
      <c r="Q203" s="161">
        <v>0</v>
      </c>
      <c r="R203" s="161">
        <f>Q203*H203</f>
        <v>0</v>
      </c>
      <c r="S203" s="161">
        <v>0</v>
      </c>
      <c r="T203" s="16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3" t="s">
        <v>143</v>
      </c>
      <c r="AT203" s="163" t="s">
        <v>139</v>
      </c>
      <c r="AU203" s="163" t="s">
        <v>82</v>
      </c>
      <c r="AY203" s="18" t="s">
        <v>134</v>
      </c>
      <c r="BE203" s="164">
        <f>IF(N203="základní",J203,0)</f>
        <v>0</v>
      </c>
      <c r="BF203" s="164">
        <f>IF(N203="snížená",J203,0)</f>
        <v>0</v>
      </c>
      <c r="BG203" s="164">
        <f>IF(N203="zákl. přenesená",J203,0)</f>
        <v>0</v>
      </c>
      <c r="BH203" s="164">
        <f>IF(N203="sníž. přenesená",J203,0)</f>
        <v>0</v>
      </c>
      <c r="BI203" s="164">
        <f>IF(N203="nulová",J203,0)</f>
        <v>0</v>
      </c>
      <c r="BJ203" s="18" t="s">
        <v>80</v>
      </c>
      <c r="BK203" s="164">
        <f>ROUND(I203*H203,2)</f>
        <v>0</v>
      </c>
      <c r="BL203" s="18" t="s">
        <v>143</v>
      </c>
      <c r="BM203" s="163" t="s">
        <v>236</v>
      </c>
    </row>
    <row r="204" spans="1:65" s="2" customFormat="1" ht="24.2" customHeight="1">
      <c r="A204" s="33"/>
      <c r="B204" s="150"/>
      <c r="C204" s="151" t="s">
        <v>237</v>
      </c>
      <c r="D204" s="151" t="s">
        <v>139</v>
      </c>
      <c r="E204" s="152" t="s">
        <v>238</v>
      </c>
      <c r="F204" s="153" t="s">
        <v>239</v>
      </c>
      <c r="G204" s="154" t="s">
        <v>235</v>
      </c>
      <c r="H204" s="155">
        <v>799.51499999999999</v>
      </c>
      <c r="I204" s="156"/>
      <c r="J204" s="157">
        <f>ROUND(I204*H204,2)</f>
        <v>0</v>
      </c>
      <c r="K204" s="158"/>
      <c r="L204" s="34"/>
      <c r="M204" s="159" t="s">
        <v>1</v>
      </c>
      <c r="N204" s="160" t="s">
        <v>38</v>
      </c>
      <c r="O204" s="59"/>
      <c r="P204" s="161">
        <f>O204*H204</f>
        <v>0</v>
      </c>
      <c r="Q204" s="161">
        <v>0</v>
      </c>
      <c r="R204" s="161">
        <f>Q204*H204</f>
        <v>0</v>
      </c>
      <c r="S204" s="161">
        <v>0</v>
      </c>
      <c r="T204" s="16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3" t="s">
        <v>143</v>
      </c>
      <c r="AT204" s="163" t="s">
        <v>139</v>
      </c>
      <c r="AU204" s="163" t="s">
        <v>82</v>
      </c>
      <c r="AY204" s="18" t="s">
        <v>134</v>
      </c>
      <c r="BE204" s="164">
        <f>IF(N204="základní",J204,0)</f>
        <v>0</v>
      </c>
      <c r="BF204" s="164">
        <f>IF(N204="snížená",J204,0)</f>
        <v>0</v>
      </c>
      <c r="BG204" s="164">
        <f>IF(N204="zákl. přenesená",J204,0)</f>
        <v>0</v>
      </c>
      <c r="BH204" s="164">
        <f>IF(N204="sníž. přenesená",J204,0)</f>
        <v>0</v>
      </c>
      <c r="BI204" s="164">
        <f>IF(N204="nulová",J204,0)</f>
        <v>0</v>
      </c>
      <c r="BJ204" s="18" t="s">
        <v>80</v>
      </c>
      <c r="BK204" s="164">
        <f>ROUND(I204*H204,2)</f>
        <v>0</v>
      </c>
      <c r="BL204" s="18" t="s">
        <v>143</v>
      </c>
      <c r="BM204" s="163" t="s">
        <v>240</v>
      </c>
    </row>
    <row r="205" spans="1:65" s="13" customFormat="1">
      <c r="B205" s="165"/>
      <c r="D205" s="166" t="s">
        <v>146</v>
      </c>
      <c r="E205" s="167" t="s">
        <v>1</v>
      </c>
      <c r="F205" s="168" t="s">
        <v>241</v>
      </c>
      <c r="H205" s="169">
        <v>799.51499999999999</v>
      </c>
      <c r="I205" s="170"/>
      <c r="L205" s="165"/>
      <c r="M205" s="171"/>
      <c r="N205" s="172"/>
      <c r="O205" s="172"/>
      <c r="P205" s="172"/>
      <c r="Q205" s="172"/>
      <c r="R205" s="172"/>
      <c r="S205" s="172"/>
      <c r="T205" s="173"/>
      <c r="AT205" s="167" t="s">
        <v>146</v>
      </c>
      <c r="AU205" s="167" t="s">
        <v>82</v>
      </c>
      <c r="AV205" s="13" t="s">
        <v>82</v>
      </c>
      <c r="AW205" s="13" t="s">
        <v>30</v>
      </c>
      <c r="AX205" s="13" t="s">
        <v>73</v>
      </c>
      <c r="AY205" s="167" t="s">
        <v>134</v>
      </c>
    </row>
    <row r="206" spans="1:65" s="14" customFormat="1">
      <c r="B206" s="174"/>
      <c r="D206" s="166" t="s">
        <v>146</v>
      </c>
      <c r="E206" s="175" t="s">
        <v>1</v>
      </c>
      <c r="F206" s="176" t="s">
        <v>148</v>
      </c>
      <c r="H206" s="177">
        <v>799.51499999999999</v>
      </c>
      <c r="I206" s="178"/>
      <c r="L206" s="174"/>
      <c r="M206" s="179"/>
      <c r="N206" s="180"/>
      <c r="O206" s="180"/>
      <c r="P206" s="180"/>
      <c r="Q206" s="180"/>
      <c r="R206" s="180"/>
      <c r="S206" s="180"/>
      <c r="T206" s="181"/>
      <c r="AT206" s="175" t="s">
        <v>146</v>
      </c>
      <c r="AU206" s="175" t="s">
        <v>82</v>
      </c>
      <c r="AV206" s="14" t="s">
        <v>144</v>
      </c>
      <c r="AW206" s="14" t="s">
        <v>30</v>
      </c>
      <c r="AX206" s="14" t="s">
        <v>80</v>
      </c>
      <c r="AY206" s="175" t="s">
        <v>134</v>
      </c>
    </row>
    <row r="207" spans="1:65" s="2" customFormat="1" ht="24.2" customHeight="1">
      <c r="A207" s="33"/>
      <c r="B207" s="150"/>
      <c r="C207" s="151" t="s">
        <v>242</v>
      </c>
      <c r="D207" s="151" t="s">
        <v>139</v>
      </c>
      <c r="E207" s="152" t="s">
        <v>243</v>
      </c>
      <c r="F207" s="153" t="s">
        <v>244</v>
      </c>
      <c r="G207" s="154" t="s">
        <v>235</v>
      </c>
      <c r="H207" s="155">
        <v>53.311</v>
      </c>
      <c r="I207" s="156"/>
      <c r="J207" s="157">
        <f>ROUND(I207*H207,2)</f>
        <v>0</v>
      </c>
      <c r="K207" s="158"/>
      <c r="L207" s="34"/>
      <c r="M207" s="159" t="s">
        <v>1</v>
      </c>
      <c r="N207" s="160" t="s">
        <v>38</v>
      </c>
      <c r="O207" s="59"/>
      <c r="P207" s="161">
        <f>O207*H207</f>
        <v>0</v>
      </c>
      <c r="Q207" s="161">
        <v>0</v>
      </c>
      <c r="R207" s="161">
        <f>Q207*H207</f>
        <v>0</v>
      </c>
      <c r="S207" s="161">
        <v>0</v>
      </c>
      <c r="T207" s="16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3" t="s">
        <v>143</v>
      </c>
      <c r="AT207" s="163" t="s">
        <v>139</v>
      </c>
      <c r="AU207" s="163" t="s">
        <v>82</v>
      </c>
      <c r="AY207" s="18" t="s">
        <v>134</v>
      </c>
      <c r="BE207" s="164">
        <f>IF(N207="základní",J207,0)</f>
        <v>0</v>
      </c>
      <c r="BF207" s="164">
        <f>IF(N207="snížená",J207,0)</f>
        <v>0</v>
      </c>
      <c r="BG207" s="164">
        <f>IF(N207="zákl. přenesená",J207,0)</f>
        <v>0</v>
      </c>
      <c r="BH207" s="164">
        <f>IF(N207="sníž. přenesená",J207,0)</f>
        <v>0</v>
      </c>
      <c r="BI207" s="164">
        <f>IF(N207="nulová",J207,0)</f>
        <v>0</v>
      </c>
      <c r="BJ207" s="18" t="s">
        <v>80</v>
      </c>
      <c r="BK207" s="164">
        <f>ROUND(I207*H207,2)</f>
        <v>0</v>
      </c>
      <c r="BL207" s="18" t="s">
        <v>143</v>
      </c>
      <c r="BM207" s="163" t="s">
        <v>245</v>
      </c>
    </row>
    <row r="208" spans="1:65" s="2" customFormat="1" ht="33" customHeight="1">
      <c r="A208" s="33"/>
      <c r="B208" s="150"/>
      <c r="C208" s="151" t="s">
        <v>7</v>
      </c>
      <c r="D208" s="151" t="s">
        <v>139</v>
      </c>
      <c r="E208" s="152" t="s">
        <v>246</v>
      </c>
      <c r="F208" s="153" t="s">
        <v>247</v>
      </c>
      <c r="G208" s="154" t="s">
        <v>235</v>
      </c>
      <c r="H208" s="155">
        <v>25</v>
      </c>
      <c r="I208" s="156"/>
      <c r="J208" s="157">
        <f>ROUND(I208*H208,2)</f>
        <v>0</v>
      </c>
      <c r="K208" s="158"/>
      <c r="L208" s="34"/>
      <c r="M208" s="159" t="s">
        <v>1</v>
      </c>
      <c r="N208" s="160" t="s">
        <v>38</v>
      </c>
      <c r="O208" s="59"/>
      <c r="P208" s="161">
        <f>O208*H208</f>
        <v>0</v>
      </c>
      <c r="Q208" s="161">
        <v>0</v>
      </c>
      <c r="R208" s="161">
        <f>Q208*H208</f>
        <v>0</v>
      </c>
      <c r="S208" s="161">
        <v>0</v>
      </c>
      <c r="T208" s="16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3" t="s">
        <v>143</v>
      </c>
      <c r="AT208" s="163" t="s">
        <v>139</v>
      </c>
      <c r="AU208" s="163" t="s">
        <v>82</v>
      </c>
      <c r="AY208" s="18" t="s">
        <v>134</v>
      </c>
      <c r="BE208" s="164">
        <f>IF(N208="základní",J208,0)</f>
        <v>0</v>
      </c>
      <c r="BF208" s="164">
        <f>IF(N208="snížená",J208,0)</f>
        <v>0</v>
      </c>
      <c r="BG208" s="164">
        <f>IF(N208="zákl. přenesená",J208,0)</f>
        <v>0</v>
      </c>
      <c r="BH208" s="164">
        <f>IF(N208="sníž. přenesená",J208,0)</f>
        <v>0</v>
      </c>
      <c r="BI208" s="164">
        <f>IF(N208="nulová",J208,0)</f>
        <v>0</v>
      </c>
      <c r="BJ208" s="18" t="s">
        <v>80</v>
      </c>
      <c r="BK208" s="164">
        <f>ROUND(I208*H208,2)</f>
        <v>0</v>
      </c>
      <c r="BL208" s="18" t="s">
        <v>143</v>
      </c>
      <c r="BM208" s="163" t="s">
        <v>248</v>
      </c>
    </row>
    <row r="209" spans="1:65" s="13" customFormat="1">
      <c r="B209" s="165"/>
      <c r="D209" s="166" t="s">
        <v>146</v>
      </c>
      <c r="E209" s="167" t="s">
        <v>1</v>
      </c>
      <c r="F209" s="168" t="s">
        <v>249</v>
      </c>
      <c r="H209" s="169">
        <v>25</v>
      </c>
      <c r="I209" s="170"/>
      <c r="L209" s="165"/>
      <c r="M209" s="171"/>
      <c r="N209" s="172"/>
      <c r="O209" s="172"/>
      <c r="P209" s="172"/>
      <c r="Q209" s="172"/>
      <c r="R209" s="172"/>
      <c r="S209" s="172"/>
      <c r="T209" s="173"/>
      <c r="AT209" s="167" t="s">
        <v>146</v>
      </c>
      <c r="AU209" s="167" t="s">
        <v>82</v>
      </c>
      <c r="AV209" s="13" t="s">
        <v>82</v>
      </c>
      <c r="AW209" s="13" t="s">
        <v>30</v>
      </c>
      <c r="AX209" s="13" t="s">
        <v>73</v>
      </c>
      <c r="AY209" s="167" t="s">
        <v>134</v>
      </c>
    </row>
    <row r="210" spans="1:65" s="14" customFormat="1">
      <c r="B210" s="174"/>
      <c r="D210" s="166" t="s">
        <v>146</v>
      </c>
      <c r="E210" s="175" t="s">
        <v>1</v>
      </c>
      <c r="F210" s="176" t="s">
        <v>148</v>
      </c>
      <c r="H210" s="177">
        <v>25</v>
      </c>
      <c r="I210" s="178"/>
      <c r="L210" s="174"/>
      <c r="M210" s="179"/>
      <c r="N210" s="180"/>
      <c r="O210" s="180"/>
      <c r="P210" s="180"/>
      <c r="Q210" s="180"/>
      <c r="R210" s="180"/>
      <c r="S210" s="180"/>
      <c r="T210" s="181"/>
      <c r="AT210" s="175" t="s">
        <v>146</v>
      </c>
      <c r="AU210" s="175" t="s">
        <v>82</v>
      </c>
      <c r="AV210" s="14" t="s">
        <v>144</v>
      </c>
      <c r="AW210" s="14" t="s">
        <v>30</v>
      </c>
      <c r="AX210" s="14" t="s">
        <v>80</v>
      </c>
      <c r="AY210" s="175" t="s">
        <v>134</v>
      </c>
    </row>
    <row r="211" spans="1:65" s="2" customFormat="1" ht="24.2" customHeight="1">
      <c r="A211" s="33"/>
      <c r="B211" s="150"/>
      <c r="C211" s="151" t="s">
        <v>250</v>
      </c>
      <c r="D211" s="151" t="s">
        <v>139</v>
      </c>
      <c r="E211" s="152" t="s">
        <v>251</v>
      </c>
      <c r="F211" s="153" t="s">
        <v>252</v>
      </c>
      <c r="G211" s="154" t="s">
        <v>235</v>
      </c>
      <c r="H211" s="155">
        <v>4.8</v>
      </c>
      <c r="I211" s="156"/>
      <c r="J211" s="157">
        <f>ROUND(I211*H211,2)</f>
        <v>0</v>
      </c>
      <c r="K211" s="158"/>
      <c r="L211" s="34"/>
      <c r="M211" s="159" t="s">
        <v>1</v>
      </c>
      <c r="N211" s="160" t="s">
        <v>38</v>
      </c>
      <c r="O211" s="59"/>
      <c r="P211" s="161">
        <f>O211*H211</f>
        <v>0</v>
      </c>
      <c r="Q211" s="161">
        <v>0</v>
      </c>
      <c r="R211" s="161">
        <f>Q211*H211</f>
        <v>0</v>
      </c>
      <c r="S211" s="161">
        <v>0</v>
      </c>
      <c r="T211" s="16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3" t="s">
        <v>143</v>
      </c>
      <c r="AT211" s="163" t="s">
        <v>139</v>
      </c>
      <c r="AU211" s="163" t="s">
        <v>82</v>
      </c>
      <c r="AY211" s="18" t="s">
        <v>134</v>
      </c>
      <c r="BE211" s="164">
        <f>IF(N211="základní",J211,0)</f>
        <v>0</v>
      </c>
      <c r="BF211" s="164">
        <f>IF(N211="snížená",J211,0)</f>
        <v>0</v>
      </c>
      <c r="BG211" s="164">
        <f>IF(N211="zákl. přenesená",J211,0)</f>
        <v>0</v>
      </c>
      <c r="BH211" s="164">
        <f>IF(N211="sníž. přenesená",J211,0)</f>
        <v>0</v>
      </c>
      <c r="BI211" s="164">
        <f>IF(N211="nulová",J211,0)</f>
        <v>0</v>
      </c>
      <c r="BJ211" s="18" t="s">
        <v>80</v>
      </c>
      <c r="BK211" s="164">
        <f>ROUND(I211*H211,2)</f>
        <v>0</v>
      </c>
      <c r="BL211" s="18" t="s">
        <v>143</v>
      </c>
      <c r="BM211" s="163" t="s">
        <v>253</v>
      </c>
    </row>
    <row r="212" spans="1:65" s="13" customFormat="1">
      <c r="B212" s="165"/>
      <c r="D212" s="166" t="s">
        <v>146</v>
      </c>
      <c r="E212" s="167" t="s">
        <v>1</v>
      </c>
      <c r="F212" s="168" t="s">
        <v>254</v>
      </c>
      <c r="H212" s="169">
        <v>4.8</v>
      </c>
      <c r="I212" s="170"/>
      <c r="L212" s="165"/>
      <c r="M212" s="171"/>
      <c r="N212" s="172"/>
      <c r="O212" s="172"/>
      <c r="P212" s="172"/>
      <c r="Q212" s="172"/>
      <c r="R212" s="172"/>
      <c r="S212" s="172"/>
      <c r="T212" s="173"/>
      <c r="AT212" s="167" t="s">
        <v>146</v>
      </c>
      <c r="AU212" s="167" t="s">
        <v>82</v>
      </c>
      <c r="AV212" s="13" t="s">
        <v>82</v>
      </c>
      <c r="AW212" s="13" t="s">
        <v>30</v>
      </c>
      <c r="AX212" s="13" t="s">
        <v>73</v>
      </c>
      <c r="AY212" s="167" t="s">
        <v>134</v>
      </c>
    </row>
    <row r="213" spans="1:65" s="14" customFormat="1">
      <c r="B213" s="174"/>
      <c r="D213" s="166" t="s">
        <v>146</v>
      </c>
      <c r="E213" s="175" t="s">
        <v>1</v>
      </c>
      <c r="F213" s="176" t="s">
        <v>148</v>
      </c>
      <c r="H213" s="177">
        <v>4.8</v>
      </c>
      <c r="I213" s="178"/>
      <c r="L213" s="174"/>
      <c r="M213" s="179"/>
      <c r="N213" s="180"/>
      <c r="O213" s="180"/>
      <c r="P213" s="180"/>
      <c r="Q213" s="180"/>
      <c r="R213" s="180"/>
      <c r="S213" s="180"/>
      <c r="T213" s="181"/>
      <c r="AT213" s="175" t="s">
        <v>146</v>
      </c>
      <c r="AU213" s="175" t="s">
        <v>82</v>
      </c>
      <c r="AV213" s="14" t="s">
        <v>144</v>
      </c>
      <c r="AW213" s="14" t="s">
        <v>30</v>
      </c>
      <c r="AX213" s="14" t="s">
        <v>80</v>
      </c>
      <c r="AY213" s="175" t="s">
        <v>134</v>
      </c>
    </row>
    <row r="214" spans="1:65" s="2" customFormat="1" ht="37.9" customHeight="1">
      <c r="A214" s="33"/>
      <c r="B214" s="150"/>
      <c r="C214" s="151" t="s">
        <v>255</v>
      </c>
      <c r="D214" s="151" t="s">
        <v>139</v>
      </c>
      <c r="E214" s="152" t="s">
        <v>256</v>
      </c>
      <c r="F214" s="153" t="s">
        <v>257</v>
      </c>
      <c r="G214" s="154" t="s">
        <v>235</v>
      </c>
      <c r="H214" s="155">
        <v>14.3</v>
      </c>
      <c r="I214" s="156"/>
      <c r="J214" s="157">
        <f>ROUND(I214*H214,2)</f>
        <v>0</v>
      </c>
      <c r="K214" s="158"/>
      <c r="L214" s="34"/>
      <c r="M214" s="159" t="s">
        <v>1</v>
      </c>
      <c r="N214" s="160" t="s">
        <v>38</v>
      </c>
      <c r="O214" s="59"/>
      <c r="P214" s="161">
        <f>O214*H214</f>
        <v>0</v>
      </c>
      <c r="Q214" s="161">
        <v>0</v>
      </c>
      <c r="R214" s="161">
        <f>Q214*H214</f>
        <v>0</v>
      </c>
      <c r="S214" s="161">
        <v>0</v>
      </c>
      <c r="T214" s="16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3" t="s">
        <v>143</v>
      </c>
      <c r="AT214" s="163" t="s">
        <v>139</v>
      </c>
      <c r="AU214" s="163" t="s">
        <v>82</v>
      </c>
      <c r="AY214" s="18" t="s">
        <v>134</v>
      </c>
      <c r="BE214" s="164">
        <f>IF(N214="základní",J214,0)</f>
        <v>0</v>
      </c>
      <c r="BF214" s="164">
        <f>IF(N214="snížená",J214,0)</f>
        <v>0</v>
      </c>
      <c r="BG214" s="164">
        <f>IF(N214="zákl. přenesená",J214,0)</f>
        <v>0</v>
      </c>
      <c r="BH214" s="164">
        <f>IF(N214="sníž. přenesená",J214,0)</f>
        <v>0</v>
      </c>
      <c r="BI214" s="164">
        <f>IF(N214="nulová",J214,0)</f>
        <v>0</v>
      </c>
      <c r="BJ214" s="18" t="s">
        <v>80</v>
      </c>
      <c r="BK214" s="164">
        <f>ROUND(I214*H214,2)</f>
        <v>0</v>
      </c>
      <c r="BL214" s="18" t="s">
        <v>143</v>
      </c>
      <c r="BM214" s="163" t="s">
        <v>258</v>
      </c>
    </row>
    <row r="215" spans="1:65" s="13" customFormat="1">
      <c r="B215" s="165"/>
      <c r="D215" s="166" t="s">
        <v>146</v>
      </c>
      <c r="E215" s="167" t="s">
        <v>1</v>
      </c>
      <c r="F215" s="168" t="s">
        <v>259</v>
      </c>
      <c r="H215" s="169">
        <v>14.3</v>
      </c>
      <c r="I215" s="170"/>
      <c r="L215" s="165"/>
      <c r="M215" s="171"/>
      <c r="N215" s="172"/>
      <c r="O215" s="172"/>
      <c r="P215" s="172"/>
      <c r="Q215" s="172"/>
      <c r="R215" s="172"/>
      <c r="S215" s="172"/>
      <c r="T215" s="173"/>
      <c r="AT215" s="167" t="s">
        <v>146</v>
      </c>
      <c r="AU215" s="167" t="s">
        <v>82</v>
      </c>
      <c r="AV215" s="13" t="s">
        <v>82</v>
      </c>
      <c r="AW215" s="13" t="s">
        <v>30</v>
      </c>
      <c r="AX215" s="13" t="s">
        <v>80</v>
      </c>
      <c r="AY215" s="167" t="s">
        <v>134</v>
      </c>
    </row>
    <row r="216" spans="1:65" s="2" customFormat="1" ht="24.2" customHeight="1">
      <c r="A216" s="33"/>
      <c r="B216" s="150"/>
      <c r="C216" s="151" t="s">
        <v>260</v>
      </c>
      <c r="D216" s="151" t="s">
        <v>139</v>
      </c>
      <c r="E216" s="152" t="s">
        <v>261</v>
      </c>
      <c r="F216" s="153" t="s">
        <v>262</v>
      </c>
      <c r="G216" s="154" t="s">
        <v>235</v>
      </c>
      <c r="H216" s="155">
        <v>9.5009999999999994</v>
      </c>
      <c r="I216" s="156"/>
      <c r="J216" s="157">
        <f>ROUND(I216*H216,2)</f>
        <v>0</v>
      </c>
      <c r="K216" s="158"/>
      <c r="L216" s="34"/>
      <c r="M216" s="159" t="s">
        <v>1</v>
      </c>
      <c r="N216" s="160" t="s">
        <v>38</v>
      </c>
      <c r="O216" s="59"/>
      <c r="P216" s="161">
        <f>O216*H216</f>
        <v>0</v>
      </c>
      <c r="Q216" s="161">
        <v>0</v>
      </c>
      <c r="R216" s="161">
        <f>Q216*H216</f>
        <v>0</v>
      </c>
      <c r="S216" s="161">
        <v>0</v>
      </c>
      <c r="T216" s="16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3" t="s">
        <v>143</v>
      </c>
      <c r="AT216" s="163" t="s">
        <v>139</v>
      </c>
      <c r="AU216" s="163" t="s">
        <v>82</v>
      </c>
      <c r="AY216" s="18" t="s">
        <v>134</v>
      </c>
      <c r="BE216" s="164">
        <f>IF(N216="základní",J216,0)</f>
        <v>0</v>
      </c>
      <c r="BF216" s="164">
        <f>IF(N216="snížená",J216,0)</f>
        <v>0</v>
      </c>
      <c r="BG216" s="164">
        <f>IF(N216="zákl. přenesená",J216,0)</f>
        <v>0</v>
      </c>
      <c r="BH216" s="164">
        <f>IF(N216="sníž. přenesená",J216,0)</f>
        <v>0</v>
      </c>
      <c r="BI216" s="164">
        <f>IF(N216="nulová",J216,0)</f>
        <v>0</v>
      </c>
      <c r="BJ216" s="18" t="s">
        <v>80</v>
      </c>
      <c r="BK216" s="164">
        <f>ROUND(I216*H216,2)</f>
        <v>0</v>
      </c>
      <c r="BL216" s="18" t="s">
        <v>143</v>
      </c>
      <c r="BM216" s="163" t="s">
        <v>263</v>
      </c>
    </row>
    <row r="217" spans="1:65" s="13" customFormat="1">
      <c r="B217" s="165"/>
      <c r="D217" s="166" t="s">
        <v>146</v>
      </c>
      <c r="E217" s="167" t="s">
        <v>1</v>
      </c>
      <c r="F217" s="168" t="s">
        <v>264</v>
      </c>
      <c r="H217" s="169">
        <v>9.5009999999999994</v>
      </c>
      <c r="I217" s="170"/>
      <c r="L217" s="165"/>
      <c r="M217" s="171"/>
      <c r="N217" s="172"/>
      <c r="O217" s="172"/>
      <c r="P217" s="172"/>
      <c r="Q217" s="172"/>
      <c r="R217" s="172"/>
      <c r="S217" s="172"/>
      <c r="T217" s="173"/>
      <c r="AT217" s="167" t="s">
        <v>146</v>
      </c>
      <c r="AU217" s="167" t="s">
        <v>82</v>
      </c>
      <c r="AV217" s="13" t="s">
        <v>82</v>
      </c>
      <c r="AW217" s="13" t="s">
        <v>30</v>
      </c>
      <c r="AX217" s="13" t="s">
        <v>73</v>
      </c>
      <c r="AY217" s="167" t="s">
        <v>134</v>
      </c>
    </row>
    <row r="218" spans="1:65" s="14" customFormat="1">
      <c r="B218" s="174"/>
      <c r="D218" s="166" t="s">
        <v>146</v>
      </c>
      <c r="E218" s="175" t="s">
        <v>1</v>
      </c>
      <c r="F218" s="176" t="s">
        <v>148</v>
      </c>
      <c r="H218" s="177">
        <v>9.5009999999999994</v>
      </c>
      <c r="I218" s="178"/>
      <c r="L218" s="174"/>
      <c r="M218" s="179"/>
      <c r="N218" s="180"/>
      <c r="O218" s="180"/>
      <c r="P218" s="180"/>
      <c r="Q218" s="180"/>
      <c r="R218" s="180"/>
      <c r="S218" s="180"/>
      <c r="T218" s="181"/>
      <c r="AT218" s="175" t="s">
        <v>146</v>
      </c>
      <c r="AU218" s="175" t="s">
        <v>82</v>
      </c>
      <c r="AV218" s="14" t="s">
        <v>144</v>
      </c>
      <c r="AW218" s="14" t="s">
        <v>30</v>
      </c>
      <c r="AX218" s="14" t="s">
        <v>80</v>
      </c>
      <c r="AY218" s="175" t="s">
        <v>134</v>
      </c>
    </row>
    <row r="219" spans="1:65" s="12" customFormat="1" ht="22.9" customHeight="1">
      <c r="B219" s="137"/>
      <c r="D219" s="138" t="s">
        <v>72</v>
      </c>
      <c r="E219" s="148" t="s">
        <v>265</v>
      </c>
      <c r="F219" s="148" t="s">
        <v>266</v>
      </c>
      <c r="I219" s="140"/>
      <c r="J219" s="149">
        <f>BK219</f>
        <v>0</v>
      </c>
      <c r="L219" s="137"/>
      <c r="M219" s="142"/>
      <c r="N219" s="143"/>
      <c r="O219" s="143"/>
      <c r="P219" s="144">
        <f>P220</f>
        <v>0</v>
      </c>
      <c r="Q219" s="143"/>
      <c r="R219" s="144">
        <f>R220</f>
        <v>0</v>
      </c>
      <c r="S219" s="143"/>
      <c r="T219" s="145">
        <f>T220</f>
        <v>0</v>
      </c>
      <c r="AR219" s="138" t="s">
        <v>80</v>
      </c>
      <c r="AT219" s="146" t="s">
        <v>72</v>
      </c>
      <c r="AU219" s="146" t="s">
        <v>80</v>
      </c>
      <c r="AY219" s="138" t="s">
        <v>134</v>
      </c>
      <c r="BK219" s="147">
        <f>BK220</f>
        <v>0</v>
      </c>
    </row>
    <row r="220" spans="1:65" s="2" customFormat="1" ht="16.5" customHeight="1">
      <c r="A220" s="33"/>
      <c r="B220" s="150"/>
      <c r="C220" s="151" t="s">
        <v>249</v>
      </c>
      <c r="D220" s="151" t="s">
        <v>139</v>
      </c>
      <c r="E220" s="152" t="s">
        <v>267</v>
      </c>
      <c r="F220" s="153" t="s">
        <v>268</v>
      </c>
      <c r="G220" s="154" t="s">
        <v>235</v>
      </c>
      <c r="H220" s="155">
        <v>2.2490000000000001</v>
      </c>
      <c r="I220" s="156"/>
      <c r="J220" s="157">
        <f>ROUND(I220*H220,2)</f>
        <v>0</v>
      </c>
      <c r="K220" s="158"/>
      <c r="L220" s="34"/>
      <c r="M220" s="159" t="s">
        <v>1</v>
      </c>
      <c r="N220" s="160" t="s">
        <v>38</v>
      </c>
      <c r="O220" s="59"/>
      <c r="P220" s="161">
        <f>O220*H220</f>
        <v>0</v>
      </c>
      <c r="Q220" s="161">
        <v>0</v>
      </c>
      <c r="R220" s="161">
        <f>Q220*H220</f>
        <v>0</v>
      </c>
      <c r="S220" s="161">
        <v>0</v>
      </c>
      <c r="T220" s="16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3" t="s">
        <v>143</v>
      </c>
      <c r="AT220" s="163" t="s">
        <v>139</v>
      </c>
      <c r="AU220" s="163" t="s">
        <v>82</v>
      </c>
      <c r="AY220" s="18" t="s">
        <v>134</v>
      </c>
      <c r="BE220" s="164">
        <f>IF(N220="základní",J220,0)</f>
        <v>0</v>
      </c>
      <c r="BF220" s="164">
        <f>IF(N220="snížená",J220,0)</f>
        <v>0</v>
      </c>
      <c r="BG220" s="164">
        <f>IF(N220="zákl. přenesená",J220,0)</f>
        <v>0</v>
      </c>
      <c r="BH220" s="164">
        <f>IF(N220="sníž. přenesená",J220,0)</f>
        <v>0</v>
      </c>
      <c r="BI220" s="164">
        <f>IF(N220="nulová",J220,0)</f>
        <v>0</v>
      </c>
      <c r="BJ220" s="18" t="s">
        <v>80</v>
      </c>
      <c r="BK220" s="164">
        <f>ROUND(I220*H220,2)</f>
        <v>0</v>
      </c>
      <c r="BL220" s="18" t="s">
        <v>143</v>
      </c>
      <c r="BM220" s="163" t="s">
        <v>269</v>
      </c>
    </row>
    <row r="221" spans="1:65" s="12" customFormat="1" ht="25.9" customHeight="1">
      <c r="B221" s="137"/>
      <c r="D221" s="138" t="s">
        <v>72</v>
      </c>
      <c r="E221" s="139" t="s">
        <v>270</v>
      </c>
      <c r="F221" s="139" t="s">
        <v>271</v>
      </c>
      <c r="I221" s="140"/>
      <c r="J221" s="141">
        <f>BK221</f>
        <v>0</v>
      </c>
      <c r="L221" s="137"/>
      <c r="M221" s="142"/>
      <c r="N221" s="143"/>
      <c r="O221" s="143"/>
      <c r="P221" s="144">
        <f>P222+P227+P232+P350+P451+P485</f>
        <v>0</v>
      </c>
      <c r="Q221" s="143"/>
      <c r="R221" s="144">
        <f>R222+R227+R232+R350+R451+R485</f>
        <v>21.003117370000002</v>
      </c>
      <c r="S221" s="143"/>
      <c r="T221" s="145">
        <f>T222+T227+T232+T350+T451+T485</f>
        <v>46.069769999999998</v>
      </c>
      <c r="AR221" s="138" t="s">
        <v>82</v>
      </c>
      <c r="AT221" s="146" t="s">
        <v>72</v>
      </c>
      <c r="AU221" s="146" t="s">
        <v>73</v>
      </c>
      <c r="AY221" s="138" t="s">
        <v>134</v>
      </c>
      <c r="BK221" s="147">
        <f>BK222+BK227+BK232+BK350+BK451+BK485</f>
        <v>0</v>
      </c>
    </row>
    <row r="222" spans="1:65" s="12" customFormat="1" ht="22.9" customHeight="1">
      <c r="B222" s="137"/>
      <c r="D222" s="138" t="s">
        <v>72</v>
      </c>
      <c r="E222" s="148" t="s">
        <v>272</v>
      </c>
      <c r="F222" s="148" t="s">
        <v>273</v>
      </c>
      <c r="I222" s="140"/>
      <c r="J222" s="149">
        <f>BK222</f>
        <v>0</v>
      </c>
      <c r="L222" s="137"/>
      <c r="M222" s="142"/>
      <c r="N222" s="143"/>
      <c r="O222" s="143"/>
      <c r="P222" s="144">
        <f>SUM(P223:P226)</f>
        <v>0</v>
      </c>
      <c r="Q222" s="143"/>
      <c r="R222" s="144">
        <f>SUM(R223:R226)</f>
        <v>0</v>
      </c>
      <c r="S222" s="143"/>
      <c r="T222" s="145">
        <f>SUM(T223:T226)</f>
        <v>4.8360000000000003</v>
      </c>
      <c r="AR222" s="138" t="s">
        <v>82</v>
      </c>
      <c r="AT222" s="146" t="s">
        <v>72</v>
      </c>
      <c r="AU222" s="146" t="s">
        <v>80</v>
      </c>
      <c r="AY222" s="138" t="s">
        <v>134</v>
      </c>
      <c r="BK222" s="147">
        <f>SUM(BK223:BK226)</f>
        <v>0</v>
      </c>
    </row>
    <row r="223" spans="1:65" s="2" customFormat="1" ht="24.2" customHeight="1">
      <c r="A223" s="33"/>
      <c r="B223" s="150"/>
      <c r="C223" s="151" t="s">
        <v>274</v>
      </c>
      <c r="D223" s="151" t="s">
        <v>139</v>
      </c>
      <c r="E223" s="152" t="s">
        <v>275</v>
      </c>
      <c r="F223" s="153" t="s">
        <v>276</v>
      </c>
      <c r="G223" s="154" t="s">
        <v>142</v>
      </c>
      <c r="H223" s="155">
        <v>806</v>
      </c>
      <c r="I223" s="156"/>
      <c r="J223" s="157">
        <f>ROUND(I223*H223,2)</f>
        <v>0</v>
      </c>
      <c r="K223" s="158"/>
      <c r="L223" s="34"/>
      <c r="M223" s="159" t="s">
        <v>1</v>
      </c>
      <c r="N223" s="160" t="s">
        <v>38</v>
      </c>
      <c r="O223" s="59"/>
      <c r="P223" s="161">
        <f>O223*H223</f>
        <v>0</v>
      </c>
      <c r="Q223" s="161">
        <v>0</v>
      </c>
      <c r="R223" s="161">
        <f>Q223*H223</f>
        <v>0</v>
      </c>
      <c r="S223" s="161">
        <v>6.0000000000000001E-3</v>
      </c>
      <c r="T223" s="162">
        <f>S223*H223</f>
        <v>4.8360000000000003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3" t="s">
        <v>219</v>
      </c>
      <c r="AT223" s="163" t="s">
        <v>139</v>
      </c>
      <c r="AU223" s="163" t="s">
        <v>82</v>
      </c>
      <c r="AY223" s="18" t="s">
        <v>134</v>
      </c>
      <c r="BE223" s="164">
        <f>IF(N223="základní",J223,0)</f>
        <v>0</v>
      </c>
      <c r="BF223" s="164">
        <f>IF(N223="snížená",J223,0)</f>
        <v>0</v>
      </c>
      <c r="BG223" s="164">
        <f>IF(N223="zákl. přenesená",J223,0)</f>
        <v>0</v>
      </c>
      <c r="BH223" s="164">
        <f>IF(N223="sníž. přenesená",J223,0)</f>
        <v>0</v>
      </c>
      <c r="BI223" s="164">
        <f>IF(N223="nulová",J223,0)</f>
        <v>0</v>
      </c>
      <c r="BJ223" s="18" t="s">
        <v>80</v>
      </c>
      <c r="BK223" s="164">
        <f>ROUND(I223*H223,2)</f>
        <v>0</v>
      </c>
      <c r="BL223" s="18" t="s">
        <v>219</v>
      </c>
      <c r="BM223" s="163" t="s">
        <v>277</v>
      </c>
    </row>
    <row r="224" spans="1:65" s="13" customFormat="1">
      <c r="B224" s="165"/>
      <c r="D224" s="166" t="s">
        <v>146</v>
      </c>
      <c r="E224" s="167" t="s">
        <v>1</v>
      </c>
      <c r="F224" s="168" t="s">
        <v>278</v>
      </c>
      <c r="H224" s="169">
        <v>806</v>
      </c>
      <c r="I224" s="170"/>
      <c r="L224" s="165"/>
      <c r="M224" s="171"/>
      <c r="N224" s="172"/>
      <c r="O224" s="172"/>
      <c r="P224" s="172"/>
      <c r="Q224" s="172"/>
      <c r="R224" s="172"/>
      <c r="S224" s="172"/>
      <c r="T224" s="173"/>
      <c r="AT224" s="167" t="s">
        <v>146</v>
      </c>
      <c r="AU224" s="167" t="s">
        <v>82</v>
      </c>
      <c r="AV224" s="13" t="s">
        <v>82</v>
      </c>
      <c r="AW224" s="13" t="s">
        <v>30</v>
      </c>
      <c r="AX224" s="13" t="s">
        <v>73</v>
      </c>
      <c r="AY224" s="167" t="s">
        <v>134</v>
      </c>
    </row>
    <row r="225" spans="1:65" s="14" customFormat="1">
      <c r="B225" s="174"/>
      <c r="D225" s="166" t="s">
        <v>146</v>
      </c>
      <c r="E225" s="175" t="s">
        <v>1</v>
      </c>
      <c r="F225" s="176" t="s">
        <v>148</v>
      </c>
      <c r="H225" s="177">
        <v>806</v>
      </c>
      <c r="I225" s="178"/>
      <c r="L225" s="174"/>
      <c r="M225" s="179"/>
      <c r="N225" s="180"/>
      <c r="O225" s="180"/>
      <c r="P225" s="180"/>
      <c r="Q225" s="180"/>
      <c r="R225" s="180"/>
      <c r="S225" s="180"/>
      <c r="T225" s="181"/>
      <c r="AT225" s="175" t="s">
        <v>146</v>
      </c>
      <c r="AU225" s="175" t="s">
        <v>82</v>
      </c>
      <c r="AV225" s="14" t="s">
        <v>144</v>
      </c>
      <c r="AW225" s="14" t="s">
        <v>30</v>
      </c>
      <c r="AX225" s="14" t="s">
        <v>73</v>
      </c>
      <c r="AY225" s="175" t="s">
        <v>134</v>
      </c>
    </row>
    <row r="226" spans="1:65" s="15" customFormat="1">
      <c r="B226" s="182"/>
      <c r="D226" s="166" t="s">
        <v>146</v>
      </c>
      <c r="E226" s="183" t="s">
        <v>1</v>
      </c>
      <c r="F226" s="184" t="s">
        <v>150</v>
      </c>
      <c r="H226" s="185">
        <v>806</v>
      </c>
      <c r="I226" s="186"/>
      <c r="L226" s="182"/>
      <c r="M226" s="187"/>
      <c r="N226" s="188"/>
      <c r="O226" s="188"/>
      <c r="P226" s="188"/>
      <c r="Q226" s="188"/>
      <c r="R226" s="188"/>
      <c r="S226" s="188"/>
      <c r="T226" s="189"/>
      <c r="AT226" s="183" t="s">
        <v>146</v>
      </c>
      <c r="AU226" s="183" t="s">
        <v>82</v>
      </c>
      <c r="AV226" s="15" t="s">
        <v>143</v>
      </c>
      <c r="AW226" s="15" t="s">
        <v>30</v>
      </c>
      <c r="AX226" s="15" t="s">
        <v>80</v>
      </c>
      <c r="AY226" s="183" t="s">
        <v>134</v>
      </c>
    </row>
    <row r="227" spans="1:65" s="12" customFormat="1" ht="22.9" customHeight="1">
      <c r="B227" s="137"/>
      <c r="D227" s="138" t="s">
        <v>72</v>
      </c>
      <c r="E227" s="148" t="s">
        <v>279</v>
      </c>
      <c r="F227" s="148" t="s">
        <v>280</v>
      </c>
      <c r="I227" s="140"/>
      <c r="J227" s="149">
        <f>BK227</f>
        <v>0</v>
      </c>
      <c r="L227" s="137"/>
      <c r="M227" s="142"/>
      <c r="N227" s="143"/>
      <c r="O227" s="143"/>
      <c r="P227" s="144">
        <f>SUM(P228:P231)</f>
        <v>0</v>
      </c>
      <c r="Q227" s="143"/>
      <c r="R227" s="144">
        <f>SUM(R228:R231)</f>
        <v>0.21629999999999999</v>
      </c>
      <c r="S227" s="143"/>
      <c r="T227" s="145">
        <f>SUM(T228:T231)</f>
        <v>0</v>
      </c>
      <c r="AR227" s="138" t="s">
        <v>82</v>
      </c>
      <c r="AT227" s="146" t="s">
        <v>72</v>
      </c>
      <c r="AU227" s="146" t="s">
        <v>80</v>
      </c>
      <c r="AY227" s="138" t="s">
        <v>134</v>
      </c>
      <c r="BK227" s="147">
        <f>SUM(BK228:BK231)</f>
        <v>0</v>
      </c>
    </row>
    <row r="228" spans="1:65" s="2" customFormat="1" ht="16.5" customHeight="1">
      <c r="A228" s="33"/>
      <c r="B228" s="150"/>
      <c r="C228" s="151" t="s">
        <v>281</v>
      </c>
      <c r="D228" s="151" t="s">
        <v>139</v>
      </c>
      <c r="E228" s="152" t="s">
        <v>282</v>
      </c>
      <c r="F228" s="153" t="s">
        <v>283</v>
      </c>
      <c r="G228" s="154" t="s">
        <v>206</v>
      </c>
      <c r="H228" s="155">
        <v>7</v>
      </c>
      <c r="I228" s="156"/>
      <c r="J228" s="157">
        <f>ROUND(I228*H228,2)</f>
        <v>0</v>
      </c>
      <c r="K228" s="158"/>
      <c r="L228" s="34"/>
      <c r="M228" s="159" t="s">
        <v>1</v>
      </c>
      <c r="N228" s="160" t="s">
        <v>38</v>
      </c>
      <c r="O228" s="59"/>
      <c r="P228" s="161">
        <f>O228*H228</f>
        <v>0</v>
      </c>
      <c r="Q228" s="161">
        <v>3.09E-2</v>
      </c>
      <c r="R228" s="161">
        <f>Q228*H228</f>
        <v>0.21629999999999999</v>
      </c>
      <c r="S228" s="161">
        <v>0</v>
      </c>
      <c r="T228" s="16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3" t="s">
        <v>219</v>
      </c>
      <c r="AT228" s="163" t="s">
        <v>139</v>
      </c>
      <c r="AU228" s="163" t="s">
        <v>82</v>
      </c>
      <c r="AY228" s="18" t="s">
        <v>134</v>
      </c>
      <c r="BE228" s="164">
        <f>IF(N228="základní",J228,0)</f>
        <v>0</v>
      </c>
      <c r="BF228" s="164">
        <f>IF(N228="snížená",J228,0)</f>
        <v>0</v>
      </c>
      <c r="BG228" s="164">
        <f>IF(N228="zákl. přenesená",J228,0)</f>
        <v>0</v>
      </c>
      <c r="BH228" s="164">
        <f>IF(N228="sníž. přenesená",J228,0)</f>
        <v>0</v>
      </c>
      <c r="BI228" s="164">
        <f>IF(N228="nulová",J228,0)</f>
        <v>0</v>
      </c>
      <c r="BJ228" s="18" t="s">
        <v>80</v>
      </c>
      <c r="BK228" s="164">
        <f>ROUND(I228*H228,2)</f>
        <v>0</v>
      </c>
      <c r="BL228" s="18" t="s">
        <v>219</v>
      </c>
      <c r="BM228" s="163" t="s">
        <v>284</v>
      </c>
    </row>
    <row r="229" spans="1:65" s="13" customFormat="1">
      <c r="B229" s="165"/>
      <c r="D229" s="166" t="s">
        <v>146</v>
      </c>
      <c r="E229" s="167" t="s">
        <v>1</v>
      </c>
      <c r="F229" s="168" t="s">
        <v>285</v>
      </c>
      <c r="H229" s="169">
        <v>7</v>
      </c>
      <c r="I229" s="170"/>
      <c r="L229" s="165"/>
      <c r="M229" s="171"/>
      <c r="N229" s="172"/>
      <c r="O229" s="172"/>
      <c r="P229" s="172"/>
      <c r="Q229" s="172"/>
      <c r="R229" s="172"/>
      <c r="S229" s="172"/>
      <c r="T229" s="173"/>
      <c r="AT229" s="167" t="s">
        <v>146</v>
      </c>
      <c r="AU229" s="167" t="s">
        <v>82</v>
      </c>
      <c r="AV229" s="13" t="s">
        <v>82</v>
      </c>
      <c r="AW229" s="13" t="s">
        <v>30</v>
      </c>
      <c r="AX229" s="13" t="s">
        <v>73</v>
      </c>
      <c r="AY229" s="167" t="s">
        <v>134</v>
      </c>
    </row>
    <row r="230" spans="1:65" s="14" customFormat="1">
      <c r="B230" s="174"/>
      <c r="D230" s="166" t="s">
        <v>146</v>
      </c>
      <c r="E230" s="175" t="s">
        <v>1</v>
      </c>
      <c r="F230" s="176" t="s">
        <v>148</v>
      </c>
      <c r="H230" s="177">
        <v>7</v>
      </c>
      <c r="I230" s="178"/>
      <c r="L230" s="174"/>
      <c r="M230" s="179"/>
      <c r="N230" s="180"/>
      <c r="O230" s="180"/>
      <c r="P230" s="180"/>
      <c r="Q230" s="180"/>
      <c r="R230" s="180"/>
      <c r="S230" s="180"/>
      <c r="T230" s="181"/>
      <c r="AT230" s="175" t="s">
        <v>146</v>
      </c>
      <c r="AU230" s="175" t="s">
        <v>82</v>
      </c>
      <c r="AV230" s="14" t="s">
        <v>144</v>
      </c>
      <c r="AW230" s="14" t="s">
        <v>30</v>
      </c>
      <c r="AX230" s="14" t="s">
        <v>80</v>
      </c>
      <c r="AY230" s="175" t="s">
        <v>134</v>
      </c>
    </row>
    <row r="231" spans="1:65" s="2" customFormat="1" ht="24.2" customHeight="1">
      <c r="A231" s="33"/>
      <c r="B231" s="150"/>
      <c r="C231" s="151" t="s">
        <v>286</v>
      </c>
      <c r="D231" s="151" t="s">
        <v>139</v>
      </c>
      <c r="E231" s="152" t="s">
        <v>287</v>
      </c>
      <c r="F231" s="153" t="s">
        <v>288</v>
      </c>
      <c r="G231" s="154" t="s">
        <v>235</v>
      </c>
      <c r="H231" s="155">
        <v>0.216</v>
      </c>
      <c r="I231" s="156"/>
      <c r="J231" s="157">
        <f>ROUND(I231*H231,2)</f>
        <v>0</v>
      </c>
      <c r="K231" s="158"/>
      <c r="L231" s="34"/>
      <c r="M231" s="159" t="s">
        <v>1</v>
      </c>
      <c r="N231" s="160" t="s">
        <v>38</v>
      </c>
      <c r="O231" s="59"/>
      <c r="P231" s="161">
        <f>O231*H231</f>
        <v>0</v>
      </c>
      <c r="Q231" s="161">
        <v>0</v>
      </c>
      <c r="R231" s="161">
        <f>Q231*H231</f>
        <v>0</v>
      </c>
      <c r="S231" s="161">
        <v>0</v>
      </c>
      <c r="T231" s="16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63" t="s">
        <v>219</v>
      </c>
      <c r="AT231" s="163" t="s">
        <v>139</v>
      </c>
      <c r="AU231" s="163" t="s">
        <v>82</v>
      </c>
      <c r="AY231" s="18" t="s">
        <v>134</v>
      </c>
      <c r="BE231" s="164">
        <f>IF(N231="základní",J231,0)</f>
        <v>0</v>
      </c>
      <c r="BF231" s="164">
        <f>IF(N231="snížená",J231,0)</f>
        <v>0</v>
      </c>
      <c r="BG231" s="164">
        <f>IF(N231="zákl. přenesená",J231,0)</f>
        <v>0</v>
      </c>
      <c r="BH231" s="164">
        <f>IF(N231="sníž. přenesená",J231,0)</f>
        <v>0</v>
      </c>
      <c r="BI231" s="164">
        <f>IF(N231="nulová",J231,0)</f>
        <v>0</v>
      </c>
      <c r="BJ231" s="18" t="s">
        <v>80</v>
      </c>
      <c r="BK231" s="164">
        <f>ROUND(I231*H231,2)</f>
        <v>0</v>
      </c>
      <c r="BL231" s="18" t="s">
        <v>219</v>
      </c>
      <c r="BM231" s="163" t="s">
        <v>289</v>
      </c>
    </row>
    <row r="232" spans="1:65" s="12" customFormat="1" ht="22.9" customHeight="1">
      <c r="B232" s="137"/>
      <c r="D232" s="138" t="s">
        <v>72</v>
      </c>
      <c r="E232" s="148" t="s">
        <v>290</v>
      </c>
      <c r="F232" s="148" t="s">
        <v>291</v>
      </c>
      <c r="I232" s="140"/>
      <c r="J232" s="149">
        <f>BK232</f>
        <v>0</v>
      </c>
      <c r="L232" s="137"/>
      <c r="M232" s="142"/>
      <c r="N232" s="143"/>
      <c r="O232" s="143"/>
      <c r="P232" s="144">
        <f>SUM(P233:P349)</f>
        <v>0</v>
      </c>
      <c r="Q232" s="143"/>
      <c r="R232" s="144">
        <f>SUM(R233:R349)</f>
        <v>12.929999</v>
      </c>
      <c r="S232" s="143"/>
      <c r="T232" s="145">
        <f>SUM(T233:T349)</f>
        <v>25.134799999999998</v>
      </c>
      <c r="AR232" s="138" t="s">
        <v>82</v>
      </c>
      <c r="AT232" s="146" t="s">
        <v>72</v>
      </c>
      <c r="AU232" s="146" t="s">
        <v>80</v>
      </c>
      <c r="AY232" s="138" t="s">
        <v>134</v>
      </c>
      <c r="BK232" s="147">
        <f>SUM(BK233:BK349)</f>
        <v>0</v>
      </c>
    </row>
    <row r="233" spans="1:65" s="2" customFormat="1" ht="24.2" customHeight="1">
      <c r="A233" s="33"/>
      <c r="B233" s="150"/>
      <c r="C233" s="151" t="s">
        <v>292</v>
      </c>
      <c r="D233" s="151" t="s">
        <v>139</v>
      </c>
      <c r="E233" s="152" t="s">
        <v>293</v>
      </c>
      <c r="F233" s="153" t="s">
        <v>294</v>
      </c>
      <c r="G233" s="154" t="s">
        <v>156</v>
      </c>
      <c r="H233" s="155">
        <v>140</v>
      </c>
      <c r="I233" s="156"/>
      <c r="J233" s="157">
        <f>ROUND(I233*H233,2)</f>
        <v>0</v>
      </c>
      <c r="K233" s="158"/>
      <c r="L233" s="34"/>
      <c r="M233" s="159" t="s">
        <v>1</v>
      </c>
      <c r="N233" s="160" t="s">
        <v>38</v>
      </c>
      <c r="O233" s="59"/>
      <c r="P233" s="161">
        <f>O233*H233</f>
        <v>0</v>
      </c>
      <c r="Q233" s="161">
        <v>0</v>
      </c>
      <c r="R233" s="161">
        <f>Q233*H233</f>
        <v>0</v>
      </c>
      <c r="S233" s="161">
        <v>1.4E-2</v>
      </c>
      <c r="T233" s="162">
        <f>S233*H233</f>
        <v>1.96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3" t="s">
        <v>219</v>
      </c>
      <c r="AT233" s="163" t="s">
        <v>139</v>
      </c>
      <c r="AU233" s="163" t="s">
        <v>82</v>
      </c>
      <c r="AY233" s="18" t="s">
        <v>134</v>
      </c>
      <c r="BE233" s="164">
        <f>IF(N233="základní",J233,0)</f>
        <v>0</v>
      </c>
      <c r="BF233" s="164">
        <f>IF(N233="snížená",J233,0)</f>
        <v>0</v>
      </c>
      <c r="BG233" s="164">
        <f>IF(N233="zákl. přenesená",J233,0)</f>
        <v>0</v>
      </c>
      <c r="BH233" s="164">
        <f>IF(N233="sníž. přenesená",J233,0)</f>
        <v>0</v>
      </c>
      <c r="BI233" s="164">
        <f>IF(N233="nulová",J233,0)</f>
        <v>0</v>
      </c>
      <c r="BJ233" s="18" t="s">
        <v>80</v>
      </c>
      <c r="BK233" s="164">
        <f>ROUND(I233*H233,2)</f>
        <v>0</v>
      </c>
      <c r="BL233" s="18" t="s">
        <v>219</v>
      </c>
      <c r="BM233" s="163" t="s">
        <v>295</v>
      </c>
    </row>
    <row r="234" spans="1:65" s="16" customFormat="1">
      <c r="B234" s="201"/>
      <c r="D234" s="166" t="s">
        <v>146</v>
      </c>
      <c r="E234" s="202" t="s">
        <v>1</v>
      </c>
      <c r="F234" s="203" t="s">
        <v>296</v>
      </c>
      <c r="H234" s="202" t="s">
        <v>1</v>
      </c>
      <c r="I234" s="204"/>
      <c r="L234" s="201"/>
      <c r="M234" s="205"/>
      <c r="N234" s="206"/>
      <c r="O234" s="206"/>
      <c r="P234" s="206"/>
      <c r="Q234" s="206"/>
      <c r="R234" s="206"/>
      <c r="S234" s="206"/>
      <c r="T234" s="207"/>
      <c r="AT234" s="202" t="s">
        <v>146</v>
      </c>
      <c r="AU234" s="202" t="s">
        <v>82</v>
      </c>
      <c r="AV234" s="16" t="s">
        <v>80</v>
      </c>
      <c r="AW234" s="16" t="s">
        <v>30</v>
      </c>
      <c r="AX234" s="16" t="s">
        <v>73</v>
      </c>
      <c r="AY234" s="202" t="s">
        <v>134</v>
      </c>
    </row>
    <row r="235" spans="1:65" s="13" customFormat="1">
      <c r="B235" s="165"/>
      <c r="D235" s="166" t="s">
        <v>146</v>
      </c>
      <c r="E235" s="167" t="s">
        <v>1</v>
      </c>
      <c r="F235" s="168" t="s">
        <v>297</v>
      </c>
      <c r="H235" s="169">
        <v>180</v>
      </c>
      <c r="I235" s="170"/>
      <c r="L235" s="165"/>
      <c r="M235" s="171"/>
      <c r="N235" s="172"/>
      <c r="O235" s="172"/>
      <c r="P235" s="172"/>
      <c r="Q235" s="172"/>
      <c r="R235" s="172"/>
      <c r="S235" s="172"/>
      <c r="T235" s="173"/>
      <c r="AT235" s="167" t="s">
        <v>146</v>
      </c>
      <c r="AU235" s="167" t="s">
        <v>82</v>
      </c>
      <c r="AV235" s="13" t="s">
        <v>82</v>
      </c>
      <c r="AW235" s="13" t="s">
        <v>30</v>
      </c>
      <c r="AX235" s="13" t="s">
        <v>73</v>
      </c>
      <c r="AY235" s="167" t="s">
        <v>134</v>
      </c>
    </row>
    <row r="236" spans="1:65" s="14" customFormat="1">
      <c r="B236" s="174"/>
      <c r="D236" s="166" t="s">
        <v>146</v>
      </c>
      <c r="E236" s="175" t="s">
        <v>1</v>
      </c>
      <c r="F236" s="176" t="s">
        <v>148</v>
      </c>
      <c r="H236" s="177">
        <v>180</v>
      </c>
      <c r="I236" s="178"/>
      <c r="L236" s="174"/>
      <c r="M236" s="179"/>
      <c r="N236" s="180"/>
      <c r="O236" s="180"/>
      <c r="P236" s="180"/>
      <c r="Q236" s="180"/>
      <c r="R236" s="180"/>
      <c r="S236" s="180"/>
      <c r="T236" s="181"/>
      <c r="AT236" s="175" t="s">
        <v>146</v>
      </c>
      <c r="AU236" s="175" t="s">
        <v>82</v>
      </c>
      <c r="AV236" s="14" t="s">
        <v>144</v>
      </c>
      <c r="AW236" s="14" t="s">
        <v>30</v>
      </c>
      <c r="AX236" s="14" t="s">
        <v>73</v>
      </c>
      <c r="AY236" s="175" t="s">
        <v>134</v>
      </c>
    </row>
    <row r="237" spans="1:65" s="13" customFormat="1">
      <c r="B237" s="165"/>
      <c r="D237" s="166" t="s">
        <v>146</v>
      </c>
      <c r="E237" s="167" t="s">
        <v>1</v>
      </c>
      <c r="F237" s="168" t="s">
        <v>298</v>
      </c>
      <c r="H237" s="169">
        <v>40</v>
      </c>
      <c r="I237" s="170"/>
      <c r="L237" s="165"/>
      <c r="M237" s="171"/>
      <c r="N237" s="172"/>
      <c r="O237" s="172"/>
      <c r="P237" s="172"/>
      <c r="Q237" s="172"/>
      <c r="R237" s="172"/>
      <c r="S237" s="172"/>
      <c r="T237" s="173"/>
      <c r="AT237" s="167" t="s">
        <v>146</v>
      </c>
      <c r="AU237" s="167" t="s">
        <v>82</v>
      </c>
      <c r="AV237" s="13" t="s">
        <v>82</v>
      </c>
      <c r="AW237" s="13" t="s">
        <v>30</v>
      </c>
      <c r="AX237" s="13" t="s">
        <v>73</v>
      </c>
      <c r="AY237" s="167" t="s">
        <v>134</v>
      </c>
    </row>
    <row r="238" spans="1:65" s="14" customFormat="1">
      <c r="B238" s="174"/>
      <c r="D238" s="166" t="s">
        <v>146</v>
      </c>
      <c r="E238" s="175" t="s">
        <v>1</v>
      </c>
      <c r="F238" s="176" t="s">
        <v>148</v>
      </c>
      <c r="H238" s="177">
        <v>40</v>
      </c>
      <c r="I238" s="178"/>
      <c r="L238" s="174"/>
      <c r="M238" s="179"/>
      <c r="N238" s="180"/>
      <c r="O238" s="180"/>
      <c r="P238" s="180"/>
      <c r="Q238" s="180"/>
      <c r="R238" s="180"/>
      <c r="S238" s="180"/>
      <c r="T238" s="181"/>
      <c r="AT238" s="175" t="s">
        <v>146</v>
      </c>
      <c r="AU238" s="175" t="s">
        <v>82</v>
      </c>
      <c r="AV238" s="14" t="s">
        <v>144</v>
      </c>
      <c r="AW238" s="14" t="s">
        <v>30</v>
      </c>
      <c r="AX238" s="14" t="s">
        <v>73</v>
      </c>
      <c r="AY238" s="175" t="s">
        <v>134</v>
      </c>
    </row>
    <row r="239" spans="1:65" s="13" customFormat="1">
      <c r="B239" s="165"/>
      <c r="D239" s="166" t="s">
        <v>146</v>
      </c>
      <c r="E239" s="167" t="s">
        <v>1</v>
      </c>
      <c r="F239" s="168" t="s">
        <v>299</v>
      </c>
      <c r="H239" s="169">
        <v>70</v>
      </c>
      <c r="I239" s="170"/>
      <c r="L239" s="165"/>
      <c r="M239" s="171"/>
      <c r="N239" s="172"/>
      <c r="O239" s="172"/>
      <c r="P239" s="172"/>
      <c r="Q239" s="172"/>
      <c r="R239" s="172"/>
      <c r="S239" s="172"/>
      <c r="T239" s="173"/>
      <c r="AT239" s="167" t="s">
        <v>146</v>
      </c>
      <c r="AU239" s="167" t="s">
        <v>82</v>
      </c>
      <c r="AV239" s="13" t="s">
        <v>82</v>
      </c>
      <c r="AW239" s="13" t="s">
        <v>30</v>
      </c>
      <c r="AX239" s="13" t="s">
        <v>73</v>
      </c>
      <c r="AY239" s="167" t="s">
        <v>134</v>
      </c>
    </row>
    <row r="240" spans="1:65" s="14" customFormat="1">
      <c r="B240" s="174"/>
      <c r="D240" s="166" t="s">
        <v>146</v>
      </c>
      <c r="E240" s="175" t="s">
        <v>1</v>
      </c>
      <c r="F240" s="176" t="s">
        <v>148</v>
      </c>
      <c r="H240" s="177">
        <v>70</v>
      </c>
      <c r="I240" s="178"/>
      <c r="L240" s="174"/>
      <c r="M240" s="179"/>
      <c r="N240" s="180"/>
      <c r="O240" s="180"/>
      <c r="P240" s="180"/>
      <c r="Q240" s="180"/>
      <c r="R240" s="180"/>
      <c r="S240" s="180"/>
      <c r="T240" s="181"/>
      <c r="AT240" s="175" t="s">
        <v>146</v>
      </c>
      <c r="AU240" s="175" t="s">
        <v>82</v>
      </c>
      <c r="AV240" s="14" t="s">
        <v>144</v>
      </c>
      <c r="AW240" s="14" t="s">
        <v>30</v>
      </c>
      <c r="AX240" s="14" t="s">
        <v>73</v>
      </c>
      <c r="AY240" s="175" t="s">
        <v>134</v>
      </c>
    </row>
    <row r="241" spans="1:65" s="13" customFormat="1">
      <c r="B241" s="165"/>
      <c r="D241" s="166" t="s">
        <v>146</v>
      </c>
      <c r="E241" s="167" t="s">
        <v>1</v>
      </c>
      <c r="F241" s="168" t="s">
        <v>300</v>
      </c>
      <c r="H241" s="169">
        <v>60</v>
      </c>
      <c r="I241" s="170"/>
      <c r="L241" s="165"/>
      <c r="M241" s="171"/>
      <c r="N241" s="172"/>
      <c r="O241" s="172"/>
      <c r="P241" s="172"/>
      <c r="Q241" s="172"/>
      <c r="R241" s="172"/>
      <c r="S241" s="172"/>
      <c r="T241" s="173"/>
      <c r="AT241" s="167" t="s">
        <v>146</v>
      </c>
      <c r="AU241" s="167" t="s">
        <v>82</v>
      </c>
      <c r="AV241" s="13" t="s">
        <v>82</v>
      </c>
      <c r="AW241" s="13" t="s">
        <v>30</v>
      </c>
      <c r="AX241" s="13" t="s">
        <v>73</v>
      </c>
      <c r="AY241" s="167" t="s">
        <v>134</v>
      </c>
    </row>
    <row r="242" spans="1:65" s="14" customFormat="1">
      <c r="B242" s="174"/>
      <c r="D242" s="166" t="s">
        <v>146</v>
      </c>
      <c r="E242" s="175" t="s">
        <v>1</v>
      </c>
      <c r="F242" s="176" t="s">
        <v>148</v>
      </c>
      <c r="H242" s="177">
        <v>60</v>
      </c>
      <c r="I242" s="178"/>
      <c r="L242" s="174"/>
      <c r="M242" s="179"/>
      <c r="N242" s="180"/>
      <c r="O242" s="180"/>
      <c r="P242" s="180"/>
      <c r="Q242" s="180"/>
      <c r="R242" s="180"/>
      <c r="S242" s="180"/>
      <c r="T242" s="181"/>
      <c r="AT242" s="175" t="s">
        <v>146</v>
      </c>
      <c r="AU242" s="175" t="s">
        <v>82</v>
      </c>
      <c r="AV242" s="14" t="s">
        <v>144</v>
      </c>
      <c r="AW242" s="14" t="s">
        <v>30</v>
      </c>
      <c r="AX242" s="14" t="s">
        <v>73</v>
      </c>
      <c r="AY242" s="175" t="s">
        <v>134</v>
      </c>
    </row>
    <row r="243" spans="1:65" s="15" customFormat="1">
      <c r="B243" s="182"/>
      <c r="D243" s="166" t="s">
        <v>146</v>
      </c>
      <c r="E243" s="183" t="s">
        <v>1</v>
      </c>
      <c r="F243" s="184" t="s">
        <v>150</v>
      </c>
      <c r="H243" s="185">
        <v>350</v>
      </c>
      <c r="I243" s="186"/>
      <c r="L243" s="182"/>
      <c r="M243" s="187"/>
      <c r="N243" s="188"/>
      <c r="O243" s="188"/>
      <c r="P243" s="188"/>
      <c r="Q243" s="188"/>
      <c r="R243" s="188"/>
      <c r="S243" s="188"/>
      <c r="T243" s="189"/>
      <c r="AT243" s="183" t="s">
        <v>146</v>
      </c>
      <c r="AU243" s="183" t="s">
        <v>82</v>
      </c>
      <c r="AV243" s="15" t="s">
        <v>143</v>
      </c>
      <c r="AW243" s="15" t="s">
        <v>30</v>
      </c>
      <c r="AX243" s="15" t="s">
        <v>73</v>
      </c>
      <c r="AY243" s="183" t="s">
        <v>134</v>
      </c>
    </row>
    <row r="244" spans="1:65" s="13" customFormat="1">
      <c r="B244" s="165"/>
      <c r="D244" s="166" t="s">
        <v>146</v>
      </c>
      <c r="E244" s="167" t="s">
        <v>1</v>
      </c>
      <c r="F244" s="168" t="s">
        <v>301</v>
      </c>
      <c r="H244" s="169">
        <v>140</v>
      </c>
      <c r="I244" s="170"/>
      <c r="L244" s="165"/>
      <c r="M244" s="171"/>
      <c r="N244" s="172"/>
      <c r="O244" s="172"/>
      <c r="P244" s="172"/>
      <c r="Q244" s="172"/>
      <c r="R244" s="172"/>
      <c r="S244" s="172"/>
      <c r="T244" s="173"/>
      <c r="AT244" s="167" t="s">
        <v>146</v>
      </c>
      <c r="AU244" s="167" t="s">
        <v>82</v>
      </c>
      <c r="AV244" s="13" t="s">
        <v>82</v>
      </c>
      <c r="AW244" s="13" t="s">
        <v>30</v>
      </c>
      <c r="AX244" s="13" t="s">
        <v>80</v>
      </c>
      <c r="AY244" s="167" t="s">
        <v>134</v>
      </c>
    </row>
    <row r="245" spans="1:65" s="2" customFormat="1" ht="24.2" customHeight="1">
      <c r="A245" s="33"/>
      <c r="B245" s="150"/>
      <c r="C245" s="151" t="s">
        <v>302</v>
      </c>
      <c r="D245" s="151" t="s">
        <v>139</v>
      </c>
      <c r="E245" s="152" t="s">
        <v>303</v>
      </c>
      <c r="F245" s="153" t="s">
        <v>304</v>
      </c>
      <c r="G245" s="154" t="s">
        <v>156</v>
      </c>
      <c r="H245" s="155">
        <v>316.8</v>
      </c>
      <c r="I245" s="156"/>
      <c r="J245" s="157">
        <f>ROUND(I245*H245,2)</f>
        <v>0</v>
      </c>
      <c r="K245" s="158"/>
      <c r="L245" s="34"/>
      <c r="M245" s="159" t="s">
        <v>1</v>
      </c>
      <c r="N245" s="160" t="s">
        <v>38</v>
      </c>
      <c r="O245" s="59"/>
      <c r="P245" s="161">
        <f>O245*H245</f>
        <v>0</v>
      </c>
      <c r="Q245" s="161">
        <v>0</v>
      </c>
      <c r="R245" s="161">
        <f>Q245*H245</f>
        <v>0</v>
      </c>
      <c r="S245" s="161">
        <v>2.4E-2</v>
      </c>
      <c r="T245" s="162">
        <f>S245*H245</f>
        <v>7.6032000000000002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3" t="s">
        <v>219</v>
      </c>
      <c r="AT245" s="163" t="s">
        <v>139</v>
      </c>
      <c r="AU245" s="163" t="s">
        <v>82</v>
      </c>
      <c r="AY245" s="18" t="s">
        <v>134</v>
      </c>
      <c r="BE245" s="164">
        <f>IF(N245="základní",J245,0)</f>
        <v>0</v>
      </c>
      <c r="BF245" s="164">
        <f>IF(N245="snížená",J245,0)</f>
        <v>0</v>
      </c>
      <c r="BG245" s="164">
        <f>IF(N245="zákl. přenesená",J245,0)</f>
        <v>0</v>
      </c>
      <c r="BH245" s="164">
        <f>IF(N245="sníž. přenesená",J245,0)</f>
        <v>0</v>
      </c>
      <c r="BI245" s="164">
        <f>IF(N245="nulová",J245,0)</f>
        <v>0</v>
      </c>
      <c r="BJ245" s="18" t="s">
        <v>80</v>
      </c>
      <c r="BK245" s="164">
        <f>ROUND(I245*H245,2)</f>
        <v>0</v>
      </c>
      <c r="BL245" s="18" t="s">
        <v>219</v>
      </c>
      <c r="BM245" s="163" t="s">
        <v>305</v>
      </c>
    </row>
    <row r="246" spans="1:65" s="16" customFormat="1">
      <c r="B246" s="201"/>
      <c r="D246" s="166" t="s">
        <v>146</v>
      </c>
      <c r="E246" s="202" t="s">
        <v>1</v>
      </c>
      <c r="F246" s="203" t="s">
        <v>306</v>
      </c>
      <c r="H246" s="202" t="s">
        <v>1</v>
      </c>
      <c r="I246" s="204"/>
      <c r="L246" s="201"/>
      <c r="M246" s="205"/>
      <c r="N246" s="206"/>
      <c r="O246" s="206"/>
      <c r="P246" s="206"/>
      <c r="Q246" s="206"/>
      <c r="R246" s="206"/>
      <c r="S246" s="206"/>
      <c r="T246" s="207"/>
      <c r="AT246" s="202" t="s">
        <v>146</v>
      </c>
      <c r="AU246" s="202" t="s">
        <v>82</v>
      </c>
      <c r="AV246" s="16" t="s">
        <v>80</v>
      </c>
      <c r="AW246" s="16" t="s">
        <v>30</v>
      </c>
      <c r="AX246" s="16" t="s">
        <v>73</v>
      </c>
      <c r="AY246" s="202" t="s">
        <v>134</v>
      </c>
    </row>
    <row r="247" spans="1:65" s="13" customFormat="1">
      <c r="B247" s="165"/>
      <c r="D247" s="166" t="s">
        <v>146</v>
      </c>
      <c r="E247" s="167" t="s">
        <v>1</v>
      </c>
      <c r="F247" s="168" t="s">
        <v>307</v>
      </c>
      <c r="H247" s="169">
        <v>732</v>
      </c>
      <c r="I247" s="170"/>
      <c r="L247" s="165"/>
      <c r="M247" s="171"/>
      <c r="N247" s="172"/>
      <c r="O247" s="172"/>
      <c r="P247" s="172"/>
      <c r="Q247" s="172"/>
      <c r="R247" s="172"/>
      <c r="S247" s="172"/>
      <c r="T247" s="173"/>
      <c r="AT247" s="167" t="s">
        <v>146</v>
      </c>
      <c r="AU247" s="167" t="s">
        <v>82</v>
      </c>
      <c r="AV247" s="13" t="s">
        <v>82</v>
      </c>
      <c r="AW247" s="13" t="s">
        <v>30</v>
      </c>
      <c r="AX247" s="13" t="s">
        <v>73</v>
      </c>
      <c r="AY247" s="167" t="s">
        <v>134</v>
      </c>
    </row>
    <row r="248" spans="1:65" s="14" customFormat="1">
      <c r="B248" s="174"/>
      <c r="D248" s="166" t="s">
        <v>146</v>
      </c>
      <c r="E248" s="175" t="s">
        <v>1</v>
      </c>
      <c r="F248" s="176" t="s">
        <v>148</v>
      </c>
      <c r="H248" s="177">
        <v>732</v>
      </c>
      <c r="I248" s="178"/>
      <c r="L248" s="174"/>
      <c r="M248" s="179"/>
      <c r="N248" s="180"/>
      <c r="O248" s="180"/>
      <c r="P248" s="180"/>
      <c r="Q248" s="180"/>
      <c r="R248" s="180"/>
      <c r="S248" s="180"/>
      <c r="T248" s="181"/>
      <c r="AT248" s="175" t="s">
        <v>146</v>
      </c>
      <c r="AU248" s="175" t="s">
        <v>82</v>
      </c>
      <c r="AV248" s="14" t="s">
        <v>144</v>
      </c>
      <c r="AW248" s="14" t="s">
        <v>30</v>
      </c>
      <c r="AX248" s="14" t="s">
        <v>73</v>
      </c>
      <c r="AY248" s="175" t="s">
        <v>134</v>
      </c>
    </row>
    <row r="249" spans="1:65" s="13" customFormat="1">
      <c r="B249" s="165"/>
      <c r="D249" s="166" t="s">
        <v>146</v>
      </c>
      <c r="E249" s="167" t="s">
        <v>1</v>
      </c>
      <c r="F249" s="168" t="s">
        <v>308</v>
      </c>
      <c r="H249" s="169">
        <v>60</v>
      </c>
      <c r="I249" s="170"/>
      <c r="L249" s="165"/>
      <c r="M249" s="171"/>
      <c r="N249" s="172"/>
      <c r="O249" s="172"/>
      <c r="P249" s="172"/>
      <c r="Q249" s="172"/>
      <c r="R249" s="172"/>
      <c r="S249" s="172"/>
      <c r="T249" s="173"/>
      <c r="AT249" s="167" t="s">
        <v>146</v>
      </c>
      <c r="AU249" s="167" t="s">
        <v>82</v>
      </c>
      <c r="AV249" s="13" t="s">
        <v>82</v>
      </c>
      <c r="AW249" s="13" t="s">
        <v>30</v>
      </c>
      <c r="AX249" s="13" t="s">
        <v>73</v>
      </c>
      <c r="AY249" s="167" t="s">
        <v>134</v>
      </c>
    </row>
    <row r="250" spans="1:65" s="14" customFormat="1">
      <c r="B250" s="174"/>
      <c r="D250" s="166" t="s">
        <v>146</v>
      </c>
      <c r="E250" s="175" t="s">
        <v>1</v>
      </c>
      <c r="F250" s="176" t="s">
        <v>148</v>
      </c>
      <c r="H250" s="177">
        <v>60</v>
      </c>
      <c r="I250" s="178"/>
      <c r="L250" s="174"/>
      <c r="M250" s="179"/>
      <c r="N250" s="180"/>
      <c r="O250" s="180"/>
      <c r="P250" s="180"/>
      <c r="Q250" s="180"/>
      <c r="R250" s="180"/>
      <c r="S250" s="180"/>
      <c r="T250" s="181"/>
      <c r="AT250" s="175" t="s">
        <v>146</v>
      </c>
      <c r="AU250" s="175" t="s">
        <v>82</v>
      </c>
      <c r="AV250" s="14" t="s">
        <v>144</v>
      </c>
      <c r="AW250" s="14" t="s">
        <v>30</v>
      </c>
      <c r="AX250" s="14" t="s">
        <v>73</v>
      </c>
      <c r="AY250" s="175" t="s">
        <v>134</v>
      </c>
    </row>
    <row r="251" spans="1:65" s="15" customFormat="1">
      <c r="B251" s="182"/>
      <c r="D251" s="166" t="s">
        <v>146</v>
      </c>
      <c r="E251" s="183" t="s">
        <v>1</v>
      </c>
      <c r="F251" s="184" t="s">
        <v>150</v>
      </c>
      <c r="H251" s="185">
        <v>792</v>
      </c>
      <c r="I251" s="186"/>
      <c r="L251" s="182"/>
      <c r="M251" s="187"/>
      <c r="N251" s="188"/>
      <c r="O251" s="188"/>
      <c r="P251" s="188"/>
      <c r="Q251" s="188"/>
      <c r="R251" s="188"/>
      <c r="S251" s="188"/>
      <c r="T251" s="189"/>
      <c r="AT251" s="183" t="s">
        <v>146</v>
      </c>
      <c r="AU251" s="183" t="s">
        <v>82</v>
      </c>
      <c r="AV251" s="15" t="s">
        <v>143</v>
      </c>
      <c r="AW251" s="15" t="s">
        <v>30</v>
      </c>
      <c r="AX251" s="15" t="s">
        <v>73</v>
      </c>
      <c r="AY251" s="183" t="s">
        <v>134</v>
      </c>
    </row>
    <row r="252" spans="1:65" s="13" customFormat="1">
      <c r="B252" s="165"/>
      <c r="D252" s="166" t="s">
        <v>146</v>
      </c>
      <c r="E252" s="167" t="s">
        <v>1</v>
      </c>
      <c r="F252" s="168" t="s">
        <v>309</v>
      </c>
      <c r="H252" s="169">
        <v>316.8</v>
      </c>
      <c r="I252" s="170"/>
      <c r="L252" s="165"/>
      <c r="M252" s="171"/>
      <c r="N252" s="172"/>
      <c r="O252" s="172"/>
      <c r="P252" s="172"/>
      <c r="Q252" s="172"/>
      <c r="R252" s="172"/>
      <c r="S252" s="172"/>
      <c r="T252" s="173"/>
      <c r="AT252" s="167" t="s">
        <v>146</v>
      </c>
      <c r="AU252" s="167" t="s">
        <v>82</v>
      </c>
      <c r="AV252" s="13" t="s">
        <v>82</v>
      </c>
      <c r="AW252" s="13" t="s">
        <v>30</v>
      </c>
      <c r="AX252" s="13" t="s">
        <v>80</v>
      </c>
      <c r="AY252" s="167" t="s">
        <v>134</v>
      </c>
    </row>
    <row r="253" spans="1:65" s="2" customFormat="1" ht="24.2" customHeight="1">
      <c r="A253" s="33"/>
      <c r="B253" s="150"/>
      <c r="C253" s="151" t="s">
        <v>310</v>
      </c>
      <c r="D253" s="151" t="s">
        <v>139</v>
      </c>
      <c r="E253" s="152" t="s">
        <v>311</v>
      </c>
      <c r="F253" s="153" t="s">
        <v>312</v>
      </c>
      <c r="G253" s="154" t="s">
        <v>156</v>
      </c>
      <c r="H253" s="155">
        <v>108.8</v>
      </c>
      <c r="I253" s="156"/>
      <c r="J253" s="157">
        <f>ROUND(I253*H253,2)</f>
        <v>0</v>
      </c>
      <c r="K253" s="158"/>
      <c r="L253" s="34"/>
      <c r="M253" s="159" t="s">
        <v>1</v>
      </c>
      <c r="N253" s="160" t="s">
        <v>38</v>
      </c>
      <c r="O253" s="59"/>
      <c r="P253" s="161">
        <f>O253*H253</f>
        <v>0</v>
      </c>
      <c r="Q253" s="161">
        <v>0</v>
      </c>
      <c r="R253" s="161">
        <f>Q253*H253</f>
        <v>0</v>
      </c>
      <c r="S253" s="161">
        <v>3.2000000000000001E-2</v>
      </c>
      <c r="T253" s="162">
        <f>S253*H253</f>
        <v>3.4815999999999998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3" t="s">
        <v>219</v>
      </c>
      <c r="AT253" s="163" t="s">
        <v>139</v>
      </c>
      <c r="AU253" s="163" t="s">
        <v>82</v>
      </c>
      <c r="AY253" s="18" t="s">
        <v>134</v>
      </c>
      <c r="BE253" s="164">
        <f>IF(N253="základní",J253,0)</f>
        <v>0</v>
      </c>
      <c r="BF253" s="164">
        <f>IF(N253="snížená",J253,0)</f>
        <v>0</v>
      </c>
      <c r="BG253" s="164">
        <f>IF(N253="zákl. přenesená",J253,0)</f>
        <v>0</v>
      </c>
      <c r="BH253" s="164">
        <f>IF(N253="sníž. přenesená",J253,0)</f>
        <v>0</v>
      </c>
      <c r="BI253" s="164">
        <f>IF(N253="nulová",J253,0)</f>
        <v>0</v>
      </c>
      <c r="BJ253" s="18" t="s">
        <v>80</v>
      </c>
      <c r="BK253" s="164">
        <f>ROUND(I253*H253,2)</f>
        <v>0</v>
      </c>
      <c r="BL253" s="18" t="s">
        <v>219</v>
      </c>
      <c r="BM253" s="163" t="s">
        <v>313</v>
      </c>
    </row>
    <row r="254" spans="1:65" s="16" customFormat="1">
      <c r="B254" s="201"/>
      <c r="D254" s="166" t="s">
        <v>146</v>
      </c>
      <c r="E254" s="202" t="s">
        <v>1</v>
      </c>
      <c r="F254" s="203" t="s">
        <v>314</v>
      </c>
      <c r="H254" s="202" t="s">
        <v>1</v>
      </c>
      <c r="I254" s="204"/>
      <c r="L254" s="201"/>
      <c r="M254" s="205"/>
      <c r="N254" s="206"/>
      <c r="O254" s="206"/>
      <c r="P254" s="206"/>
      <c r="Q254" s="206"/>
      <c r="R254" s="206"/>
      <c r="S254" s="206"/>
      <c r="T254" s="207"/>
      <c r="AT254" s="202" t="s">
        <v>146</v>
      </c>
      <c r="AU254" s="202" t="s">
        <v>82</v>
      </c>
      <c r="AV254" s="16" t="s">
        <v>80</v>
      </c>
      <c r="AW254" s="16" t="s">
        <v>30</v>
      </c>
      <c r="AX254" s="16" t="s">
        <v>73</v>
      </c>
      <c r="AY254" s="202" t="s">
        <v>134</v>
      </c>
    </row>
    <row r="255" spans="1:65" s="13" customFormat="1">
      <c r="B255" s="165"/>
      <c r="D255" s="166" t="s">
        <v>146</v>
      </c>
      <c r="E255" s="167" t="s">
        <v>1</v>
      </c>
      <c r="F255" s="168" t="s">
        <v>315</v>
      </c>
      <c r="H255" s="169">
        <v>89.1</v>
      </c>
      <c r="I255" s="170"/>
      <c r="L255" s="165"/>
      <c r="M255" s="171"/>
      <c r="N255" s="172"/>
      <c r="O255" s="172"/>
      <c r="P255" s="172"/>
      <c r="Q255" s="172"/>
      <c r="R255" s="172"/>
      <c r="S255" s="172"/>
      <c r="T255" s="173"/>
      <c r="AT255" s="167" t="s">
        <v>146</v>
      </c>
      <c r="AU255" s="167" t="s">
        <v>82</v>
      </c>
      <c r="AV255" s="13" t="s">
        <v>82</v>
      </c>
      <c r="AW255" s="13" t="s">
        <v>30</v>
      </c>
      <c r="AX255" s="13" t="s">
        <v>73</v>
      </c>
      <c r="AY255" s="167" t="s">
        <v>134</v>
      </c>
    </row>
    <row r="256" spans="1:65" s="14" customFormat="1">
      <c r="B256" s="174"/>
      <c r="D256" s="166" t="s">
        <v>146</v>
      </c>
      <c r="E256" s="175" t="s">
        <v>1</v>
      </c>
      <c r="F256" s="176" t="s">
        <v>148</v>
      </c>
      <c r="H256" s="177">
        <v>89.1</v>
      </c>
      <c r="I256" s="178"/>
      <c r="L256" s="174"/>
      <c r="M256" s="179"/>
      <c r="N256" s="180"/>
      <c r="O256" s="180"/>
      <c r="P256" s="180"/>
      <c r="Q256" s="180"/>
      <c r="R256" s="180"/>
      <c r="S256" s="180"/>
      <c r="T256" s="181"/>
      <c r="AT256" s="175" t="s">
        <v>146</v>
      </c>
      <c r="AU256" s="175" t="s">
        <v>82</v>
      </c>
      <c r="AV256" s="14" t="s">
        <v>144</v>
      </c>
      <c r="AW256" s="14" t="s">
        <v>30</v>
      </c>
      <c r="AX256" s="14" t="s">
        <v>73</v>
      </c>
      <c r="AY256" s="175" t="s">
        <v>134</v>
      </c>
    </row>
    <row r="257" spans="1:65" s="13" customFormat="1">
      <c r="B257" s="165"/>
      <c r="D257" s="166" t="s">
        <v>146</v>
      </c>
      <c r="E257" s="167" t="s">
        <v>1</v>
      </c>
      <c r="F257" s="168" t="s">
        <v>316</v>
      </c>
      <c r="H257" s="169">
        <v>101</v>
      </c>
      <c r="I257" s="170"/>
      <c r="L257" s="165"/>
      <c r="M257" s="171"/>
      <c r="N257" s="172"/>
      <c r="O257" s="172"/>
      <c r="P257" s="172"/>
      <c r="Q257" s="172"/>
      <c r="R257" s="172"/>
      <c r="S257" s="172"/>
      <c r="T257" s="173"/>
      <c r="AT257" s="167" t="s">
        <v>146</v>
      </c>
      <c r="AU257" s="167" t="s">
        <v>82</v>
      </c>
      <c r="AV257" s="13" t="s">
        <v>82</v>
      </c>
      <c r="AW257" s="13" t="s">
        <v>30</v>
      </c>
      <c r="AX257" s="13" t="s">
        <v>73</v>
      </c>
      <c r="AY257" s="167" t="s">
        <v>134</v>
      </c>
    </row>
    <row r="258" spans="1:65" s="14" customFormat="1">
      <c r="B258" s="174"/>
      <c r="D258" s="166" t="s">
        <v>146</v>
      </c>
      <c r="E258" s="175" t="s">
        <v>1</v>
      </c>
      <c r="F258" s="176" t="s">
        <v>148</v>
      </c>
      <c r="H258" s="177">
        <v>101</v>
      </c>
      <c r="I258" s="178"/>
      <c r="L258" s="174"/>
      <c r="M258" s="179"/>
      <c r="N258" s="180"/>
      <c r="O258" s="180"/>
      <c r="P258" s="180"/>
      <c r="Q258" s="180"/>
      <c r="R258" s="180"/>
      <c r="S258" s="180"/>
      <c r="T258" s="181"/>
      <c r="AT258" s="175" t="s">
        <v>146</v>
      </c>
      <c r="AU258" s="175" t="s">
        <v>82</v>
      </c>
      <c r="AV258" s="14" t="s">
        <v>144</v>
      </c>
      <c r="AW258" s="14" t="s">
        <v>30</v>
      </c>
      <c r="AX258" s="14" t="s">
        <v>73</v>
      </c>
      <c r="AY258" s="175" t="s">
        <v>134</v>
      </c>
    </row>
    <row r="259" spans="1:65" s="13" customFormat="1">
      <c r="B259" s="165"/>
      <c r="D259" s="166" t="s">
        <v>146</v>
      </c>
      <c r="E259" s="167" t="s">
        <v>1</v>
      </c>
      <c r="F259" s="168" t="s">
        <v>317</v>
      </c>
      <c r="H259" s="169">
        <v>81.900000000000006</v>
      </c>
      <c r="I259" s="170"/>
      <c r="L259" s="165"/>
      <c r="M259" s="171"/>
      <c r="N259" s="172"/>
      <c r="O259" s="172"/>
      <c r="P259" s="172"/>
      <c r="Q259" s="172"/>
      <c r="R259" s="172"/>
      <c r="S259" s="172"/>
      <c r="T259" s="173"/>
      <c r="AT259" s="167" t="s">
        <v>146</v>
      </c>
      <c r="AU259" s="167" t="s">
        <v>82</v>
      </c>
      <c r="AV259" s="13" t="s">
        <v>82</v>
      </c>
      <c r="AW259" s="13" t="s">
        <v>30</v>
      </c>
      <c r="AX259" s="13" t="s">
        <v>73</v>
      </c>
      <c r="AY259" s="167" t="s">
        <v>134</v>
      </c>
    </row>
    <row r="260" spans="1:65" s="14" customFormat="1">
      <c r="B260" s="174"/>
      <c r="D260" s="166" t="s">
        <v>146</v>
      </c>
      <c r="E260" s="175" t="s">
        <v>1</v>
      </c>
      <c r="F260" s="176" t="s">
        <v>148</v>
      </c>
      <c r="H260" s="177">
        <v>81.900000000000006</v>
      </c>
      <c r="I260" s="178"/>
      <c r="L260" s="174"/>
      <c r="M260" s="179"/>
      <c r="N260" s="180"/>
      <c r="O260" s="180"/>
      <c r="P260" s="180"/>
      <c r="Q260" s="180"/>
      <c r="R260" s="180"/>
      <c r="S260" s="180"/>
      <c r="T260" s="181"/>
      <c r="AT260" s="175" t="s">
        <v>146</v>
      </c>
      <c r="AU260" s="175" t="s">
        <v>82</v>
      </c>
      <c r="AV260" s="14" t="s">
        <v>144</v>
      </c>
      <c r="AW260" s="14" t="s">
        <v>30</v>
      </c>
      <c r="AX260" s="14" t="s">
        <v>73</v>
      </c>
      <c r="AY260" s="175" t="s">
        <v>134</v>
      </c>
    </row>
    <row r="261" spans="1:65" s="15" customFormat="1">
      <c r="B261" s="182"/>
      <c r="D261" s="166" t="s">
        <v>146</v>
      </c>
      <c r="E261" s="183" t="s">
        <v>1</v>
      </c>
      <c r="F261" s="184" t="s">
        <v>150</v>
      </c>
      <c r="H261" s="185">
        <v>272</v>
      </c>
      <c r="I261" s="186"/>
      <c r="L261" s="182"/>
      <c r="M261" s="187"/>
      <c r="N261" s="188"/>
      <c r="O261" s="188"/>
      <c r="P261" s="188"/>
      <c r="Q261" s="188"/>
      <c r="R261" s="188"/>
      <c r="S261" s="188"/>
      <c r="T261" s="189"/>
      <c r="AT261" s="183" t="s">
        <v>146</v>
      </c>
      <c r="AU261" s="183" t="s">
        <v>82</v>
      </c>
      <c r="AV261" s="15" t="s">
        <v>143</v>
      </c>
      <c r="AW261" s="15" t="s">
        <v>30</v>
      </c>
      <c r="AX261" s="15" t="s">
        <v>73</v>
      </c>
      <c r="AY261" s="183" t="s">
        <v>134</v>
      </c>
    </row>
    <row r="262" spans="1:65" s="13" customFormat="1">
      <c r="B262" s="165"/>
      <c r="D262" s="166" t="s">
        <v>146</v>
      </c>
      <c r="E262" s="167" t="s">
        <v>1</v>
      </c>
      <c r="F262" s="168" t="s">
        <v>318</v>
      </c>
      <c r="H262" s="169">
        <v>108.8</v>
      </c>
      <c r="I262" s="170"/>
      <c r="L262" s="165"/>
      <c r="M262" s="171"/>
      <c r="N262" s="172"/>
      <c r="O262" s="172"/>
      <c r="P262" s="172"/>
      <c r="Q262" s="172"/>
      <c r="R262" s="172"/>
      <c r="S262" s="172"/>
      <c r="T262" s="173"/>
      <c r="AT262" s="167" t="s">
        <v>146</v>
      </c>
      <c r="AU262" s="167" t="s">
        <v>82</v>
      </c>
      <c r="AV262" s="13" t="s">
        <v>82</v>
      </c>
      <c r="AW262" s="13" t="s">
        <v>30</v>
      </c>
      <c r="AX262" s="13" t="s">
        <v>80</v>
      </c>
      <c r="AY262" s="167" t="s">
        <v>134</v>
      </c>
    </row>
    <row r="263" spans="1:65" s="2" customFormat="1" ht="24.2" customHeight="1">
      <c r="A263" s="33"/>
      <c r="B263" s="150"/>
      <c r="C263" s="151" t="s">
        <v>319</v>
      </c>
      <c r="D263" s="151" t="s">
        <v>139</v>
      </c>
      <c r="E263" s="152" t="s">
        <v>320</v>
      </c>
      <c r="F263" s="153" t="s">
        <v>321</v>
      </c>
      <c r="G263" s="154" t="s">
        <v>156</v>
      </c>
      <c r="H263" s="155">
        <v>140</v>
      </c>
      <c r="I263" s="156"/>
      <c r="J263" s="157">
        <f>ROUND(I263*H263,2)</f>
        <v>0</v>
      </c>
      <c r="K263" s="158"/>
      <c r="L263" s="34"/>
      <c r="M263" s="159" t="s">
        <v>1</v>
      </c>
      <c r="N263" s="160" t="s">
        <v>38</v>
      </c>
      <c r="O263" s="59"/>
      <c r="P263" s="161">
        <f>O263*H263</f>
        <v>0</v>
      </c>
      <c r="Q263" s="161">
        <v>0</v>
      </c>
      <c r="R263" s="161">
        <f>Q263*H263</f>
        <v>0</v>
      </c>
      <c r="S263" s="161">
        <v>0</v>
      </c>
      <c r="T263" s="16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3" t="s">
        <v>219</v>
      </c>
      <c r="AT263" s="163" t="s">
        <v>139</v>
      </c>
      <c r="AU263" s="163" t="s">
        <v>82</v>
      </c>
      <c r="AY263" s="18" t="s">
        <v>134</v>
      </c>
      <c r="BE263" s="164">
        <f>IF(N263="základní",J263,0)</f>
        <v>0</v>
      </c>
      <c r="BF263" s="164">
        <f>IF(N263="snížená",J263,0)</f>
        <v>0</v>
      </c>
      <c r="BG263" s="164">
        <f>IF(N263="zákl. přenesená",J263,0)</f>
        <v>0</v>
      </c>
      <c r="BH263" s="164">
        <f>IF(N263="sníž. přenesená",J263,0)</f>
        <v>0</v>
      </c>
      <c r="BI263" s="164">
        <f>IF(N263="nulová",J263,0)</f>
        <v>0</v>
      </c>
      <c r="BJ263" s="18" t="s">
        <v>80</v>
      </c>
      <c r="BK263" s="164">
        <f>ROUND(I263*H263,2)</f>
        <v>0</v>
      </c>
      <c r="BL263" s="18" t="s">
        <v>219</v>
      </c>
      <c r="BM263" s="163" t="s">
        <v>322</v>
      </c>
    </row>
    <row r="264" spans="1:65" s="16" customFormat="1">
      <c r="B264" s="201"/>
      <c r="D264" s="166" t="s">
        <v>146</v>
      </c>
      <c r="E264" s="202" t="s">
        <v>1</v>
      </c>
      <c r="F264" s="203" t="s">
        <v>296</v>
      </c>
      <c r="H264" s="202" t="s">
        <v>1</v>
      </c>
      <c r="I264" s="204"/>
      <c r="L264" s="201"/>
      <c r="M264" s="205"/>
      <c r="N264" s="206"/>
      <c r="O264" s="206"/>
      <c r="P264" s="206"/>
      <c r="Q264" s="206"/>
      <c r="R264" s="206"/>
      <c r="S264" s="206"/>
      <c r="T264" s="207"/>
      <c r="AT264" s="202" t="s">
        <v>146</v>
      </c>
      <c r="AU264" s="202" t="s">
        <v>82</v>
      </c>
      <c r="AV264" s="16" t="s">
        <v>80</v>
      </c>
      <c r="AW264" s="16" t="s">
        <v>30</v>
      </c>
      <c r="AX264" s="16" t="s">
        <v>73</v>
      </c>
      <c r="AY264" s="202" t="s">
        <v>134</v>
      </c>
    </row>
    <row r="265" spans="1:65" s="13" customFormat="1">
      <c r="B265" s="165"/>
      <c r="D265" s="166" t="s">
        <v>146</v>
      </c>
      <c r="E265" s="167" t="s">
        <v>1</v>
      </c>
      <c r="F265" s="168" t="s">
        <v>297</v>
      </c>
      <c r="H265" s="169">
        <v>180</v>
      </c>
      <c r="I265" s="170"/>
      <c r="L265" s="165"/>
      <c r="M265" s="171"/>
      <c r="N265" s="172"/>
      <c r="O265" s="172"/>
      <c r="P265" s="172"/>
      <c r="Q265" s="172"/>
      <c r="R265" s="172"/>
      <c r="S265" s="172"/>
      <c r="T265" s="173"/>
      <c r="AT265" s="167" t="s">
        <v>146</v>
      </c>
      <c r="AU265" s="167" t="s">
        <v>82</v>
      </c>
      <c r="AV265" s="13" t="s">
        <v>82</v>
      </c>
      <c r="AW265" s="13" t="s">
        <v>30</v>
      </c>
      <c r="AX265" s="13" t="s">
        <v>73</v>
      </c>
      <c r="AY265" s="167" t="s">
        <v>134</v>
      </c>
    </row>
    <row r="266" spans="1:65" s="14" customFormat="1">
      <c r="B266" s="174"/>
      <c r="D266" s="166" t="s">
        <v>146</v>
      </c>
      <c r="E266" s="175" t="s">
        <v>1</v>
      </c>
      <c r="F266" s="176" t="s">
        <v>148</v>
      </c>
      <c r="H266" s="177">
        <v>180</v>
      </c>
      <c r="I266" s="178"/>
      <c r="L266" s="174"/>
      <c r="M266" s="179"/>
      <c r="N266" s="180"/>
      <c r="O266" s="180"/>
      <c r="P266" s="180"/>
      <c r="Q266" s="180"/>
      <c r="R266" s="180"/>
      <c r="S266" s="180"/>
      <c r="T266" s="181"/>
      <c r="AT266" s="175" t="s">
        <v>146</v>
      </c>
      <c r="AU266" s="175" t="s">
        <v>82</v>
      </c>
      <c r="AV266" s="14" t="s">
        <v>144</v>
      </c>
      <c r="AW266" s="14" t="s">
        <v>30</v>
      </c>
      <c r="AX266" s="14" t="s">
        <v>73</v>
      </c>
      <c r="AY266" s="175" t="s">
        <v>134</v>
      </c>
    </row>
    <row r="267" spans="1:65" s="13" customFormat="1">
      <c r="B267" s="165"/>
      <c r="D267" s="166" t="s">
        <v>146</v>
      </c>
      <c r="E267" s="167" t="s">
        <v>1</v>
      </c>
      <c r="F267" s="168" t="s">
        <v>298</v>
      </c>
      <c r="H267" s="169">
        <v>40</v>
      </c>
      <c r="I267" s="170"/>
      <c r="L267" s="165"/>
      <c r="M267" s="171"/>
      <c r="N267" s="172"/>
      <c r="O267" s="172"/>
      <c r="P267" s="172"/>
      <c r="Q267" s="172"/>
      <c r="R267" s="172"/>
      <c r="S267" s="172"/>
      <c r="T267" s="173"/>
      <c r="AT267" s="167" t="s">
        <v>146</v>
      </c>
      <c r="AU267" s="167" t="s">
        <v>82</v>
      </c>
      <c r="AV267" s="13" t="s">
        <v>82</v>
      </c>
      <c r="AW267" s="13" t="s">
        <v>30</v>
      </c>
      <c r="AX267" s="13" t="s">
        <v>73</v>
      </c>
      <c r="AY267" s="167" t="s">
        <v>134</v>
      </c>
    </row>
    <row r="268" spans="1:65" s="14" customFormat="1">
      <c r="B268" s="174"/>
      <c r="D268" s="166" t="s">
        <v>146</v>
      </c>
      <c r="E268" s="175" t="s">
        <v>1</v>
      </c>
      <c r="F268" s="176" t="s">
        <v>148</v>
      </c>
      <c r="H268" s="177">
        <v>40</v>
      </c>
      <c r="I268" s="178"/>
      <c r="L268" s="174"/>
      <c r="M268" s="179"/>
      <c r="N268" s="180"/>
      <c r="O268" s="180"/>
      <c r="P268" s="180"/>
      <c r="Q268" s="180"/>
      <c r="R268" s="180"/>
      <c r="S268" s="180"/>
      <c r="T268" s="181"/>
      <c r="AT268" s="175" t="s">
        <v>146</v>
      </c>
      <c r="AU268" s="175" t="s">
        <v>82</v>
      </c>
      <c r="AV268" s="14" t="s">
        <v>144</v>
      </c>
      <c r="AW268" s="14" t="s">
        <v>30</v>
      </c>
      <c r="AX268" s="14" t="s">
        <v>73</v>
      </c>
      <c r="AY268" s="175" t="s">
        <v>134</v>
      </c>
    </row>
    <row r="269" spans="1:65" s="13" customFormat="1">
      <c r="B269" s="165"/>
      <c r="D269" s="166" t="s">
        <v>146</v>
      </c>
      <c r="E269" s="167" t="s">
        <v>1</v>
      </c>
      <c r="F269" s="168" t="s">
        <v>299</v>
      </c>
      <c r="H269" s="169">
        <v>70</v>
      </c>
      <c r="I269" s="170"/>
      <c r="L269" s="165"/>
      <c r="M269" s="171"/>
      <c r="N269" s="172"/>
      <c r="O269" s="172"/>
      <c r="P269" s="172"/>
      <c r="Q269" s="172"/>
      <c r="R269" s="172"/>
      <c r="S269" s="172"/>
      <c r="T269" s="173"/>
      <c r="AT269" s="167" t="s">
        <v>146</v>
      </c>
      <c r="AU269" s="167" t="s">
        <v>82</v>
      </c>
      <c r="AV269" s="13" t="s">
        <v>82</v>
      </c>
      <c r="AW269" s="13" t="s">
        <v>30</v>
      </c>
      <c r="AX269" s="13" t="s">
        <v>73</v>
      </c>
      <c r="AY269" s="167" t="s">
        <v>134</v>
      </c>
    </row>
    <row r="270" spans="1:65" s="14" customFormat="1">
      <c r="B270" s="174"/>
      <c r="D270" s="166" t="s">
        <v>146</v>
      </c>
      <c r="E270" s="175" t="s">
        <v>1</v>
      </c>
      <c r="F270" s="176" t="s">
        <v>148</v>
      </c>
      <c r="H270" s="177">
        <v>70</v>
      </c>
      <c r="I270" s="178"/>
      <c r="L270" s="174"/>
      <c r="M270" s="179"/>
      <c r="N270" s="180"/>
      <c r="O270" s="180"/>
      <c r="P270" s="180"/>
      <c r="Q270" s="180"/>
      <c r="R270" s="180"/>
      <c r="S270" s="180"/>
      <c r="T270" s="181"/>
      <c r="AT270" s="175" t="s">
        <v>146</v>
      </c>
      <c r="AU270" s="175" t="s">
        <v>82</v>
      </c>
      <c r="AV270" s="14" t="s">
        <v>144</v>
      </c>
      <c r="AW270" s="14" t="s">
        <v>30</v>
      </c>
      <c r="AX270" s="14" t="s">
        <v>73</v>
      </c>
      <c r="AY270" s="175" t="s">
        <v>134</v>
      </c>
    </row>
    <row r="271" spans="1:65" s="13" customFormat="1">
      <c r="B271" s="165"/>
      <c r="D271" s="166" t="s">
        <v>146</v>
      </c>
      <c r="E271" s="167" t="s">
        <v>1</v>
      </c>
      <c r="F271" s="168" t="s">
        <v>300</v>
      </c>
      <c r="H271" s="169">
        <v>60</v>
      </c>
      <c r="I271" s="170"/>
      <c r="L271" s="165"/>
      <c r="M271" s="171"/>
      <c r="N271" s="172"/>
      <c r="O271" s="172"/>
      <c r="P271" s="172"/>
      <c r="Q271" s="172"/>
      <c r="R271" s="172"/>
      <c r="S271" s="172"/>
      <c r="T271" s="173"/>
      <c r="AT271" s="167" t="s">
        <v>146</v>
      </c>
      <c r="AU271" s="167" t="s">
        <v>82</v>
      </c>
      <c r="AV271" s="13" t="s">
        <v>82</v>
      </c>
      <c r="AW271" s="13" t="s">
        <v>30</v>
      </c>
      <c r="AX271" s="13" t="s">
        <v>73</v>
      </c>
      <c r="AY271" s="167" t="s">
        <v>134</v>
      </c>
    </row>
    <row r="272" spans="1:65" s="14" customFormat="1">
      <c r="B272" s="174"/>
      <c r="D272" s="166" t="s">
        <v>146</v>
      </c>
      <c r="E272" s="175" t="s">
        <v>1</v>
      </c>
      <c r="F272" s="176" t="s">
        <v>148</v>
      </c>
      <c r="H272" s="177">
        <v>60</v>
      </c>
      <c r="I272" s="178"/>
      <c r="L272" s="174"/>
      <c r="M272" s="179"/>
      <c r="N272" s="180"/>
      <c r="O272" s="180"/>
      <c r="P272" s="180"/>
      <c r="Q272" s="180"/>
      <c r="R272" s="180"/>
      <c r="S272" s="180"/>
      <c r="T272" s="181"/>
      <c r="AT272" s="175" t="s">
        <v>146</v>
      </c>
      <c r="AU272" s="175" t="s">
        <v>82</v>
      </c>
      <c r="AV272" s="14" t="s">
        <v>144</v>
      </c>
      <c r="AW272" s="14" t="s">
        <v>30</v>
      </c>
      <c r="AX272" s="14" t="s">
        <v>73</v>
      </c>
      <c r="AY272" s="175" t="s">
        <v>134</v>
      </c>
    </row>
    <row r="273" spans="1:65" s="15" customFormat="1">
      <c r="B273" s="182"/>
      <c r="D273" s="166" t="s">
        <v>146</v>
      </c>
      <c r="E273" s="183" t="s">
        <v>1</v>
      </c>
      <c r="F273" s="184" t="s">
        <v>150</v>
      </c>
      <c r="H273" s="185">
        <v>350</v>
      </c>
      <c r="I273" s="186"/>
      <c r="L273" s="182"/>
      <c r="M273" s="187"/>
      <c r="N273" s="188"/>
      <c r="O273" s="188"/>
      <c r="P273" s="188"/>
      <c r="Q273" s="188"/>
      <c r="R273" s="188"/>
      <c r="S273" s="188"/>
      <c r="T273" s="189"/>
      <c r="AT273" s="183" t="s">
        <v>146</v>
      </c>
      <c r="AU273" s="183" t="s">
        <v>82</v>
      </c>
      <c r="AV273" s="15" t="s">
        <v>143</v>
      </c>
      <c r="AW273" s="15" t="s">
        <v>30</v>
      </c>
      <c r="AX273" s="15" t="s">
        <v>73</v>
      </c>
      <c r="AY273" s="183" t="s">
        <v>134</v>
      </c>
    </row>
    <row r="274" spans="1:65" s="13" customFormat="1">
      <c r="B274" s="165"/>
      <c r="D274" s="166" t="s">
        <v>146</v>
      </c>
      <c r="E274" s="167" t="s">
        <v>1</v>
      </c>
      <c r="F274" s="168" t="s">
        <v>301</v>
      </c>
      <c r="H274" s="169">
        <v>140</v>
      </c>
      <c r="I274" s="170"/>
      <c r="L274" s="165"/>
      <c r="M274" s="171"/>
      <c r="N274" s="172"/>
      <c r="O274" s="172"/>
      <c r="P274" s="172"/>
      <c r="Q274" s="172"/>
      <c r="R274" s="172"/>
      <c r="S274" s="172"/>
      <c r="T274" s="173"/>
      <c r="AT274" s="167" t="s">
        <v>146</v>
      </c>
      <c r="AU274" s="167" t="s">
        <v>82</v>
      </c>
      <c r="AV274" s="13" t="s">
        <v>82</v>
      </c>
      <c r="AW274" s="13" t="s">
        <v>30</v>
      </c>
      <c r="AX274" s="13" t="s">
        <v>80</v>
      </c>
      <c r="AY274" s="167" t="s">
        <v>134</v>
      </c>
    </row>
    <row r="275" spans="1:65" s="2" customFormat="1" ht="24.2" customHeight="1">
      <c r="A275" s="33"/>
      <c r="B275" s="150"/>
      <c r="C275" s="151" t="s">
        <v>323</v>
      </c>
      <c r="D275" s="151" t="s">
        <v>139</v>
      </c>
      <c r="E275" s="152" t="s">
        <v>324</v>
      </c>
      <c r="F275" s="153" t="s">
        <v>325</v>
      </c>
      <c r="G275" s="154" t="s">
        <v>156</v>
      </c>
      <c r="H275" s="155">
        <v>316.8</v>
      </c>
      <c r="I275" s="156"/>
      <c r="J275" s="157">
        <f>ROUND(I275*H275,2)</f>
        <v>0</v>
      </c>
      <c r="K275" s="158"/>
      <c r="L275" s="34"/>
      <c r="M275" s="159" t="s">
        <v>1</v>
      </c>
      <c r="N275" s="160" t="s">
        <v>38</v>
      </c>
      <c r="O275" s="59"/>
      <c r="P275" s="161">
        <f>O275*H275</f>
        <v>0</v>
      </c>
      <c r="Q275" s="161">
        <v>0</v>
      </c>
      <c r="R275" s="161">
        <f>Q275*H275</f>
        <v>0</v>
      </c>
      <c r="S275" s="161">
        <v>0</v>
      </c>
      <c r="T275" s="16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63" t="s">
        <v>219</v>
      </c>
      <c r="AT275" s="163" t="s">
        <v>139</v>
      </c>
      <c r="AU275" s="163" t="s">
        <v>82</v>
      </c>
      <c r="AY275" s="18" t="s">
        <v>134</v>
      </c>
      <c r="BE275" s="164">
        <f>IF(N275="základní",J275,0)</f>
        <v>0</v>
      </c>
      <c r="BF275" s="164">
        <f>IF(N275="snížená",J275,0)</f>
        <v>0</v>
      </c>
      <c r="BG275" s="164">
        <f>IF(N275="zákl. přenesená",J275,0)</f>
        <v>0</v>
      </c>
      <c r="BH275" s="164">
        <f>IF(N275="sníž. přenesená",J275,0)</f>
        <v>0</v>
      </c>
      <c r="BI275" s="164">
        <f>IF(N275="nulová",J275,0)</f>
        <v>0</v>
      </c>
      <c r="BJ275" s="18" t="s">
        <v>80</v>
      </c>
      <c r="BK275" s="164">
        <f>ROUND(I275*H275,2)</f>
        <v>0</v>
      </c>
      <c r="BL275" s="18" t="s">
        <v>219</v>
      </c>
      <c r="BM275" s="163" t="s">
        <v>326</v>
      </c>
    </row>
    <row r="276" spans="1:65" s="16" customFormat="1">
      <c r="B276" s="201"/>
      <c r="D276" s="166" t="s">
        <v>146</v>
      </c>
      <c r="E276" s="202" t="s">
        <v>1</v>
      </c>
      <c r="F276" s="203" t="s">
        <v>306</v>
      </c>
      <c r="H276" s="202" t="s">
        <v>1</v>
      </c>
      <c r="I276" s="204"/>
      <c r="L276" s="201"/>
      <c r="M276" s="205"/>
      <c r="N276" s="206"/>
      <c r="O276" s="206"/>
      <c r="P276" s="206"/>
      <c r="Q276" s="206"/>
      <c r="R276" s="206"/>
      <c r="S276" s="206"/>
      <c r="T276" s="207"/>
      <c r="AT276" s="202" t="s">
        <v>146</v>
      </c>
      <c r="AU276" s="202" t="s">
        <v>82</v>
      </c>
      <c r="AV276" s="16" t="s">
        <v>80</v>
      </c>
      <c r="AW276" s="16" t="s">
        <v>30</v>
      </c>
      <c r="AX276" s="16" t="s">
        <v>73</v>
      </c>
      <c r="AY276" s="202" t="s">
        <v>134</v>
      </c>
    </row>
    <row r="277" spans="1:65" s="13" customFormat="1">
      <c r="B277" s="165"/>
      <c r="D277" s="166" t="s">
        <v>146</v>
      </c>
      <c r="E277" s="167" t="s">
        <v>1</v>
      </c>
      <c r="F277" s="168" t="s">
        <v>307</v>
      </c>
      <c r="H277" s="169">
        <v>732</v>
      </c>
      <c r="I277" s="170"/>
      <c r="L277" s="165"/>
      <c r="M277" s="171"/>
      <c r="N277" s="172"/>
      <c r="O277" s="172"/>
      <c r="P277" s="172"/>
      <c r="Q277" s="172"/>
      <c r="R277" s="172"/>
      <c r="S277" s="172"/>
      <c r="T277" s="173"/>
      <c r="AT277" s="167" t="s">
        <v>146</v>
      </c>
      <c r="AU277" s="167" t="s">
        <v>82</v>
      </c>
      <c r="AV277" s="13" t="s">
        <v>82</v>
      </c>
      <c r="AW277" s="13" t="s">
        <v>30</v>
      </c>
      <c r="AX277" s="13" t="s">
        <v>73</v>
      </c>
      <c r="AY277" s="167" t="s">
        <v>134</v>
      </c>
    </row>
    <row r="278" spans="1:65" s="14" customFormat="1">
      <c r="B278" s="174"/>
      <c r="D278" s="166" t="s">
        <v>146</v>
      </c>
      <c r="E278" s="175" t="s">
        <v>1</v>
      </c>
      <c r="F278" s="176" t="s">
        <v>148</v>
      </c>
      <c r="H278" s="177">
        <v>732</v>
      </c>
      <c r="I278" s="178"/>
      <c r="L278" s="174"/>
      <c r="M278" s="179"/>
      <c r="N278" s="180"/>
      <c r="O278" s="180"/>
      <c r="P278" s="180"/>
      <c r="Q278" s="180"/>
      <c r="R278" s="180"/>
      <c r="S278" s="180"/>
      <c r="T278" s="181"/>
      <c r="AT278" s="175" t="s">
        <v>146</v>
      </c>
      <c r="AU278" s="175" t="s">
        <v>82</v>
      </c>
      <c r="AV278" s="14" t="s">
        <v>144</v>
      </c>
      <c r="AW278" s="14" t="s">
        <v>30</v>
      </c>
      <c r="AX278" s="14" t="s">
        <v>73</v>
      </c>
      <c r="AY278" s="175" t="s">
        <v>134</v>
      </c>
    </row>
    <row r="279" spans="1:65" s="13" customFormat="1">
      <c r="B279" s="165"/>
      <c r="D279" s="166" t="s">
        <v>146</v>
      </c>
      <c r="E279" s="167" t="s">
        <v>1</v>
      </c>
      <c r="F279" s="168" t="s">
        <v>327</v>
      </c>
      <c r="H279" s="169">
        <v>60</v>
      </c>
      <c r="I279" s="170"/>
      <c r="L279" s="165"/>
      <c r="M279" s="171"/>
      <c r="N279" s="172"/>
      <c r="O279" s="172"/>
      <c r="P279" s="172"/>
      <c r="Q279" s="172"/>
      <c r="R279" s="172"/>
      <c r="S279" s="172"/>
      <c r="T279" s="173"/>
      <c r="AT279" s="167" t="s">
        <v>146</v>
      </c>
      <c r="AU279" s="167" t="s">
        <v>82</v>
      </c>
      <c r="AV279" s="13" t="s">
        <v>82</v>
      </c>
      <c r="AW279" s="13" t="s">
        <v>30</v>
      </c>
      <c r="AX279" s="13" t="s">
        <v>73</v>
      </c>
      <c r="AY279" s="167" t="s">
        <v>134</v>
      </c>
    </row>
    <row r="280" spans="1:65" s="14" customFormat="1">
      <c r="B280" s="174"/>
      <c r="D280" s="166" t="s">
        <v>146</v>
      </c>
      <c r="E280" s="175" t="s">
        <v>1</v>
      </c>
      <c r="F280" s="176" t="s">
        <v>148</v>
      </c>
      <c r="H280" s="177">
        <v>60</v>
      </c>
      <c r="I280" s="178"/>
      <c r="L280" s="174"/>
      <c r="M280" s="179"/>
      <c r="N280" s="180"/>
      <c r="O280" s="180"/>
      <c r="P280" s="180"/>
      <c r="Q280" s="180"/>
      <c r="R280" s="180"/>
      <c r="S280" s="180"/>
      <c r="T280" s="181"/>
      <c r="AT280" s="175" t="s">
        <v>146</v>
      </c>
      <c r="AU280" s="175" t="s">
        <v>82</v>
      </c>
      <c r="AV280" s="14" t="s">
        <v>144</v>
      </c>
      <c r="AW280" s="14" t="s">
        <v>30</v>
      </c>
      <c r="AX280" s="14" t="s">
        <v>73</v>
      </c>
      <c r="AY280" s="175" t="s">
        <v>134</v>
      </c>
    </row>
    <row r="281" spans="1:65" s="15" customFormat="1">
      <c r="B281" s="182"/>
      <c r="D281" s="166" t="s">
        <v>146</v>
      </c>
      <c r="E281" s="183" t="s">
        <v>1</v>
      </c>
      <c r="F281" s="184" t="s">
        <v>150</v>
      </c>
      <c r="H281" s="185">
        <v>792</v>
      </c>
      <c r="I281" s="186"/>
      <c r="L281" s="182"/>
      <c r="M281" s="187"/>
      <c r="N281" s="188"/>
      <c r="O281" s="188"/>
      <c r="P281" s="188"/>
      <c r="Q281" s="188"/>
      <c r="R281" s="188"/>
      <c r="S281" s="188"/>
      <c r="T281" s="189"/>
      <c r="AT281" s="183" t="s">
        <v>146</v>
      </c>
      <c r="AU281" s="183" t="s">
        <v>82</v>
      </c>
      <c r="AV281" s="15" t="s">
        <v>143</v>
      </c>
      <c r="AW281" s="15" t="s">
        <v>30</v>
      </c>
      <c r="AX281" s="15" t="s">
        <v>73</v>
      </c>
      <c r="AY281" s="183" t="s">
        <v>134</v>
      </c>
    </row>
    <row r="282" spans="1:65" s="13" customFormat="1">
      <c r="B282" s="165"/>
      <c r="D282" s="166" t="s">
        <v>146</v>
      </c>
      <c r="E282" s="167" t="s">
        <v>1</v>
      </c>
      <c r="F282" s="168" t="s">
        <v>309</v>
      </c>
      <c r="H282" s="169">
        <v>316.8</v>
      </c>
      <c r="I282" s="170"/>
      <c r="L282" s="165"/>
      <c r="M282" s="171"/>
      <c r="N282" s="172"/>
      <c r="O282" s="172"/>
      <c r="P282" s="172"/>
      <c r="Q282" s="172"/>
      <c r="R282" s="172"/>
      <c r="S282" s="172"/>
      <c r="T282" s="173"/>
      <c r="AT282" s="167" t="s">
        <v>146</v>
      </c>
      <c r="AU282" s="167" t="s">
        <v>82</v>
      </c>
      <c r="AV282" s="13" t="s">
        <v>82</v>
      </c>
      <c r="AW282" s="13" t="s">
        <v>30</v>
      </c>
      <c r="AX282" s="13" t="s">
        <v>80</v>
      </c>
      <c r="AY282" s="167" t="s">
        <v>134</v>
      </c>
    </row>
    <row r="283" spans="1:65" s="2" customFormat="1" ht="24.2" customHeight="1">
      <c r="A283" s="33"/>
      <c r="B283" s="150"/>
      <c r="C283" s="151" t="s">
        <v>328</v>
      </c>
      <c r="D283" s="151" t="s">
        <v>139</v>
      </c>
      <c r="E283" s="152" t="s">
        <v>329</v>
      </c>
      <c r="F283" s="153" t="s">
        <v>330</v>
      </c>
      <c r="G283" s="154" t="s">
        <v>156</v>
      </c>
      <c r="H283" s="155">
        <v>108.8</v>
      </c>
      <c r="I283" s="156"/>
      <c r="J283" s="157">
        <f>ROUND(I283*H283,2)</f>
        <v>0</v>
      </c>
      <c r="K283" s="158"/>
      <c r="L283" s="34"/>
      <c r="M283" s="159" t="s">
        <v>1</v>
      </c>
      <c r="N283" s="160" t="s">
        <v>38</v>
      </c>
      <c r="O283" s="59"/>
      <c r="P283" s="161">
        <f>O283*H283</f>
        <v>0</v>
      </c>
      <c r="Q283" s="161">
        <v>0</v>
      </c>
      <c r="R283" s="161">
        <f>Q283*H283</f>
        <v>0</v>
      </c>
      <c r="S283" s="161">
        <v>0</v>
      </c>
      <c r="T283" s="16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63" t="s">
        <v>219</v>
      </c>
      <c r="AT283" s="163" t="s">
        <v>139</v>
      </c>
      <c r="AU283" s="163" t="s">
        <v>82</v>
      </c>
      <c r="AY283" s="18" t="s">
        <v>134</v>
      </c>
      <c r="BE283" s="164">
        <f>IF(N283="základní",J283,0)</f>
        <v>0</v>
      </c>
      <c r="BF283" s="164">
        <f>IF(N283="snížená",J283,0)</f>
        <v>0</v>
      </c>
      <c r="BG283" s="164">
        <f>IF(N283="zákl. přenesená",J283,0)</f>
        <v>0</v>
      </c>
      <c r="BH283" s="164">
        <f>IF(N283="sníž. přenesená",J283,0)</f>
        <v>0</v>
      </c>
      <c r="BI283" s="164">
        <f>IF(N283="nulová",J283,0)</f>
        <v>0</v>
      </c>
      <c r="BJ283" s="18" t="s">
        <v>80</v>
      </c>
      <c r="BK283" s="164">
        <f>ROUND(I283*H283,2)</f>
        <v>0</v>
      </c>
      <c r="BL283" s="18" t="s">
        <v>219</v>
      </c>
      <c r="BM283" s="163" t="s">
        <v>331</v>
      </c>
    </row>
    <row r="284" spans="1:65" s="16" customFormat="1">
      <c r="B284" s="201"/>
      <c r="D284" s="166" t="s">
        <v>146</v>
      </c>
      <c r="E284" s="202" t="s">
        <v>1</v>
      </c>
      <c r="F284" s="203" t="s">
        <v>332</v>
      </c>
      <c r="H284" s="202" t="s">
        <v>1</v>
      </c>
      <c r="I284" s="204"/>
      <c r="L284" s="201"/>
      <c r="M284" s="205"/>
      <c r="N284" s="206"/>
      <c r="O284" s="206"/>
      <c r="P284" s="206"/>
      <c r="Q284" s="206"/>
      <c r="R284" s="206"/>
      <c r="S284" s="206"/>
      <c r="T284" s="207"/>
      <c r="AT284" s="202" t="s">
        <v>146</v>
      </c>
      <c r="AU284" s="202" t="s">
        <v>82</v>
      </c>
      <c r="AV284" s="16" t="s">
        <v>80</v>
      </c>
      <c r="AW284" s="16" t="s">
        <v>30</v>
      </c>
      <c r="AX284" s="16" t="s">
        <v>73</v>
      </c>
      <c r="AY284" s="202" t="s">
        <v>134</v>
      </c>
    </row>
    <row r="285" spans="1:65" s="13" customFormat="1">
      <c r="B285" s="165"/>
      <c r="D285" s="166" t="s">
        <v>146</v>
      </c>
      <c r="E285" s="167" t="s">
        <v>1</v>
      </c>
      <c r="F285" s="168" t="s">
        <v>315</v>
      </c>
      <c r="H285" s="169">
        <v>89.1</v>
      </c>
      <c r="I285" s="170"/>
      <c r="L285" s="165"/>
      <c r="M285" s="171"/>
      <c r="N285" s="172"/>
      <c r="O285" s="172"/>
      <c r="P285" s="172"/>
      <c r="Q285" s="172"/>
      <c r="R285" s="172"/>
      <c r="S285" s="172"/>
      <c r="T285" s="173"/>
      <c r="AT285" s="167" t="s">
        <v>146</v>
      </c>
      <c r="AU285" s="167" t="s">
        <v>82</v>
      </c>
      <c r="AV285" s="13" t="s">
        <v>82</v>
      </c>
      <c r="AW285" s="13" t="s">
        <v>30</v>
      </c>
      <c r="AX285" s="13" t="s">
        <v>73</v>
      </c>
      <c r="AY285" s="167" t="s">
        <v>134</v>
      </c>
    </row>
    <row r="286" spans="1:65" s="14" customFormat="1">
      <c r="B286" s="174"/>
      <c r="D286" s="166" t="s">
        <v>146</v>
      </c>
      <c r="E286" s="175" t="s">
        <v>1</v>
      </c>
      <c r="F286" s="176" t="s">
        <v>148</v>
      </c>
      <c r="H286" s="177">
        <v>89.1</v>
      </c>
      <c r="I286" s="178"/>
      <c r="L286" s="174"/>
      <c r="M286" s="179"/>
      <c r="N286" s="180"/>
      <c r="O286" s="180"/>
      <c r="P286" s="180"/>
      <c r="Q286" s="180"/>
      <c r="R286" s="180"/>
      <c r="S286" s="180"/>
      <c r="T286" s="181"/>
      <c r="AT286" s="175" t="s">
        <v>146</v>
      </c>
      <c r="AU286" s="175" t="s">
        <v>82</v>
      </c>
      <c r="AV286" s="14" t="s">
        <v>144</v>
      </c>
      <c r="AW286" s="14" t="s">
        <v>30</v>
      </c>
      <c r="AX286" s="14" t="s">
        <v>73</v>
      </c>
      <c r="AY286" s="175" t="s">
        <v>134</v>
      </c>
    </row>
    <row r="287" spans="1:65" s="13" customFormat="1">
      <c r="B287" s="165"/>
      <c r="D287" s="166" t="s">
        <v>146</v>
      </c>
      <c r="E287" s="167" t="s">
        <v>1</v>
      </c>
      <c r="F287" s="168" t="s">
        <v>316</v>
      </c>
      <c r="H287" s="169">
        <v>101</v>
      </c>
      <c r="I287" s="170"/>
      <c r="L287" s="165"/>
      <c r="M287" s="171"/>
      <c r="N287" s="172"/>
      <c r="O287" s="172"/>
      <c r="P287" s="172"/>
      <c r="Q287" s="172"/>
      <c r="R287" s="172"/>
      <c r="S287" s="172"/>
      <c r="T287" s="173"/>
      <c r="AT287" s="167" t="s">
        <v>146</v>
      </c>
      <c r="AU287" s="167" t="s">
        <v>82</v>
      </c>
      <c r="AV287" s="13" t="s">
        <v>82</v>
      </c>
      <c r="AW287" s="13" t="s">
        <v>30</v>
      </c>
      <c r="AX287" s="13" t="s">
        <v>73</v>
      </c>
      <c r="AY287" s="167" t="s">
        <v>134</v>
      </c>
    </row>
    <row r="288" spans="1:65" s="14" customFormat="1">
      <c r="B288" s="174"/>
      <c r="D288" s="166" t="s">
        <v>146</v>
      </c>
      <c r="E288" s="175" t="s">
        <v>1</v>
      </c>
      <c r="F288" s="176" t="s">
        <v>148</v>
      </c>
      <c r="H288" s="177">
        <v>101</v>
      </c>
      <c r="I288" s="178"/>
      <c r="L288" s="174"/>
      <c r="M288" s="179"/>
      <c r="N288" s="180"/>
      <c r="O288" s="180"/>
      <c r="P288" s="180"/>
      <c r="Q288" s="180"/>
      <c r="R288" s="180"/>
      <c r="S288" s="180"/>
      <c r="T288" s="181"/>
      <c r="AT288" s="175" t="s">
        <v>146</v>
      </c>
      <c r="AU288" s="175" t="s">
        <v>82</v>
      </c>
      <c r="AV288" s="14" t="s">
        <v>144</v>
      </c>
      <c r="AW288" s="14" t="s">
        <v>30</v>
      </c>
      <c r="AX288" s="14" t="s">
        <v>73</v>
      </c>
      <c r="AY288" s="175" t="s">
        <v>134</v>
      </c>
    </row>
    <row r="289" spans="1:65" s="13" customFormat="1">
      <c r="B289" s="165"/>
      <c r="D289" s="166" t="s">
        <v>146</v>
      </c>
      <c r="E289" s="167" t="s">
        <v>1</v>
      </c>
      <c r="F289" s="168" t="s">
        <v>317</v>
      </c>
      <c r="H289" s="169">
        <v>81.900000000000006</v>
      </c>
      <c r="I289" s="170"/>
      <c r="L289" s="165"/>
      <c r="M289" s="171"/>
      <c r="N289" s="172"/>
      <c r="O289" s="172"/>
      <c r="P289" s="172"/>
      <c r="Q289" s="172"/>
      <c r="R289" s="172"/>
      <c r="S289" s="172"/>
      <c r="T289" s="173"/>
      <c r="AT289" s="167" t="s">
        <v>146</v>
      </c>
      <c r="AU289" s="167" t="s">
        <v>82</v>
      </c>
      <c r="AV289" s="13" t="s">
        <v>82</v>
      </c>
      <c r="AW289" s="13" t="s">
        <v>30</v>
      </c>
      <c r="AX289" s="13" t="s">
        <v>73</v>
      </c>
      <c r="AY289" s="167" t="s">
        <v>134</v>
      </c>
    </row>
    <row r="290" spans="1:65" s="14" customFormat="1">
      <c r="B290" s="174"/>
      <c r="D290" s="166" t="s">
        <v>146</v>
      </c>
      <c r="E290" s="175" t="s">
        <v>1</v>
      </c>
      <c r="F290" s="176" t="s">
        <v>148</v>
      </c>
      <c r="H290" s="177">
        <v>81.900000000000006</v>
      </c>
      <c r="I290" s="178"/>
      <c r="L290" s="174"/>
      <c r="M290" s="179"/>
      <c r="N290" s="180"/>
      <c r="O290" s="180"/>
      <c r="P290" s="180"/>
      <c r="Q290" s="180"/>
      <c r="R290" s="180"/>
      <c r="S290" s="180"/>
      <c r="T290" s="181"/>
      <c r="AT290" s="175" t="s">
        <v>146</v>
      </c>
      <c r="AU290" s="175" t="s">
        <v>82</v>
      </c>
      <c r="AV290" s="14" t="s">
        <v>144</v>
      </c>
      <c r="AW290" s="14" t="s">
        <v>30</v>
      </c>
      <c r="AX290" s="14" t="s">
        <v>73</v>
      </c>
      <c r="AY290" s="175" t="s">
        <v>134</v>
      </c>
    </row>
    <row r="291" spans="1:65" s="15" customFormat="1">
      <c r="B291" s="182"/>
      <c r="D291" s="166" t="s">
        <v>146</v>
      </c>
      <c r="E291" s="183" t="s">
        <v>1</v>
      </c>
      <c r="F291" s="184" t="s">
        <v>150</v>
      </c>
      <c r="H291" s="185">
        <v>272</v>
      </c>
      <c r="I291" s="186"/>
      <c r="L291" s="182"/>
      <c r="M291" s="187"/>
      <c r="N291" s="188"/>
      <c r="O291" s="188"/>
      <c r="P291" s="188"/>
      <c r="Q291" s="188"/>
      <c r="R291" s="188"/>
      <c r="S291" s="188"/>
      <c r="T291" s="189"/>
      <c r="AT291" s="183" t="s">
        <v>146</v>
      </c>
      <c r="AU291" s="183" t="s">
        <v>82</v>
      </c>
      <c r="AV291" s="15" t="s">
        <v>143</v>
      </c>
      <c r="AW291" s="15" t="s">
        <v>30</v>
      </c>
      <c r="AX291" s="15" t="s">
        <v>73</v>
      </c>
      <c r="AY291" s="183" t="s">
        <v>134</v>
      </c>
    </row>
    <row r="292" spans="1:65" s="13" customFormat="1">
      <c r="B292" s="165"/>
      <c r="D292" s="166" t="s">
        <v>146</v>
      </c>
      <c r="E292" s="167" t="s">
        <v>1</v>
      </c>
      <c r="F292" s="168" t="s">
        <v>318</v>
      </c>
      <c r="H292" s="169">
        <v>108.8</v>
      </c>
      <c r="I292" s="170"/>
      <c r="L292" s="165"/>
      <c r="M292" s="171"/>
      <c r="N292" s="172"/>
      <c r="O292" s="172"/>
      <c r="P292" s="172"/>
      <c r="Q292" s="172"/>
      <c r="R292" s="172"/>
      <c r="S292" s="172"/>
      <c r="T292" s="173"/>
      <c r="AT292" s="167" t="s">
        <v>146</v>
      </c>
      <c r="AU292" s="167" t="s">
        <v>82</v>
      </c>
      <c r="AV292" s="13" t="s">
        <v>82</v>
      </c>
      <c r="AW292" s="13" t="s">
        <v>30</v>
      </c>
      <c r="AX292" s="13" t="s">
        <v>80</v>
      </c>
      <c r="AY292" s="167" t="s">
        <v>134</v>
      </c>
    </row>
    <row r="293" spans="1:65" s="2" customFormat="1" ht="21.75" customHeight="1">
      <c r="A293" s="33"/>
      <c r="B293" s="150"/>
      <c r="C293" s="190" t="s">
        <v>333</v>
      </c>
      <c r="D293" s="190" t="s">
        <v>159</v>
      </c>
      <c r="E293" s="191" t="s">
        <v>334</v>
      </c>
      <c r="F293" s="192" t="s">
        <v>335</v>
      </c>
      <c r="G293" s="193" t="s">
        <v>336</v>
      </c>
      <c r="H293" s="194">
        <v>1.823</v>
      </c>
      <c r="I293" s="195"/>
      <c r="J293" s="196">
        <f>ROUND(I293*H293,2)</f>
        <v>0</v>
      </c>
      <c r="K293" s="197"/>
      <c r="L293" s="198"/>
      <c r="M293" s="199" t="s">
        <v>1</v>
      </c>
      <c r="N293" s="200" t="s">
        <v>38</v>
      </c>
      <c r="O293" s="59"/>
      <c r="P293" s="161">
        <f>O293*H293</f>
        <v>0</v>
      </c>
      <c r="Q293" s="161">
        <v>0.55000000000000004</v>
      </c>
      <c r="R293" s="161">
        <f>Q293*H293</f>
        <v>1.00265</v>
      </c>
      <c r="S293" s="161">
        <v>0</v>
      </c>
      <c r="T293" s="16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63" t="s">
        <v>319</v>
      </c>
      <c r="AT293" s="163" t="s">
        <v>159</v>
      </c>
      <c r="AU293" s="163" t="s">
        <v>82</v>
      </c>
      <c r="AY293" s="18" t="s">
        <v>134</v>
      </c>
      <c r="BE293" s="164">
        <f>IF(N293="základní",J293,0)</f>
        <v>0</v>
      </c>
      <c r="BF293" s="164">
        <f>IF(N293="snížená",J293,0)</f>
        <v>0</v>
      </c>
      <c r="BG293" s="164">
        <f>IF(N293="zákl. přenesená",J293,0)</f>
        <v>0</v>
      </c>
      <c r="BH293" s="164">
        <f>IF(N293="sníž. přenesená",J293,0)</f>
        <v>0</v>
      </c>
      <c r="BI293" s="164">
        <f>IF(N293="nulová",J293,0)</f>
        <v>0</v>
      </c>
      <c r="BJ293" s="18" t="s">
        <v>80</v>
      </c>
      <c r="BK293" s="164">
        <f>ROUND(I293*H293,2)</f>
        <v>0</v>
      </c>
      <c r="BL293" s="18" t="s">
        <v>219</v>
      </c>
      <c r="BM293" s="163" t="s">
        <v>337</v>
      </c>
    </row>
    <row r="294" spans="1:65" s="16" customFormat="1">
      <c r="B294" s="201"/>
      <c r="D294" s="166" t="s">
        <v>146</v>
      </c>
      <c r="E294" s="202" t="s">
        <v>1</v>
      </c>
      <c r="F294" s="203" t="s">
        <v>296</v>
      </c>
      <c r="H294" s="202" t="s">
        <v>1</v>
      </c>
      <c r="I294" s="204"/>
      <c r="L294" s="201"/>
      <c r="M294" s="205"/>
      <c r="N294" s="206"/>
      <c r="O294" s="206"/>
      <c r="P294" s="206"/>
      <c r="Q294" s="206"/>
      <c r="R294" s="206"/>
      <c r="S294" s="206"/>
      <c r="T294" s="207"/>
      <c r="AT294" s="202" t="s">
        <v>146</v>
      </c>
      <c r="AU294" s="202" t="s">
        <v>82</v>
      </c>
      <c r="AV294" s="16" t="s">
        <v>80</v>
      </c>
      <c r="AW294" s="16" t="s">
        <v>30</v>
      </c>
      <c r="AX294" s="16" t="s">
        <v>73</v>
      </c>
      <c r="AY294" s="202" t="s">
        <v>134</v>
      </c>
    </row>
    <row r="295" spans="1:65" s="13" customFormat="1">
      <c r="B295" s="165"/>
      <c r="D295" s="166" t="s">
        <v>146</v>
      </c>
      <c r="E295" s="167" t="s">
        <v>1</v>
      </c>
      <c r="F295" s="168" t="s">
        <v>338</v>
      </c>
      <c r="H295" s="169">
        <v>0.69099999999999995</v>
      </c>
      <c r="I295" s="170"/>
      <c r="L295" s="165"/>
      <c r="M295" s="171"/>
      <c r="N295" s="172"/>
      <c r="O295" s="172"/>
      <c r="P295" s="172"/>
      <c r="Q295" s="172"/>
      <c r="R295" s="172"/>
      <c r="S295" s="172"/>
      <c r="T295" s="173"/>
      <c r="AT295" s="167" t="s">
        <v>146</v>
      </c>
      <c r="AU295" s="167" t="s">
        <v>82</v>
      </c>
      <c r="AV295" s="13" t="s">
        <v>82</v>
      </c>
      <c r="AW295" s="13" t="s">
        <v>30</v>
      </c>
      <c r="AX295" s="13" t="s">
        <v>73</v>
      </c>
      <c r="AY295" s="167" t="s">
        <v>134</v>
      </c>
    </row>
    <row r="296" spans="1:65" s="14" customFormat="1">
      <c r="B296" s="174"/>
      <c r="D296" s="166" t="s">
        <v>146</v>
      </c>
      <c r="E296" s="175" t="s">
        <v>1</v>
      </c>
      <c r="F296" s="176" t="s">
        <v>148</v>
      </c>
      <c r="H296" s="177">
        <v>0.69099999999999995</v>
      </c>
      <c r="I296" s="178"/>
      <c r="L296" s="174"/>
      <c r="M296" s="179"/>
      <c r="N296" s="180"/>
      <c r="O296" s="180"/>
      <c r="P296" s="180"/>
      <c r="Q296" s="180"/>
      <c r="R296" s="180"/>
      <c r="S296" s="180"/>
      <c r="T296" s="181"/>
      <c r="AT296" s="175" t="s">
        <v>146</v>
      </c>
      <c r="AU296" s="175" t="s">
        <v>82</v>
      </c>
      <c r="AV296" s="14" t="s">
        <v>144</v>
      </c>
      <c r="AW296" s="14" t="s">
        <v>30</v>
      </c>
      <c r="AX296" s="14" t="s">
        <v>73</v>
      </c>
      <c r="AY296" s="175" t="s">
        <v>134</v>
      </c>
    </row>
    <row r="297" spans="1:65" s="13" customFormat="1">
      <c r="B297" s="165"/>
      <c r="D297" s="166" t="s">
        <v>146</v>
      </c>
      <c r="E297" s="167" t="s">
        <v>1</v>
      </c>
      <c r="F297" s="168" t="s">
        <v>339</v>
      </c>
      <c r="H297" s="169">
        <v>0.17899999999999999</v>
      </c>
      <c r="I297" s="170"/>
      <c r="L297" s="165"/>
      <c r="M297" s="171"/>
      <c r="N297" s="172"/>
      <c r="O297" s="172"/>
      <c r="P297" s="172"/>
      <c r="Q297" s="172"/>
      <c r="R297" s="172"/>
      <c r="S297" s="172"/>
      <c r="T297" s="173"/>
      <c r="AT297" s="167" t="s">
        <v>146</v>
      </c>
      <c r="AU297" s="167" t="s">
        <v>82</v>
      </c>
      <c r="AV297" s="13" t="s">
        <v>82</v>
      </c>
      <c r="AW297" s="13" t="s">
        <v>30</v>
      </c>
      <c r="AX297" s="13" t="s">
        <v>73</v>
      </c>
      <c r="AY297" s="167" t="s">
        <v>134</v>
      </c>
    </row>
    <row r="298" spans="1:65" s="14" customFormat="1">
      <c r="B298" s="174"/>
      <c r="D298" s="166" t="s">
        <v>146</v>
      </c>
      <c r="E298" s="175" t="s">
        <v>1</v>
      </c>
      <c r="F298" s="176" t="s">
        <v>148</v>
      </c>
      <c r="H298" s="177">
        <v>0.17899999999999999</v>
      </c>
      <c r="I298" s="178"/>
      <c r="L298" s="174"/>
      <c r="M298" s="179"/>
      <c r="N298" s="180"/>
      <c r="O298" s="180"/>
      <c r="P298" s="180"/>
      <c r="Q298" s="180"/>
      <c r="R298" s="180"/>
      <c r="S298" s="180"/>
      <c r="T298" s="181"/>
      <c r="AT298" s="175" t="s">
        <v>146</v>
      </c>
      <c r="AU298" s="175" t="s">
        <v>82</v>
      </c>
      <c r="AV298" s="14" t="s">
        <v>144</v>
      </c>
      <c r="AW298" s="14" t="s">
        <v>30</v>
      </c>
      <c r="AX298" s="14" t="s">
        <v>73</v>
      </c>
      <c r="AY298" s="175" t="s">
        <v>134</v>
      </c>
    </row>
    <row r="299" spans="1:65" s="13" customFormat="1">
      <c r="B299" s="165"/>
      <c r="D299" s="166" t="s">
        <v>146</v>
      </c>
      <c r="E299" s="167" t="s">
        <v>1</v>
      </c>
      <c r="F299" s="168" t="s">
        <v>340</v>
      </c>
      <c r="H299" s="169">
        <v>0.47</v>
      </c>
      <c r="I299" s="170"/>
      <c r="L299" s="165"/>
      <c r="M299" s="171"/>
      <c r="N299" s="172"/>
      <c r="O299" s="172"/>
      <c r="P299" s="172"/>
      <c r="Q299" s="172"/>
      <c r="R299" s="172"/>
      <c r="S299" s="172"/>
      <c r="T299" s="173"/>
      <c r="AT299" s="167" t="s">
        <v>146</v>
      </c>
      <c r="AU299" s="167" t="s">
        <v>82</v>
      </c>
      <c r="AV299" s="13" t="s">
        <v>82</v>
      </c>
      <c r="AW299" s="13" t="s">
        <v>30</v>
      </c>
      <c r="AX299" s="13" t="s">
        <v>73</v>
      </c>
      <c r="AY299" s="167" t="s">
        <v>134</v>
      </c>
    </row>
    <row r="300" spans="1:65" s="14" customFormat="1">
      <c r="B300" s="174"/>
      <c r="D300" s="166" t="s">
        <v>146</v>
      </c>
      <c r="E300" s="175" t="s">
        <v>1</v>
      </c>
      <c r="F300" s="176" t="s">
        <v>148</v>
      </c>
      <c r="H300" s="177">
        <v>0.47</v>
      </c>
      <c r="I300" s="178"/>
      <c r="L300" s="174"/>
      <c r="M300" s="179"/>
      <c r="N300" s="180"/>
      <c r="O300" s="180"/>
      <c r="P300" s="180"/>
      <c r="Q300" s="180"/>
      <c r="R300" s="180"/>
      <c r="S300" s="180"/>
      <c r="T300" s="181"/>
      <c r="AT300" s="175" t="s">
        <v>146</v>
      </c>
      <c r="AU300" s="175" t="s">
        <v>82</v>
      </c>
      <c r="AV300" s="14" t="s">
        <v>144</v>
      </c>
      <c r="AW300" s="14" t="s">
        <v>30</v>
      </c>
      <c r="AX300" s="14" t="s">
        <v>73</v>
      </c>
      <c r="AY300" s="175" t="s">
        <v>134</v>
      </c>
    </row>
    <row r="301" spans="1:65" s="13" customFormat="1">
      <c r="B301" s="165"/>
      <c r="D301" s="166" t="s">
        <v>146</v>
      </c>
      <c r="E301" s="167" t="s">
        <v>1</v>
      </c>
      <c r="F301" s="168" t="s">
        <v>341</v>
      </c>
      <c r="H301" s="169">
        <v>0.317</v>
      </c>
      <c r="I301" s="170"/>
      <c r="L301" s="165"/>
      <c r="M301" s="171"/>
      <c r="N301" s="172"/>
      <c r="O301" s="172"/>
      <c r="P301" s="172"/>
      <c r="Q301" s="172"/>
      <c r="R301" s="172"/>
      <c r="S301" s="172"/>
      <c r="T301" s="173"/>
      <c r="AT301" s="167" t="s">
        <v>146</v>
      </c>
      <c r="AU301" s="167" t="s">
        <v>82</v>
      </c>
      <c r="AV301" s="13" t="s">
        <v>82</v>
      </c>
      <c r="AW301" s="13" t="s">
        <v>30</v>
      </c>
      <c r="AX301" s="13" t="s">
        <v>73</v>
      </c>
      <c r="AY301" s="167" t="s">
        <v>134</v>
      </c>
    </row>
    <row r="302" spans="1:65" s="14" customFormat="1">
      <c r="B302" s="174"/>
      <c r="D302" s="166" t="s">
        <v>146</v>
      </c>
      <c r="E302" s="175" t="s">
        <v>1</v>
      </c>
      <c r="F302" s="176" t="s">
        <v>148</v>
      </c>
      <c r="H302" s="177">
        <v>0.317</v>
      </c>
      <c r="I302" s="178"/>
      <c r="L302" s="174"/>
      <c r="M302" s="179"/>
      <c r="N302" s="180"/>
      <c r="O302" s="180"/>
      <c r="P302" s="180"/>
      <c r="Q302" s="180"/>
      <c r="R302" s="180"/>
      <c r="S302" s="180"/>
      <c r="T302" s="181"/>
      <c r="AT302" s="175" t="s">
        <v>146</v>
      </c>
      <c r="AU302" s="175" t="s">
        <v>82</v>
      </c>
      <c r="AV302" s="14" t="s">
        <v>144</v>
      </c>
      <c r="AW302" s="14" t="s">
        <v>30</v>
      </c>
      <c r="AX302" s="14" t="s">
        <v>73</v>
      </c>
      <c r="AY302" s="175" t="s">
        <v>134</v>
      </c>
    </row>
    <row r="303" spans="1:65" s="15" customFormat="1">
      <c r="B303" s="182"/>
      <c r="D303" s="166" t="s">
        <v>146</v>
      </c>
      <c r="E303" s="183" t="s">
        <v>1</v>
      </c>
      <c r="F303" s="184" t="s">
        <v>150</v>
      </c>
      <c r="H303" s="185">
        <v>1.6569999999999998</v>
      </c>
      <c r="I303" s="186"/>
      <c r="L303" s="182"/>
      <c r="M303" s="187"/>
      <c r="N303" s="188"/>
      <c r="O303" s="188"/>
      <c r="P303" s="188"/>
      <c r="Q303" s="188"/>
      <c r="R303" s="188"/>
      <c r="S303" s="188"/>
      <c r="T303" s="189"/>
      <c r="AT303" s="183" t="s">
        <v>146</v>
      </c>
      <c r="AU303" s="183" t="s">
        <v>82</v>
      </c>
      <c r="AV303" s="15" t="s">
        <v>143</v>
      </c>
      <c r="AW303" s="15" t="s">
        <v>30</v>
      </c>
      <c r="AX303" s="15" t="s">
        <v>73</v>
      </c>
      <c r="AY303" s="183" t="s">
        <v>134</v>
      </c>
    </row>
    <row r="304" spans="1:65" s="13" customFormat="1">
      <c r="B304" s="165"/>
      <c r="D304" s="166" t="s">
        <v>146</v>
      </c>
      <c r="E304" s="167" t="s">
        <v>1</v>
      </c>
      <c r="F304" s="168" t="s">
        <v>342</v>
      </c>
      <c r="H304" s="169">
        <v>1.823</v>
      </c>
      <c r="I304" s="170"/>
      <c r="L304" s="165"/>
      <c r="M304" s="171"/>
      <c r="N304" s="172"/>
      <c r="O304" s="172"/>
      <c r="P304" s="172"/>
      <c r="Q304" s="172"/>
      <c r="R304" s="172"/>
      <c r="S304" s="172"/>
      <c r="T304" s="173"/>
      <c r="AT304" s="167" t="s">
        <v>146</v>
      </c>
      <c r="AU304" s="167" t="s">
        <v>82</v>
      </c>
      <c r="AV304" s="13" t="s">
        <v>82</v>
      </c>
      <c r="AW304" s="13" t="s">
        <v>30</v>
      </c>
      <c r="AX304" s="13" t="s">
        <v>80</v>
      </c>
      <c r="AY304" s="167" t="s">
        <v>134</v>
      </c>
    </row>
    <row r="305" spans="1:65" s="2" customFormat="1" ht="21.75" customHeight="1">
      <c r="A305" s="33"/>
      <c r="B305" s="150"/>
      <c r="C305" s="190" t="s">
        <v>343</v>
      </c>
      <c r="D305" s="190" t="s">
        <v>159</v>
      </c>
      <c r="E305" s="191" t="s">
        <v>344</v>
      </c>
      <c r="F305" s="192" t="s">
        <v>345</v>
      </c>
      <c r="G305" s="193" t="s">
        <v>336</v>
      </c>
      <c r="H305" s="194">
        <v>6.0049999999999999</v>
      </c>
      <c r="I305" s="195"/>
      <c r="J305" s="196">
        <f>ROUND(I305*H305,2)</f>
        <v>0</v>
      </c>
      <c r="K305" s="197"/>
      <c r="L305" s="198"/>
      <c r="M305" s="199" t="s">
        <v>1</v>
      </c>
      <c r="N305" s="200" t="s">
        <v>38</v>
      </c>
      <c r="O305" s="59"/>
      <c r="P305" s="161">
        <f>O305*H305</f>
        <v>0</v>
      </c>
      <c r="Q305" s="161">
        <v>0.55000000000000004</v>
      </c>
      <c r="R305" s="161">
        <f>Q305*H305</f>
        <v>3.3027500000000001</v>
      </c>
      <c r="S305" s="161">
        <v>0</v>
      </c>
      <c r="T305" s="162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63" t="s">
        <v>319</v>
      </c>
      <c r="AT305" s="163" t="s">
        <v>159</v>
      </c>
      <c r="AU305" s="163" t="s">
        <v>82</v>
      </c>
      <c r="AY305" s="18" t="s">
        <v>134</v>
      </c>
      <c r="BE305" s="164">
        <f>IF(N305="základní",J305,0)</f>
        <v>0</v>
      </c>
      <c r="BF305" s="164">
        <f>IF(N305="snížená",J305,0)</f>
        <v>0</v>
      </c>
      <c r="BG305" s="164">
        <f>IF(N305="zákl. přenesená",J305,0)</f>
        <v>0</v>
      </c>
      <c r="BH305" s="164">
        <f>IF(N305="sníž. přenesená",J305,0)</f>
        <v>0</v>
      </c>
      <c r="BI305" s="164">
        <f>IF(N305="nulová",J305,0)</f>
        <v>0</v>
      </c>
      <c r="BJ305" s="18" t="s">
        <v>80</v>
      </c>
      <c r="BK305" s="164">
        <f>ROUND(I305*H305,2)</f>
        <v>0</v>
      </c>
      <c r="BL305" s="18" t="s">
        <v>219</v>
      </c>
      <c r="BM305" s="163" t="s">
        <v>346</v>
      </c>
    </row>
    <row r="306" spans="1:65" s="16" customFormat="1">
      <c r="B306" s="201"/>
      <c r="D306" s="166" t="s">
        <v>146</v>
      </c>
      <c r="E306" s="202" t="s">
        <v>1</v>
      </c>
      <c r="F306" s="203" t="s">
        <v>306</v>
      </c>
      <c r="H306" s="202" t="s">
        <v>1</v>
      </c>
      <c r="I306" s="204"/>
      <c r="L306" s="201"/>
      <c r="M306" s="205"/>
      <c r="N306" s="206"/>
      <c r="O306" s="206"/>
      <c r="P306" s="206"/>
      <c r="Q306" s="206"/>
      <c r="R306" s="206"/>
      <c r="S306" s="206"/>
      <c r="T306" s="207"/>
      <c r="AT306" s="202" t="s">
        <v>146</v>
      </c>
      <c r="AU306" s="202" t="s">
        <v>82</v>
      </c>
      <c r="AV306" s="16" t="s">
        <v>80</v>
      </c>
      <c r="AW306" s="16" t="s">
        <v>30</v>
      </c>
      <c r="AX306" s="16" t="s">
        <v>73</v>
      </c>
      <c r="AY306" s="202" t="s">
        <v>134</v>
      </c>
    </row>
    <row r="307" spans="1:65" s="13" customFormat="1">
      <c r="B307" s="165"/>
      <c r="D307" s="166" t="s">
        <v>146</v>
      </c>
      <c r="E307" s="167" t="s">
        <v>1</v>
      </c>
      <c r="F307" s="168" t="s">
        <v>347</v>
      </c>
      <c r="H307" s="169">
        <v>4.9189999999999996</v>
      </c>
      <c r="I307" s="170"/>
      <c r="L307" s="165"/>
      <c r="M307" s="171"/>
      <c r="N307" s="172"/>
      <c r="O307" s="172"/>
      <c r="P307" s="172"/>
      <c r="Q307" s="172"/>
      <c r="R307" s="172"/>
      <c r="S307" s="172"/>
      <c r="T307" s="173"/>
      <c r="AT307" s="167" t="s">
        <v>146</v>
      </c>
      <c r="AU307" s="167" t="s">
        <v>82</v>
      </c>
      <c r="AV307" s="13" t="s">
        <v>82</v>
      </c>
      <c r="AW307" s="13" t="s">
        <v>30</v>
      </c>
      <c r="AX307" s="13" t="s">
        <v>73</v>
      </c>
      <c r="AY307" s="167" t="s">
        <v>134</v>
      </c>
    </row>
    <row r="308" spans="1:65" s="14" customFormat="1">
      <c r="B308" s="174"/>
      <c r="D308" s="166" t="s">
        <v>146</v>
      </c>
      <c r="E308" s="175" t="s">
        <v>1</v>
      </c>
      <c r="F308" s="176" t="s">
        <v>148</v>
      </c>
      <c r="H308" s="177">
        <v>4.9189999999999996</v>
      </c>
      <c r="I308" s="178"/>
      <c r="L308" s="174"/>
      <c r="M308" s="179"/>
      <c r="N308" s="180"/>
      <c r="O308" s="180"/>
      <c r="P308" s="180"/>
      <c r="Q308" s="180"/>
      <c r="R308" s="180"/>
      <c r="S308" s="180"/>
      <c r="T308" s="181"/>
      <c r="AT308" s="175" t="s">
        <v>146</v>
      </c>
      <c r="AU308" s="175" t="s">
        <v>82</v>
      </c>
      <c r="AV308" s="14" t="s">
        <v>144</v>
      </c>
      <c r="AW308" s="14" t="s">
        <v>30</v>
      </c>
      <c r="AX308" s="14" t="s">
        <v>73</v>
      </c>
      <c r="AY308" s="175" t="s">
        <v>134</v>
      </c>
    </row>
    <row r="309" spans="1:65" s="13" customFormat="1">
      <c r="B309" s="165"/>
      <c r="D309" s="166" t="s">
        <v>146</v>
      </c>
      <c r="E309" s="167" t="s">
        <v>1</v>
      </c>
      <c r="F309" s="168" t="s">
        <v>348</v>
      </c>
      <c r="H309" s="169">
        <v>0.54</v>
      </c>
      <c r="I309" s="170"/>
      <c r="L309" s="165"/>
      <c r="M309" s="171"/>
      <c r="N309" s="172"/>
      <c r="O309" s="172"/>
      <c r="P309" s="172"/>
      <c r="Q309" s="172"/>
      <c r="R309" s="172"/>
      <c r="S309" s="172"/>
      <c r="T309" s="173"/>
      <c r="AT309" s="167" t="s">
        <v>146</v>
      </c>
      <c r="AU309" s="167" t="s">
        <v>82</v>
      </c>
      <c r="AV309" s="13" t="s">
        <v>82</v>
      </c>
      <c r="AW309" s="13" t="s">
        <v>30</v>
      </c>
      <c r="AX309" s="13" t="s">
        <v>73</v>
      </c>
      <c r="AY309" s="167" t="s">
        <v>134</v>
      </c>
    </row>
    <row r="310" spans="1:65" s="14" customFormat="1">
      <c r="B310" s="174"/>
      <c r="D310" s="166" t="s">
        <v>146</v>
      </c>
      <c r="E310" s="175" t="s">
        <v>1</v>
      </c>
      <c r="F310" s="176" t="s">
        <v>148</v>
      </c>
      <c r="H310" s="177">
        <v>0.54</v>
      </c>
      <c r="I310" s="178"/>
      <c r="L310" s="174"/>
      <c r="M310" s="179"/>
      <c r="N310" s="180"/>
      <c r="O310" s="180"/>
      <c r="P310" s="180"/>
      <c r="Q310" s="180"/>
      <c r="R310" s="180"/>
      <c r="S310" s="180"/>
      <c r="T310" s="181"/>
      <c r="AT310" s="175" t="s">
        <v>146</v>
      </c>
      <c r="AU310" s="175" t="s">
        <v>82</v>
      </c>
      <c r="AV310" s="14" t="s">
        <v>144</v>
      </c>
      <c r="AW310" s="14" t="s">
        <v>30</v>
      </c>
      <c r="AX310" s="14" t="s">
        <v>73</v>
      </c>
      <c r="AY310" s="175" t="s">
        <v>134</v>
      </c>
    </row>
    <row r="311" spans="1:65" s="15" customFormat="1">
      <c r="B311" s="182"/>
      <c r="D311" s="166" t="s">
        <v>146</v>
      </c>
      <c r="E311" s="183" t="s">
        <v>1</v>
      </c>
      <c r="F311" s="184" t="s">
        <v>150</v>
      </c>
      <c r="H311" s="185">
        <v>5.4589999999999996</v>
      </c>
      <c r="I311" s="186"/>
      <c r="L311" s="182"/>
      <c r="M311" s="187"/>
      <c r="N311" s="188"/>
      <c r="O311" s="188"/>
      <c r="P311" s="188"/>
      <c r="Q311" s="188"/>
      <c r="R311" s="188"/>
      <c r="S311" s="188"/>
      <c r="T311" s="189"/>
      <c r="AT311" s="183" t="s">
        <v>146</v>
      </c>
      <c r="AU311" s="183" t="s">
        <v>82</v>
      </c>
      <c r="AV311" s="15" t="s">
        <v>143</v>
      </c>
      <c r="AW311" s="15" t="s">
        <v>30</v>
      </c>
      <c r="AX311" s="15" t="s">
        <v>73</v>
      </c>
      <c r="AY311" s="183" t="s">
        <v>134</v>
      </c>
    </row>
    <row r="312" spans="1:65" s="13" customFormat="1">
      <c r="B312" s="165"/>
      <c r="D312" s="166" t="s">
        <v>146</v>
      </c>
      <c r="E312" s="167" t="s">
        <v>1</v>
      </c>
      <c r="F312" s="168" t="s">
        <v>349</v>
      </c>
      <c r="H312" s="169">
        <v>6.0049999999999999</v>
      </c>
      <c r="I312" s="170"/>
      <c r="L312" s="165"/>
      <c r="M312" s="171"/>
      <c r="N312" s="172"/>
      <c r="O312" s="172"/>
      <c r="P312" s="172"/>
      <c r="Q312" s="172"/>
      <c r="R312" s="172"/>
      <c r="S312" s="172"/>
      <c r="T312" s="173"/>
      <c r="AT312" s="167" t="s">
        <v>146</v>
      </c>
      <c r="AU312" s="167" t="s">
        <v>82</v>
      </c>
      <c r="AV312" s="13" t="s">
        <v>82</v>
      </c>
      <c r="AW312" s="13" t="s">
        <v>30</v>
      </c>
      <c r="AX312" s="13" t="s">
        <v>80</v>
      </c>
      <c r="AY312" s="167" t="s">
        <v>134</v>
      </c>
    </row>
    <row r="313" spans="1:65" s="2" customFormat="1" ht="21.75" customHeight="1">
      <c r="A313" s="33"/>
      <c r="B313" s="150"/>
      <c r="C313" s="190" t="s">
        <v>350</v>
      </c>
      <c r="D313" s="190" t="s">
        <v>159</v>
      </c>
      <c r="E313" s="191" t="s">
        <v>351</v>
      </c>
      <c r="F313" s="192" t="s">
        <v>352</v>
      </c>
      <c r="G313" s="193" t="s">
        <v>336</v>
      </c>
      <c r="H313" s="194">
        <v>3.8919999999999999</v>
      </c>
      <c r="I313" s="195"/>
      <c r="J313" s="196">
        <f>ROUND(I313*H313,2)</f>
        <v>0</v>
      </c>
      <c r="K313" s="197"/>
      <c r="L313" s="198"/>
      <c r="M313" s="199" t="s">
        <v>1</v>
      </c>
      <c r="N313" s="200" t="s">
        <v>38</v>
      </c>
      <c r="O313" s="59"/>
      <c r="P313" s="161">
        <f>O313*H313</f>
        <v>0</v>
      </c>
      <c r="Q313" s="161">
        <v>0.55000000000000004</v>
      </c>
      <c r="R313" s="161">
        <f>Q313*H313</f>
        <v>2.1406000000000001</v>
      </c>
      <c r="S313" s="161">
        <v>0</v>
      </c>
      <c r="T313" s="162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63" t="s">
        <v>319</v>
      </c>
      <c r="AT313" s="163" t="s">
        <v>159</v>
      </c>
      <c r="AU313" s="163" t="s">
        <v>82</v>
      </c>
      <c r="AY313" s="18" t="s">
        <v>134</v>
      </c>
      <c r="BE313" s="164">
        <f>IF(N313="základní",J313,0)</f>
        <v>0</v>
      </c>
      <c r="BF313" s="164">
        <f>IF(N313="snížená",J313,0)</f>
        <v>0</v>
      </c>
      <c r="BG313" s="164">
        <f>IF(N313="zákl. přenesená",J313,0)</f>
        <v>0</v>
      </c>
      <c r="BH313" s="164">
        <f>IF(N313="sníž. přenesená",J313,0)</f>
        <v>0</v>
      </c>
      <c r="BI313" s="164">
        <f>IF(N313="nulová",J313,0)</f>
        <v>0</v>
      </c>
      <c r="BJ313" s="18" t="s">
        <v>80</v>
      </c>
      <c r="BK313" s="164">
        <f>ROUND(I313*H313,2)</f>
        <v>0</v>
      </c>
      <c r="BL313" s="18" t="s">
        <v>219</v>
      </c>
      <c r="BM313" s="163" t="s">
        <v>353</v>
      </c>
    </row>
    <row r="314" spans="1:65" s="16" customFormat="1">
      <c r="B314" s="201"/>
      <c r="D314" s="166" t="s">
        <v>146</v>
      </c>
      <c r="E314" s="202" t="s">
        <v>1</v>
      </c>
      <c r="F314" s="203" t="s">
        <v>332</v>
      </c>
      <c r="H314" s="202" t="s">
        <v>1</v>
      </c>
      <c r="I314" s="204"/>
      <c r="L314" s="201"/>
      <c r="M314" s="205"/>
      <c r="N314" s="206"/>
      <c r="O314" s="206"/>
      <c r="P314" s="206"/>
      <c r="Q314" s="206"/>
      <c r="R314" s="206"/>
      <c r="S314" s="206"/>
      <c r="T314" s="207"/>
      <c r="AT314" s="202" t="s">
        <v>146</v>
      </c>
      <c r="AU314" s="202" t="s">
        <v>82</v>
      </c>
      <c r="AV314" s="16" t="s">
        <v>80</v>
      </c>
      <c r="AW314" s="16" t="s">
        <v>30</v>
      </c>
      <c r="AX314" s="16" t="s">
        <v>73</v>
      </c>
      <c r="AY314" s="202" t="s">
        <v>134</v>
      </c>
    </row>
    <row r="315" spans="1:65" s="13" customFormat="1" ht="22.5">
      <c r="B315" s="165"/>
      <c r="D315" s="166" t="s">
        <v>146</v>
      </c>
      <c r="E315" s="167" t="s">
        <v>1</v>
      </c>
      <c r="F315" s="168" t="s">
        <v>354</v>
      </c>
      <c r="H315" s="169">
        <v>1.198</v>
      </c>
      <c r="I315" s="170"/>
      <c r="L315" s="165"/>
      <c r="M315" s="171"/>
      <c r="N315" s="172"/>
      <c r="O315" s="172"/>
      <c r="P315" s="172"/>
      <c r="Q315" s="172"/>
      <c r="R315" s="172"/>
      <c r="S315" s="172"/>
      <c r="T315" s="173"/>
      <c r="AT315" s="167" t="s">
        <v>146</v>
      </c>
      <c r="AU315" s="167" t="s">
        <v>82</v>
      </c>
      <c r="AV315" s="13" t="s">
        <v>82</v>
      </c>
      <c r="AW315" s="13" t="s">
        <v>30</v>
      </c>
      <c r="AX315" s="13" t="s">
        <v>73</v>
      </c>
      <c r="AY315" s="167" t="s">
        <v>134</v>
      </c>
    </row>
    <row r="316" spans="1:65" s="14" customFormat="1">
      <c r="B316" s="174"/>
      <c r="D316" s="166" t="s">
        <v>146</v>
      </c>
      <c r="E316" s="175" t="s">
        <v>1</v>
      </c>
      <c r="F316" s="176" t="s">
        <v>148</v>
      </c>
      <c r="H316" s="177">
        <v>1.198</v>
      </c>
      <c r="I316" s="178"/>
      <c r="L316" s="174"/>
      <c r="M316" s="179"/>
      <c r="N316" s="180"/>
      <c r="O316" s="180"/>
      <c r="P316" s="180"/>
      <c r="Q316" s="180"/>
      <c r="R316" s="180"/>
      <c r="S316" s="180"/>
      <c r="T316" s="181"/>
      <c r="AT316" s="175" t="s">
        <v>146</v>
      </c>
      <c r="AU316" s="175" t="s">
        <v>82</v>
      </c>
      <c r="AV316" s="14" t="s">
        <v>144</v>
      </c>
      <c r="AW316" s="14" t="s">
        <v>30</v>
      </c>
      <c r="AX316" s="14" t="s">
        <v>73</v>
      </c>
      <c r="AY316" s="175" t="s">
        <v>134</v>
      </c>
    </row>
    <row r="317" spans="1:65" s="13" customFormat="1">
      <c r="B317" s="165"/>
      <c r="D317" s="166" t="s">
        <v>146</v>
      </c>
      <c r="E317" s="167" t="s">
        <v>1</v>
      </c>
      <c r="F317" s="168" t="s">
        <v>355</v>
      </c>
      <c r="H317" s="169">
        <v>1.357</v>
      </c>
      <c r="I317" s="170"/>
      <c r="L317" s="165"/>
      <c r="M317" s="171"/>
      <c r="N317" s="172"/>
      <c r="O317" s="172"/>
      <c r="P317" s="172"/>
      <c r="Q317" s="172"/>
      <c r="R317" s="172"/>
      <c r="S317" s="172"/>
      <c r="T317" s="173"/>
      <c r="AT317" s="167" t="s">
        <v>146</v>
      </c>
      <c r="AU317" s="167" t="s">
        <v>82</v>
      </c>
      <c r="AV317" s="13" t="s">
        <v>82</v>
      </c>
      <c r="AW317" s="13" t="s">
        <v>30</v>
      </c>
      <c r="AX317" s="13" t="s">
        <v>73</v>
      </c>
      <c r="AY317" s="167" t="s">
        <v>134</v>
      </c>
    </row>
    <row r="318" spans="1:65" s="14" customFormat="1">
      <c r="B318" s="174"/>
      <c r="D318" s="166" t="s">
        <v>146</v>
      </c>
      <c r="E318" s="175" t="s">
        <v>1</v>
      </c>
      <c r="F318" s="176" t="s">
        <v>148</v>
      </c>
      <c r="H318" s="177">
        <v>1.357</v>
      </c>
      <c r="I318" s="178"/>
      <c r="L318" s="174"/>
      <c r="M318" s="179"/>
      <c r="N318" s="180"/>
      <c r="O318" s="180"/>
      <c r="P318" s="180"/>
      <c r="Q318" s="180"/>
      <c r="R318" s="180"/>
      <c r="S318" s="180"/>
      <c r="T318" s="181"/>
      <c r="AT318" s="175" t="s">
        <v>146</v>
      </c>
      <c r="AU318" s="175" t="s">
        <v>82</v>
      </c>
      <c r="AV318" s="14" t="s">
        <v>144</v>
      </c>
      <c r="AW318" s="14" t="s">
        <v>30</v>
      </c>
      <c r="AX318" s="14" t="s">
        <v>73</v>
      </c>
      <c r="AY318" s="175" t="s">
        <v>134</v>
      </c>
    </row>
    <row r="319" spans="1:65" s="13" customFormat="1">
      <c r="B319" s="165"/>
      <c r="D319" s="166" t="s">
        <v>146</v>
      </c>
      <c r="E319" s="167" t="s">
        <v>1</v>
      </c>
      <c r="F319" s="168" t="s">
        <v>356</v>
      </c>
      <c r="H319" s="169">
        <v>0.98299999999999998</v>
      </c>
      <c r="I319" s="170"/>
      <c r="L319" s="165"/>
      <c r="M319" s="171"/>
      <c r="N319" s="172"/>
      <c r="O319" s="172"/>
      <c r="P319" s="172"/>
      <c r="Q319" s="172"/>
      <c r="R319" s="172"/>
      <c r="S319" s="172"/>
      <c r="T319" s="173"/>
      <c r="AT319" s="167" t="s">
        <v>146</v>
      </c>
      <c r="AU319" s="167" t="s">
        <v>82</v>
      </c>
      <c r="AV319" s="13" t="s">
        <v>82</v>
      </c>
      <c r="AW319" s="13" t="s">
        <v>30</v>
      </c>
      <c r="AX319" s="13" t="s">
        <v>73</v>
      </c>
      <c r="AY319" s="167" t="s">
        <v>134</v>
      </c>
    </row>
    <row r="320" spans="1:65" s="14" customFormat="1">
      <c r="B320" s="174"/>
      <c r="D320" s="166" t="s">
        <v>146</v>
      </c>
      <c r="E320" s="175" t="s">
        <v>1</v>
      </c>
      <c r="F320" s="176" t="s">
        <v>148</v>
      </c>
      <c r="H320" s="177">
        <v>0.98299999999999998</v>
      </c>
      <c r="I320" s="178"/>
      <c r="L320" s="174"/>
      <c r="M320" s="179"/>
      <c r="N320" s="180"/>
      <c r="O320" s="180"/>
      <c r="P320" s="180"/>
      <c r="Q320" s="180"/>
      <c r="R320" s="180"/>
      <c r="S320" s="180"/>
      <c r="T320" s="181"/>
      <c r="AT320" s="175" t="s">
        <v>146</v>
      </c>
      <c r="AU320" s="175" t="s">
        <v>82</v>
      </c>
      <c r="AV320" s="14" t="s">
        <v>144</v>
      </c>
      <c r="AW320" s="14" t="s">
        <v>30</v>
      </c>
      <c r="AX320" s="14" t="s">
        <v>73</v>
      </c>
      <c r="AY320" s="175" t="s">
        <v>134</v>
      </c>
    </row>
    <row r="321" spans="1:65" s="15" customFormat="1">
      <c r="B321" s="182"/>
      <c r="D321" s="166" t="s">
        <v>146</v>
      </c>
      <c r="E321" s="183" t="s">
        <v>1</v>
      </c>
      <c r="F321" s="184" t="s">
        <v>150</v>
      </c>
      <c r="H321" s="185">
        <v>3.5379999999999998</v>
      </c>
      <c r="I321" s="186"/>
      <c r="L321" s="182"/>
      <c r="M321" s="187"/>
      <c r="N321" s="188"/>
      <c r="O321" s="188"/>
      <c r="P321" s="188"/>
      <c r="Q321" s="188"/>
      <c r="R321" s="188"/>
      <c r="S321" s="188"/>
      <c r="T321" s="189"/>
      <c r="AT321" s="183" t="s">
        <v>146</v>
      </c>
      <c r="AU321" s="183" t="s">
        <v>82</v>
      </c>
      <c r="AV321" s="15" t="s">
        <v>143</v>
      </c>
      <c r="AW321" s="15" t="s">
        <v>30</v>
      </c>
      <c r="AX321" s="15" t="s">
        <v>73</v>
      </c>
      <c r="AY321" s="183" t="s">
        <v>134</v>
      </c>
    </row>
    <row r="322" spans="1:65" s="13" customFormat="1">
      <c r="B322" s="165"/>
      <c r="D322" s="166" t="s">
        <v>146</v>
      </c>
      <c r="E322" s="167" t="s">
        <v>1</v>
      </c>
      <c r="F322" s="168" t="s">
        <v>357</v>
      </c>
      <c r="H322" s="169">
        <v>3.8919999999999999</v>
      </c>
      <c r="I322" s="170"/>
      <c r="L322" s="165"/>
      <c r="M322" s="171"/>
      <c r="N322" s="172"/>
      <c r="O322" s="172"/>
      <c r="P322" s="172"/>
      <c r="Q322" s="172"/>
      <c r="R322" s="172"/>
      <c r="S322" s="172"/>
      <c r="T322" s="173"/>
      <c r="AT322" s="167" t="s">
        <v>146</v>
      </c>
      <c r="AU322" s="167" t="s">
        <v>82</v>
      </c>
      <c r="AV322" s="13" t="s">
        <v>82</v>
      </c>
      <c r="AW322" s="13" t="s">
        <v>30</v>
      </c>
      <c r="AX322" s="13" t="s">
        <v>80</v>
      </c>
      <c r="AY322" s="167" t="s">
        <v>134</v>
      </c>
    </row>
    <row r="323" spans="1:65" s="2" customFormat="1" ht="16.5" customHeight="1">
      <c r="A323" s="33"/>
      <c r="B323" s="150"/>
      <c r="C323" s="151" t="s">
        <v>358</v>
      </c>
      <c r="D323" s="151" t="s">
        <v>139</v>
      </c>
      <c r="E323" s="152" t="s">
        <v>359</v>
      </c>
      <c r="F323" s="153" t="s">
        <v>360</v>
      </c>
      <c r="G323" s="154" t="s">
        <v>142</v>
      </c>
      <c r="H323" s="155">
        <v>806</v>
      </c>
      <c r="I323" s="156"/>
      <c r="J323" s="157">
        <f>ROUND(I323*H323,2)</f>
        <v>0</v>
      </c>
      <c r="K323" s="158"/>
      <c r="L323" s="34"/>
      <c r="M323" s="159" t="s">
        <v>1</v>
      </c>
      <c r="N323" s="160" t="s">
        <v>38</v>
      </c>
      <c r="O323" s="59"/>
      <c r="P323" s="161">
        <f>O323*H323</f>
        <v>0</v>
      </c>
      <c r="Q323" s="161">
        <v>0</v>
      </c>
      <c r="R323" s="161">
        <f>Q323*H323</f>
        <v>0</v>
      </c>
      <c r="S323" s="161">
        <v>1.4999999999999999E-2</v>
      </c>
      <c r="T323" s="162">
        <f>S323*H323</f>
        <v>12.09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63" t="s">
        <v>219</v>
      </c>
      <c r="AT323" s="163" t="s">
        <v>139</v>
      </c>
      <c r="AU323" s="163" t="s">
        <v>82</v>
      </c>
      <c r="AY323" s="18" t="s">
        <v>134</v>
      </c>
      <c r="BE323" s="164">
        <f>IF(N323="základní",J323,0)</f>
        <v>0</v>
      </c>
      <c r="BF323" s="164">
        <f>IF(N323="snížená",J323,0)</f>
        <v>0</v>
      </c>
      <c r="BG323" s="164">
        <f>IF(N323="zákl. přenesená",J323,0)</f>
        <v>0</v>
      </c>
      <c r="BH323" s="164">
        <f>IF(N323="sníž. přenesená",J323,0)</f>
        <v>0</v>
      </c>
      <c r="BI323" s="164">
        <f>IF(N323="nulová",J323,0)</f>
        <v>0</v>
      </c>
      <c r="BJ323" s="18" t="s">
        <v>80</v>
      </c>
      <c r="BK323" s="164">
        <f>ROUND(I323*H323,2)</f>
        <v>0</v>
      </c>
      <c r="BL323" s="18" t="s">
        <v>219</v>
      </c>
      <c r="BM323" s="163" t="s">
        <v>361</v>
      </c>
    </row>
    <row r="324" spans="1:65" s="13" customFormat="1">
      <c r="B324" s="165"/>
      <c r="D324" s="166" t="s">
        <v>146</v>
      </c>
      <c r="E324" s="167" t="s">
        <v>1</v>
      </c>
      <c r="F324" s="168" t="s">
        <v>362</v>
      </c>
      <c r="H324" s="169">
        <v>806</v>
      </c>
      <c r="I324" s="170"/>
      <c r="L324" s="165"/>
      <c r="M324" s="171"/>
      <c r="N324" s="172"/>
      <c r="O324" s="172"/>
      <c r="P324" s="172"/>
      <c r="Q324" s="172"/>
      <c r="R324" s="172"/>
      <c r="S324" s="172"/>
      <c r="T324" s="173"/>
      <c r="AT324" s="167" t="s">
        <v>146</v>
      </c>
      <c r="AU324" s="167" t="s">
        <v>82</v>
      </c>
      <c r="AV324" s="13" t="s">
        <v>82</v>
      </c>
      <c r="AW324" s="13" t="s">
        <v>30</v>
      </c>
      <c r="AX324" s="13" t="s">
        <v>73</v>
      </c>
      <c r="AY324" s="167" t="s">
        <v>134</v>
      </c>
    </row>
    <row r="325" spans="1:65" s="14" customFormat="1">
      <c r="B325" s="174"/>
      <c r="D325" s="166" t="s">
        <v>146</v>
      </c>
      <c r="E325" s="175" t="s">
        <v>1</v>
      </c>
      <c r="F325" s="176" t="s">
        <v>148</v>
      </c>
      <c r="H325" s="177">
        <v>806</v>
      </c>
      <c r="I325" s="178"/>
      <c r="L325" s="174"/>
      <c r="M325" s="179"/>
      <c r="N325" s="180"/>
      <c r="O325" s="180"/>
      <c r="P325" s="180"/>
      <c r="Q325" s="180"/>
      <c r="R325" s="180"/>
      <c r="S325" s="180"/>
      <c r="T325" s="181"/>
      <c r="AT325" s="175" t="s">
        <v>146</v>
      </c>
      <c r="AU325" s="175" t="s">
        <v>82</v>
      </c>
      <c r="AV325" s="14" t="s">
        <v>144</v>
      </c>
      <c r="AW325" s="14" t="s">
        <v>30</v>
      </c>
      <c r="AX325" s="14" t="s">
        <v>80</v>
      </c>
      <c r="AY325" s="175" t="s">
        <v>134</v>
      </c>
    </row>
    <row r="326" spans="1:65" s="2" customFormat="1" ht="24.2" customHeight="1">
      <c r="A326" s="33"/>
      <c r="B326" s="150"/>
      <c r="C326" s="151" t="s">
        <v>363</v>
      </c>
      <c r="D326" s="151" t="s">
        <v>139</v>
      </c>
      <c r="E326" s="152" t="s">
        <v>364</v>
      </c>
      <c r="F326" s="153" t="s">
        <v>365</v>
      </c>
      <c r="G326" s="154" t="s">
        <v>142</v>
      </c>
      <c r="H326" s="155">
        <v>806</v>
      </c>
      <c r="I326" s="156"/>
      <c r="J326" s="157">
        <f>ROUND(I326*H326,2)</f>
        <v>0</v>
      </c>
      <c r="K326" s="158"/>
      <c r="L326" s="34"/>
      <c r="M326" s="159" t="s">
        <v>1</v>
      </c>
      <c r="N326" s="160" t="s">
        <v>38</v>
      </c>
      <c r="O326" s="59"/>
      <c r="P326" s="161">
        <f>O326*H326</f>
        <v>0</v>
      </c>
      <c r="Q326" s="161">
        <v>0</v>
      </c>
      <c r="R326" s="161">
        <f>Q326*H326</f>
        <v>0</v>
      </c>
      <c r="S326" s="161">
        <v>0</v>
      </c>
      <c r="T326" s="162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63" t="s">
        <v>219</v>
      </c>
      <c r="AT326" s="163" t="s">
        <v>139</v>
      </c>
      <c r="AU326" s="163" t="s">
        <v>82</v>
      </c>
      <c r="AY326" s="18" t="s">
        <v>134</v>
      </c>
      <c r="BE326" s="164">
        <f>IF(N326="základní",J326,0)</f>
        <v>0</v>
      </c>
      <c r="BF326" s="164">
        <f>IF(N326="snížená",J326,0)</f>
        <v>0</v>
      </c>
      <c r="BG326" s="164">
        <f>IF(N326="zákl. přenesená",J326,0)</f>
        <v>0</v>
      </c>
      <c r="BH326" s="164">
        <f>IF(N326="sníž. přenesená",J326,0)</f>
        <v>0</v>
      </c>
      <c r="BI326" s="164">
        <f>IF(N326="nulová",J326,0)</f>
        <v>0</v>
      </c>
      <c r="BJ326" s="18" t="s">
        <v>80</v>
      </c>
      <c r="BK326" s="164">
        <f>ROUND(I326*H326,2)</f>
        <v>0</v>
      </c>
      <c r="BL326" s="18" t="s">
        <v>219</v>
      </c>
      <c r="BM326" s="163" t="s">
        <v>366</v>
      </c>
    </row>
    <row r="327" spans="1:65" s="13" customFormat="1">
      <c r="B327" s="165"/>
      <c r="D327" s="166" t="s">
        <v>146</v>
      </c>
      <c r="E327" s="167" t="s">
        <v>1</v>
      </c>
      <c r="F327" s="168" t="s">
        <v>362</v>
      </c>
      <c r="H327" s="169">
        <v>806</v>
      </c>
      <c r="I327" s="170"/>
      <c r="L327" s="165"/>
      <c r="M327" s="171"/>
      <c r="N327" s="172"/>
      <c r="O327" s="172"/>
      <c r="P327" s="172"/>
      <c r="Q327" s="172"/>
      <c r="R327" s="172"/>
      <c r="S327" s="172"/>
      <c r="T327" s="173"/>
      <c r="AT327" s="167" t="s">
        <v>146</v>
      </c>
      <c r="AU327" s="167" t="s">
        <v>82</v>
      </c>
      <c r="AV327" s="13" t="s">
        <v>82</v>
      </c>
      <c r="AW327" s="13" t="s">
        <v>30</v>
      </c>
      <c r="AX327" s="13" t="s">
        <v>73</v>
      </c>
      <c r="AY327" s="167" t="s">
        <v>134</v>
      </c>
    </row>
    <row r="328" spans="1:65" s="14" customFormat="1">
      <c r="B328" s="174"/>
      <c r="D328" s="166" t="s">
        <v>146</v>
      </c>
      <c r="E328" s="175" t="s">
        <v>1</v>
      </c>
      <c r="F328" s="176" t="s">
        <v>148</v>
      </c>
      <c r="H328" s="177">
        <v>806</v>
      </c>
      <c r="I328" s="178"/>
      <c r="L328" s="174"/>
      <c r="M328" s="179"/>
      <c r="N328" s="180"/>
      <c r="O328" s="180"/>
      <c r="P328" s="180"/>
      <c r="Q328" s="180"/>
      <c r="R328" s="180"/>
      <c r="S328" s="180"/>
      <c r="T328" s="181"/>
      <c r="AT328" s="175" t="s">
        <v>146</v>
      </c>
      <c r="AU328" s="175" t="s">
        <v>82</v>
      </c>
      <c r="AV328" s="14" t="s">
        <v>144</v>
      </c>
      <c r="AW328" s="14" t="s">
        <v>30</v>
      </c>
      <c r="AX328" s="14" t="s">
        <v>80</v>
      </c>
      <c r="AY328" s="175" t="s">
        <v>134</v>
      </c>
    </row>
    <row r="329" spans="1:65" s="2" customFormat="1" ht="21.75" customHeight="1">
      <c r="A329" s="33"/>
      <c r="B329" s="150"/>
      <c r="C329" s="190" t="s">
        <v>367</v>
      </c>
      <c r="D329" s="190" t="s">
        <v>159</v>
      </c>
      <c r="E329" s="191" t="s">
        <v>368</v>
      </c>
      <c r="F329" s="192" t="s">
        <v>369</v>
      </c>
      <c r="G329" s="193" t="s">
        <v>336</v>
      </c>
      <c r="H329" s="194">
        <v>9.0570000000000004</v>
      </c>
      <c r="I329" s="195"/>
      <c r="J329" s="196">
        <f>ROUND(I329*H329,2)</f>
        <v>0</v>
      </c>
      <c r="K329" s="197"/>
      <c r="L329" s="198"/>
      <c r="M329" s="199" t="s">
        <v>1</v>
      </c>
      <c r="N329" s="200" t="s">
        <v>38</v>
      </c>
      <c r="O329" s="59"/>
      <c r="P329" s="161">
        <f>O329*H329</f>
        <v>0</v>
      </c>
      <c r="Q329" s="161">
        <v>0.55000000000000004</v>
      </c>
      <c r="R329" s="161">
        <f>Q329*H329</f>
        <v>4.9813500000000008</v>
      </c>
      <c r="S329" s="161">
        <v>0</v>
      </c>
      <c r="T329" s="162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63" t="s">
        <v>319</v>
      </c>
      <c r="AT329" s="163" t="s">
        <v>159</v>
      </c>
      <c r="AU329" s="163" t="s">
        <v>82</v>
      </c>
      <c r="AY329" s="18" t="s">
        <v>134</v>
      </c>
      <c r="BE329" s="164">
        <f>IF(N329="základní",J329,0)</f>
        <v>0</v>
      </c>
      <c r="BF329" s="164">
        <f>IF(N329="snížená",J329,0)</f>
        <v>0</v>
      </c>
      <c r="BG329" s="164">
        <f>IF(N329="zákl. přenesená",J329,0)</f>
        <v>0</v>
      </c>
      <c r="BH329" s="164">
        <f>IF(N329="sníž. přenesená",J329,0)</f>
        <v>0</v>
      </c>
      <c r="BI329" s="164">
        <f>IF(N329="nulová",J329,0)</f>
        <v>0</v>
      </c>
      <c r="BJ329" s="18" t="s">
        <v>80</v>
      </c>
      <c r="BK329" s="164">
        <f>ROUND(I329*H329,2)</f>
        <v>0</v>
      </c>
      <c r="BL329" s="18" t="s">
        <v>219</v>
      </c>
      <c r="BM329" s="163" t="s">
        <v>370</v>
      </c>
    </row>
    <row r="330" spans="1:65" s="13" customFormat="1">
      <c r="B330" s="165"/>
      <c r="D330" s="166" t="s">
        <v>146</v>
      </c>
      <c r="E330" s="167" t="s">
        <v>1</v>
      </c>
      <c r="F330" s="168" t="s">
        <v>371</v>
      </c>
      <c r="H330" s="169">
        <v>8.0470000000000006</v>
      </c>
      <c r="I330" s="170"/>
      <c r="L330" s="165"/>
      <c r="M330" s="171"/>
      <c r="N330" s="172"/>
      <c r="O330" s="172"/>
      <c r="P330" s="172"/>
      <c r="Q330" s="172"/>
      <c r="R330" s="172"/>
      <c r="S330" s="172"/>
      <c r="T330" s="173"/>
      <c r="AT330" s="167" t="s">
        <v>146</v>
      </c>
      <c r="AU330" s="167" t="s">
        <v>82</v>
      </c>
      <c r="AV330" s="13" t="s">
        <v>82</v>
      </c>
      <c r="AW330" s="13" t="s">
        <v>30</v>
      </c>
      <c r="AX330" s="13" t="s">
        <v>73</v>
      </c>
      <c r="AY330" s="167" t="s">
        <v>134</v>
      </c>
    </row>
    <row r="331" spans="1:65" s="14" customFormat="1">
      <c r="B331" s="174"/>
      <c r="D331" s="166" t="s">
        <v>146</v>
      </c>
      <c r="E331" s="175" t="s">
        <v>1</v>
      </c>
      <c r="F331" s="176" t="s">
        <v>148</v>
      </c>
      <c r="H331" s="177">
        <v>8.0470000000000006</v>
      </c>
      <c r="I331" s="178"/>
      <c r="L331" s="174"/>
      <c r="M331" s="179"/>
      <c r="N331" s="180"/>
      <c r="O331" s="180"/>
      <c r="P331" s="180"/>
      <c r="Q331" s="180"/>
      <c r="R331" s="180"/>
      <c r="S331" s="180"/>
      <c r="T331" s="181"/>
      <c r="AT331" s="175" t="s">
        <v>146</v>
      </c>
      <c r="AU331" s="175" t="s">
        <v>82</v>
      </c>
      <c r="AV331" s="14" t="s">
        <v>144</v>
      </c>
      <c r="AW331" s="14" t="s">
        <v>30</v>
      </c>
      <c r="AX331" s="14" t="s">
        <v>73</v>
      </c>
      <c r="AY331" s="175" t="s">
        <v>134</v>
      </c>
    </row>
    <row r="332" spans="1:65" s="13" customFormat="1">
      <c r="B332" s="165"/>
      <c r="D332" s="166" t="s">
        <v>146</v>
      </c>
      <c r="E332" s="167" t="s">
        <v>1</v>
      </c>
      <c r="F332" s="168" t="s">
        <v>372</v>
      </c>
      <c r="H332" s="169">
        <v>0.187</v>
      </c>
      <c r="I332" s="170"/>
      <c r="L332" s="165"/>
      <c r="M332" s="171"/>
      <c r="N332" s="172"/>
      <c r="O332" s="172"/>
      <c r="P332" s="172"/>
      <c r="Q332" s="172"/>
      <c r="R332" s="172"/>
      <c r="S332" s="172"/>
      <c r="T332" s="173"/>
      <c r="AT332" s="167" t="s">
        <v>146</v>
      </c>
      <c r="AU332" s="167" t="s">
        <v>82</v>
      </c>
      <c r="AV332" s="13" t="s">
        <v>82</v>
      </c>
      <c r="AW332" s="13" t="s">
        <v>30</v>
      </c>
      <c r="AX332" s="13" t="s">
        <v>73</v>
      </c>
      <c r="AY332" s="167" t="s">
        <v>134</v>
      </c>
    </row>
    <row r="333" spans="1:65" s="14" customFormat="1">
      <c r="B333" s="174"/>
      <c r="D333" s="166" t="s">
        <v>146</v>
      </c>
      <c r="E333" s="175" t="s">
        <v>1</v>
      </c>
      <c r="F333" s="176" t="s">
        <v>148</v>
      </c>
      <c r="H333" s="177">
        <v>0.187</v>
      </c>
      <c r="I333" s="178"/>
      <c r="L333" s="174"/>
      <c r="M333" s="179"/>
      <c r="N333" s="180"/>
      <c r="O333" s="180"/>
      <c r="P333" s="180"/>
      <c r="Q333" s="180"/>
      <c r="R333" s="180"/>
      <c r="S333" s="180"/>
      <c r="T333" s="181"/>
      <c r="AT333" s="175" t="s">
        <v>146</v>
      </c>
      <c r="AU333" s="175" t="s">
        <v>82</v>
      </c>
      <c r="AV333" s="14" t="s">
        <v>144</v>
      </c>
      <c r="AW333" s="14" t="s">
        <v>30</v>
      </c>
      <c r="AX333" s="14" t="s">
        <v>73</v>
      </c>
      <c r="AY333" s="175" t="s">
        <v>134</v>
      </c>
    </row>
    <row r="334" spans="1:65" s="15" customFormat="1">
      <c r="B334" s="182"/>
      <c r="D334" s="166" t="s">
        <v>146</v>
      </c>
      <c r="E334" s="183" t="s">
        <v>1</v>
      </c>
      <c r="F334" s="184" t="s">
        <v>150</v>
      </c>
      <c r="H334" s="185">
        <v>8.234</v>
      </c>
      <c r="I334" s="186"/>
      <c r="L334" s="182"/>
      <c r="M334" s="187"/>
      <c r="N334" s="188"/>
      <c r="O334" s="188"/>
      <c r="P334" s="188"/>
      <c r="Q334" s="188"/>
      <c r="R334" s="188"/>
      <c r="S334" s="188"/>
      <c r="T334" s="189"/>
      <c r="AT334" s="183" t="s">
        <v>146</v>
      </c>
      <c r="AU334" s="183" t="s">
        <v>82</v>
      </c>
      <c r="AV334" s="15" t="s">
        <v>143</v>
      </c>
      <c r="AW334" s="15" t="s">
        <v>30</v>
      </c>
      <c r="AX334" s="15" t="s">
        <v>73</v>
      </c>
      <c r="AY334" s="183" t="s">
        <v>134</v>
      </c>
    </row>
    <row r="335" spans="1:65" s="13" customFormat="1">
      <c r="B335" s="165"/>
      <c r="D335" s="166" t="s">
        <v>146</v>
      </c>
      <c r="E335" s="167" t="s">
        <v>1</v>
      </c>
      <c r="F335" s="168" t="s">
        <v>373</v>
      </c>
      <c r="H335" s="169">
        <v>9.0570000000000004</v>
      </c>
      <c r="I335" s="170"/>
      <c r="L335" s="165"/>
      <c r="M335" s="171"/>
      <c r="N335" s="172"/>
      <c r="O335" s="172"/>
      <c r="P335" s="172"/>
      <c r="Q335" s="172"/>
      <c r="R335" s="172"/>
      <c r="S335" s="172"/>
      <c r="T335" s="173"/>
      <c r="AT335" s="167" t="s">
        <v>146</v>
      </c>
      <c r="AU335" s="167" t="s">
        <v>82</v>
      </c>
      <c r="AV335" s="13" t="s">
        <v>82</v>
      </c>
      <c r="AW335" s="13" t="s">
        <v>30</v>
      </c>
      <c r="AX335" s="13" t="s">
        <v>80</v>
      </c>
      <c r="AY335" s="167" t="s">
        <v>134</v>
      </c>
    </row>
    <row r="336" spans="1:65" s="2" customFormat="1" ht="16.5" customHeight="1">
      <c r="A336" s="33"/>
      <c r="B336" s="150"/>
      <c r="C336" s="151" t="s">
        <v>374</v>
      </c>
      <c r="D336" s="151" t="s">
        <v>139</v>
      </c>
      <c r="E336" s="152" t="s">
        <v>375</v>
      </c>
      <c r="F336" s="153" t="s">
        <v>376</v>
      </c>
      <c r="G336" s="154" t="s">
        <v>156</v>
      </c>
      <c r="H336" s="155">
        <v>750</v>
      </c>
      <c r="I336" s="156"/>
      <c r="J336" s="157">
        <f>ROUND(I336*H336,2)</f>
        <v>0</v>
      </c>
      <c r="K336" s="158"/>
      <c r="L336" s="34"/>
      <c r="M336" s="159" t="s">
        <v>1</v>
      </c>
      <c r="N336" s="160" t="s">
        <v>38</v>
      </c>
      <c r="O336" s="59"/>
      <c r="P336" s="161">
        <f>O336*H336</f>
        <v>0</v>
      </c>
      <c r="Q336" s="161">
        <v>0</v>
      </c>
      <c r="R336" s="161">
        <f>Q336*H336</f>
        <v>0</v>
      </c>
      <c r="S336" s="161">
        <v>0</v>
      </c>
      <c r="T336" s="162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63" t="s">
        <v>219</v>
      </c>
      <c r="AT336" s="163" t="s">
        <v>139</v>
      </c>
      <c r="AU336" s="163" t="s">
        <v>82</v>
      </c>
      <c r="AY336" s="18" t="s">
        <v>134</v>
      </c>
      <c r="BE336" s="164">
        <f>IF(N336="základní",J336,0)</f>
        <v>0</v>
      </c>
      <c r="BF336" s="164">
        <f>IF(N336="snížená",J336,0)</f>
        <v>0</v>
      </c>
      <c r="BG336" s="164">
        <f>IF(N336="zákl. přenesená",J336,0)</f>
        <v>0</v>
      </c>
      <c r="BH336" s="164">
        <f>IF(N336="sníž. přenesená",J336,0)</f>
        <v>0</v>
      </c>
      <c r="BI336" s="164">
        <f>IF(N336="nulová",J336,0)</f>
        <v>0</v>
      </c>
      <c r="BJ336" s="18" t="s">
        <v>80</v>
      </c>
      <c r="BK336" s="164">
        <f>ROUND(I336*H336,2)</f>
        <v>0</v>
      </c>
      <c r="BL336" s="18" t="s">
        <v>219</v>
      </c>
      <c r="BM336" s="163" t="s">
        <v>377</v>
      </c>
    </row>
    <row r="337" spans="1:65" s="13" customFormat="1">
      <c r="B337" s="165"/>
      <c r="D337" s="166" t="s">
        <v>146</v>
      </c>
      <c r="E337" s="167" t="s">
        <v>1</v>
      </c>
      <c r="F337" s="168" t="s">
        <v>378</v>
      </c>
      <c r="H337" s="169">
        <v>750</v>
      </c>
      <c r="I337" s="170"/>
      <c r="L337" s="165"/>
      <c r="M337" s="171"/>
      <c r="N337" s="172"/>
      <c r="O337" s="172"/>
      <c r="P337" s="172"/>
      <c r="Q337" s="172"/>
      <c r="R337" s="172"/>
      <c r="S337" s="172"/>
      <c r="T337" s="173"/>
      <c r="AT337" s="167" t="s">
        <v>146</v>
      </c>
      <c r="AU337" s="167" t="s">
        <v>82</v>
      </c>
      <c r="AV337" s="13" t="s">
        <v>82</v>
      </c>
      <c r="AW337" s="13" t="s">
        <v>30</v>
      </c>
      <c r="AX337" s="13" t="s">
        <v>73</v>
      </c>
      <c r="AY337" s="167" t="s">
        <v>134</v>
      </c>
    </row>
    <row r="338" spans="1:65" s="14" customFormat="1">
      <c r="B338" s="174"/>
      <c r="D338" s="166" t="s">
        <v>146</v>
      </c>
      <c r="E338" s="175" t="s">
        <v>1</v>
      </c>
      <c r="F338" s="176" t="s">
        <v>148</v>
      </c>
      <c r="H338" s="177">
        <v>750</v>
      </c>
      <c r="I338" s="178"/>
      <c r="L338" s="174"/>
      <c r="M338" s="179"/>
      <c r="N338" s="180"/>
      <c r="O338" s="180"/>
      <c r="P338" s="180"/>
      <c r="Q338" s="180"/>
      <c r="R338" s="180"/>
      <c r="S338" s="180"/>
      <c r="T338" s="181"/>
      <c r="AT338" s="175" t="s">
        <v>146</v>
      </c>
      <c r="AU338" s="175" t="s">
        <v>82</v>
      </c>
      <c r="AV338" s="14" t="s">
        <v>144</v>
      </c>
      <c r="AW338" s="14" t="s">
        <v>30</v>
      </c>
      <c r="AX338" s="14" t="s">
        <v>73</v>
      </c>
      <c r="AY338" s="175" t="s">
        <v>134</v>
      </c>
    </row>
    <row r="339" spans="1:65" s="15" customFormat="1">
      <c r="B339" s="182"/>
      <c r="D339" s="166" t="s">
        <v>146</v>
      </c>
      <c r="E339" s="183" t="s">
        <v>1</v>
      </c>
      <c r="F339" s="184" t="s">
        <v>150</v>
      </c>
      <c r="H339" s="185">
        <v>750</v>
      </c>
      <c r="I339" s="186"/>
      <c r="L339" s="182"/>
      <c r="M339" s="187"/>
      <c r="N339" s="188"/>
      <c r="O339" s="188"/>
      <c r="P339" s="188"/>
      <c r="Q339" s="188"/>
      <c r="R339" s="188"/>
      <c r="S339" s="188"/>
      <c r="T339" s="189"/>
      <c r="AT339" s="183" t="s">
        <v>146</v>
      </c>
      <c r="AU339" s="183" t="s">
        <v>82</v>
      </c>
      <c r="AV339" s="15" t="s">
        <v>143</v>
      </c>
      <c r="AW339" s="15" t="s">
        <v>30</v>
      </c>
      <c r="AX339" s="15" t="s">
        <v>80</v>
      </c>
      <c r="AY339" s="183" t="s">
        <v>134</v>
      </c>
    </row>
    <row r="340" spans="1:65" s="2" customFormat="1" ht="21.75" customHeight="1">
      <c r="A340" s="33"/>
      <c r="B340" s="150"/>
      <c r="C340" s="190" t="s">
        <v>379</v>
      </c>
      <c r="D340" s="190" t="s">
        <v>159</v>
      </c>
      <c r="E340" s="191" t="s">
        <v>368</v>
      </c>
      <c r="F340" s="192" t="s">
        <v>369</v>
      </c>
      <c r="G340" s="193" t="s">
        <v>336</v>
      </c>
      <c r="H340" s="194">
        <v>1.98</v>
      </c>
      <c r="I340" s="195"/>
      <c r="J340" s="196">
        <f>ROUND(I340*H340,2)</f>
        <v>0</v>
      </c>
      <c r="K340" s="197"/>
      <c r="L340" s="198"/>
      <c r="M340" s="199" t="s">
        <v>1</v>
      </c>
      <c r="N340" s="200" t="s">
        <v>38</v>
      </c>
      <c r="O340" s="59"/>
      <c r="P340" s="161">
        <f>O340*H340</f>
        <v>0</v>
      </c>
      <c r="Q340" s="161">
        <v>0.55000000000000004</v>
      </c>
      <c r="R340" s="161">
        <f>Q340*H340</f>
        <v>1.089</v>
      </c>
      <c r="S340" s="161">
        <v>0</v>
      </c>
      <c r="T340" s="162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63" t="s">
        <v>319</v>
      </c>
      <c r="AT340" s="163" t="s">
        <v>159</v>
      </c>
      <c r="AU340" s="163" t="s">
        <v>82</v>
      </c>
      <c r="AY340" s="18" t="s">
        <v>134</v>
      </c>
      <c r="BE340" s="164">
        <f>IF(N340="základní",J340,0)</f>
        <v>0</v>
      </c>
      <c r="BF340" s="164">
        <f>IF(N340="snížená",J340,0)</f>
        <v>0</v>
      </c>
      <c r="BG340" s="164">
        <f>IF(N340="zákl. přenesená",J340,0)</f>
        <v>0</v>
      </c>
      <c r="BH340" s="164">
        <f>IF(N340="sníž. přenesená",J340,0)</f>
        <v>0</v>
      </c>
      <c r="BI340" s="164">
        <f>IF(N340="nulová",J340,0)</f>
        <v>0</v>
      </c>
      <c r="BJ340" s="18" t="s">
        <v>80</v>
      </c>
      <c r="BK340" s="164">
        <f>ROUND(I340*H340,2)</f>
        <v>0</v>
      </c>
      <c r="BL340" s="18" t="s">
        <v>219</v>
      </c>
      <c r="BM340" s="163" t="s">
        <v>380</v>
      </c>
    </row>
    <row r="341" spans="1:65" s="13" customFormat="1">
      <c r="B341" s="165"/>
      <c r="D341" s="166" t="s">
        <v>146</v>
      </c>
      <c r="E341" s="167" t="s">
        <v>1</v>
      </c>
      <c r="F341" s="168" t="s">
        <v>381</v>
      </c>
      <c r="H341" s="169">
        <v>1.8</v>
      </c>
      <c r="I341" s="170"/>
      <c r="L341" s="165"/>
      <c r="M341" s="171"/>
      <c r="N341" s="172"/>
      <c r="O341" s="172"/>
      <c r="P341" s="172"/>
      <c r="Q341" s="172"/>
      <c r="R341" s="172"/>
      <c r="S341" s="172"/>
      <c r="T341" s="173"/>
      <c r="AT341" s="167" t="s">
        <v>146</v>
      </c>
      <c r="AU341" s="167" t="s">
        <v>82</v>
      </c>
      <c r="AV341" s="13" t="s">
        <v>82</v>
      </c>
      <c r="AW341" s="13" t="s">
        <v>30</v>
      </c>
      <c r="AX341" s="13" t="s">
        <v>73</v>
      </c>
      <c r="AY341" s="167" t="s">
        <v>134</v>
      </c>
    </row>
    <row r="342" spans="1:65" s="14" customFormat="1">
      <c r="B342" s="174"/>
      <c r="D342" s="166" t="s">
        <v>146</v>
      </c>
      <c r="E342" s="175" t="s">
        <v>1</v>
      </c>
      <c r="F342" s="176" t="s">
        <v>148</v>
      </c>
      <c r="H342" s="177">
        <v>1.8</v>
      </c>
      <c r="I342" s="178"/>
      <c r="L342" s="174"/>
      <c r="M342" s="179"/>
      <c r="N342" s="180"/>
      <c r="O342" s="180"/>
      <c r="P342" s="180"/>
      <c r="Q342" s="180"/>
      <c r="R342" s="180"/>
      <c r="S342" s="180"/>
      <c r="T342" s="181"/>
      <c r="AT342" s="175" t="s">
        <v>146</v>
      </c>
      <c r="AU342" s="175" t="s">
        <v>82</v>
      </c>
      <c r="AV342" s="14" t="s">
        <v>144</v>
      </c>
      <c r="AW342" s="14" t="s">
        <v>30</v>
      </c>
      <c r="AX342" s="14" t="s">
        <v>73</v>
      </c>
      <c r="AY342" s="175" t="s">
        <v>134</v>
      </c>
    </row>
    <row r="343" spans="1:65" s="13" customFormat="1">
      <c r="B343" s="165"/>
      <c r="D343" s="166" t="s">
        <v>146</v>
      </c>
      <c r="E343" s="167" t="s">
        <v>1</v>
      </c>
      <c r="F343" s="168" t="s">
        <v>382</v>
      </c>
      <c r="H343" s="169">
        <v>1.98</v>
      </c>
      <c r="I343" s="170"/>
      <c r="L343" s="165"/>
      <c r="M343" s="171"/>
      <c r="N343" s="172"/>
      <c r="O343" s="172"/>
      <c r="P343" s="172"/>
      <c r="Q343" s="172"/>
      <c r="R343" s="172"/>
      <c r="S343" s="172"/>
      <c r="T343" s="173"/>
      <c r="AT343" s="167" t="s">
        <v>146</v>
      </c>
      <c r="AU343" s="167" t="s">
        <v>82</v>
      </c>
      <c r="AV343" s="13" t="s">
        <v>82</v>
      </c>
      <c r="AW343" s="13" t="s">
        <v>30</v>
      </c>
      <c r="AX343" s="13" t="s">
        <v>80</v>
      </c>
      <c r="AY343" s="167" t="s">
        <v>134</v>
      </c>
    </row>
    <row r="344" spans="1:65" s="2" customFormat="1" ht="24.2" customHeight="1">
      <c r="A344" s="33"/>
      <c r="B344" s="150"/>
      <c r="C344" s="151" t="s">
        <v>383</v>
      </c>
      <c r="D344" s="151" t="s">
        <v>139</v>
      </c>
      <c r="E344" s="152" t="s">
        <v>384</v>
      </c>
      <c r="F344" s="153" t="s">
        <v>385</v>
      </c>
      <c r="G344" s="154" t="s">
        <v>336</v>
      </c>
      <c r="H344" s="155">
        <v>17.7</v>
      </c>
      <c r="I344" s="156"/>
      <c r="J344" s="157">
        <f>ROUND(I344*H344,2)</f>
        <v>0</v>
      </c>
      <c r="K344" s="158"/>
      <c r="L344" s="34"/>
      <c r="M344" s="159" t="s">
        <v>1</v>
      </c>
      <c r="N344" s="160" t="s">
        <v>38</v>
      </c>
      <c r="O344" s="59"/>
      <c r="P344" s="161">
        <f>O344*H344</f>
        <v>0</v>
      </c>
      <c r="Q344" s="161">
        <v>2.3369999999999998E-2</v>
      </c>
      <c r="R344" s="161">
        <f>Q344*H344</f>
        <v>0.41364899999999993</v>
      </c>
      <c r="S344" s="161">
        <v>0</v>
      </c>
      <c r="T344" s="162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63" t="s">
        <v>219</v>
      </c>
      <c r="AT344" s="163" t="s">
        <v>139</v>
      </c>
      <c r="AU344" s="163" t="s">
        <v>82</v>
      </c>
      <c r="AY344" s="18" t="s">
        <v>134</v>
      </c>
      <c r="BE344" s="164">
        <f>IF(N344="základní",J344,0)</f>
        <v>0</v>
      </c>
      <c r="BF344" s="164">
        <f>IF(N344="snížená",J344,0)</f>
        <v>0</v>
      </c>
      <c r="BG344" s="164">
        <f>IF(N344="zákl. přenesená",J344,0)</f>
        <v>0</v>
      </c>
      <c r="BH344" s="164">
        <f>IF(N344="sníž. přenesená",J344,0)</f>
        <v>0</v>
      </c>
      <c r="BI344" s="164">
        <f>IF(N344="nulová",J344,0)</f>
        <v>0</v>
      </c>
      <c r="BJ344" s="18" t="s">
        <v>80</v>
      </c>
      <c r="BK344" s="164">
        <f>ROUND(I344*H344,2)</f>
        <v>0</v>
      </c>
      <c r="BL344" s="18" t="s">
        <v>219</v>
      </c>
      <c r="BM344" s="163" t="s">
        <v>386</v>
      </c>
    </row>
    <row r="345" spans="1:65" s="13" customFormat="1">
      <c r="B345" s="165"/>
      <c r="D345" s="166" t="s">
        <v>146</v>
      </c>
      <c r="E345" s="167" t="s">
        <v>1</v>
      </c>
      <c r="F345" s="168" t="s">
        <v>387</v>
      </c>
      <c r="H345" s="169">
        <v>12</v>
      </c>
      <c r="I345" s="170"/>
      <c r="L345" s="165"/>
      <c r="M345" s="171"/>
      <c r="N345" s="172"/>
      <c r="O345" s="172"/>
      <c r="P345" s="172"/>
      <c r="Q345" s="172"/>
      <c r="R345" s="172"/>
      <c r="S345" s="172"/>
      <c r="T345" s="173"/>
      <c r="AT345" s="167" t="s">
        <v>146</v>
      </c>
      <c r="AU345" s="167" t="s">
        <v>82</v>
      </c>
      <c r="AV345" s="13" t="s">
        <v>82</v>
      </c>
      <c r="AW345" s="13" t="s">
        <v>30</v>
      </c>
      <c r="AX345" s="13" t="s">
        <v>73</v>
      </c>
      <c r="AY345" s="167" t="s">
        <v>134</v>
      </c>
    </row>
    <row r="346" spans="1:65" s="13" customFormat="1">
      <c r="B346" s="165"/>
      <c r="D346" s="166" t="s">
        <v>146</v>
      </c>
      <c r="E346" s="167" t="s">
        <v>1</v>
      </c>
      <c r="F346" s="168" t="s">
        <v>388</v>
      </c>
      <c r="H346" s="169">
        <v>5.7</v>
      </c>
      <c r="I346" s="170"/>
      <c r="L346" s="165"/>
      <c r="M346" s="171"/>
      <c r="N346" s="172"/>
      <c r="O346" s="172"/>
      <c r="P346" s="172"/>
      <c r="Q346" s="172"/>
      <c r="R346" s="172"/>
      <c r="S346" s="172"/>
      <c r="T346" s="173"/>
      <c r="AT346" s="167" t="s">
        <v>146</v>
      </c>
      <c r="AU346" s="167" t="s">
        <v>82</v>
      </c>
      <c r="AV346" s="13" t="s">
        <v>82</v>
      </c>
      <c r="AW346" s="13" t="s">
        <v>30</v>
      </c>
      <c r="AX346" s="13" t="s">
        <v>73</v>
      </c>
      <c r="AY346" s="167" t="s">
        <v>134</v>
      </c>
    </row>
    <row r="347" spans="1:65" s="14" customFormat="1">
      <c r="B347" s="174"/>
      <c r="D347" s="166" t="s">
        <v>146</v>
      </c>
      <c r="E347" s="175" t="s">
        <v>1</v>
      </c>
      <c r="F347" s="176" t="s">
        <v>148</v>
      </c>
      <c r="H347" s="177">
        <v>17.7</v>
      </c>
      <c r="I347" s="178"/>
      <c r="L347" s="174"/>
      <c r="M347" s="179"/>
      <c r="N347" s="180"/>
      <c r="O347" s="180"/>
      <c r="P347" s="180"/>
      <c r="Q347" s="180"/>
      <c r="R347" s="180"/>
      <c r="S347" s="180"/>
      <c r="T347" s="181"/>
      <c r="AT347" s="175" t="s">
        <v>146</v>
      </c>
      <c r="AU347" s="175" t="s">
        <v>82</v>
      </c>
      <c r="AV347" s="14" t="s">
        <v>144</v>
      </c>
      <c r="AW347" s="14" t="s">
        <v>30</v>
      </c>
      <c r="AX347" s="14" t="s">
        <v>80</v>
      </c>
      <c r="AY347" s="175" t="s">
        <v>134</v>
      </c>
    </row>
    <row r="348" spans="1:65" s="2" customFormat="1" ht="24.2" customHeight="1">
      <c r="A348" s="33"/>
      <c r="B348" s="150"/>
      <c r="C348" s="151" t="s">
        <v>389</v>
      </c>
      <c r="D348" s="151" t="s">
        <v>139</v>
      </c>
      <c r="E348" s="152" t="s">
        <v>390</v>
      </c>
      <c r="F348" s="153" t="s">
        <v>391</v>
      </c>
      <c r="G348" s="154" t="s">
        <v>235</v>
      </c>
      <c r="H348" s="155">
        <v>12.93</v>
      </c>
      <c r="I348" s="156"/>
      <c r="J348" s="157">
        <f>ROUND(I348*H348,2)</f>
        <v>0</v>
      </c>
      <c r="K348" s="158"/>
      <c r="L348" s="34"/>
      <c r="M348" s="159" t="s">
        <v>1</v>
      </c>
      <c r="N348" s="160" t="s">
        <v>38</v>
      </c>
      <c r="O348" s="59"/>
      <c r="P348" s="161">
        <f>O348*H348</f>
        <v>0</v>
      </c>
      <c r="Q348" s="161">
        <v>0</v>
      </c>
      <c r="R348" s="161">
        <f>Q348*H348</f>
        <v>0</v>
      </c>
      <c r="S348" s="161">
        <v>0</v>
      </c>
      <c r="T348" s="162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63" t="s">
        <v>219</v>
      </c>
      <c r="AT348" s="163" t="s">
        <v>139</v>
      </c>
      <c r="AU348" s="163" t="s">
        <v>82</v>
      </c>
      <c r="AY348" s="18" t="s">
        <v>134</v>
      </c>
      <c r="BE348" s="164">
        <f>IF(N348="základní",J348,0)</f>
        <v>0</v>
      </c>
      <c r="BF348" s="164">
        <f>IF(N348="snížená",J348,0)</f>
        <v>0</v>
      </c>
      <c r="BG348" s="164">
        <f>IF(N348="zákl. přenesená",J348,0)</f>
        <v>0</v>
      </c>
      <c r="BH348" s="164">
        <f>IF(N348="sníž. přenesená",J348,0)</f>
        <v>0</v>
      </c>
      <c r="BI348" s="164">
        <f>IF(N348="nulová",J348,0)</f>
        <v>0</v>
      </c>
      <c r="BJ348" s="18" t="s">
        <v>80</v>
      </c>
      <c r="BK348" s="164">
        <f>ROUND(I348*H348,2)</f>
        <v>0</v>
      </c>
      <c r="BL348" s="18" t="s">
        <v>219</v>
      </c>
      <c r="BM348" s="163" t="s">
        <v>392</v>
      </c>
    </row>
    <row r="349" spans="1:65" s="2" customFormat="1" ht="24.2" customHeight="1">
      <c r="A349" s="33"/>
      <c r="B349" s="150"/>
      <c r="C349" s="151" t="s">
        <v>393</v>
      </c>
      <c r="D349" s="151" t="s">
        <v>139</v>
      </c>
      <c r="E349" s="152" t="s">
        <v>394</v>
      </c>
      <c r="F349" s="153" t="s">
        <v>395</v>
      </c>
      <c r="G349" s="154" t="s">
        <v>235</v>
      </c>
      <c r="H349" s="155">
        <v>12.93</v>
      </c>
      <c r="I349" s="156"/>
      <c r="J349" s="157">
        <f>ROUND(I349*H349,2)</f>
        <v>0</v>
      </c>
      <c r="K349" s="158"/>
      <c r="L349" s="34"/>
      <c r="M349" s="159" t="s">
        <v>1</v>
      </c>
      <c r="N349" s="160" t="s">
        <v>38</v>
      </c>
      <c r="O349" s="59"/>
      <c r="P349" s="161">
        <f>O349*H349</f>
        <v>0</v>
      </c>
      <c r="Q349" s="161">
        <v>0</v>
      </c>
      <c r="R349" s="161">
        <f>Q349*H349</f>
        <v>0</v>
      </c>
      <c r="S349" s="161">
        <v>0</v>
      </c>
      <c r="T349" s="162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63" t="s">
        <v>219</v>
      </c>
      <c r="AT349" s="163" t="s">
        <v>139</v>
      </c>
      <c r="AU349" s="163" t="s">
        <v>82</v>
      </c>
      <c r="AY349" s="18" t="s">
        <v>134</v>
      </c>
      <c r="BE349" s="164">
        <f>IF(N349="základní",J349,0)</f>
        <v>0</v>
      </c>
      <c r="BF349" s="164">
        <f>IF(N349="snížená",J349,0)</f>
        <v>0</v>
      </c>
      <c r="BG349" s="164">
        <f>IF(N349="zákl. přenesená",J349,0)</f>
        <v>0</v>
      </c>
      <c r="BH349" s="164">
        <f>IF(N349="sníž. přenesená",J349,0)</f>
        <v>0</v>
      </c>
      <c r="BI349" s="164">
        <f>IF(N349="nulová",J349,0)</f>
        <v>0</v>
      </c>
      <c r="BJ349" s="18" t="s">
        <v>80</v>
      </c>
      <c r="BK349" s="164">
        <f>ROUND(I349*H349,2)</f>
        <v>0</v>
      </c>
      <c r="BL349" s="18" t="s">
        <v>219</v>
      </c>
      <c r="BM349" s="163" t="s">
        <v>396</v>
      </c>
    </row>
    <row r="350" spans="1:65" s="12" customFormat="1" ht="22.9" customHeight="1">
      <c r="B350" s="137"/>
      <c r="D350" s="138" t="s">
        <v>72</v>
      </c>
      <c r="E350" s="148" t="s">
        <v>397</v>
      </c>
      <c r="F350" s="148" t="s">
        <v>398</v>
      </c>
      <c r="I350" s="140"/>
      <c r="J350" s="149">
        <f>BK350</f>
        <v>0</v>
      </c>
      <c r="L350" s="137"/>
      <c r="M350" s="142"/>
      <c r="N350" s="143"/>
      <c r="O350" s="143"/>
      <c r="P350" s="144">
        <f>SUM(P351:P450)</f>
        <v>0</v>
      </c>
      <c r="Q350" s="143"/>
      <c r="R350" s="144">
        <f>SUM(R351:R450)</f>
        <v>6.9384000000000006</v>
      </c>
      <c r="S350" s="143"/>
      <c r="T350" s="145">
        <f>SUM(T351:T450)</f>
        <v>1.4627100000000002</v>
      </c>
      <c r="AR350" s="138" t="s">
        <v>82</v>
      </c>
      <c r="AT350" s="146" t="s">
        <v>72</v>
      </c>
      <c r="AU350" s="146" t="s">
        <v>80</v>
      </c>
      <c r="AY350" s="138" t="s">
        <v>134</v>
      </c>
      <c r="BK350" s="147">
        <f>SUM(BK351:BK450)</f>
        <v>0</v>
      </c>
    </row>
    <row r="351" spans="1:65" s="2" customFormat="1" ht="16.5" customHeight="1">
      <c r="A351" s="33"/>
      <c r="B351" s="150"/>
      <c r="C351" s="151" t="s">
        <v>399</v>
      </c>
      <c r="D351" s="151" t="s">
        <v>139</v>
      </c>
      <c r="E351" s="152" t="s">
        <v>400</v>
      </c>
      <c r="F351" s="153" t="s">
        <v>401</v>
      </c>
      <c r="G351" s="154" t="s">
        <v>156</v>
      </c>
      <c r="H351" s="155">
        <v>78</v>
      </c>
      <c r="I351" s="156"/>
      <c r="J351" s="157">
        <f>ROUND(I351*H351,2)</f>
        <v>0</v>
      </c>
      <c r="K351" s="158"/>
      <c r="L351" s="34"/>
      <c r="M351" s="159" t="s">
        <v>1</v>
      </c>
      <c r="N351" s="160" t="s">
        <v>38</v>
      </c>
      <c r="O351" s="59"/>
      <c r="P351" s="161">
        <f>O351*H351</f>
        <v>0</v>
      </c>
      <c r="Q351" s="161">
        <v>0</v>
      </c>
      <c r="R351" s="161">
        <f>Q351*H351</f>
        <v>0</v>
      </c>
      <c r="S351" s="161">
        <v>1.7600000000000001E-3</v>
      </c>
      <c r="T351" s="162">
        <f>S351*H351</f>
        <v>0.13728000000000001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63" t="s">
        <v>219</v>
      </c>
      <c r="AT351" s="163" t="s">
        <v>139</v>
      </c>
      <c r="AU351" s="163" t="s">
        <v>82</v>
      </c>
      <c r="AY351" s="18" t="s">
        <v>134</v>
      </c>
      <c r="BE351" s="164">
        <f>IF(N351="základní",J351,0)</f>
        <v>0</v>
      </c>
      <c r="BF351" s="164">
        <f>IF(N351="snížená",J351,0)</f>
        <v>0</v>
      </c>
      <c r="BG351" s="164">
        <f>IF(N351="zákl. přenesená",J351,0)</f>
        <v>0</v>
      </c>
      <c r="BH351" s="164">
        <f>IF(N351="sníž. přenesená",J351,0)</f>
        <v>0</v>
      </c>
      <c r="BI351" s="164">
        <f>IF(N351="nulová",J351,0)</f>
        <v>0</v>
      </c>
      <c r="BJ351" s="18" t="s">
        <v>80</v>
      </c>
      <c r="BK351" s="164">
        <f>ROUND(I351*H351,2)</f>
        <v>0</v>
      </c>
      <c r="BL351" s="18" t="s">
        <v>219</v>
      </c>
      <c r="BM351" s="163" t="s">
        <v>402</v>
      </c>
    </row>
    <row r="352" spans="1:65" s="13" customFormat="1">
      <c r="B352" s="165"/>
      <c r="D352" s="166" t="s">
        <v>146</v>
      </c>
      <c r="E352" s="167" t="s">
        <v>1</v>
      </c>
      <c r="F352" s="168" t="s">
        <v>403</v>
      </c>
      <c r="H352" s="169">
        <v>78</v>
      </c>
      <c r="I352" s="170"/>
      <c r="L352" s="165"/>
      <c r="M352" s="171"/>
      <c r="N352" s="172"/>
      <c r="O352" s="172"/>
      <c r="P352" s="172"/>
      <c r="Q352" s="172"/>
      <c r="R352" s="172"/>
      <c r="S352" s="172"/>
      <c r="T352" s="173"/>
      <c r="AT352" s="167" t="s">
        <v>146</v>
      </c>
      <c r="AU352" s="167" t="s">
        <v>82</v>
      </c>
      <c r="AV352" s="13" t="s">
        <v>82</v>
      </c>
      <c r="AW352" s="13" t="s">
        <v>30</v>
      </c>
      <c r="AX352" s="13" t="s">
        <v>73</v>
      </c>
      <c r="AY352" s="167" t="s">
        <v>134</v>
      </c>
    </row>
    <row r="353" spans="1:65" s="14" customFormat="1">
      <c r="B353" s="174"/>
      <c r="D353" s="166" t="s">
        <v>146</v>
      </c>
      <c r="E353" s="175" t="s">
        <v>1</v>
      </c>
      <c r="F353" s="176" t="s">
        <v>148</v>
      </c>
      <c r="H353" s="177">
        <v>78</v>
      </c>
      <c r="I353" s="178"/>
      <c r="L353" s="174"/>
      <c r="M353" s="179"/>
      <c r="N353" s="180"/>
      <c r="O353" s="180"/>
      <c r="P353" s="180"/>
      <c r="Q353" s="180"/>
      <c r="R353" s="180"/>
      <c r="S353" s="180"/>
      <c r="T353" s="181"/>
      <c r="AT353" s="175" t="s">
        <v>146</v>
      </c>
      <c r="AU353" s="175" t="s">
        <v>82</v>
      </c>
      <c r="AV353" s="14" t="s">
        <v>144</v>
      </c>
      <c r="AW353" s="14" t="s">
        <v>30</v>
      </c>
      <c r="AX353" s="14" t="s">
        <v>80</v>
      </c>
      <c r="AY353" s="175" t="s">
        <v>134</v>
      </c>
    </row>
    <row r="354" spans="1:65" s="2" customFormat="1" ht="16.5" customHeight="1">
      <c r="A354" s="33"/>
      <c r="B354" s="150"/>
      <c r="C354" s="151" t="s">
        <v>404</v>
      </c>
      <c r="D354" s="151" t="s">
        <v>139</v>
      </c>
      <c r="E354" s="152" t="s">
        <v>405</v>
      </c>
      <c r="F354" s="153" t="s">
        <v>406</v>
      </c>
      <c r="G354" s="154" t="s">
        <v>156</v>
      </c>
      <c r="H354" s="155">
        <v>29</v>
      </c>
      <c r="I354" s="156"/>
      <c r="J354" s="157">
        <f>ROUND(I354*H354,2)</f>
        <v>0</v>
      </c>
      <c r="K354" s="158"/>
      <c r="L354" s="34"/>
      <c r="M354" s="159" t="s">
        <v>1</v>
      </c>
      <c r="N354" s="160" t="s">
        <v>38</v>
      </c>
      <c r="O354" s="59"/>
      <c r="P354" s="161">
        <f>O354*H354</f>
        <v>0</v>
      </c>
      <c r="Q354" s="161">
        <v>0</v>
      </c>
      <c r="R354" s="161">
        <f>Q354*H354</f>
        <v>0</v>
      </c>
      <c r="S354" s="161">
        <v>3.48E-3</v>
      </c>
      <c r="T354" s="162">
        <f>S354*H354</f>
        <v>0.10092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63" t="s">
        <v>219</v>
      </c>
      <c r="AT354" s="163" t="s">
        <v>139</v>
      </c>
      <c r="AU354" s="163" t="s">
        <v>82</v>
      </c>
      <c r="AY354" s="18" t="s">
        <v>134</v>
      </c>
      <c r="BE354" s="164">
        <f>IF(N354="základní",J354,0)</f>
        <v>0</v>
      </c>
      <c r="BF354" s="164">
        <f>IF(N354="snížená",J354,0)</f>
        <v>0</v>
      </c>
      <c r="BG354" s="164">
        <f>IF(N354="zákl. přenesená",J354,0)</f>
        <v>0</v>
      </c>
      <c r="BH354" s="164">
        <f>IF(N354="sníž. přenesená",J354,0)</f>
        <v>0</v>
      </c>
      <c r="BI354" s="164">
        <f>IF(N354="nulová",J354,0)</f>
        <v>0</v>
      </c>
      <c r="BJ354" s="18" t="s">
        <v>80</v>
      </c>
      <c r="BK354" s="164">
        <f>ROUND(I354*H354,2)</f>
        <v>0</v>
      </c>
      <c r="BL354" s="18" t="s">
        <v>219</v>
      </c>
      <c r="BM354" s="163" t="s">
        <v>407</v>
      </c>
    </row>
    <row r="355" spans="1:65" s="13" customFormat="1">
      <c r="B355" s="165"/>
      <c r="D355" s="166" t="s">
        <v>146</v>
      </c>
      <c r="E355" s="167" t="s">
        <v>1</v>
      </c>
      <c r="F355" s="168" t="s">
        <v>408</v>
      </c>
      <c r="H355" s="169">
        <v>29</v>
      </c>
      <c r="I355" s="170"/>
      <c r="L355" s="165"/>
      <c r="M355" s="171"/>
      <c r="N355" s="172"/>
      <c r="O355" s="172"/>
      <c r="P355" s="172"/>
      <c r="Q355" s="172"/>
      <c r="R355" s="172"/>
      <c r="S355" s="172"/>
      <c r="T355" s="173"/>
      <c r="AT355" s="167" t="s">
        <v>146</v>
      </c>
      <c r="AU355" s="167" t="s">
        <v>82</v>
      </c>
      <c r="AV355" s="13" t="s">
        <v>82</v>
      </c>
      <c r="AW355" s="13" t="s">
        <v>30</v>
      </c>
      <c r="AX355" s="13" t="s">
        <v>73</v>
      </c>
      <c r="AY355" s="167" t="s">
        <v>134</v>
      </c>
    </row>
    <row r="356" spans="1:65" s="14" customFormat="1">
      <c r="B356" s="174"/>
      <c r="D356" s="166" t="s">
        <v>146</v>
      </c>
      <c r="E356" s="175" t="s">
        <v>1</v>
      </c>
      <c r="F356" s="176" t="s">
        <v>148</v>
      </c>
      <c r="H356" s="177">
        <v>29</v>
      </c>
      <c r="I356" s="178"/>
      <c r="L356" s="174"/>
      <c r="M356" s="179"/>
      <c r="N356" s="180"/>
      <c r="O356" s="180"/>
      <c r="P356" s="180"/>
      <c r="Q356" s="180"/>
      <c r="R356" s="180"/>
      <c r="S356" s="180"/>
      <c r="T356" s="181"/>
      <c r="AT356" s="175" t="s">
        <v>146</v>
      </c>
      <c r="AU356" s="175" t="s">
        <v>82</v>
      </c>
      <c r="AV356" s="14" t="s">
        <v>144</v>
      </c>
      <c r="AW356" s="14" t="s">
        <v>30</v>
      </c>
      <c r="AX356" s="14" t="s">
        <v>80</v>
      </c>
      <c r="AY356" s="175" t="s">
        <v>134</v>
      </c>
    </row>
    <row r="357" spans="1:65" s="2" customFormat="1" ht="16.5" customHeight="1">
      <c r="A357" s="33"/>
      <c r="B357" s="150"/>
      <c r="C357" s="151" t="s">
        <v>409</v>
      </c>
      <c r="D357" s="151" t="s">
        <v>139</v>
      </c>
      <c r="E357" s="152" t="s">
        <v>410</v>
      </c>
      <c r="F357" s="153" t="s">
        <v>411</v>
      </c>
      <c r="G357" s="154" t="s">
        <v>206</v>
      </c>
      <c r="H357" s="155">
        <v>9</v>
      </c>
      <c r="I357" s="156"/>
      <c r="J357" s="157">
        <f>ROUND(I357*H357,2)</f>
        <v>0</v>
      </c>
      <c r="K357" s="158"/>
      <c r="L357" s="34"/>
      <c r="M357" s="159" t="s">
        <v>1</v>
      </c>
      <c r="N357" s="160" t="s">
        <v>38</v>
      </c>
      <c r="O357" s="59"/>
      <c r="P357" s="161">
        <f>O357*H357</f>
        <v>0</v>
      </c>
      <c r="Q357" s="161">
        <v>0</v>
      </c>
      <c r="R357" s="161">
        <f>Q357*H357</f>
        <v>0</v>
      </c>
      <c r="S357" s="161">
        <v>9.0600000000000003E-3</v>
      </c>
      <c r="T357" s="162">
        <f>S357*H357</f>
        <v>8.1540000000000001E-2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63" t="s">
        <v>219</v>
      </c>
      <c r="AT357" s="163" t="s">
        <v>139</v>
      </c>
      <c r="AU357" s="163" t="s">
        <v>82</v>
      </c>
      <c r="AY357" s="18" t="s">
        <v>134</v>
      </c>
      <c r="BE357" s="164">
        <f>IF(N357="základní",J357,0)</f>
        <v>0</v>
      </c>
      <c r="BF357" s="164">
        <f>IF(N357="snížená",J357,0)</f>
        <v>0</v>
      </c>
      <c r="BG357" s="164">
        <f>IF(N357="zákl. přenesená",J357,0)</f>
        <v>0</v>
      </c>
      <c r="BH357" s="164">
        <f>IF(N357="sníž. přenesená",J357,0)</f>
        <v>0</v>
      </c>
      <c r="BI357" s="164">
        <f>IF(N357="nulová",J357,0)</f>
        <v>0</v>
      </c>
      <c r="BJ357" s="18" t="s">
        <v>80</v>
      </c>
      <c r="BK357" s="164">
        <f>ROUND(I357*H357,2)</f>
        <v>0</v>
      </c>
      <c r="BL357" s="18" t="s">
        <v>219</v>
      </c>
      <c r="BM357" s="163" t="s">
        <v>412</v>
      </c>
    </row>
    <row r="358" spans="1:65" s="13" customFormat="1">
      <c r="B358" s="165"/>
      <c r="D358" s="166" t="s">
        <v>146</v>
      </c>
      <c r="E358" s="167" t="s">
        <v>1</v>
      </c>
      <c r="F358" s="168" t="s">
        <v>169</v>
      </c>
      <c r="H358" s="169">
        <v>9</v>
      </c>
      <c r="I358" s="170"/>
      <c r="L358" s="165"/>
      <c r="M358" s="171"/>
      <c r="N358" s="172"/>
      <c r="O358" s="172"/>
      <c r="P358" s="172"/>
      <c r="Q358" s="172"/>
      <c r="R358" s="172"/>
      <c r="S358" s="172"/>
      <c r="T358" s="173"/>
      <c r="AT358" s="167" t="s">
        <v>146</v>
      </c>
      <c r="AU358" s="167" t="s">
        <v>82</v>
      </c>
      <c r="AV358" s="13" t="s">
        <v>82</v>
      </c>
      <c r="AW358" s="13" t="s">
        <v>30</v>
      </c>
      <c r="AX358" s="13" t="s">
        <v>73</v>
      </c>
      <c r="AY358" s="167" t="s">
        <v>134</v>
      </c>
    </row>
    <row r="359" spans="1:65" s="14" customFormat="1">
      <c r="B359" s="174"/>
      <c r="D359" s="166" t="s">
        <v>146</v>
      </c>
      <c r="E359" s="175" t="s">
        <v>1</v>
      </c>
      <c r="F359" s="176" t="s">
        <v>148</v>
      </c>
      <c r="H359" s="177">
        <v>9</v>
      </c>
      <c r="I359" s="178"/>
      <c r="L359" s="174"/>
      <c r="M359" s="179"/>
      <c r="N359" s="180"/>
      <c r="O359" s="180"/>
      <c r="P359" s="180"/>
      <c r="Q359" s="180"/>
      <c r="R359" s="180"/>
      <c r="S359" s="180"/>
      <c r="T359" s="181"/>
      <c r="AT359" s="175" t="s">
        <v>146</v>
      </c>
      <c r="AU359" s="175" t="s">
        <v>82</v>
      </c>
      <c r="AV359" s="14" t="s">
        <v>144</v>
      </c>
      <c r="AW359" s="14" t="s">
        <v>30</v>
      </c>
      <c r="AX359" s="14" t="s">
        <v>80</v>
      </c>
      <c r="AY359" s="175" t="s">
        <v>134</v>
      </c>
    </row>
    <row r="360" spans="1:65" s="2" customFormat="1" ht="16.5" customHeight="1">
      <c r="A360" s="33"/>
      <c r="B360" s="150"/>
      <c r="C360" s="151" t="s">
        <v>413</v>
      </c>
      <c r="D360" s="151" t="s">
        <v>139</v>
      </c>
      <c r="E360" s="152" t="s">
        <v>414</v>
      </c>
      <c r="F360" s="153" t="s">
        <v>415</v>
      </c>
      <c r="G360" s="154" t="s">
        <v>156</v>
      </c>
      <c r="H360" s="155">
        <v>68</v>
      </c>
      <c r="I360" s="156"/>
      <c r="J360" s="157">
        <f>ROUND(I360*H360,2)</f>
        <v>0</v>
      </c>
      <c r="K360" s="158"/>
      <c r="L360" s="34"/>
      <c r="M360" s="159" t="s">
        <v>1</v>
      </c>
      <c r="N360" s="160" t="s">
        <v>38</v>
      </c>
      <c r="O360" s="59"/>
      <c r="P360" s="161">
        <f>O360*H360</f>
        <v>0</v>
      </c>
      <c r="Q360" s="161">
        <v>0</v>
      </c>
      <c r="R360" s="161">
        <f>Q360*H360</f>
        <v>0</v>
      </c>
      <c r="S360" s="161">
        <v>2E-3</v>
      </c>
      <c r="T360" s="162">
        <f>S360*H360</f>
        <v>0.13600000000000001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63" t="s">
        <v>219</v>
      </c>
      <c r="AT360" s="163" t="s">
        <v>139</v>
      </c>
      <c r="AU360" s="163" t="s">
        <v>82</v>
      </c>
      <c r="AY360" s="18" t="s">
        <v>134</v>
      </c>
      <c r="BE360" s="164">
        <f>IF(N360="základní",J360,0)</f>
        <v>0</v>
      </c>
      <c r="BF360" s="164">
        <f>IF(N360="snížená",J360,0)</f>
        <v>0</v>
      </c>
      <c r="BG360" s="164">
        <f>IF(N360="zákl. přenesená",J360,0)</f>
        <v>0</v>
      </c>
      <c r="BH360" s="164">
        <f>IF(N360="sníž. přenesená",J360,0)</f>
        <v>0</v>
      </c>
      <c r="BI360" s="164">
        <f>IF(N360="nulová",J360,0)</f>
        <v>0</v>
      </c>
      <c r="BJ360" s="18" t="s">
        <v>80</v>
      </c>
      <c r="BK360" s="164">
        <f>ROUND(I360*H360,2)</f>
        <v>0</v>
      </c>
      <c r="BL360" s="18" t="s">
        <v>219</v>
      </c>
      <c r="BM360" s="163" t="s">
        <v>416</v>
      </c>
    </row>
    <row r="361" spans="1:65" s="13" customFormat="1">
      <c r="B361" s="165"/>
      <c r="D361" s="166" t="s">
        <v>146</v>
      </c>
      <c r="E361" s="167" t="s">
        <v>1</v>
      </c>
      <c r="F361" s="168" t="s">
        <v>417</v>
      </c>
      <c r="H361" s="169">
        <v>68</v>
      </c>
      <c r="I361" s="170"/>
      <c r="L361" s="165"/>
      <c r="M361" s="171"/>
      <c r="N361" s="172"/>
      <c r="O361" s="172"/>
      <c r="P361" s="172"/>
      <c r="Q361" s="172"/>
      <c r="R361" s="172"/>
      <c r="S361" s="172"/>
      <c r="T361" s="173"/>
      <c r="AT361" s="167" t="s">
        <v>146</v>
      </c>
      <c r="AU361" s="167" t="s">
        <v>82</v>
      </c>
      <c r="AV361" s="13" t="s">
        <v>82</v>
      </c>
      <c r="AW361" s="13" t="s">
        <v>30</v>
      </c>
      <c r="AX361" s="13" t="s">
        <v>73</v>
      </c>
      <c r="AY361" s="167" t="s">
        <v>134</v>
      </c>
    </row>
    <row r="362" spans="1:65" s="14" customFormat="1">
      <c r="B362" s="174"/>
      <c r="D362" s="166" t="s">
        <v>146</v>
      </c>
      <c r="E362" s="175" t="s">
        <v>1</v>
      </c>
      <c r="F362" s="176" t="s">
        <v>148</v>
      </c>
      <c r="H362" s="177">
        <v>68</v>
      </c>
      <c r="I362" s="178"/>
      <c r="L362" s="174"/>
      <c r="M362" s="179"/>
      <c r="N362" s="180"/>
      <c r="O362" s="180"/>
      <c r="P362" s="180"/>
      <c r="Q362" s="180"/>
      <c r="R362" s="180"/>
      <c r="S362" s="180"/>
      <c r="T362" s="181"/>
      <c r="AT362" s="175" t="s">
        <v>146</v>
      </c>
      <c r="AU362" s="175" t="s">
        <v>82</v>
      </c>
      <c r="AV362" s="14" t="s">
        <v>144</v>
      </c>
      <c r="AW362" s="14" t="s">
        <v>30</v>
      </c>
      <c r="AX362" s="14" t="s">
        <v>80</v>
      </c>
      <c r="AY362" s="175" t="s">
        <v>134</v>
      </c>
    </row>
    <row r="363" spans="1:65" s="2" customFormat="1" ht="24.2" customHeight="1">
      <c r="A363" s="33"/>
      <c r="B363" s="150"/>
      <c r="C363" s="151" t="s">
        <v>418</v>
      </c>
      <c r="D363" s="151" t="s">
        <v>139</v>
      </c>
      <c r="E363" s="152" t="s">
        <v>419</v>
      </c>
      <c r="F363" s="153" t="s">
        <v>420</v>
      </c>
      <c r="G363" s="154" t="s">
        <v>156</v>
      </c>
      <c r="H363" s="155">
        <v>97</v>
      </c>
      <c r="I363" s="156"/>
      <c r="J363" s="157">
        <f>ROUND(I363*H363,2)</f>
        <v>0</v>
      </c>
      <c r="K363" s="158"/>
      <c r="L363" s="34"/>
      <c r="M363" s="159" t="s">
        <v>1</v>
      </c>
      <c r="N363" s="160" t="s">
        <v>38</v>
      </c>
      <c r="O363" s="59"/>
      <c r="P363" s="161">
        <f>O363*H363</f>
        <v>0</v>
      </c>
      <c r="Q363" s="161">
        <v>0</v>
      </c>
      <c r="R363" s="161">
        <f>Q363*H363</f>
        <v>0</v>
      </c>
      <c r="S363" s="161">
        <v>1.91E-3</v>
      </c>
      <c r="T363" s="162">
        <f>S363*H363</f>
        <v>0.18526999999999999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63" t="s">
        <v>219</v>
      </c>
      <c r="AT363" s="163" t="s">
        <v>139</v>
      </c>
      <c r="AU363" s="163" t="s">
        <v>82</v>
      </c>
      <c r="AY363" s="18" t="s">
        <v>134</v>
      </c>
      <c r="BE363" s="164">
        <f>IF(N363="základní",J363,0)</f>
        <v>0</v>
      </c>
      <c r="BF363" s="164">
        <f>IF(N363="snížená",J363,0)</f>
        <v>0</v>
      </c>
      <c r="BG363" s="164">
        <f>IF(N363="zákl. přenesená",J363,0)</f>
        <v>0</v>
      </c>
      <c r="BH363" s="164">
        <f>IF(N363="sníž. přenesená",J363,0)</f>
        <v>0</v>
      </c>
      <c r="BI363" s="164">
        <f>IF(N363="nulová",J363,0)</f>
        <v>0</v>
      </c>
      <c r="BJ363" s="18" t="s">
        <v>80</v>
      </c>
      <c r="BK363" s="164">
        <f>ROUND(I363*H363,2)</f>
        <v>0</v>
      </c>
      <c r="BL363" s="18" t="s">
        <v>219</v>
      </c>
      <c r="BM363" s="163" t="s">
        <v>421</v>
      </c>
    </row>
    <row r="364" spans="1:65" s="13" customFormat="1">
      <c r="B364" s="165"/>
      <c r="D364" s="166" t="s">
        <v>146</v>
      </c>
      <c r="E364" s="167" t="s">
        <v>1</v>
      </c>
      <c r="F364" s="168" t="s">
        <v>422</v>
      </c>
      <c r="H364" s="169">
        <v>97</v>
      </c>
      <c r="I364" s="170"/>
      <c r="L364" s="165"/>
      <c r="M364" s="171"/>
      <c r="N364" s="172"/>
      <c r="O364" s="172"/>
      <c r="P364" s="172"/>
      <c r="Q364" s="172"/>
      <c r="R364" s="172"/>
      <c r="S364" s="172"/>
      <c r="T364" s="173"/>
      <c r="AT364" s="167" t="s">
        <v>146</v>
      </c>
      <c r="AU364" s="167" t="s">
        <v>82</v>
      </c>
      <c r="AV364" s="13" t="s">
        <v>82</v>
      </c>
      <c r="AW364" s="13" t="s">
        <v>30</v>
      </c>
      <c r="AX364" s="13" t="s">
        <v>73</v>
      </c>
      <c r="AY364" s="167" t="s">
        <v>134</v>
      </c>
    </row>
    <row r="365" spans="1:65" s="14" customFormat="1">
      <c r="B365" s="174"/>
      <c r="D365" s="166" t="s">
        <v>146</v>
      </c>
      <c r="E365" s="175" t="s">
        <v>1</v>
      </c>
      <c r="F365" s="176" t="s">
        <v>148</v>
      </c>
      <c r="H365" s="177">
        <v>97</v>
      </c>
      <c r="I365" s="178"/>
      <c r="L365" s="174"/>
      <c r="M365" s="179"/>
      <c r="N365" s="180"/>
      <c r="O365" s="180"/>
      <c r="P365" s="180"/>
      <c r="Q365" s="180"/>
      <c r="R365" s="180"/>
      <c r="S365" s="180"/>
      <c r="T365" s="181"/>
      <c r="AT365" s="175" t="s">
        <v>146</v>
      </c>
      <c r="AU365" s="175" t="s">
        <v>82</v>
      </c>
      <c r="AV365" s="14" t="s">
        <v>144</v>
      </c>
      <c r="AW365" s="14" t="s">
        <v>30</v>
      </c>
      <c r="AX365" s="14" t="s">
        <v>80</v>
      </c>
      <c r="AY365" s="175" t="s">
        <v>134</v>
      </c>
    </row>
    <row r="366" spans="1:65" s="2" customFormat="1" ht="16.5" customHeight="1">
      <c r="A366" s="33"/>
      <c r="B366" s="150"/>
      <c r="C366" s="151" t="s">
        <v>423</v>
      </c>
      <c r="D366" s="151" t="s">
        <v>139</v>
      </c>
      <c r="E366" s="152" t="s">
        <v>424</v>
      </c>
      <c r="F366" s="153" t="s">
        <v>425</v>
      </c>
      <c r="G366" s="154" t="s">
        <v>156</v>
      </c>
      <c r="H366" s="155">
        <v>66</v>
      </c>
      <c r="I366" s="156"/>
      <c r="J366" s="157">
        <f>ROUND(I366*H366,2)</f>
        <v>0</v>
      </c>
      <c r="K366" s="158"/>
      <c r="L366" s="34"/>
      <c r="M366" s="159" t="s">
        <v>1</v>
      </c>
      <c r="N366" s="160" t="s">
        <v>38</v>
      </c>
      <c r="O366" s="59"/>
      <c r="P366" s="161">
        <f>O366*H366</f>
        <v>0</v>
      </c>
      <c r="Q366" s="161">
        <v>0</v>
      </c>
      <c r="R366" s="161">
        <f>Q366*H366</f>
        <v>0</v>
      </c>
      <c r="S366" s="161">
        <v>1.75E-3</v>
      </c>
      <c r="T366" s="162">
        <f>S366*H366</f>
        <v>0.11550000000000001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63" t="s">
        <v>219</v>
      </c>
      <c r="AT366" s="163" t="s">
        <v>139</v>
      </c>
      <c r="AU366" s="163" t="s">
        <v>82</v>
      </c>
      <c r="AY366" s="18" t="s">
        <v>134</v>
      </c>
      <c r="BE366" s="164">
        <f>IF(N366="základní",J366,0)</f>
        <v>0</v>
      </c>
      <c r="BF366" s="164">
        <f>IF(N366="snížená",J366,0)</f>
        <v>0</v>
      </c>
      <c r="BG366" s="164">
        <f>IF(N366="zákl. přenesená",J366,0)</f>
        <v>0</v>
      </c>
      <c r="BH366" s="164">
        <f>IF(N366="sníž. přenesená",J366,0)</f>
        <v>0</v>
      </c>
      <c r="BI366" s="164">
        <f>IF(N366="nulová",J366,0)</f>
        <v>0</v>
      </c>
      <c r="BJ366" s="18" t="s">
        <v>80</v>
      </c>
      <c r="BK366" s="164">
        <f>ROUND(I366*H366,2)</f>
        <v>0</v>
      </c>
      <c r="BL366" s="18" t="s">
        <v>219</v>
      </c>
      <c r="BM366" s="163" t="s">
        <v>426</v>
      </c>
    </row>
    <row r="367" spans="1:65" s="13" customFormat="1">
      <c r="B367" s="165"/>
      <c r="D367" s="166" t="s">
        <v>146</v>
      </c>
      <c r="E367" s="167" t="s">
        <v>1</v>
      </c>
      <c r="F367" s="168" t="s">
        <v>427</v>
      </c>
      <c r="H367" s="169">
        <v>66</v>
      </c>
      <c r="I367" s="170"/>
      <c r="L367" s="165"/>
      <c r="M367" s="171"/>
      <c r="N367" s="172"/>
      <c r="O367" s="172"/>
      <c r="P367" s="172"/>
      <c r="Q367" s="172"/>
      <c r="R367" s="172"/>
      <c r="S367" s="172"/>
      <c r="T367" s="173"/>
      <c r="AT367" s="167" t="s">
        <v>146</v>
      </c>
      <c r="AU367" s="167" t="s">
        <v>82</v>
      </c>
      <c r="AV367" s="13" t="s">
        <v>82</v>
      </c>
      <c r="AW367" s="13" t="s">
        <v>30</v>
      </c>
      <c r="AX367" s="13" t="s">
        <v>80</v>
      </c>
      <c r="AY367" s="167" t="s">
        <v>134</v>
      </c>
    </row>
    <row r="368" spans="1:65" s="2" customFormat="1" ht="33" customHeight="1">
      <c r="A368" s="33"/>
      <c r="B368" s="150"/>
      <c r="C368" s="151" t="s">
        <v>428</v>
      </c>
      <c r="D368" s="151" t="s">
        <v>139</v>
      </c>
      <c r="E368" s="152" t="s">
        <v>429</v>
      </c>
      <c r="F368" s="153" t="s">
        <v>430</v>
      </c>
      <c r="G368" s="154" t="s">
        <v>206</v>
      </c>
      <c r="H368" s="155">
        <v>11</v>
      </c>
      <c r="I368" s="156"/>
      <c r="J368" s="157">
        <f>ROUND(I368*H368,2)</f>
        <v>0</v>
      </c>
      <c r="K368" s="158"/>
      <c r="L368" s="34"/>
      <c r="M368" s="159" t="s">
        <v>1</v>
      </c>
      <c r="N368" s="160" t="s">
        <v>38</v>
      </c>
      <c r="O368" s="59"/>
      <c r="P368" s="161">
        <f>O368*H368</f>
        <v>0</v>
      </c>
      <c r="Q368" s="161">
        <v>0</v>
      </c>
      <c r="R368" s="161">
        <f>Q368*H368</f>
        <v>0</v>
      </c>
      <c r="S368" s="161">
        <v>1.8799999999999999E-3</v>
      </c>
      <c r="T368" s="162">
        <f>S368*H368</f>
        <v>2.068E-2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63" t="s">
        <v>219</v>
      </c>
      <c r="AT368" s="163" t="s">
        <v>139</v>
      </c>
      <c r="AU368" s="163" t="s">
        <v>82</v>
      </c>
      <c r="AY368" s="18" t="s">
        <v>134</v>
      </c>
      <c r="BE368" s="164">
        <f>IF(N368="základní",J368,0)</f>
        <v>0</v>
      </c>
      <c r="BF368" s="164">
        <f>IF(N368="snížená",J368,0)</f>
        <v>0</v>
      </c>
      <c r="BG368" s="164">
        <f>IF(N368="zákl. přenesená",J368,0)</f>
        <v>0</v>
      </c>
      <c r="BH368" s="164">
        <f>IF(N368="sníž. přenesená",J368,0)</f>
        <v>0</v>
      </c>
      <c r="BI368" s="164">
        <f>IF(N368="nulová",J368,0)</f>
        <v>0</v>
      </c>
      <c r="BJ368" s="18" t="s">
        <v>80</v>
      </c>
      <c r="BK368" s="164">
        <f>ROUND(I368*H368,2)</f>
        <v>0</v>
      </c>
      <c r="BL368" s="18" t="s">
        <v>219</v>
      </c>
      <c r="BM368" s="163" t="s">
        <v>431</v>
      </c>
    </row>
    <row r="369" spans="1:65" s="13" customFormat="1">
      <c r="B369" s="165"/>
      <c r="D369" s="166" t="s">
        <v>146</v>
      </c>
      <c r="E369" s="167" t="s">
        <v>1</v>
      </c>
      <c r="F369" s="168" t="s">
        <v>432</v>
      </c>
      <c r="H369" s="169">
        <v>9</v>
      </c>
      <c r="I369" s="170"/>
      <c r="L369" s="165"/>
      <c r="M369" s="171"/>
      <c r="N369" s="172"/>
      <c r="O369" s="172"/>
      <c r="P369" s="172"/>
      <c r="Q369" s="172"/>
      <c r="R369" s="172"/>
      <c r="S369" s="172"/>
      <c r="T369" s="173"/>
      <c r="AT369" s="167" t="s">
        <v>146</v>
      </c>
      <c r="AU369" s="167" t="s">
        <v>82</v>
      </c>
      <c r="AV369" s="13" t="s">
        <v>82</v>
      </c>
      <c r="AW369" s="13" t="s">
        <v>30</v>
      </c>
      <c r="AX369" s="13" t="s">
        <v>73</v>
      </c>
      <c r="AY369" s="167" t="s">
        <v>134</v>
      </c>
    </row>
    <row r="370" spans="1:65" s="13" customFormat="1">
      <c r="B370" s="165"/>
      <c r="D370" s="166" t="s">
        <v>146</v>
      </c>
      <c r="E370" s="167" t="s">
        <v>1</v>
      </c>
      <c r="F370" s="168" t="s">
        <v>433</v>
      </c>
      <c r="H370" s="169">
        <v>2</v>
      </c>
      <c r="I370" s="170"/>
      <c r="L370" s="165"/>
      <c r="M370" s="171"/>
      <c r="N370" s="172"/>
      <c r="O370" s="172"/>
      <c r="P370" s="172"/>
      <c r="Q370" s="172"/>
      <c r="R370" s="172"/>
      <c r="S370" s="172"/>
      <c r="T370" s="173"/>
      <c r="AT370" s="167" t="s">
        <v>146</v>
      </c>
      <c r="AU370" s="167" t="s">
        <v>82</v>
      </c>
      <c r="AV370" s="13" t="s">
        <v>82</v>
      </c>
      <c r="AW370" s="13" t="s">
        <v>30</v>
      </c>
      <c r="AX370" s="13" t="s">
        <v>73</v>
      </c>
      <c r="AY370" s="167" t="s">
        <v>134</v>
      </c>
    </row>
    <row r="371" spans="1:65" s="14" customFormat="1">
      <c r="B371" s="174"/>
      <c r="D371" s="166" t="s">
        <v>146</v>
      </c>
      <c r="E371" s="175" t="s">
        <v>1</v>
      </c>
      <c r="F371" s="176" t="s">
        <v>148</v>
      </c>
      <c r="H371" s="177">
        <v>11</v>
      </c>
      <c r="I371" s="178"/>
      <c r="L371" s="174"/>
      <c r="M371" s="179"/>
      <c r="N371" s="180"/>
      <c r="O371" s="180"/>
      <c r="P371" s="180"/>
      <c r="Q371" s="180"/>
      <c r="R371" s="180"/>
      <c r="S371" s="180"/>
      <c r="T371" s="181"/>
      <c r="AT371" s="175" t="s">
        <v>146</v>
      </c>
      <c r="AU371" s="175" t="s">
        <v>82</v>
      </c>
      <c r="AV371" s="14" t="s">
        <v>144</v>
      </c>
      <c r="AW371" s="14" t="s">
        <v>30</v>
      </c>
      <c r="AX371" s="14" t="s">
        <v>80</v>
      </c>
      <c r="AY371" s="175" t="s">
        <v>134</v>
      </c>
    </row>
    <row r="372" spans="1:65" s="2" customFormat="1" ht="16.5" customHeight="1">
      <c r="A372" s="33"/>
      <c r="B372" s="150"/>
      <c r="C372" s="151" t="s">
        <v>434</v>
      </c>
      <c r="D372" s="151" t="s">
        <v>139</v>
      </c>
      <c r="E372" s="152" t="s">
        <v>435</v>
      </c>
      <c r="F372" s="153" t="s">
        <v>436</v>
      </c>
      <c r="G372" s="154" t="s">
        <v>156</v>
      </c>
      <c r="H372" s="155">
        <v>50</v>
      </c>
      <c r="I372" s="156"/>
      <c r="J372" s="157">
        <f>ROUND(I372*H372,2)</f>
        <v>0</v>
      </c>
      <c r="K372" s="158"/>
      <c r="L372" s="34"/>
      <c r="M372" s="159" t="s">
        <v>1</v>
      </c>
      <c r="N372" s="160" t="s">
        <v>38</v>
      </c>
      <c r="O372" s="59"/>
      <c r="P372" s="161">
        <f>O372*H372</f>
        <v>0</v>
      </c>
      <c r="Q372" s="161">
        <v>0</v>
      </c>
      <c r="R372" s="161">
        <f>Q372*H372</f>
        <v>0</v>
      </c>
      <c r="S372" s="161">
        <v>2.5999999999999999E-3</v>
      </c>
      <c r="T372" s="162">
        <f>S372*H372</f>
        <v>0.13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63" t="s">
        <v>219</v>
      </c>
      <c r="AT372" s="163" t="s">
        <v>139</v>
      </c>
      <c r="AU372" s="163" t="s">
        <v>82</v>
      </c>
      <c r="AY372" s="18" t="s">
        <v>134</v>
      </c>
      <c r="BE372" s="164">
        <f>IF(N372="základní",J372,0)</f>
        <v>0</v>
      </c>
      <c r="BF372" s="164">
        <f>IF(N372="snížená",J372,0)</f>
        <v>0</v>
      </c>
      <c r="BG372" s="164">
        <f>IF(N372="zákl. přenesená",J372,0)</f>
        <v>0</v>
      </c>
      <c r="BH372" s="164">
        <f>IF(N372="sníž. přenesená",J372,0)</f>
        <v>0</v>
      </c>
      <c r="BI372" s="164">
        <f>IF(N372="nulová",J372,0)</f>
        <v>0</v>
      </c>
      <c r="BJ372" s="18" t="s">
        <v>80</v>
      </c>
      <c r="BK372" s="164">
        <f>ROUND(I372*H372,2)</f>
        <v>0</v>
      </c>
      <c r="BL372" s="18" t="s">
        <v>219</v>
      </c>
      <c r="BM372" s="163" t="s">
        <v>437</v>
      </c>
    </row>
    <row r="373" spans="1:65" s="13" customFormat="1">
      <c r="B373" s="165"/>
      <c r="D373" s="166" t="s">
        <v>146</v>
      </c>
      <c r="E373" s="167" t="s">
        <v>1</v>
      </c>
      <c r="F373" s="168" t="s">
        <v>438</v>
      </c>
      <c r="H373" s="169">
        <v>50</v>
      </c>
      <c r="I373" s="170"/>
      <c r="L373" s="165"/>
      <c r="M373" s="171"/>
      <c r="N373" s="172"/>
      <c r="O373" s="172"/>
      <c r="P373" s="172"/>
      <c r="Q373" s="172"/>
      <c r="R373" s="172"/>
      <c r="S373" s="172"/>
      <c r="T373" s="173"/>
      <c r="AT373" s="167" t="s">
        <v>146</v>
      </c>
      <c r="AU373" s="167" t="s">
        <v>82</v>
      </c>
      <c r="AV373" s="13" t="s">
        <v>82</v>
      </c>
      <c r="AW373" s="13" t="s">
        <v>30</v>
      </c>
      <c r="AX373" s="13" t="s">
        <v>73</v>
      </c>
      <c r="AY373" s="167" t="s">
        <v>134</v>
      </c>
    </row>
    <row r="374" spans="1:65" s="14" customFormat="1">
      <c r="B374" s="174"/>
      <c r="D374" s="166" t="s">
        <v>146</v>
      </c>
      <c r="E374" s="175" t="s">
        <v>1</v>
      </c>
      <c r="F374" s="176" t="s">
        <v>148</v>
      </c>
      <c r="H374" s="177">
        <v>50</v>
      </c>
      <c r="I374" s="178"/>
      <c r="L374" s="174"/>
      <c r="M374" s="179"/>
      <c r="N374" s="180"/>
      <c r="O374" s="180"/>
      <c r="P374" s="180"/>
      <c r="Q374" s="180"/>
      <c r="R374" s="180"/>
      <c r="S374" s="180"/>
      <c r="T374" s="181"/>
      <c r="AT374" s="175" t="s">
        <v>146</v>
      </c>
      <c r="AU374" s="175" t="s">
        <v>82</v>
      </c>
      <c r="AV374" s="14" t="s">
        <v>144</v>
      </c>
      <c r="AW374" s="14" t="s">
        <v>30</v>
      </c>
      <c r="AX374" s="14" t="s">
        <v>80</v>
      </c>
      <c r="AY374" s="175" t="s">
        <v>134</v>
      </c>
    </row>
    <row r="375" spans="1:65" s="2" customFormat="1" ht="16.5" customHeight="1">
      <c r="A375" s="33"/>
      <c r="B375" s="150"/>
      <c r="C375" s="151" t="s">
        <v>439</v>
      </c>
      <c r="D375" s="151" t="s">
        <v>139</v>
      </c>
      <c r="E375" s="152" t="s">
        <v>440</v>
      </c>
      <c r="F375" s="153" t="s">
        <v>441</v>
      </c>
      <c r="G375" s="154" t="s">
        <v>156</v>
      </c>
      <c r="H375" s="155">
        <v>28</v>
      </c>
      <c r="I375" s="156"/>
      <c r="J375" s="157">
        <f>ROUND(I375*H375,2)</f>
        <v>0</v>
      </c>
      <c r="K375" s="158"/>
      <c r="L375" s="34"/>
      <c r="M375" s="159" t="s">
        <v>1</v>
      </c>
      <c r="N375" s="160" t="s">
        <v>38</v>
      </c>
      <c r="O375" s="59"/>
      <c r="P375" s="161">
        <f>O375*H375</f>
        <v>0</v>
      </c>
      <c r="Q375" s="161">
        <v>0</v>
      </c>
      <c r="R375" s="161">
        <f>Q375*H375</f>
        <v>0</v>
      </c>
      <c r="S375" s="161">
        <v>6.0499999999999998E-3</v>
      </c>
      <c r="T375" s="162">
        <f>S375*H375</f>
        <v>0.1694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63" t="s">
        <v>219</v>
      </c>
      <c r="AT375" s="163" t="s">
        <v>139</v>
      </c>
      <c r="AU375" s="163" t="s">
        <v>82</v>
      </c>
      <c r="AY375" s="18" t="s">
        <v>134</v>
      </c>
      <c r="BE375" s="164">
        <f>IF(N375="základní",J375,0)</f>
        <v>0</v>
      </c>
      <c r="BF375" s="164">
        <f>IF(N375="snížená",J375,0)</f>
        <v>0</v>
      </c>
      <c r="BG375" s="164">
        <f>IF(N375="zákl. přenesená",J375,0)</f>
        <v>0</v>
      </c>
      <c r="BH375" s="164">
        <f>IF(N375="sníž. přenesená",J375,0)</f>
        <v>0</v>
      </c>
      <c r="BI375" s="164">
        <f>IF(N375="nulová",J375,0)</f>
        <v>0</v>
      </c>
      <c r="BJ375" s="18" t="s">
        <v>80</v>
      </c>
      <c r="BK375" s="164">
        <f>ROUND(I375*H375,2)</f>
        <v>0</v>
      </c>
      <c r="BL375" s="18" t="s">
        <v>219</v>
      </c>
      <c r="BM375" s="163" t="s">
        <v>442</v>
      </c>
    </row>
    <row r="376" spans="1:65" s="13" customFormat="1">
      <c r="B376" s="165"/>
      <c r="D376" s="166" t="s">
        <v>146</v>
      </c>
      <c r="E376" s="167" t="s">
        <v>1</v>
      </c>
      <c r="F376" s="168" t="s">
        <v>286</v>
      </c>
      <c r="H376" s="169">
        <v>28</v>
      </c>
      <c r="I376" s="170"/>
      <c r="L376" s="165"/>
      <c r="M376" s="171"/>
      <c r="N376" s="172"/>
      <c r="O376" s="172"/>
      <c r="P376" s="172"/>
      <c r="Q376" s="172"/>
      <c r="R376" s="172"/>
      <c r="S376" s="172"/>
      <c r="T376" s="173"/>
      <c r="AT376" s="167" t="s">
        <v>146</v>
      </c>
      <c r="AU376" s="167" t="s">
        <v>82</v>
      </c>
      <c r="AV376" s="13" t="s">
        <v>82</v>
      </c>
      <c r="AW376" s="13" t="s">
        <v>30</v>
      </c>
      <c r="AX376" s="13" t="s">
        <v>80</v>
      </c>
      <c r="AY376" s="167" t="s">
        <v>134</v>
      </c>
    </row>
    <row r="377" spans="1:65" s="2" customFormat="1" ht="16.5" customHeight="1">
      <c r="A377" s="33"/>
      <c r="B377" s="150"/>
      <c r="C377" s="151" t="s">
        <v>443</v>
      </c>
      <c r="D377" s="151" t="s">
        <v>139</v>
      </c>
      <c r="E377" s="152" t="s">
        <v>444</v>
      </c>
      <c r="F377" s="153" t="s">
        <v>445</v>
      </c>
      <c r="G377" s="154" t="s">
        <v>156</v>
      </c>
      <c r="H377" s="155">
        <v>98</v>
      </c>
      <c r="I377" s="156"/>
      <c r="J377" s="157">
        <f>ROUND(I377*H377,2)</f>
        <v>0</v>
      </c>
      <c r="K377" s="158"/>
      <c r="L377" s="34"/>
      <c r="M377" s="159" t="s">
        <v>1</v>
      </c>
      <c r="N377" s="160" t="s">
        <v>38</v>
      </c>
      <c r="O377" s="59"/>
      <c r="P377" s="161">
        <f>O377*H377</f>
        <v>0</v>
      </c>
      <c r="Q377" s="161">
        <v>0</v>
      </c>
      <c r="R377" s="161">
        <f>Q377*H377</f>
        <v>0</v>
      </c>
      <c r="S377" s="161">
        <v>3.9399999999999999E-3</v>
      </c>
      <c r="T377" s="162">
        <f>S377*H377</f>
        <v>0.38612000000000002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63" t="s">
        <v>219</v>
      </c>
      <c r="AT377" s="163" t="s">
        <v>139</v>
      </c>
      <c r="AU377" s="163" t="s">
        <v>82</v>
      </c>
      <c r="AY377" s="18" t="s">
        <v>134</v>
      </c>
      <c r="BE377" s="164">
        <f>IF(N377="základní",J377,0)</f>
        <v>0</v>
      </c>
      <c r="BF377" s="164">
        <f>IF(N377="snížená",J377,0)</f>
        <v>0</v>
      </c>
      <c r="BG377" s="164">
        <f>IF(N377="zákl. přenesená",J377,0)</f>
        <v>0</v>
      </c>
      <c r="BH377" s="164">
        <f>IF(N377="sníž. přenesená",J377,0)</f>
        <v>0</v>
      </c>
      <c r="BI377" s="164">
        <f>IF(N377="nulová",J377,0)</f>
        <v>0</v>
      </c>
      <c r="BJ377" s="18" t="s">
        <v>80</v>
      </c>
      <c r="BK377" s="164">
        <f>ROUND(I377*H377,2)</f>
        <v>0</v>
      </c>
      <c r="BL377" s="18" t="s">
        <v>219</v>
      </c>
      <c r="BM377" s="163" t="s">
        <v>446</v>
      </c>
    </row>
    <row r="378" spans="1:65" s="13" customFormat="1">
      <c r="B378" s="165"/>
      <c r="D378" s="166" t="s">
        <v>146</v>
      </c>
      <c r="E378" s="167" t="s">
        <v>1</v>
      </c>
      <c r="F378" s="168" t="s">
        <v>447</v>
      </c>
      <c r="H378" s="169">
        <v>98</v>
      </c>
      <c r="I378" s="170"/>
      <c r="L378" s="165"/>
      <c r="M378" s="171"/>
      <c r="N378" s="172"/>
      <c r="O378" s="172"/>
      <c r="P378" s="172"/>
      <c r="Q378" s="172"/>
      <c r="R378" s="172"/>
      <c r="S378" s="172"/>
      <c r="T378" s="173"/>
      <c r="AT378" s="167" t="s">
        <v>146</v>
      </c>
      <c r="AU378" s="167" t="s">
        <v>82</v>
      </c>
      <c r="AV378" s="13" t="s">
        <v>82</v>
      </c>
      <c r="AW378" s="13" t="s">
        <v>30</v>
      </c>
      <c r="AX378" s="13" t="s">
        <v>73</v>
      </c>
      <c r="AY378" s="167" t="s">
        <v>134</v>
      </c>
    </row>
    <row r="379" spans="1:65" s="14" customFormat="1">
      <c r="B379" s="174"/>
      <c r="D379" s="166" t="s">
        <v>146</v>
      </c>
      <c r="E379" s="175" t="s">
        <v>1</v>
      </c>
      <c r="F379" s="176" t="s">
        <v>148</v>
      </c>
      <c r="H379" s="177">
        <v>98</v>
      </c>
      <c r="I379" s="178"/>
      <c r="L379" s="174"/>
      <c r="M379" s="179"/>
      <c r="N379" s="180"/>
      <c r="O379" s="180"/>
      <c r="P379" s="180"/>
      <c r="Q379" s="180"/>
      <c r="R379" s="180"/>
      <c r="S379" s="180"/>
      <c r="T379" s="181"/>
      <c r="AT379" s="175" t="s">
        <v>146</v>
      </c>
      <c r="AU379" s="175" t="s">
        <v>82</v>
      </c>
      <c r="AV379" s="14" t="s">
        <v>144</v>
      </c>
      <c r="AW379" s="14" t="s">
        <v>30</v>
      </c>
      <c r="AX379" s="14" t="s">
        <v>80</v>
      </c>
      <c r="AY379" s="175" t="s">
        <v>134</v>
      </c>
    </row>
    <row r="380" spans="1:65" s="2" customFormat="1" ht="55.5" customHeight="1">
      <c r="A380" s="33"/>
      <c r="B380" s="150"/>
      <c r="C380" s="151" t="s">
        <v>448</v>
      </c>
      <c r="D380" s="151" t="s">
        <v>139</v>
      </c>
      <c r="E380" s="152" t="s">
        <v>449</v>
      </c>
      <c r="F380" s="153" t="s">
        <v>450</v>
      </c>
      <c r="G380" s="154" t="s">
        <v>142</v>
      </c>
      <c r="H380" s="155">
        <v>806</v>
      </c>
      <c r="I380" s="156"/>
      <c r="J380" s="157">
        <f>ROUND(I380*H380,2)</f>
        <v>0</v>
      </c>
      <c r="K380" s="158"/>
      <c r="L380" s="34"/>
      <c r="M380" s="159" t="s">
        <v>1</v>
      </c>
      <c r="N380" s="160" t="s">
        <v>38</v>
      </c>
      <c r="O380" s="59"/>
      <c r="P380" s="161">
        <f>O380*H380</f>
        <v>0</v>
      </c>
      <c r="Q380" s="161">
        <v>5.7099999999999998E-3</v>
      </c>
      <c r="R380" s="161">
        <f>Q380*H380</f>
        <v>4.6022600000000002</v>
      </c>
      <c r="S380" s="161">
        <v>0</v>
      </c>
      <c r="T380" s="162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63" t="s">
        <v>219</v>
      </c>
      <c r="AT380" s="163" t="s">
        <v>139</v>
      </c>
      <c r="AU380" s="163" t="s">
        <v>82</v>
      </c>
      <c r="AY380" s="18" t="s">
        <v>134</v>
      </c>
      <c r="BE380" s="164">
        <f>IF(N380="základní",J380,0)</f>
        <v>0</v>
      </c>
      <c r="BF380" s="164">
        <f>IF(N380="snížená",J380,0)</f>
        <v>0</v>
      </c>
      <c r="BG380" s="164">
        <f>IF(N380="zákl. přenesená",J380,0)</f>
        <v>0</v>
      </c>
      <c r="BH380" s="164">
        <f>IF(N380="sníž. přenesená",J380,0)</f>
        <v>0</v>
      </c>
      <c r="BI380" s="164">
        <f>IF(N380="nulová",J380,0)</f>
        <v>0</v>
      </c>
      <c r="BJ380" s="18" t="s">
        <v>80</v>
      </c>
      <c r="BK380" s="164">
        <f>ROUND(I380*H380,2)</f>
        <v>0</v>
      </c>
      <c r="BL380" s="18" t="s">
        <v>219</v>
      </c>
      <c r="BM380" s="163" t="s">
        <v>451</v>
      </c>
    </row>
    <row r="381" spans="1:65" s="13" customFormat="1">
      <c r="B381" s="165"/>
      <c r="D381" s="166" t="s">
        <v>146</v>
      </c>
      <c r="E381" s="167" t="s">
        <v>1</v>
      </c>
      <c r="F381" s="168" t="s">
        <v>278</v>
      </c>
      <c r="H381" s="169">
        <v>806</v>
      </c>
      <c r="I381" s="170"/>
      <c r="L381" s="165"/>
      <c r="M381" s="171"/>
      <c r="N381" s="172"/>
      <c r="O381" s="172"/>
      <c r="P381" s="172"/>
      <c r="Q381" s="172"/>
      <c r="R381" s="172"/>
      <c r="S381" s="172"/>
      <c r="T381" s="173"/>
      <c r="AT381" s="167" t="s">
        <v>146</v>
      </c>
      <c r="AU381" s="167" t="s">
        <v>82</v>
      </c>
      <c r="AV381" s="13" t="s">
        <v>82</v>
      </c>
      <c r="AW381" s="13" t="s">
        <v>30</v>
      </c>
      <c r="AX381" s="13" t="s">
        <v>73</v>
      </c>
      <c r="AY381" s="167" t="s">
        <v>134</v>
      </c>
    </row>
    <row r="382" spans="1:65" s="14" customFormat="1">
      <c r="B382" s="174"/>
      <c r="D382" s="166" t="s">
        <v>146</v>
      </c>
      <c r="E382" s="175" t="s">
        <v>1</v>
      </c>
      <c r="F382" s="176" t="s">
        <v>148</v>
      </c>
      <c r="H382" s="177">
        <v>806</v>
      </c>
      <c r="I382" s="178"/>
      <c r="L382" s="174"/>
      <c r="M382" s="179"/>
      <c r="N382" s="180"/>
      <c r="O382" s="180"/>
      <c r="P382" s="180"/>
      <c r="Q382" s="180"/>
      <c r="R382" s="180"/>
      <c r="S382" s="180"/>
      <c r="T382" s="181"/>
      <c r="AT382" s="175" t="s">
        <v>146</v>
      </c>
      <c r="AU382" s="175" t="s">
        <v>82</v>
      </c>
      <c r="AV382" s="14" t="s">
        <v>144</v>
      </c>
      <c r="AW382" s="14" t="s">
        <v>30</v>
      </c>
      <c r="AX382" s="14" t="s">
        <v>73</v>
      </c>
      <c r="AY382" s="175" t="s">
        <v>134</v>
      </c>
    </row>
    <row r="383" spans="1:65" s="15" customFormat="1">
      <c r="B383" s="182"/>
      <c r="D383" s="166" t="s">
        <v>146</v>
      </c>
      <c r="E383" s="183" t="s">
        <v>1</v>
      </c>
      <c r="F383" s="184" t="s">
        <v>150</v>
      </c>
      <c r="H383" s="185">
        <v>806</v>
      </c>
      <c r="I383" s="186"/>
      <c r="L383" s="182"/>
      <c r="M383" s="187"/>
      <c r="N383" s="188"/>
      <c r="O383" s="188"/>
      <c r="P383" s="188"/>
      <c r="Q383" s="188"/>
      <c r="R383" s="188"/>
      <c r="S383" s="188"/>
      <c r="T383" s="189"/>
      <c r="AT383" s="183" t="s">
        <v>146</v>
      </c>
      <c r="AU383" s="183" t="s">
        <v>82</v>
      </c>
      <c r="AV383" s="15" t="s">
        <v>143</v>
      </c>
      <c r="AW383" s="15" t="s">
        <v>30</v>
      </c>
      <c r="AX383" s="15" t="s">
        <v>80</v>
      </c>
      <c r="AY383" s="183" t="s">
        <v>134</v>
      </c>
    </row>
    <row r="384" spans="1:65" s="2" customFormat="1" ht="24.2" customHeight="1">
      <c r="A384" s="33"/>
      <c r="B384" s="150"/>
      <c r="C384" s="151" t="s">
        <v>452</v>
      </c>
      <c r="D384" s="151" t="s">
        <v>139</v>
      </c>
      <c r="E384" s="152" t="s">
        <v>453</v>
      </c>
      <c r="F384" s="153" t="s">
        <v>454</v>
      </c>
      <c r="G384" s="154" t="s">
        <v>206</v>
      </c>
      <c r="H384" s="155">
        <v>9</v>
      </c>
      <c r="I384" s="156"/>
      <c r="J384" s="157">
        <f>ROUND(I384*H384,2)</f>
        <v>0</v>
      </c>
      <c r="K384" s="158"/>
      <c r="L384" s="34"/>
      <c r="M384" s="159" t="s">
        <v>1</v>
      </c>
      <c r="N384" s="160" t="s">
        <v>38</v>
      </c>
      <c r="O384" s="59"/>
      <c r="P384" s="161">
        <f>O384*H384</f>
        <v>0</v>
      </c>
      <c r="Q384" s="161">
        <v>0</v>
      </c>
      <c r="R384" s="161">
        <f>Q384*H384</f>
        <v>0</v>
      </c>
      <c r="S384" s="161">
        <v>0</v>
      </c>
      <c r="T384" s="162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63" t="s">
        <v>219</v>
      </c>
      <c r="AT384" s="163" t="s">
        <v>139</v>
      </c>
      <c r="AU384" s="163" t="s">
        <v>82</v>
      </c>
      <c r="AY384" s="18" t="s">
        <v>134</v>
      </c>
      <c r="BE384" s="164">
        <f>IF(N384="základní",J384,0)</f>
        <v>0</v>
      </c>
      <c r="BF384" s="164">
        <f>IF(N384="snížená",J384,0)</f>
        <v>0</v>
      </c>
      <c r="BG384" s="164">
        <f>IF(N384="zákl. přenesená",J384,0)</f>
        <v>0</v>
      </c>
      <c r="BH384" s="164">
        <f>IF(N384="sníž. přenesená",J384,0)</f>
        <v>0</v>
      </c>
      <c r="BI384" s="164">
        <f>IF(N384="nulová",J384,0)</f>
        <v>0</v>
      </c>
      <c r="BJ384" s="18" t="s">
        <v>80</v>
      </c>
      <c r="BK384" s="164">
        <f>ROUND(I384*H384,2)</f>
        <v>0</v>
      </c>
      <c r="BL384" s="18" t="s">
        <v>219</v>
      </c>
      <c r="BM384" s="163" t="s">
        <v>455</v>
      </c>
    </row>
    <row r="385" spans="1:65" s="13" customFormat="1">
      <c r="B385" s="165"/>
      <c r="D385" s="166" t="s">
        <v>146</v>
      </c>
      <c r="E385" s="167" t="s">
        <v>1</v>
      </c>
      <c r="F385" s="168" t="s">
        <v>456</v>
      </c>
      <c r="H385" s="169">
        <v>9</v>
      </c>
      <c r="I385" s="170"/>
      <c r="L385" s="165"/>
      <c r="M385" s="171"/>
      <c r="N385" s="172"/>
      <c r="O385" s="172"/>
      <c r="P385" s="172"/>
      <c r="Q385" s="172"/>
      <c r="R385" s="172"/>
      <c r="S385" s="172"/>
      <c r="T385" s="173"/>
      <c r="AT385" s="167" t="s">
        <v>146</v>
      </c>
      <c r="AU385" s="167" t="s">
        <v>82</v>
      </c>
      <c r="AV385" s="13" t="s">
        <v>82</v>
      </c>
      <c r="AW385" s="13" t="s">
        <v>30</v>
      </c>
      <c r="AX385" s="13" t="s">
        <v>73</v>
      </c>
      <c r="AY385" s="167" t="s">
        <v>134</v>
      </c>
    </row>
    <row r="386" spans="1:65" s="14" customFormat="1">
      <c r="B386" s="174"/>
      <c r="D386" s="166" t="s">
        <v>146</v>
      </c>
      <c r="E386" s="175" t="s">
        <v>1</v>
      </c>
      <c r="F386" s="176" t="s">
        <v>148</v>
      </c>
      <c r="H386" s="177">
        <v>9</v>
      </c>
      <c r="I386" s="178"/>
      <c r="L386" s="174"/>
      <c r="M386" s="179"/>
      <c r="N386" s="180"/>
      <c r="O386" s="180"/>
      <c r="P386" s="180"/>
      <c r="Q386" s="180"/>
      <c r="R386" s="180"/>
      <c r="S386" s="180"/>
      <c r="T386" s="181"/>
      <c r="AT386" s="175" t="s">
        <v>146</v>
      </c>
      <c r="AU386" s="175" t="s">
        <v>82</v>
      </c>
      <c r="AV386" s="14" t="s">
        <v>144</v>
      </c>
      <c r="AW386" s="14" t="s">
        <v>30</v>
      </c>
      <c r="AX386" s="14" t="s">
        <v>80</v>
      </c>
      <c r="AY386" s="175" t="s">
        <v>134</v>
      </c>
    </row>
    <row r="387" spans="1:65" s="2" customFormat="1" ht="21.75" customHeight="1">
      <c r="A387" s="33"/>
      <c r="B387" s="150"/>
      <c r="C387" s="190" t="s">
        <v>457</v>
      </c>
      <c r="D387" s="190" t="s">
        <v>159</v>
      </c>
      <c r="E387" s="191" t="s">
        <v>458</v>
      </c>
      <c r="F387" s="192" t="s">
        <v>459</v>
      </c>
      <c r="G387" s="193" t="s">
        <v>206</v>
      </c>
      <c r="H387" s="194">
        <v>9</v>
      </c>
      <c r="I387" s="195"/>
      <c r="J387" s="196">
        <f>ROUND(I387*H387,2)</f>
        <v>0</v>
      </c>
      <c r="K387" s="197"/>
      <c r="L387" s="198"/>
      <c r="M387" s="199" t="s">
        <v>1</v>
      </c>
      <c r="N387" s="200" t="s">
        <v>38</v>
      </c>
      <c r="O387" s="59"/>
      <c r="P387" s="161">
        <f>O387*H387</f>
        <v>0</v>
      </c>
      <c r="Q387" s="161">
        <v>1.4E-2</v>
      </c>
      <c r="R387" s="161">
        <f>Q387*H387</f>
        <v>0.126</v>
      </c>
      <c r="S387" s="161">
        <v>0</v>
      </c>
      <c r="T387" s="162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63" t="s">
        <v>319</v>
      </c>
      <c r="AT387" s="163" t="s">
        <v>159</v>
      </c>
      <c r="AU387" s="163" t="s">
        <v>82</v>
      </c>
      <c r="AY387" s="18" t="s">
        <v>134</v>
      </c>
      <c r="BE387" s="164">
        <f>IF(N387="základní",J387,0)</f>
        <v>0</v>
      </c>
      <c r="BF387" s="164">
        <f>IF(N387="snížená",J387,0)</f>
        <v>0</v>
      </c>
      <c r="BG387" s="164">
        <f>IF(N387="zákl. přenesená",J387,0)</f>
        <v>0</v>
      </c>
      <c r="BH387" s="164">
        <f>IF(N387="sníž. přenesená",J387,0)</f>
        <v>0</v>
      </c>
      <c r="BI387" s="164">
        <f>IF(N387="nulová",J387,0)</f>
        <v>0</v>
      </c>
      <c r="BJ387" s="18" t="s">
        <v>80</v>
      </c>
      <c r="BK387" s="164">
        <f>ROUND(I387*H387,2)</f>
        <v>0</v>
      </c>
      <c r="BL387" s="18" t="s">
        <v>219</v>
      </c>
      <c r="BM387" s="163" t="s">
        <v>460</v>
      </c>
    </row>
    <row r="388" spans="1:65" s="13" customFormat="1">
      <c r="B388" s="165"/>
      <c r="D388" s="166" t="s">
        <v>146</v>
      </c>
      <c r="E388" s="167" t="s">
        <v>1</v>
      </c>
      <c r="F388" s="168" t="s">
        <v>169</v>
      </c>
      <c r="H388" s="169">
        <v>9</v>
      </c>
      <c r="I388" s="170"/>
      <c r="L388" s="165"/>
      <c r="M388" s="171"/>
      <c r="N388" s="172"/>
      <c r="O388" s="172"/>
      <c r="P388" s="172"/>
      <c r="Q388" s="172"/>
      <c r="R388" s="172"/>
      <c r="S388" s="172"/>
      <c r="T388" s="173"/>
      <c r="AT388" s="167" t="s">
        <v>146</v>
      </c>
      <c r="AU388" s="167" t="s">
        <v>82</v>
      </c>
      <c r="AV388" s="13" t="s">
        <v>82</v>
      </c>
      <c r="AW388" s="13" t="s">
        <v>30</v>
      </c>
      <c r="AX388" s="13" t="s">
        <v>73</v>
      </c>
      <c r="AY388" s="167" t="s">
        <v>134</v>
      </c>
    </row>
    <row r="389" spans="1:65" s="14" customFormat="1">
      <c r="B389" s="174"/>
      <c r="D389" s="166" t="s">
        <v>146</v>
      </c>
      <c r="E389" s="175" t="s">
        <v>1</v>
      </c>
      <c r="F389" s="176" t="s">
        <v>148</v>
      </c>
      <c r="H389" s="177">
        <v>9</v>
      </c>
      <c r="I389" s="178"/>
      <c r="L389" s="174"/>
      <c r="M389" s="179"/>
      <c r="N389" s="180"/>
      <c r="O389" s="180"/>
      <c r="P389" s="180"/>
      <c r="Q389" s="180"/>
      <c r="R389" s="180"/>
      <c r="S389" s="180"/>
      <c r="T389" s="181"/>
      <c r="AT389" s="175" t="s">
        <v>146</v>
      </c>
      <c r="AU389" s="175" t="s">
        <v>82</v>
      </c>
      <c r="AV389" s="14" t="s">
        <v>144</v>
      </c>
      <c r="AW389" s="14" t="s">
        <v>30</v>
      </c>
      <c r="AX389" s="14" t="s">
        <v>80</v>
      </c>
      <c r="AY389" s="175" t="s">
        <v>134</v>
      </c>
    </row>
    <row r="390" spans="1:65" s="2" customFormat="1" ht="24.2" customHeight="1">
      <c r="A390" s="33"/>
      <c r="B390" s="150"/>
      <c r="C390" s="151" t="s">
        <v>461</v>
      </c>
      <c r="D390" s="151" t="s">
        <v>139</v>
      </c>
      <c r="E390" s="152" t="s">
        <v>462</v>
      </c>
      <c r="F390" s="153" t="s">
        <v>463</v>
      </c>
      <c r="G390" s="154" t="s">
        <v>156</v>
      </c>
      <c r="H390" s="155">
        <v>53.5</v>
      </c>
      <c r="I390" s="156"/>
      <c r="J390" s="157">
        <f>ROUND(I390*H390,2)</f>
        <v>0</v>
      </c>
      <c r="K390" s="158"/>
      <c r="L390" s="34"/>
      <c r="M390" s="159" t="s">
        <v>1</v>
      </c>
      <c r="N390" s="160" t="s">
        <v>38</v>
      </c>
      <c r="O390" s="59"/>
      <c r="P390" s="161">
        <f>O390*H390</f>
        <v>0</v>
      </c>
      <c r="Q390" s="161">
        <v>5.0400000000000002E-3</v>
      </c>
      <c r="R390" s="161">
        <f>Q390*H390</f>
        <v>0.26963999999999999</v>
      </c>
      <c r="S390" s="161">
        <v>0</v>
      </c>
      <c r="T390" s="162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63" t="s">
        <v>219</v>
      </c>
      <c r="AT390" s="163" t="s">
        <v>139</v>
      </c>
      <c r="AU390" s="163" t="s">
        <v>82</v>
      </c>
      <c r="AY390" s="18" t="s">
        <v>134</v>
      </c>
      <c r="BE390" s="164">
        <f>IF(N390="základní",J390,0)</f>
        <v>0</v>
      </c>
      <c r="BF390" s="164">
        <f>IF(N390="snížená",J390,0)</f>
        <v>0</v>
      </c>
      <c r="BG390" s="164">
        <f>IF(N390="zákl. přenesená",J390,0)</f>
        <v>0</v>
      </c>
      <c r="BH390" s="164">
        <f>IF(N390="sníž. přenesená",J390,0)</f>
        <v>0</v>
      </c>
      <c r="BI390" s="164">
        <f>IF(N390="nulová",J390,0)</f>
        <v>0</v>
      </c>
      <c r="BJ390" s="18" t="s">
        <v>80</v>
      </c>
      <c r="BK390" s="164">
        <f>ROUND(I390*H390,2)</f>
        <v>0</v>
      </c>
      <c r="BL390" s="18" t="s">
        <v>219</v>
      </c>
      <c r="BM390" s="163" t="s">
        <v>464</v>
      </c>
    </row>
    <row r="391" spans="1:65" s="13" customFormat="1">
      <c r="B391" s="165"/>
      <c r="D391" s="166" t="s">
        <v>146</v>
      </c>
      <c r="E391" s="167" t="s">
        <v>1</v>
      </c>
      <c r="F391" s="168" t="s">
        <v>465</v>
      </c>
      <c r="H391" s="169">
        <v>53.5</v>
      </c>
      <c r="I391" s="170"/>
      <c r="L391" s="165"/>
      <c r="M391" s="171"/>
      <c r="N391" s="172"/>
      <c r="O391" s="172"/>
      <c r="P391" s="172"/>
      <c r="Q391" s="172"/>
      <c r="R391" s="172"/>
      <c r="S391" s="172"/>
      <c r="T391" s="173"/>
      <c r="AT391" s="167" t="s">
        <v>146</v>
      </c>
      <c r="AU391" s="167" t="s">
        <v>82</v>
      </c>
      <c r="AV391" s="13" t="s">
        <v>82</v>
      </c>
      <c r="AW391" s="13" t="s">
        <v>30</v>
      </c>
      <c r="AX391" s="13" t="s">
        <v>73</v>
      </c>
      <c r="AY391" s="167" t="s">
        <v>134</v>
      </c>
    </row>
    <row r="392" spans="1:65" s="14" customFormat="1">
      <c r="B392" s="174"/>
      <c r="D392" s="166" t="s">
        <v>146</v>
      </c>
      <c r="E392" s="175" t="s">
        <v>1</v>
      </c>
      <c r="F392" s="176" t="s">
        <v>148</v>
      </c>
      <c r="H392" s="177">
        <v>53.5</v>
      </c>
      <c r="I392" s="178"/>
      <c r="L392" s="174"/>
      <c r="M392" s="179"/>
      <c r="N392" s="180"/>
      <c r="O392" s="180"/>
      <c r="P392" s="180"/>
      <c r="Q392" s="180"/>
      <c r="R392" s="180"/>
      <c r="S392" s="180"/>
      <c r="T392" s="181"/>
      <c r="AT392" s="175" t="s">
        <v>146</v>
      </c>
      <c r="AU392" s="175" t="s">
        <v>82</v>
      </c>
      <c r="AV392" s="14" t="s">
        <v>144</v>
      </c>
      <c r="AW392" s="14" t="s">
        <v>30</v>
      </c>
      <c r="AX392" s="14" t="s">
        <v>80</v>
      </c>
      <c r="AY392" s="175" t="s">
        <v>134</v>
      </c>
    </row>
    <row r="393" spans="1:65" s="2" customFormat="1" ht="24.2" customHeight="1">
      <c r="A393" s="33"/>
      <c r="B393" s="150"/>
      <c r="C393" s="151" t="s">
        <v>466</v>
      </c>
      <c r="D393" s="151" t="s">
        <v>139</v>
      </c>
      <c r="E393" s="152" t="s">
        <v>467</v>
      </c>
      <c r="F393" s="153" t="s">
        <v>468</v>
      </c>
      <c r="G393" s="154" t="s">
        <v>156</v>
      </c>
      <c r="H393" s="155">
        <v>12.5</v>
      </c>
      <c r="I393" s="156"/>
      <c r="J393" s="157">
        <f>ROUND(I393*H393,2)</f>
        <v>0</v>
      </c>
      <c r="K393" s="158"/>
      <c r="L393" s="34"/>
      <c r="M393" s="159" t="s">
        <v>1</v>
      </c>
      <c r="N393" s="160" t="s">
        <v>38</v>
      </c>
      <c r="O393" s="59"/>
      <c r="P393" s="161">
        <f>O393*H393</f>
        <v>0</v>
      </c>
      <c r="Q393" s="161">
        <v>5.0400000000000002E-3</v>
      </c>
      <c r="R393" s="161">
        <f>Q393*H393</f>
        <v>6.3E-2</v>
      </c>
      <c r="S393" s="161">
        <v>0</v>
      </c>
      <c r="T393" s="162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63" t="s">
        <v>219</v>
      </c>
      <c r="AT393" s="163" t="s">
        <v>139</v>
      </c>
      <c r="AU393" s="163" t="s">
        <v>82</v>
      </c>
      <c r="AY393" s="18" t="s">
        <v>134</v>
      </c>
      <c r="BE393" s="164">
        <f>IF(N393="základní",J393,0)</f>
        <v>0</v>
      </c>
      <c r="BF393" s="164">
        <f>IF(N393="snížená",J393,0)</f>
        <v>0</v>
      </c>
      <c r="BG393" s="164">
        <f>IF(N393="zákl. přenesená",J393,0)</f>
        <v>0</v>
      </c>
      <c r="BH393" s="164">
        <f>IF(N393="sníž. přenesená",J393,0)</f>
        <v>0</v>
      </c>
      <c r="BI393" s="164">
        <f>IF(N393="nulová",J393,0)</f>
        <v>0</v>
      </c>
      <c r="BJ393" s="18" t="s">
        <v>80</v>
      </c>
      <c r="BK393" s="164">
        <f>ROUND(I393*H393,2)</f>
        <v>0</v>
      </c>
      <c r="BL393" s="18" t="s">
        <v>219</v>
      </c>
      <c r="BM393" s="163" t="s">
        <v>469</v>
      </c>
    </row>
    <row r="394" spans="1:65" s="13" customFormat="1">
      <c r="B394" s="165"/>
      <c r="D394" s="166" t="s">
        <v>146</v>
      </c>
      <c r="E394" s="167" t="s">
        <v>1</v>
      </c>
      <c r="F394" s="168" t="s">
        <v>470</v>
      </c>
      <c r="H394" s="169">
        <v>12.5</v>
      </c>
      <c r="I394" s="170"/>
      <c r="L394" s="165"/>
      <c r="M394" s="171"/>
      <c r="N394" s="172"/>
      <c r="O394" s="172"/>
      <c r="P394" s="172"/>
      <c r="Q394" s="172"/>
      <c r="R394" s="172"/>
      <c r="S394" s="172"/>
      <c r="T394" s="173"/>
      <c r="AT394" s="167" t="s">
        <v>146</v>
      </c>
      <c r="AU394" s="167" t="s">
        <v>82</v>
      </c>
      <c r="AV394" s="13" t="s">
        <v>82</v>
      </c>
      <c r="AW394" s="13" t="s">
        <v>30</v>
      </c>
      <c r="AX394" s="13" t="s">
        <v>73</v>
      </c>
      <c r="AY394" s="167" t="s">
        <v>134</v>
      </c>
    </row>
    <row r="395" spans="1:65" s="14" customFormat="1">
      <c r="B395" s="174"/>
      <c r="D395" s="166" t="s">
        <v>146</v>
      </c>
      <c r="E395" s="175" t="s">
        <v>1</v>
      </c>
      <c r="F395" s="176" t="s">
        <v>148</v>
      </c>
      <c r="H395" s="177">
        <v>12.5</v>
      </c>
      <c r="I395" s="178"/>
      <c r="L395" s="174"/>
      <c r="M395" s="179"/>
      <c r="N395" s="180"/>
      <c r="O395" s="180"/>
      <c r="P395" s="180"/>
      <c r="Q395" s="180"/>
      <c r="R395" s="180"/>
      <c r="S395" s="180"/>
      <c r="T395" s="181"/>
      <c r="AT395" s="175" t="s">
        <v>146</v>
      </c>
      <c r="AU395" s="175" t="s">
        <v>82</v>
      </c>
      <c r="AV395" s="14" t="s">
        <v>144</v>
      </c>
      <c r="AW395" s="14" t="s">
        <v>30</v>
      </c>
      <c r="AX395" s="14" t="s">
        <v>80</v>
      </c>
      <c r="AY395" s="175" t="s">
        <v>134</v>
      </c>
    </row>
    <row r="396" spans="1:65" s="2" customFormat="1" ht="16.5" customHeight="1">
      <c r="A396" s="33"/>
      <c r="B396" s="150"/>
      <c r="C396" s="151" t="s">
        <v>471</v>
      </c>
      <c r="D396" s="151" t="s">
        <v>139</v>
      </c>
      <c r="E396" s="152" t="s">
        <v>472</v>
      </c>
      <c r="F396" s="153" t="s">
        <v>473</v>
      </c>
      <c r="G396" s="154" t="s">
        <v>156</v>
      </c>
      <c r="H396" s="155">
        <v>28.2</v>
      </c>
      <c r="I396" s="156"/>
      <c r="J396" s="157">
        <f>ROUND(I396*H396,2)</f>
        <v>0</v>
      </c>
      <c r="K396" s="158"/>
      <c r="L396" s="34"/>
      <c r="M396" s="159" t="s">
        <v>1</v>
      </c>
      <c r="N396" s="160" t="s">
        <v>38</v>
      </c>
      <c r="O396" s="59"/>
      <c r="P396" s="161">
        <f>O396*H396</f>
        <v>0</v>
      </c>
      <c r="Q396" s="161">
        <v>5.1399999999999996E-3</v>
      </c>
      <c r="R396" s="161">
        <f>Q396*H396</f>
        <v>0.14494799999999999</v>
      </c>
      <c r="S396" s="161">
        <v>0</v>
      </c>
      <c r="T396" s="162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63" t="s">
        <v>219</v>
      </c>
      <c r="AT396" s="163" t="s">
        <v>139</v>
      </c>
      <c r="AU396" s="163" t="s">
        <v>82</v>
      </c>
      <c r="AY396" s="18" t="s">
        <v>134</v>
      </c>
      <c r="BE396" s="164">
        <f>IF(N396="základní",J396,0)</f>
        <v>0</v>
      </c>
      <c r="BF396" s="164">
        <f>IF(N396="snížená",J396,0)</f>
        <v>0</v>
      </c>
      <c r="BG396" s="164">
        <f>IF(N396="zákl. přenesená",J396,0)</f>
        <v>0</v>
      </c>
      <c r="BH396" s="164">
        <f>IF(N396="sníž. přenesená",J396,0)</f>
        <v>0</v>
      </c>
      <c r="BI396" s="164">
        <f>IF(N396="nulová",J396,0)</f>
        <v>0</v>
      </c>
      <c r="BJ396" s="18" t="s">
        <v>80</v>
      </c>
      <c r="BK396" s="164">
        <f>ROUND(I396*H396,2)</f>
        <v>0</v>
      </c>
      <c r="BL396" s="18" t="s">
        <v>219</v>
      </c>
      <c r="BM396" s="163" t="s">
        <v>474</v>
      </c>
    </row>
    <row r="397" spans="1:65" s="13" customFormat="1">
      <c r="B397" s="165"/>
      <c r="D397" s="166" t="s">
        <v>146</v>
      </c>
      <c r="E397" s="167" t="s">
        <v>1</v>
      </c>
      <c r="F397" s="168" t="s">
        <v>475</v>
      </c>
      <c r="H397" s="169">
        <v>28.2</v>
      </c>
      <c r="I397" s="170"/>
      <c r="L397" s="165"/>
      <c r="M397" s="171"/>
      <c r="N397" s="172"/>
      <c r="O397" s="172"/>
      <c r="P397" s="172"/>
      <c r="Q397" s="172"/>
      <c r="R397" s="172"/>
      <c r="S397" s="172"/>
      <c r="T397" s="173"/>
      <c r="AT397" s="167" t="s">
        <v>146</v>
      </c>
      <c r="AU397" s="167" t="s">
        <v>82</v>
      </c>
      <c r="AV397" s="13" t="s">
        <v>82</v>
      </c>
      <c r="AW397" s="13" t="s">
        <v>30</v>
      </c>
      <c r="AX397" s="13" t="s">
        <v>73</v>
      </c>
      <c r="AY397" s="167" t="s">
        <v>134</v>
      </c>
    </row>
    <row r="398" spans="1:65" s="14" customFormat="1">
      <c r="B398" s="174"/>
      <c r="D398" s="166" t="s">
        <v>146</v>
      </c>
      <c r="E398" s="175" t="s">
        <v>1</v>
      </c>
      <c r="F398" s="176" t="s">
        <v>148</v>
      </c>
      <c r="H398" s="177">
        <v>28.2</v>
      </c>
      <c r="I398" s="178"/>
      <c r="L398" s="174"/>
      <c r="M398" s="179"/>
      <c r="N398" s="180"/>
      <c r="O398" s="180"/>
      <c r="P398" s="180"/>
      <c r="Q398" s="180"/>
      <c r="R398" s="180"/>
      <c r="S398" s="180"/>
      <c r="T398" s="181"/>
      <c r="AT398" s="175" t="s">
        <v>146</v>
      </c>
      <c r="AU398" s="175" t="s">
        <v>82</v>
      </c>
      <c r="AV398" s="14" t="s">
        <v>144</v>
      </c>
      <c r="AW398" s="14" t="s">
        <v>30</v>
      </c>
      <c r="AX398" s="14" t="s">
        <v>80</v>
      </c>
      <c r="AY398" s="175" t="s">
        <v>134</v>
      </c>
    </row>
    <row r="399" spans="1:65" s="2" customFormat="1" ht="24.2" customHeight="1">
      <c r="A399" s="33"/>
      <c r="B399" s="150"/>
      <c r="C399" s="151" t="s">
        <v>137</v>
      </c>
      <c r="D399" s="151" t="s">
        <v>139</v>
      </c>
      <c r="E399" s="152" t="s">
        <v>476</v>
      </c>
      <c r="F399" s="153" t="s">
        <v>477</v>
      </c>
      <c r="G399" s="154" t="s">
        <v>156</v>
      </c>
      <c r="H399" s="155">
        <v>28.2</v>
      </c>
      <c r="I399" s="156"/>
      <c r="J399" s="157">
        <f>ROUND(I399*H399,2)</f>
        <v>0</v>
      </c>
      <c r="K399" s="158"/>
      <c r="L399" s="34"/>
      <c r="M399" s="159" t="s">
        <v>1</v>
      </c>
      <c r="N399" s="160" t="s">
        <v>38</v>
      </c>
      <c r="O399" s="59"/>
      <c r="P399" s="161">
        <f>O399*H399</f>
        <v>0</v>
      </c>
      <c r="Q399" s="161">
        <v>1.01E-3</v>
      </c>
      <c r="R399" s="161">
        <f>Q399*H399</f>
        <v>2.8482E-2</v>
      </c>
      <c r="S399" s="161">
        <v>0</v>
      </c>
      <c r="T399" s="162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63" t="s">
        <v>219</v>
      </c>
      <c r="AT399" s="163" t="s">
        <v>139</v>
      </c>
      <c r="AU399" s="163" t="s">
        <v>82</v>
      </c>
      <c r="AY399" s="18" t="s">
        <v>134</v>
      </c>
      <c r="BE399" s="164">
        <f>IF(N399="základní",J399,0)</f>
        <v>0</v>
      </c>
      <c r="BF399" s="164">
        <f>IF(N399="snížená",J399,0)</f>
        <v>0</v>
      </c>
      <c r="BG399" s="164">
        <f>IF(N399="zákl. přenesená",J399,0)</f>
        <v>0</v>
      </c>
      <c r="BH399" s="164">
        <f>IF(N399="sníž. přenesená",J399,0)</f>
        <v>0</v>
      </c>
      <c r="BI399" s="164">
        <f>IF(N399="nulová",J399,0)</f>
        <v>0</v>
      </c>
      <c r="BJ399" s="18" t="s">
        <v>80</v>
      </c>
      <c r="BK399" s="164">
        <f>ROUND(I399*H399,2)</f>
        <v>0</v>
      </c>
      <c r="BL399" s="18" t="s">
        <v>219</v>
      </c>
      <c r="BM399" s="163" t="s">
        <v>478</v>
      </c>
    </row>
    <row r="400" spans="1:65" s="13" customFormat="1">
      <c r="B400" s="165"/>
      <c r="D400" s="166" t="s">
        <v>146</v>
      </c>
      <c r="E400" s="167" t="s">
        <v>1</v>
      </c>
      <c r="F400" s="168" t="s">
        <v>479</v>
      </c>
      <c r="H400" s="169">
        <v>28.2</v>
      </c>
      <c r="I400" s="170"/>
      <c r="L400" s="165"/>
      <c r="M400" s="171"/>
      <c r="N400" s="172"/>
      <c r="O400" s="172"/>
      <c r="P400" s="172"/>
      <c r="Q400" s="172"/>
      <c r="R400" s="172"/>
      <c r="S400" s="172"/>
      <c r="T400" s="173"/>
      <c r="AT400" s="167" t="s">
        <v>146</v>
      </c>
      <c r="AU400" s="167" t="s">
        <v>82</v>
      </c>
      <c r="AV400" s="13" t="s">
        <v>82</v>
      </c>
      <c r="AW400" s="13" t="s">
        <v>30</v>
      </c>
      <c r="AX400" s="13" t="s">
        <v>80</v>
      </c>
      <c r="AY400" s="167" t="s">
        <v>134</v>
      </c>
    </row>
    <row r="401" spans="1:65" s="2" customFormat="1" ht="24.2" customHeight="1">
      <c r="A401" s="33"/>
      <c r="B401" s="150"/>
      <c r="C401" s="151" t="s">
        <v>480</v>
      </c>
      <c r="D401" s="151" t="s">
        <v>139</v>
      </c>
      <c r="E401" s="152" t="s">
        <v>481</v>
      </c>
      <c r="F401" s="153" t="s">
        <v>482</v>
      </c>
      <c r="G401" s="154" t="s">
        <v>156</v>
      </c>
      <c r="H401" s="155">
        <v>50</v>
      </c>
      <c r="I401" s="156"/>
      <c r="J401" s="157">
        <f>ROUND(I401*H401,2)</f>
        <v>0</v>
      </c>
      <c r="K401" s="158"/>
      <c r="L401" s="34"/>
      <c r="M401" s="159" t="s">
        <v>1</v>
      </c>
      <c r="N401" s="160" t="s">
        <v>38</v>
      </c>
      <c r="O401" s="59"/>
      <c r="P401" s="161">
        <f>O401*H401</f>
        <v>0</v>
      </c>
      <c r="Q401" s="161">
        <v>2.1099999999999999E-3</v>
      </c>
      <c r="R401" s="161">
        <f>Q401*H401</f>
        <v>0.1055</v>
      </c>
      <c r="S401" s="161">
        <v>0</v>
      </c>
      <c r="T401" s="162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63" t="s">
        <v>219</v>
      </c>
      <c r="AT401" s="163" t="s">
        <v>139</v>
      </c>
      <c r="AU401" s="163" t="s">
        <v>82</v>
      </c>
      <c r="AY401" s="18" t="s">
        <v>134</v>
      </c>
      <c r="BE401" s="164">
        <f>IF(N401="základní",J401,0)</f>
        <v>0</v>
      </c>
      <c r="BF401" s="164">
        <f>IF(N401="snížená",J401,0)</f>
        <v>0</v>
      </c>
      <c r="BG401" s="164">
        <f>IF(N401="zákl. přenesená",J401,0)</f>
        <v>0</v>
      </c>
      <c r="BH401" s="164">
        <f>IF(N401="sníž. přenesená",J401,0)</f>
        <v>0</v>
      </c>
      <c r="BI401" s="164">
        <f>IF(N401="nulová",J401,0)</f>
        <v>0</v>
      </c>
      <c r="BJ401" s="18" t="s">
        <v>80</v>
      </c>
      <c r="BK401" s="164">
        <f>ROUND(I401*H401,2)</f>
        <v>0</v>
      </c>
      <c r="BL401" s="18" t="s">
        <v>219</v>
      </c>
      <c r="BM401" s="163" t="s">
        <v>483</v>
      </c>
    </row>
    <row r="402" spans="1:65" s="13" customFormat="1">
      <c r="B402" s="165"/>
      <c r="D402" s="166" t="s">
        <v>146</v>
      </c>
      <c r="E402" s="167" t="s">
        <v>1</v>
      </c>
      <c r="F402" s="168" t="s">
        <v>438</v>
      </c>
      <c r="H402" s="169">
        <v>50</v>
      </c>
      <c r="I402" s="170"/>
      <c r="L402" s="165"/>
      <c r="M402" s="171"/>
      <c r="N402" s="172"/>
      <c r="O402" s="172"/>
      <c r="P402" s="172"/>
      <c r="Q402" s="172"/>
      <c r="R402" s="172"/>
      <c r="S402" s="172"/>
      <c r="T402" s="173"/>
      <c r="AT402" s="167" t="s">
        <v>146</v>
      </c>
      <c r="AU402" s="167" t="s">
        <v>82</v>
      </c>
      <c r="AV402" s="13" t="s">
        <v>82</v>
      </c>
      <c r="AW402" s="13" t="s">
        <v>30</v>
      </c>
      <c r="AX402" s="13" t="s">
        <v>73</v>
      </c>
      <c r="AY402" s="167" t="s">
        <v>134</v>
      </c>
    </row>
    <row r="403" spans="1:65" s="14" customFormat="1">
      <c r="B403" s="174"/>
      <c r="D403" s="166" t="s">
        <v>146</v>
      </c>
      <c r="E403" s="175" t="s">
        <v>1</v>
      </c>
      <c r="F403" s="176" t="s">
        <v>148</v>
      </c>
      <c r="H403" s="177">
        <v>50</v>
      </c>
      <c r="I403" s="178"/>
      <c r="L403" s="174"/>
      <c r="M403" s="179"/>
      <c r="N403" s="180"/>
      <c r="O403" s="180"/>
      <c r="P403" s="180"/>
      <c r="Q403" s="180"/>
      <c r="R403" s="180"/>
      <c r="S403" s="180"/>
      <c r="T403" s="181"/>
      <c r="AT403" s="175" t="s">
        <v>146</v>
      </c>
      <c r="AU403" s="175" t="s">
        <v>82</v>
      </c>
      <c r="AV403" s="14" t="s">
        <v>144</v>
      </c>
      <c r="AW403" s="14" t="s">
        <v>30</v>
      </c>
      <c r="AX403" s="14" t="s">
        <v>80</v>
      </c>
      <c r="AY403" s="175" t="s">
        <v>134</v>
      </c>
    </row>
    <row r="404" spans="1:65" s="2" customFormat="1" ht="24.2" customHeight="1">
      <c r="A404" s="33"/>
      <c r="B404" s="150"/>
      <c r="C404" s="151" t="s">
        <v>484</v>
      </c>
      <c r="D404" s="151" t="s">
        <v>139</v>
      </c>
      <c r="E404" s="152" t="s">
        <v>485</v>
      </c>
      <c r="F404" s="153" t="s">
        <v>486</v>
      </c>
      <c r="G404" s="154" t="s">
        <v>156</v>
      </c>
      <c r="H404" s="155">
        <v>28</v>
      </c>
      <c r="I404" s="156"/>
      <c r="J404" s="157">
        <f>ROUND(I404*H404,2)</f>
        <v>0</v>
      </c>
      <c r="K404" s="158"/>
      <c r="L404" s="34"/>
      <c r="M404" s="159" t="s">
        <v>1</v>
      </c>
      <c r="N404" s="160" t="s">
        <v>38</v>
      </c>
      <c r="O404" s="59"/>
      <c r="P404" s="161">
        <f>O404*H404</f>
        <v>0</v>
      </c>
      <c r="Q404" s="161">
        <v>3.5200000000000001E-3</v>
      </c>
      <c r="R404" s="161">
        <f>Q404*H404</f>
        <v>9.8560000000000009E-2</v>
      </c>
      <c r="S404" s="161">
        <v>0</v>
      </c>
      <c r="T404" s="162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63" t="s">
        <v>219</v>
      </c>
      <c r="AT404" s="163" t="s">
        <v>139</v>
      </c>
      <c r="AU404" s="163" t="s">
        <v>82</v>
      </c>
      <c r="AY404" s="18" t="s">
        <v>134</v>
      </c>
      <c r="BE404" s="164">
        <f>IF(N404="základní",J404,0)</f>
        <v>0</v>
      </c>
      <c r="BF404" s="164">
        <f>IF(N404="snížená",J404,0)</f>
        <v>0</v>
      </c>
      <c r="BG404" s="164">
        <f>IF(N404="zákl. přenesená",J404,0)</f>
        <v>0</v>
      </c>
      <c r="BH404" s="164">
        <f>IF(N404="sníž. přenesená",J404,0)</f>
        <v>0</v>
      </c>
      <c r="BI404" s="164">
        <f>IF(N404="nulová",J404,0)</f>
        <v>0</v>
      </c>
      <c r="BJ404" s="18" t="s">
        <v>80</v>
      </c>
      <c r="BK404" s="164">
        <f>ROUND(I404*H404,2)</f>
        <v>0</v>
      </c>
      <c r="BL404" s="18" t="s">
        <v>219</v>
      </c>
      <c r="BM404" s="163" t="s">
        <v>487</v>
      </c>
    </row>
    <row r="405" spans="1:65" s="13" customFormat="1">
      <c r="B405" s="165"/>
      <c r="D405" s="166" t="s">
        <v>146</v>
      </c>
      <c r="E405" s="167" t="s">
        <v>1</v>
      </c>
      <c r="F405" s="168" t="s">
        <v>488</v>
      </c>
      <c r="H405" s="169">
        <v>28</v>
      </c>
      <c r="I405" s="170"/>
      <c r="L405" s="165"/>
      <c r="M405" s="171"/>
      <c r="N405" s="172"/>
      <c r="O405" s="172"/>
      <c r="P405" s="172"/>
      <c r="Q405" s="172"/>
      <c r="R405" s="172"/>
      <c r="S405" s="172"/>
      <c r="T405" s="173"/>
      <c r="AT405" s="167" t="s">
        <v>146</v>
      </c>
      <c r="AU405" s="167" t="s">
        <v>82</v>
      </c>
      <c r="AV405" s="13" t="s">
        <v>82</v>
      </c>
      <c r="AW405" s="13" t="s">
        <v>30</v>
      </c>
      <c r="AX405" s="13" t="s">
        <v>73</v>
      </c>
      <c r="AY405" s="167" t="s">
        <v>134</v>
      </c>
    </row>
    <row r="406" spans="1:65" s="14" customFormat="1">
      <c r="B406" s="174"/>
      <c r="D406" s="166" t="s">
        <v>146</v>
      </c>
      <c r="E406" s="175" t="s">
        <v>1</v>
      </c>
      <c r="F406" s="176" t="s">
        <v>148</v>
      </c>
      <c r="H406" s="177">
        <v>28</v>
      </c>
      <c r="I406" s="178"/>
      <c r="L406" s="174"/>
      <c r="M406" s="179"/>
      <c r="N406" s="180"/>
      <c r="O406" s="180"/>
      <c r="P406" s="180"/>
      <c r="Q406" s="180"/>
      <c r="R406" s="180"/>
      <c r="S406" s="180"/>
      <c r="T406" s="181"/>
      <c r="AT406" s="175" t="s">
        <v>146</v>
      </c>
      <c r="AU406" s="175" t="s">
        <v>82</v>
      </c>
      <c r="AV406" s="14" t="s">
        <v>144</v>
      </c>
      <c r="AW406" s="14" t="s">
        <v>30</v>
      </c>
      <c r="AX406" s="14" t="s">
        <v>80</v>
      </c>
      <c r="AY406" s="175" t="s">
        <v>134</v>
      </c>
    </row>
    <row r="407" spans="1:65" s="2" customFormat="1" ht="33" customHeight="1">
      <c r="A407" s="33"/>
      <c r="B407" s="150"/>
      <c r="C407" s="151" t="s">
        <v>489</v>
      </c>
      <c r="D407" s="151" t="s">
        <v>139</v>
      </c>
      <c r="E407" s="152" t="s">
        <v>490</v>
      </c>
      <c r="F407" s="153" t="s">
        <v>491</v>
      </c>
      <c r="G407" s="154" t="s">
        <v>156</v>
      </c>
      <c r="H407" s="155">
        <v>96.3</v>
      </c>
      <c r="I407" s="156"/>
      <c r="J407" s="157">
        <f>ROUND(I407*H407,2)</f>
        <v>0</v>
      </c>
      <c r="K407" s="158"/>
      <c r="L407" s="34"/>
      <c r="M407" s="159" t="s">
        <v>1</v>
      </c>
      <c r="N407" s="160" t="s">
        <v>38</v>
      </c>
      <c r="O407" s="59"/>
      <c r="P407" s="161">
        <f>O407*H407</f>
        <v>0</v>
      </c>
      <c r="Q407" s="161">
        <v>4.1999999999999997E-3</v>
      </c>
      <c r="R407" s="161">
        <f>Q407*H407</f>
        <v>0.40445999999999999</v>
      </c>
      <c r="S407" s="161">
        <v>0</v>
      </c>
      <c r="T407" s="162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63" t="s">
        <v>219</v>
      </c>
      <c r="AT407" s="163" t="s">
        <v>139</v>
      </c>
      <c r="AU407" s="163" t="s">
        <v>82</v>
      </c>
      <c r="AY407" s="18" t="s">
        <v>134</v>
      </c>
      <c r="BE407" s="164">
        <f>IF(N407="základní",J407,0)</f>
        <v>0</v>
      </c>
      <c r="BF407" s="164">
        <f>IF(N407="snížená",J407,0)</f>
        <v>0</v>
      </c>
      <c r="BG407" s="164">
        <f>IF(N407="zákl. přenesená",J407,0)</f>
        <v>0</v>
      </c>
      <c r="BH407" s="164">
        <f>IF(N407="sníž. přenesená",J407,0)</f>
        <v>0</v>
      </c>
      <c r="BI407" s="164">
        <f>IF(N407="nulová",J407,0)</f>
        <v>0</v>
      </c>
      <c r="BJ407" s="18" t="s">
        <v>80</v>
      </c>
      <c r="BK407" s="164">
        <f>ROUND(I407*H407,2)</f>
        <v>0</v>
      </c>
      <c r="BL407" s="18" t="s">
        <v>219</v>
      </c>
      <c r="BM407" s="163" t="s">
        <v>492</v>
      </c>
    </row>
    <row r="408" spans="1:65" s="13" customFormat="1">
      <c r="B408" s="165"/>
      <c r="D408" s="166" t="s">
        <v>146</v>
      </c>
      <c r="E408" s="167" t="s">
        <v>1</v>
      </c>
      <c r="F408" s="168" t="s">
        <v>493</v>
      </c>
      <c r="H408" s="169">
        <v>17</v>
      </c>
      <c r="I408" s="170"/>
      <c r="L408" s="165"/>
      <c r="M408" s="171"/>
      <c r="N408" s="172"/>
      <c r="O408" s="172"/>
      <c r="P408" s="172"/>
      <c r="Q408" s="172"/>
      <c r="R408" s="172"/>
      <c r="S408" s="172"/>
      <c r="T408" s="173"/>
      <c r="AT408" s="167" t="s">
        <v>146</v>
      </c>
      <c r="AU408" s="167" t="s">
        <v>82</v>
      </c>
      <c r="AV408" s="13" t="s">
        <v>82</v>
      </c>
      <c r="AW408" s="13" t="s">
        <v>30</v>
      </c>
      <c r="AX408" s="13" t="s">
        <v>73</v>
      </c>
      <c r="AY408" s="167" t="s">
        <v>134</v>
      </c>
    </row>
    <row r="409" spans="1:65" s="13" customFormat="1">
      <c r="B409" s="165"/>
      <c r="D409" s="166" t="s">
        <v>146</v>
      </c>
      <c r="E409" s="167" t="s">
        <v>1</v>
      </c>
      <c r="F409" s="168" t="s">
        <v>494</v>
      </c>
      <c r="H409" s="169">
        <v>40</v>
      </c>
      <c r="I409" s="170"/>
      <c r="L409" s="165"/>
      <c r="M409" s="171"/>
      <c r="N409" s="172"/>
      <c r="O409" s="172"/>
      <c r="P409" s="172"/>
      <c r="Q409" s="172"/>
      <c r="R409" s="172"/>
      <c r="S409" s="172"/>
      <c r="T409" s="173"/>
      <c r="AT409" s="167" t="s">
        <v>146</v>
      </c>
      <c r="AU409" s="167" t="s">
        <v>82</v>
      </c>
      <c r="AV409" s="13" t="s">
        <v>82</v>
      </c>
      <c r="AW409" s="13" t="s">
        <v>30</v>
      </c>
      <c r="AX409" s="13" t="s">
        <v>73</v>
      </c>
      <c r="AY409" s="167" t="s">
        <v>134</v>
      </c>
    </row>
    <row r="410" spans="1:65" s="13" customFormat="1">
      <c r="B410" s="165"/>
      <c r="D410" s="166" t="s">
        <v>146</v>
      </c>
      <c r="E410" s="167" t="s">
        <v>1</v>
      </c>
      <c r="F410" s="168" t="s">
        <v>495</v>
      </c>
      <c r="H410" s="169">
        <v>14.3</v>
      </c>
      <c r="I410" s="170"/>
      <c r="L410" s="165"/>
      <c r="M410" s="171"/>
      <c r="N410" s="172"/>
      <c r="O410" s="172"/>
      <c r="P410" s="172"/>
      <c r="Q410" s="172"/>
      <c r="R410" s="172"/>
      <c r="S410" s="172"/>
      <c r="T410" s="173"/>
      <c r="AT410" s="167" t="s">
        <v>146</v>
      </c>
      <c r="AU410" s="167" t="s">
        <v>82</v>
      </c>
      <c r="AV410" s="13" t="s">
        <v>82</v>
      </c>
      <c r="AW410" s="13" t="s">
        <v>30</v>
      </c>
      <c r="AX410" s="13" t="s">
        <v>73</v>
      </c>
      <c r="AY410" s="167" t="s">
        <v>134</v>
      </c>
    </row>
    <row r="411" spans="1:65" s="13" customFormat="1">
      <c r="B411" s="165"/>
      <c r="D411" s="166" t="s">
        <v>146</v>
      </c>
      <c r="E411" s="167" t="s">
        <v>1</v>
      </c>
      <c r="F411" s="168" t="s">
        <v>496</v>
      </c>
      <c r="H411" s="169">
        <v>25</v>
      </c>
      <c r="I411" s="170"/>
      <c r="L411" s="165"/>
      <c r="M411" s="171"/>
      <c r="N411" s="172"/>
      <c r="O411" s="172"/>
      <c r="P411" s="172"/>
      <c r="Q411" s="172"/>
      <c r="R411" s="172"/>
      <c r="S411" s="172"/>
      <c r="T411" s="173"/>
      <c r="AT411" s="167" t="s">
        <v>146</v>
      </c>
      <c r="AU411" s="167" t="s">
        <v>82</v>
      </c>
      <c r="AV411" s="13" t="s">
        <v>82</v>
      </c>
      <c r="AW411" s="13" t="s">
        <v>30</v>
      </c>
      <c r="AX411" s="13" t="s">
        <v>73</v>
      </c>
      <c r="AY411" s="167" t="s">
        <v>134</v>
      </c>
    </row>
    <row r="412" spans="1:65" s="14" customFormat="1">
      <c r="B412" s="174"/>
      <c r="D412" s="166" t="s">
        <v>146</v>
      </c>
      <c r="E412" s="175" t="s">
        <v>1</v>
      </c>
      <c r="F412" s="176" t="s">
        <v>148</v>
      </c>
      <c r="H412" s="177">
        <v>96.3</v>
      </c>
      <c r="I412" s="178"/>
      <c r="L412" s="174"/>
      <c r="M412" s="179"/>
      <c r="N412" s="180"/>
      <c r="O412" s="180"/>
      <c r="P412" s="180"/>
      <c r="Q412" s="180"/>
      <c r="R412" s="180"/>
      <c r="S412" s="180"/>
      <c r="T412" s="181"/>
      <c r="AT412" s="175" t="s">
        <v>146</v>
      </c>
      <c r="AU412" s="175" t="s">
        <v>82</v>
      </c>
      <c r="AV412" s="14" t="s">
        <v>144</v>
      </c>
      <c r="AW412" s="14" t="s">
        <v>30</v>
      </c>
      <c r="AX412" s="14" t="s">
        <v>80</v>
      </c>
      <c r="AY412" s="175" t="s">
        <v>134</v>
      </c>
    </row>
    <row r="413" spans="1:65" s="2" customFormat="1" ht="24.2" customHeight="1">
      <c r="A413" s="33"/>
      <c r="B413" s="150"/>
      <c r="C413" s="151" t="s">
        <v>497</v>
      </c>
      <c r="D413" s="151" t="s">
        <v>139</v>
      </c>
      <c r="E413" s="152" t="s">
        <v>498</v>
      </c>
      <c r="F413" s="153" t="s">
        <v>499</v>
      </c>
      <c r="G413" s="154" t="s">
        <v>142</v>
      </c>
      <c r="H413" s="155">
        <v>4.32</v>
      </c>
      <c r="I413" s="156"/>
      <c r="J413" s="157">
        <f>ROUND(I413*H413,2)</f>
        <v>0</v>
      </c>
      <c r="K413" s="158"/>
      <c r="L413" s="34"/>
      <c r="M413" s="159" t="s">
        <v>1</v>
      </c>
      <c r="N413" s="160" t="s">
        <v>38</v>
      </c>
      <c r="O413" s="59"/>
      <c r="P413" s="161">
        <f>O413*H413</f>
        <v>0</v>
      </c>
      <c r="Q413" s="161">
        <v>0</v>
      </c>
      <c r="R413" s="161">
        <f>Q413*H413</f>
        <v>0</v>
      </c>
      <c r="S413" s="161">
        <v>0</v>
      </c>
      <c r="T413" s="162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63" t="s">
        <v>219</v>
      </c>
      <c r="AT413" s="163" t="s">
        <v>139</v>
      </c>
      <c r="AU413" s="163" t="s">
        <v>82</v>
      </c>
      <c r="AY413" s="18" t="s">
        <v>134</v>
      </c>
      <c r="BE413" s="164">
        <f>IF(N413="základní",J413,0)</f>
        <v>0</v>
      </c>
      <c r="BF413" s="164">
        <f>IF(N413="snížená",J413,0)</f>
        <v>0</v>
      </c>
      <c r="BG413" s="164">
        <f>IF(N413="zákl. přenesená",J413,0)</f>
        <v>0</v>
      </c>
      <c r="BH413" s="164">
        <f>IF(N413="sníž. přenesená",J413,0)</f>
        <v>0</v>
      </c>
      <c r="BI413" s="164">
        <f>IF(N413="nulová",J413,0)</f>
        <v>0</v>
      </c>
      <c r="BJ413" s="18" t="s">
        <v>80</v>
      </c>
      <c r="BK413" s="164">
        <f>ROUND(I413*H413,2)</f>
        <v>0</v>
      </c>
      <c r="BL413" s="18" t="s">
        <v>219</v>
      </c>
      <c r="BM413" s="163" t="s">
        <v>500</v>
      </c>
    </row>
    <row r="414" spans="1:65" s="13" customFormat="1">
      <c r="B414" s="165"/>
      <c r="D414" s="166" t="s">
        <v>146</v>
      </c>
      <c r="E414" s="167" t="s">
        <v>1</v>
      </c>
      <c r="F414" s="168" t="s">
        <v>501</v>
      </c>
      <c r="H414" s="169">
        <v>4.32</v>
      </c>
      <c r="I414" s="170"/>
      <c r="L414" s="165"/>
      <c r="M414" s="171"/>
      <c r="N414" s="172"/>
      <c r="O414" s="172"/>
      <c r="P414" s="172"/>
      <c r="Q414" s="172"/>
      <c r="R414" s="172"/>
      <c r="S414" s="172"/>
      <c r="T414" s="173"/>
      <c r="AT414" s="167" t="s">
        <v>146</v>
      </c>
      <c r="AU414" s="167" t="s">
        <v>82</v>
      </c>
      <c r="AV414" s="13" t="s">
        <v>82</v>
      </c>
      <c r="AW414" s="13" t="s">
        <v>30</v>
      </c>
      <c r="AX414" s="13" t="s">
        <v>73</v>
      </c>
      <c r="AY414" s="167" t="s">
        <v>134</v>
      </c>
    </row>
    <row r="415" spans="1:65" s="14" customFormat="1">
      <c r="B415" s="174"/>
      <c r="D415" s="166" t="s">
        <v>146</v>
      </c>
      <c r="E415" s="175" t="s">
        <v>1</v>
      </c>
      <c r="F415" s="176" t="s">
        <v>148</v>
      </c>
      <c r="H415" s="177">
        <v>4.32</v>
      </c>
      <c r="I415" s="178"/>
      <c r="L415" s="174"/>
      <c r="M415" s="179"/>
      <c r="N415" s="180"/>
      <c r="O415" s="180"/>
      <c r="P415" s="180"/>
      <c r="Q415" s="180"/>
      <c r="R415" s="180"/>
      <c r="S415" s="180"/>
      <c r="T415" s="181"/>
      <c r="AT415" s="175" t="s">
        <v>146</v>
      </c>
      <c r="AU415" s="175" t="s">
        <v>82</v>
      </c>
      <c r="AV415" s="14" t="s">
        <v>144</v>
      </c>
      <c r="AW415" s="14" t="s">
        <v>30</v>
      </c>
      <c r="AX415" s="14" t="s">
        <v>80</v>
      </c>
      <c r="AY415" s="175" t="s">
        <v>134</v>
      </c>
    </row>
    <row r="416" spans="1:65" s="2" customFormat="1" ht="16.5" customHeight="1">
      <c r="A416" s="33"/>
      <c r="B416" s="150"/>
      <c r="C416" s="190" t="s">
        <v>502</v>
      </c>
      <c r="D416" s="190" t="s">
        <v>159</v>
      </c>
      <c r="E416" s="191" t="s">
        <v>503</v>
      </c>
      <c r="F416" s="192" t="s">
        <v>504</v>
      </c>
      <c r="G416" s="193" t="s">
        <v>235</v>
      </c>
      <c r="H416" s="194">
        <v>0.03</v>
      </c>
      <c r="I416" s="195"/>
      <c r="J416" s="196">
        <f>ROUND(I416*H416,2)</f>
        <v>0</v>
      </c>
      <c r="K416" s="197"/>
      <c r="L416" s="198"/>
      <c r="M416" s="199" t="s">
        <v>1</v>
      </c>
      <c r="N416" s="200" t="s">
        <v>38</v>
      </c>
      <c r="O416" s="59"/>
      <c r="P416" s="161">
        <f>O416*H416</f>
        <v>0</v>
      </c>
      <c r="Q416" s="161">
        <v>1</v>
      </c>
      <c r="R416" s="161">
        <f>Q416*H416</f>
        <v>0.03</v>
      </c>
      <c r="S416" s="161">
        <v>0</v>
      </c>
      <c r="T416" s="162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63" t="s">
        <v>319</v>
      </c>
      <c r="AT416" s="163" t="s">
        <v>159</v>
      </c>
      <c r="AU416" s="163" t="s">
        <v>82</v>
      </c>
      <c r="AY416" s="18" t="s">
        <v>134</v>
      </c>
      <c r="BE416" s="164">
        <f>IF(N416="základní",J416,0)</f>
        <v>0</v>
      </c>
      <c r="BF416" s="164">
        <f>IF(N416="snížená",J416,0)</f>
        <v>0</v>
      </c>
      <c r="BG416" s="164">
        <f>IF(N416="zákl. přenesená",J416,0)</f>
        <v>0</v>
      </c>
      <c r="BH416" s="164">
        <f>IF(N416="sníž. přenesená",J416,0)</f>
        <v>0</v>
      </c>
      <c r="BI416" s="164">
        <f>IF(N416="nulová",J416,0)</f>
        <v>0</v>
      </c>
      <c r="BJ416" s="18" t="s">
        <v>80</v>
      </c>
      <c r="BK416" s="164">
        <f>ROUND(I416*H416,2)</f>
        <v>0</v>
      </c>
      <c r="BL416" s="18" t="s">
        <v>219</v>
      </c>
      <c r="BM416" s="163" t="s">
        <v>505</v>
      </c>
    </row>
    <row r="417" spans="1:65" s="13" customFormat="1">
      <c r="B417" s="165"/>
      <c r="D417" s="166" t="s">
        <v>146</v>
      </c>
      <c r="E417" s="167" t="s">
        <v>1</v>
      </c>
      <c r="F417" s="168" t="s">
        <v>506</v>
      </c>
      <c r="H417" s="169">
        <v>2.7E-2</v>
      </c>
      <c r="I417" s="170"/>
      <c r="L417" s="165"/>
      <c r="M417" s="171"/>
      <c r="N417" s="172"/>
      <c r="O417" s="172"/>
      <c r="P417" s="172"/>
      <c r="Q417" s="172"/>
      <c r="R417" s="172"/>
      <c r="S417" s="172"/>
      <c r="T417" s="173"/>
      <c r="AT417" s="167" t="s">
        <v>146</v>
      </c>
      <c r="AU417" s="167" t="s">
        <v>82</v>
      </c>
      <c r="AV417" s="13" t="s">
        <v>82</v>
      </c>
      <c r="AW417" s="13" t="s">
        <v>30</v>
      </c>
      <c r="AX417" s="13" t="s">
        <v>73</v>
      </c>
      <c r="AY417" s="167" t="s">
        <v>134</v>
      </c>
    </row>
    <row r="418" spans="1:65" s="14" customFormat="1">
      <c r="B418" s="174"/>
      <c r="D418" s="166" t="s">
        <v>146</v>
      </c>
      <c r="E418" s="175" t="s">
        <v>1</v>
      </c>
      <c r="F418" s="176" t="s">
        <v>148</v>
      </c>
      <c r="H418" s="177">
        <v>2.7E-2</v>
      </c>
      <c r="I418" s="178"/>
      <c r="L418" s="174"/>
      <c r="M418" s="179"/>
      <c r="N418" s="180"/>
      <c r="O418" s="180"/>
      <c r="P418" s="180"/>
      <c r="Q418" s="180"/>
      <c r="R418" s="180"/>
      <c r="S418" s="180"/>
      <c r="T418" s="181"/>
      <c r="AT418" s="175" t="s">
        <v>146</v>
      </c>
      <c r="AU418" s="175" t="s">
        <v>82</v>
      </c>
      <c r="AV418" s="14" t="s">
        <v>144</v>
      </c>
      <c r="AW418" s="14" t="s">
        <v>30</v>
      </c>
      <c r="AX418" s="14" t="s">
        <v>73</v>
      </c>
      <c r="AY418" s="175" t="s">
        <v>134</v>
      </c>
    </row>
    <row r="419" spans="1:65" s="13" customFormat="1">
      <c r="B419" s="165"/>
      <c r="D419" s="166" t="s">
        <v>146</v>
      </c>
      <c r="E419" s="167" t="s">
        <v>1</v>
      </c>
      <c r="F419" s="168" t="s">
        <v>507</v>
      </c>
      <c r="H419" s="169">
        <v>0.03</v>
      </c>
      <c r="I419" s="170"/>
      <c r="L419" s="165"/>
      <c r="M419" s="171"/>
      <c r="N419" s="172"/>
      <c r="O419" s="172"/>
      <c r="P419" s="172"/>
      <c r="Q419" s="172"/>
      <c r="R419" s="172"/>
      <c r="S419" s="172"/>
      <c r="T419" s="173"/>
      <c r="AT419" s="167" t="s">
        <v>146</v>
      </c>
      <c r="AU419" s="167" t="s">
        <v>82</v>
      </c>
      <c r="AV419" s="13" t="s">
        <v>82</v>
      </c>
      <c r="AW419" s="13" t="s">
        <v>30</v>
      </c>
      <c r="AX419" s="13" t="s">
        <v>80</v>
      </c>
      <c r="AY419" s="167" t="s">
        <v>134</v>
      </c>
    </row>
    <row r="420" spans="1:65" s="2" customFormat="1" ht="24.2" customHeight="1">
      <c r="A420" s="33"/>
      <c r="B420" s="150"/>
      <c r="C420" s="151" t="s">
        <v>508</v>
      </c>
      <c r="D420" s="151" t="s">
        <v>139</v>
      </c>
      <c r="E420" s="152" t="s">
        <v>509</v>
      </c>
      <c r="F420" s="153" t="s">
        <v>510</v>
      </c>
      <c r="G420" s="154" t="s">
        <v>156</v>
      </c>
      <c r="H420" s="155">
        <v>74</v>
      </c>
      <c r="I420" s="156"/>
      <c r="J420" s="157">
        <f>ROUND(I420*H420,2)</f>
        <v>0</v>
      </c>
      <c r="K420" s="158"/>
      <c r="L420" s="34"/>
      <c r="M420" s="159" t="s">
        <v>1</v>
      </c>
      <c r="N420" s="160" t="s">
        <v>38</v>
      </c>
      <c r="O420" s="59"/>
      <c r="P420" s="161">
        <f>O420*H420</f>
        <v>0</v>
      </c>
      <c r="Q420" s="161">
        <v>4.0499999999999998E-3</v>
      </c>
      <c r="R420" s="161">
        <f>Q420*H420</f>
        <v>0.29969999999999997</v>
      </c>
      <c r="S420" s="161">
        <v>0</v>
      </c>
      <c r="T420" s="162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63" t="s">
        <v>219</v>
      </c>
      <c r="AT420" s="163" t="s">
        <v>139</v>
      </c>
      <c r="AU420" s="163" t="s">
        <v>82</v>
      </c>
      <c r="AY420" s="18" t="s">
        <v>134</v>
      </c>
      <c r="BE420" s="164">
        <f>IF(N420="základní",J420,0)</f>
        <v>0</v>
      </c>
      <c r="BF420" s="164">
        <f>IF(N420="snížená",J420,0)</f>
        <v>0</v>
      </c>
      <c r="BG420" s="164">
        <f>IF(N420="zákl. přenesená",J420,0)</f>
        <v>0</v>
      </c>
      <c r="BH420" s="164">
        <f>IF(N420="sníž. přenesená",J420,0)</f>
        <v>0</v>
      </c>
      <c r="BI420" s="164">
        <f>IF(N420="nulová",J420,0)</f>
        <v>0</v>
      </c>
      <c r="BJ420" s="18" t="s">
        <v>80</v>
      </c>
      <c r="BK420" s="164">
        <f>ROUND(I420*H420,2)</f>
        <v>0</v>
      </c>
      <c r="BL420" s="18" t="s">
        <v>219</v>
      </c>
      <c r="BM420" s="163" t="s">
        <v>511</v>
      </c>
    </row>
    <row r="421" spans="1:65" s="13" customFormat="1">
      <c r="B421" s="165"/>
      <c r="D421" s="166" t="s">
        <v>146</v>
      </c>
      <c r="E421" s="167" t="s">
        <v>1</v>
      </c>
      <c r="F421" s="168" t="s">
        <v>512</v>
      </c>
      <c r="H421" s="169">
        <v>33</v>
      </c>
      <c r="I421" s="170"/>
      <c r="L421" s="165"/>
      <c r="M421" s="171"/>
      <c r="N421" s="172"/>
      <c r="O421" s="172"/>
      <c r="P421" s="172"/>
      <c r="Q421" s="172"/>
      <c r="R421" s="172"/>
      <c r="S421" s="172"/>
      <c r="T421" s="173"/>
      <c r="AT421" s="167" t="s">
        <v>146</v>
      </c>
      <c r="AU421" s="167" t="s">
        <v>82</v>
      </c>
      <c r="AV421" s="13" t="s">
        <v>82</v>
      </c>
      <c r="AW421" s="13" t="s">
        <v>30</v>
      </c>
      <c r="AX421" s="13" t="s">
        <v>73</v>
      </c>
      <c r="AY421" s="167" t="s">
        <v>134</v>
      </c>
    </row>
    <row r="422" spans="1:65" s="13" customFormat="1">
      <c r="B422" s="165"/>
      <c r="D422" s="166" t="s">
        <v>146</v>
      </c>
      <c r="E422" s="167" t="s">
        <v>1</v>
      </c>
      <c r="F422" s="168" t="s">
        <v>513</v>
      </c>
      <c r="H422" s="169">
        <v>41</v>
      </c>
      <c r="I422" s="170"/>
      <c r="L422" s="165"/>
      <c r="M422" s="171"/>
      <c r="N422" s="172"/>
      <c r="O422" s="172"/>
      <c r="P422" s="172"/>
      <c r="Q422" s="172"/>
      <c r="R422" s="172"/>
      <c r="S422" s="172"/>
      <c r="T422" s="173"/>
      <c r="AT422" s="167" t="s">
        <v>146</v>
      </c>
      <c r="AU422" s="167" t="s">
        <v>82</v>
      </c>
      <c r="AV422" s="13" t="s">
        <v>82</v>
      </c>
      <c r="AW422" s="13" t="s">
        <v>30</v>
      </c>
      <c r="AX422" s="13" t="s">
        <v>73</v>
      </c>
      <c r="AY422" s="167" t="s">
        <v>134</v>
      </c>
    </row>
    <row r="423" spans="1:65" s="14" customFormat="1">
      <c r="B423" s="174"/>
      <c r="D423" s="166" t="s">
        <v>146</v>
      </c>
      <c r="E423" s="175" t="s">
        <v>1</v>
      </c>
      <c r="F423" s="176" t="s">
        <v>148</v>
      </c>
      <c r="H423" s="177">
        <v>74</v>
      </c>
      <c r="I423" s="178"/>
      <c r="L423" s="174"/>
      <c r="M423" s="179"/>
      <c r="N423" s="180"/>
      <c r="O423" s="180"/>
      <c r="P423" s="180"/>
      <c r="Q423" s="180"/>
      <c r="R423" s="180"/>
      <c r="S423" s="180"/>
      <c r="T423" s="181"/>
      <c r="AT423" s="175" t="s">
        <v>146</v>
      </c>
      <c r="AU423" s="175" t="s">
        <v>82</v>
      </c>
      <c r="AV423" s="14" t="s">
        <v>144</v>
      </c>
      <c r="AW423" s="14" t="s">
        <v>30</v>
      </c>
      <c r="AX423" s="14" t="s">
        <v>80</v>
      </c>
      <c r="AY423" s="175" t="s">
        <v>134</v>
      </c>
    </row>
    <row r="424" spans="1:65" s="2" customFormat="1" ht="24.2" customHeight="1">
      <c r="A424" s="33"/>
      <c r="B424" s="150"/>
      <c r="C424" s="151" t="s">
        <v>514</v>
      </c>
      <c r="D424" s="151" t="s">
        <v>139</v>
      </c>
      <c r="E424" s="152" t="s">
        <v>515</v>
      </c>
      <c r="F424" s="153" t="s">
        <v>516</v>
      </c>
      <c r="G424" s="154" t="s">
        <v>142</v>
      </c>
      <c r="H424" s="155">
        <v>3</v>
      </c>
      <c r="I424" s="156"/>
      <c r="J424" s="157">
        <f>ROUND(I424*H424,2)</f>
        <v>0</v>
      </c>
      <c r="K424" s="158"/>
      <c r="L424" s="34"/>
      <c r="M424" s="159" t="s">
        <v>1</v>
      </c>
      <c r="N424" s="160" t="s">
        <v>38</v>
      </c>
      <c r="O424" s="59"/>
      <c r="P424" s="161">
        <f>O424*H424</f>
        <v>0</v>
      </c>
      <c r="Q424" s="161">
        <v>5.8399999999999997E-3</v>
      </c>
      <c r="R424" s="161">
        <f>Q424*H424</f>
        <v>1.7520000000000001E-2</v>
      </c>
      <c r="S424" s="161">
        <v>0</v>
      </c>
      <c r="T424" s="162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63" t="s">
        <v>219</v>
      </c>
      <c r="AT424" s="163" t="s">
        <v>139</v>
      </c>
      <c r="AU424" s="163" t="s">
        <v>82</v>
      </c>
      <c r="AY424" s="18" t="s">
        <v>134</v>
      </c>
      <c r="BE424" s="164">
        <f>IF(N424="základní",J424,0)</f>
        <v>0</v>
      </c>
      <c r="BF424" s="164">
        <f>IF(N424="snížená",J424,0)</f>
        <v>0</v>
      </c>
      <c r="BG424" s="164">
        <f>IF(N424="zákl. přenesená",J424,0)</f>
        <v>0</v>
      </c>
      <c r="BH424" s="164">
        <f>IF(N424="sníž. přenesená",J424,0)</f>
        <v>0</v>
      </c>
      <c r="BI424" s="164">
        <f>IF(N424="nulová",J424,0)</f>
        <v>0</v>
      </c>
      <c r="BJ424" s="18" t="s">
        <v>80</v>
      </c>
      <c r="BK424" s="164">
        <f>ROUND(I424*H424,2)</f>
        <v>0</v>
      </c>
      <c r="BL424" s="18" t="s">
        <v>219</v>
      </c>
      <c r="BM424" s="163" t="s">
        <v>517</v>
      </c>
    </row>
    <row r="425" spans="1:65" s="13" customFormat="1">
      <c r="B425" s="165"/>
      <c r="D425" s="166" t="s">
        <v>146</v>
      </c>
      <c r="E425" s="167" t="s">
        <v>1</v>
      </c>
      <c r="F425" s="168" t="s">
        <v>518</v>
      </c>
      <c r="H425" s="169">
        <v>3</v>
      </c>
      <c r="I425" s="170"/>
      <c r="L425" s="165"/>
      <c r="M425" s="171"/>
      <c r="N425" s="172"/>
      <c r="O425" s="172"/>
      <c r="P425" s="172"/>
      <c r="Q425" s="172"/>
      <c r="R425" s="172"/>
      <c r="S425" s="172"/>
      <c r="T425" s="173"/>
      <c r="AT425" s="167" t="s">
        <v>146</v>
      </c>
      <c r="AU425" s="167" t="s">
        <v>82</v>
      </c>
      <c r="AV425" s="13" t="s">
        <v>82</v>
      </c>
      <c r="AW425" s="13" t="s">
        <v>30</v>
      </c>
      <c r="AX425" s="13" t="s">
        <v>73</v>
      </c>
      <c r="AY425" s="167" t="s">
        <v>134</v>
      </c>
    </row>
    <row r="426" spans="1:65" s="14" customFormat="1">
      <c r="B426" s="174"/>
      <c r="D426" s="166" t="s">
        <v>146</v>
      </c>
      <c r="E426" s="175" t="s">
        <v>1</v>
      </c>
      <c r="F426" s="176" t="s">
        <v>148</v>
      </c>
      <c r="H426" s="177">
        <v>3</v>
      </c>
      <c r="I426" s="178"/>
      <c r="L426" s="174"/>
      <c r="M426" s="179"/>
      <c r="N426" s="180"/>
      <c r="O426" s="180"/>
      <c r="P426" s="180"/>
      <c r="Q426" s="180"/>
      <c r="R426" s="180"/>
      <c r="S426" s="180"/>
      <c r="T426" s="181"/>
      <c r="AT426" s="175" t="s">
        <v>146</v>
      </c>
      <c r="AU426" s="175" t="s">
        <v>82</v>
      </c>
      <c r="AV426" s="14" t="s">
        <v>144</v>
      </c>
      <c r="AW426" s="14" t="s">
        <v>30</v>
      </c>
      <c r="AX426" s="14" t="s">
        <v>80</v>
      </c>
      <c r="AY426" s="175" t="s">
        <v>134</v>
      </c>
    </row>
    <row r="427" spans="1:65" s="2" customFormat="1" ht="21.75" customHeight="1">
      <c r="A427" s="33"/>
      <c r="B427" s="150"/>
      <c r="C427" s="151" t="s">
        <v>519</v>
      </c>
      <c r="D427" s="151" t="s">
        <v>139</v>
      </c>
      <c r="E427" s="152" t="s">
        <v>520</v>
      </c>
      <c r="F427" s="153" t="s">
        <v>521</v>
      </c>
      <c r="G427" s="154" t="s">
        <v>156</v>
      </c>
      <c r="H427" s="155">
        <v>50</v>
      </c>
      <c r="I427" s="156"/>
      <c r="J427" s="157">
        <f>ROUND(I427*H427,2)</f>
        <v>0</v>
      </c>
      <c r="K427" s="158"/>
      <c r="L427" s="34"/>
      <c r="M427" s="159" t="s">
        <v>1</v>
      </c>
      <c r="N427" s="160" t="s">
        <v>38</v>
      </c>
      <c r="O427" s="59"/>
      <c r="P427" s="161">
        <f>O427*H427</f>
        <v>0</v>
      </c>
      <c r="Q427" s="161">
        <v>3.2200000000000002E-3</v>
      </c>
      <c r="R427" s="161">
        <f>Q427*H427</f>
        <v>0.161</v>
      </c>
      <c r="S427" s="161">
        <v>0</v>
      </c>
      <c r="T427" s="162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63" t="s">
        <v>219</v>
      </c>
      <c r="AT427" s="163" t="s">
        <v>139</v>
      </c>
      <c r="AU427" s="163" t="s">
        <v>82</v>
      </c>
      <c r="AY427" s="18" t="s">
        <v>134</v>
      </c>
      <c r="BE427" s="164">
        <f>IF(N427="základní",J427,0)</f>
        <v>0</v>
      </c>
      <c r="BF427" s="164">
        <f>IF(N427="snížená",J427,0)</f>
        <v>0</v>
      </c>
      <c r="BG427" s="164">
        <f>IF(N427="zákl. přenesená",J427,0)</f>
        <v>0</v>
      </c>
      <c r="BH427" s="164">
        <f>IF(N427="sníž. přenesená",J427,0)</f>
        <v>0</v>
      </c>
      <c r="BI427" s="164">
        <f>IF(N427="nulová",J427,0)</f>
        <v>0</v>
      </c>
      <c r="BJ427" s="18" t="s">
        <v>80</v>
      </c>
      <c r="BK427" s="164">
        <f>ROUND(I427*H427,2)</f>
        <v>0</v>
      </c>
      <c r="BL427" s="18" t="s">
        <v>219</v>
      </c>
      <c r="BM427" s="163" t="s">
        <v>522</v>
      </c>
    </row>
    <row r="428" spans="1:65" s="13" customFormat="1">
      <c r="B428" s="165"/>
      <c r="D428" s="166" t="s">
        <v>146</v>
      </c>
      <c r="E428" s="167" t="s">
        <v>1</v>
      </c>
      <c r="F428" s="168" t="s">
        <v>438</v>
      </c>
      <c r="H428" s="169">
        <v>50</v>
      </c>
      <c r="I428" s="170"/>
      <c r="L428" s="165"/>
      <c r="M428" s="171"/>
      <c r="N428" s="172"/>
      <c r="O428" s="172"/>
      <c r="P428" s="172"/>
      <c r="Q428" s="172"/>
      <c r="R428" s="172"/>
      <c r="S428" s="172"/>
      <c r="T428" s="173"/>
      <c r="AT428" s="167" t="s">
        <v>146</v>
      </c>
      <c r="AU428" s="167" t="s">
        <v>82</v>
      </c>
      <c r="AV428" s="13" t="s">
        <v>82</v>
      </c>
      <c r="AW428" s="13" t="s">
        <v>30</v>
      </c>
      <c r="AX428" s="13" t="s">
        <v>73</v>
      </c>
      <c r="AY428" s="167" t="s">
        <v>134</v>
      </c>
    </row>
    <row r="429" spans="1:65" s="14" customFormat="1">
      <c r="B429" s="174"/>
      <c r="D429" s="166" t="s">
        <v>146</v>
      </c>
      <c r="E429" s="175" t="s">
        <v>1</v>
      </c>
      <c r="F429" s="176" t="s">
        <v>148</v>
      </c>
      <c r="H429" s="177">
        <v>50</v>
      </c>
      <c r="I429" s="178"/>
      <c r="L429" s="174"/>
      <c r="M429" s="179"/>
      <c r="N429" s="180"/>
      <c r="O429" s="180"/>
      <c r="P429" s="180"/>
      <c r="Q429" s="180"/>
      <c r="R429" s="180"/>
      <c r="S429" s="180"/>
      <c r="T429" s="181"/>
      <c r="AT429" s="175" t="s">
        <v>146</v>
      </c>
      <c r="AU429" s="175" t="s">
        <v>82</v>
      </c>
      <c r="AV429" s="14" t="s">
        <v>144</v>
      </c>
      <c r="AW429" s="14" t="s">
        <v>30</v>
      </c>
      <c r="AX429" s="14" t="s">
        <v>80</v>
      </c>
      <c r="AY429" s="175" t="s">
        <v>134</v>
      </c>
    </row>
    <row r="430" spans="1:65" s="2" customFormat="1" ht="24.2" customHeight="1">
      <c r="A430" s="33"/>
      <c r="B430" s="150"/>
      <c r="C430" s="151" t="s">
        <v>523</v>
      </c>
      <c r="D430" s="151" t="s">
        <v>139</v>
      </c>
      <c r="E430" s="152" t="s">
        <v>524</v>
      </c>
      <c r="F430" s="153" t="s">
        <v>525</v>
      </c>
      <c r="G430" s="154" t="s">
        <v>206</v>
      </c>
      <c r="H430" s="155">
        <v>6</v>
      </c>
      <c r="I430" s="156"/>
      <c r="J430" s="157">
        <f>ROUND(I430*H430,2)</f>
        <v>0</v>
      </c>
      <c r="K430" s="158"/>
      <c r="L430" s="34"/>
      <c r="M430" s="159" t="s">
        <v>1</v>
      </c>
      <c r="N430" s="160" t="s">
        <v>38</v>
      </c>
      <c r="O430" s="59"/>
      <c r="P430" s="161">
        <f>O430*H430</f>
        <v>0</v>
      </c>
      <c r="Q430" s="161">
        <v>2E-3</v>
      </c>
      <c r="R430" s="161">
        <f>Q430*H430</f>
        <v>1.2E-2</v>
      </c>
      <c r="S430" s="161">
        <v>0</v>
      </c>
      <c r="T430" s="162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63" t="s">
        <v>219</v>
      </c>
      <c r="AT430" s="163" t="s">
        <v>139</v>
      </c>
      <c r="AU430" s="163" t="s">
        <v>82</v>
      </c>
      <c r="AY430" s="18" t="s">
        <v>134</v>
      </c>
      <c r="BE430" s="164">
        <f>IF(N430="základní",J430,0)</f>
        <v>0</v>
      </c>
      <c r="BF430" s="164">
        <f>IF(N430="snížená",J430,0)</f>
        <v>0</v>
      </c>
      <c r="BG430" s="164">
        <f>IF(N430="zákl. přenesená",J430,0)</f>
        <v>0</v>
      </c>
      <c r="BH430" s="164">
        <f>IF(N430="sníž. přenesená",J430,0)</f>
        <v>0</v>
      </c>
      <c r="BI430" s="164">
        <f>IF(N430="nulová",J430,0)</f>
        <v>0</v>
      </c>
      <c r="BJ430" s="18" t="s">
        <v>80</v>
      </c>
      <c r="BK430" s="164">
        <f>ROUND(I430*H430,2)</f>
        <v>0</v>
      </c>
      <c r="BL430" s="18" t="s">
        <v>219</v>
      </c>
      <c r="BM430" s="163" t="s">
        <v>526</v>
      </c>
    </row>
    <row r="431" spans="1:65" s="13" customFormat="1">
      <c r="B431" s="165"/>
      <c r="D431" s="166" t="s">
        <v>146</v>
      </c>
      <c r="E431" s="167" t="s">
        <v>1</v>
      </c>
      <c r="F431" s="168" t="s">
        <v>135</v>
      </c>
      <c r="H431" s="169">
        <v>6</v>
      </c>
      <c r="I431" s="170"/>
      <c r="L431" s="165"/>
      <c r="M431" s="171"/>
      <c r="N431" s="172"/>
      <c r="O431" s="172"/>
      <c r="P431" s="172"/>
      <c r="Q431" s="172"/>
      <c r="R431" s="172"/>
      <c r="S431" s="172"/>
      <c r="T431" s="173"/>
      <c r="AT431" s="167" t="s">
        <v>146</v>
      </c>
      <c r="AU431" s="167" t="s">
        <v>82</v>
      </c>
      <c r="AV431" s="13" t="s">
        <v>82</v>
      </c>
      <c r="AW431" s="13" t="s">
        <v>30</v>
      </c>
      <c r="AX431" s="13" t="s">
        <v>73</v>
      </c>
      <c r="AY431" s="167" t="s">
        <v>134</v>
      </c>
    </row>
    <row r="432" spans="1:65" s="14" customFormat="1">
      <c r="B432" s="174"/>
      <c r="D432" s="166" t="s">
        <v>146</v>
      </c>
      <c r="E432" s="175" t="s">
        <v>1</v>
      </c>
      <c r="F432" s="176" t="s">
        <v>148</v>
      </c>
      <c r="H432" s="177">
        <v>6</v>
      </c>
      <c r="I432" s="178"/>
      <c r="L432" s="174"/>
      <c r="M432" s="179"/>
      <c r="N432" s="180"/>
      <c r="O432" s="180"/>
      <c r="P432" s="180"/>
      <c r="Q432" s="180"/>
      <c r="R432" s="180"/>
      <c r="S432" s="180"/>
      <c r="T432" s="181"/>
      <c r="AT432" s="175" t="s">
        <v>146</v>
      </c>
      <c r="AU432" s="175" t="s">
        <v>82</v>
      </c>
      <c r="AV432" s="14" t="s">
        <v>144</v>
      </c>
      <c r="AW432" s="14" t="s">
        <v>30</v>
      </c>
      <c r="AX432" s="14" t="s">
        <v>80</v>
      </c>
      <c r="AY432" s="175" t="s">
        <v>134</v>
      </c>
    </row>
    <row r="433" spans="1:65" s="2" customFormat="1" ht="24.2" customHeight="1">
      <c r="A433" s="33"/>
      <c r="B433" s="150"/>
      <c r="C433" s="151" t="s">
        <v>527</v>
      </c>
      <c r="D433" s="151" t="s">
        <v>139</v>
      </c>
      <c r="E433" s="152" t="s">
        <v>528</v>
      </c>
      <c r="F433" s="153" t="s">
        <v>529</v>
      </c>
      <c r="G433" s="154" t="s">
        <v>206</v>
      </c>
      <c r="H433" s="155">
        <v>7</v>
      </c>
      <c r="I433" s="156"/>
      <c r="J433" s="157">
        <f>ROUND(I433*H433,2)</f>
        <v>0</v>
      </c>
      <c r="K433" s="158"/>
      <c r="L433" s="34"/>
      <c r="M433" s="159" t="s">
        <v>1</v>
      </c>
      <c r="N433" s="160" t="s">
        <v>38</v>
      </c>
      <c r="O433" s="59"/>
      <c r="P433" s="161">
        <f>O433*H433</f>
        <v>0</v>
      </c>
      <c r="Q433" s="161">
        <v>3.5699999999999998E-3</v>
      </c>
      <c r="R433" s="161">
        <f>Q433*H433</f>
        <v>2.4989999999999998E-2</v>
      </c>
      <c r="S433" s="161">
        <v>0</v>
      </c>
      <c r="T433" s="162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63" t="s">
        <v>219</v>
      </c>
      <c r="AT433" s="163" t="s">
        <v>139</v>
      </c>
      <c r="AU433" s="163" t="s">
        <v>82</v>
      </c>
      <c r="AY433" s="18" t="s">
        <v>134</v>
      </c>
      <c r="BE433" s="164">
        <f>IF(N433="základní",J433,0)</f>
        <v>0</v>
      </c>
      <c r="BF433" s="164">
        <f>IF(N433="snížená",J433,0)</f>
        <v>0</v>
      </c>
      <c r="BG433" s="164">
        <f>IF(N433="zákl. přenesená",J433,0)</f>
        <v>0</v>
      </c>
      <c r="BH433" s="164">
        <f>IF(N433="sníž. přenesená",J433,0)</f>
        <v>0</v>
      </c>
      <c r="BI433" s="164">
        <f>IF(N433="nulová",J433,0)</f>
        <v>0</v>
      </c>
      <c r="BJ433" s="18" t="s">
        <v>80</v>
      </c>
      <c r="BK433" s="164">
        <f>ROUND(I433*H433,2)</f>
        <v>0</v>
      </c>
      <c r="BL433" s="18" t="s">
        <v>219</v>
      </c>
      <c r="BM433" s="163" t="s">
        <v>530</v>
      </c>
    </row>
    <row r="434" spans="1:65" s="13" customFormat="1">
      <c r="B434" s="165"/>
      <c r="D434" s="166" t="s">
        <v>146</v>
      </c>
      <c r="E434" s="167" t="s">
        <v>1</v>
      </c>
      <c r="F434" s="168" t="s">
        <v>285</v>
      </c>
      <c r="H434" s="169">
        <v>7</v>
      </c>
      <c r="I434" s="170"/>
      <c r="L434" s="165"/>
      <c r="M434" s="171"/>
      <c r="N434" s="172"/>
      <c r="O434" s="172"/>
      <c r="P434" s="172"/>
      <c r="Q434" s="172"/>
      <c r="R434" s="172"/>
      <c r="S434" s="172"/>
      <c r="T434" s="173"/>
      <c r="AT434" s="167" t="s">
        <v>146</v>
      </c>
      <c r="AU434" s="167" t="s">
        <v>82</v>
      </c>
      <c r="AV434" s="13" t="s">
        <v>82</v>
      </c>
      <c r="AW434" s="13" t="s">
        <v>30</v>
      </c>
      <c r="AX434" s="13" t="s">
        <v>73</v>
      </c>
      <c r="AY434" s="167" t="s">
        <v>134</v>
      </c>
    </row>
    <row r="435" spans="1:65" s="14" customFormat="1">
      <c r="B435" s="174"/>
      <c r="D435" s="166" t="s">
        <v>146</v>
      </c>
      <c r="E435" s="175" t="s">
        <v>1</v>
      </c>
      <c r="F435" s="176" t="s">
        <v>148</v>
      </c>
      <c r="H435" s="177">
        <v>7</v>
      </c>
      <c r="I435" s="178"/>
      <c r="L435" s="174"/>
      <c r="M435" s="179"/>
      <c r="N435" s="180"/>
      <c r="O435" s="180"/>
      <c r="P435" s="180"/>
      <c r="Q435" s="180"/>
      <c r="R435" s="180"/>
      <c r="S435" s="180"/>
      <c r="T435" s="181"/>
      <c r="AT435" s="175" t="s">
        <v>146</v>
      </c>
      <c r="AU435" s="175" t="s">
        <v>82</v>
      </c>
      <c r="AV435" s="14" t="s">
        <v>144</v>
      </c>
      <c r="AW435" s="14" t="s">
        <v>30</v>
      </c>
      <c r="AX435" s="14" t="s">
        <v>80</v>
      </c>
      <c r="AY435" s="175" t="s">
        <v>134</v>
      </c>
    </row>
    <row r="436" spans="1:65" s="2" customFormat="1" ht="24.2" customHeight="1">
      <c r="A436" s="33"/>
      <c r="B436" s="150"/>
      <c r="C436" s="151" t="s">
        <v>531</v>
      </c>
      <c r="D436" s="151" t="s">
        <v>139</v>
      </c>
      <c r="E436" s="152" t="s">
        <v>532</v>
      </c>
      <c r="F436" s="153" t="s">
        <v>533</v>
      </c>
      <c r="G436" s="154" t="s">
        <v>156</v>
      </c>
      <c r="H436" s="155">
        <v>28</v>
      </c>
      <c r="I436" s="156"/>
      <c r="J436" s="157">
        <f>ROUND(I436*H436,2)</f>
        <v>0</v>
      </c>
      <c r="K436" s="158"/>
      <c r="L436" s="34"/>
      <c r="M436" s="159" t="s">
        <v>1</v>
      </c>
      <c r="N436" s="160" t="s">
        <v>38</v>
      </c>
      <c r="O436" s="59"/>
      <c r="P436" s="161">
        <f>O436*H436</f>
        <v>0</v>
      </c>
      <c r="Q436" s="161">
        <v>6.4099999999999999E-3</v>
      </c>
      <c r="R436" s="161">
        <f>Q436*H436</f>
        <v>0.17948</v>
      </c>
      <c r="S436" s="161">
        <v>0</v>
      </c>
      <c r="T436" s="162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63" t="s">
        <v>219</v>
      </c>
      <c r="AT436" s="163" t="s">
        <v>139</v>
      </c>
      <c r="AU436" s="163" t="s">
        <v>82</v>
      </c>
      <c r="AY436" s="18" t="s">
        <v>134</v>
      </c>
      <c r="BE436" s="164">
        <f>IF(N436="základní",J436,0)</f>
        <v>0</v>
      </c>
      <c r="BF436" s="164">
        <f>IF(N436="snížená",J436,0)</f>
        <v>0</v>
      </c>
      <c r="BG436" s="164">
        <f>IF(N436="zákl. přenesená",J436,0)</f>
        <v>0</v>
      </c>
      <c r="BH436" s="164">
        <f>IF(N436="sníž. přenesená",J436,0)</f>
        <v>0</v>
      </c>
      <c r="BI436" s="164">
        <f>IF(N436="nulová",J436,0)</f>
        <v>0</v>
      </c>
      <c r="BJ436" s="18" t="s">
        <v>80</v>
      </c>
      <c r="BK436" s="164">
        <f>ROUND(I436*H436,2)</f>
        <v>0</v>
      </c>
      <c r="BL436" s="18" t="s">
        <v>219</v>
      </c>
      <c r="BM436" s="163" t="s">
        <v>534</v>
      </c>
    </row>
    <row r="437" spans="1:65" s="13" customFormat="1">
      <c r="B437" s="165"/>
      <c r="D437" s="166" t="s">
        <v>146</v>
      </c>
      <c r="E437" s="167" t="s">
        <v>1</v>
      </c>
      <c r="F437" s="168" t="s">
        <v>535</v>
      </c>
      <c r="H437" s="169">
        <v>28</v>
      </c>
      <c r="I437" s="170"/>
      <c r="L437" s="165"/>
      <c r="M437" s="171"/>
      <c r="N437" s="172"/>
      <c r="O437" s="172"/>
      <c r="P437" s="172"/>
      <c r="Q437" s="172"/>
      <c r="R437" s="172"/>
      <c r="S437" s="172"/>
      <c r="T437" s="173"/>
      <c r="AT437" s="167" t="s">
        <v>146</v>
      </c>
      <c r="AU437" s="167" t="s">
        <v>82</v>
      </c>
      <c r="AV437" s="13" t="s">
        <v>82</v>
      </c>
      <c r="AW437" s="13" t="s">
        <v>30</v>
      </c>
      <c r="AX437" s="13" t="s">
        <v>73</v>
      </c>
      <c r="AY437" s="167" t="s">
        <v>134</v>
      </c>
    </row>
    <row r="438" spans="1:65" s="14" customFormat="1">
      <c r="B438" s="174"/>
      <c r="D438" s="166" t="s">
        <v>146</v>
      </c>
      <c r="E438" s="175" t="s">
        <v>1</v>
      </c>
      <c r="F438" s="176" t="s">
        <v>148</v>
      </c>
      <c r="H438" s="177">
        <v>28</v>
      </c>
      <c r="I438" s="178"/>
      <c r="L438" s="174"/>
      <c r="M438" s="179"/>
      <c r="N438" s="180"/>
      <c r="O438" s="180"/>
      <c r="P438" s="180"/>
      <c r="Q438" s="180"/>
      <c r="R438" s="180"/>
      <c r="S438" s="180"/>
      <c r="T438" s="181"/>
      <c r="AT438" s="175" t="s">
        <v>146</v>
      </c>
      <c r="AU438" s="175" t="s">
        <v>82</v>
      </c>
      <c r="AV438" s="14" t="s">
        <v>144</v>
      </c>
      <c r="AW438" s="14" t="s">
        <v>30</v>
      </c>
      <c r="AX438" s="14" t="s">
        <v>80</v>
      </c>
      <c r="AY438" s="175" t="s">
        <v>134</v>
      </c>
    </row>
    <row r="439" spans="1:65" s="2" customFormat="1" ht="33" customHeight="1">
      <c r="A439" s="33"/>
      <c r="B439" s="150"/>
      <c r="C439" s="151" t="s">
        <v>536</v>
      </c>
      <c r="D439" s="151" t="s">
        <v>139</v>
      </c>
      <c r="E439" s="152" t="s">
        <v>537</v>
      </c>
      <c r="F439" s="153" t="s">
        <v>538</v>
      </c>
      <c r="G439" s="154" t="s">
        <v>206</v>
      </c>
      <c r="H439" s="155">
        <v>4</v>
      </c>
      <c r="I439" s="156"/>
      <c r="J439" s="157">
        <f>ROUND(I439*H439,2)</f>
        <v>0</v>
      </c>
      <c r="K439" s="158"/>
      <c r="L439" s="34"/>
      <c r="M439" s="159" t="s">
        <v>1</v>
      </c>
      <c r="N439" s="160" t="s">
        <v>38</v>
      </c>
      <c r="O439" s="59"/>
      <c r="P439" s="161">
        <f>O439*H439</f>
        <v>0</v>
      </c>
      <c r="Q439" s="161">
        <v>3.5E-4</v>
      </c>
      <c r="R439" s="161">
        <f>Q439*H439</f>
        <v>1.4E-3</v>
      </c>
      <c r="S439" s="161">
        <v>0</v>
      </c>
      <c r="T439" s="162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63" t="s">
        <v>219</v>
      </c>
      <c r="AT439" s="163" t="s">
        <v>139</v>
      </c>
      <c r="AU439" s="163" t="s">
        <v>82</v>
      </c>
      <c r="AY439" s="18" t="s">
        <v>134</v>
      </c>
      <c r="BE439" s="164">
        <f>IF(N439="základní",J439,0)</f>
        <v>0</v>
      </c>
      <c r="BF439" s="164">
        <f>IF(N439="snížená",J439,0)</f>
        <v>0</v>
      </c>
      <c r="BG439" s="164">
        <f>IF(N439="zákl. přenesená",J439,0)</f>
        <v>0</v>
      </c>
      <c r="BH439" s="164">
        <f>IF(N439="sníž. přenesená",J439,0)</f>
        <v>0</v>
      </c>
      <c r="BI439" s="164">
        <f>IF(N439="nulová",J439,0)</f>
        <v>0</v>
      </c>
      <c r="BJ439" s="18" t="s">
        <v>80</v>
      </c>
      <c r="BK439" s="164">
        <f>ROUND(I439*H439,2)</f>
        <v>0</v>
      </c>
      <c r="BL439" s="18" t="s">
        <v>219</v>
      </c>
      <c r="BM439" s="163" t="s">
        <v>539</v>
      </c>
    </row>
    <row r="440" spans="1:65" s="13" customFormat="1">
      <c r="B440" s="165"/>
      <c r="D440" s="166" t="s">
        <v>146</v>
      </c>
      <c r="E440" s="167" t="s">
        <v>1</v>
      </c>
      <c r="F440" s="168" t="s">
        <v>143</v>
      </c>
      <c r="H440" s="169">
        <v>4</v>
      </c>
      <c r="I440" s="170"/>
      <c r="L440" s="165"/>
      <c r="M440" s="171"/>
      <c r="N440" s="172"/>
      <c r="O440" s="172"/>
      <c r="P440" s="172"/>
      <c r="Q440" s="172"/>
      <c r="R440" s="172"/>
      <c r="S440" s="172"/>
      <c r="T440" s="173"/>
      <c r="AT440" s="167" t="s">
        <v>146</v>
      </c>
      <c r="AU440" s="167" t="s">
        <v>82</v>
      </c>
      <c r="AV440" s="13" t="s">
        <v>82</v>
      </c>
      <c r="AW440" s="13" t="s">
        <v>30</v>
      </c>
      <c r="AX440" s="13" t="s">
        <v>80</v>
      </c>
      <c r="AY440" s="167" t="s">
        <v>134</v>
      </c>
    </row>
    <row r="441" spans="1:65" s="2" customFormat="1" ht="24.2" customHeight="1">
      <c r="A441" s="33"/>
      <c r="B441" s="150"/>
      <c r="C441" s="151" t="s">
        <v>540</v>
      </c>
      <c r="D441" s="151" t="s">
        <v>139</v>
      </c>
      <c r="E441" s="152" t="s">
        <v>541</v>
      </c>
      <c r="F441" s="153" t="s">
        <v>542</v>
      </c>
      <c r="G441" s="154" t="s">
        <v>156</v>
      </c>
      <c r="H441" s="155">
        <v>98</v>
      </c>
      <c r="I441" s="156"/>
      <c r="J441" s="157">
        <f>ROUND(I441*H441,2)</f>
        <v>0</v>
      </c>
      <c r="K441" s="158"/>
      <c r="L441" s="34"/>
      <c r="M441" s="159" t="s">
        <v>1</v>
      </c>
      <c r="N441" s="160" t="s">
        <v>38</v>
      </c>
      <c r="O441" s="59"/>
      <c r="P441" s="161">
        <f>O441*H441</f>
        <v>0</v>
      </c>
      <c r="Q441" s="161">
        <v>3.7699999999999999E-3</v>
      </c>
      <c r="R441" s="161">
        <f>Q441*H441</f>
        <v>0.36946000000000001</v>
      </c>
      <c r="S441" s="161">
        <v>0</v>
      </c>
      <c r="T441" s="162">
        <f>S441*H441</f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163" t="s">
        <v>219</v>
      </c>
      <c r="AT441" s="163" t="s">
        <v>139</v>
      </c>
      <c r="AU441" s="163" t="s">
        <v>82</v>
      </c>
      <c r="AY441" s="18" t="s">
        <v>134</v>
      </c>
      <c r="BE441" s="164">
        <f>IF(N441="základní",J441,0)</f>
        <v>0</v>
      </c>
      <c r="BF441" s="164">
        <f>IF(N441="snížená",J441,0)</f>
        <v>0</v>
      </c>
      <c r="BG441" s="164">
        <f>IF(N441="zákl. přenesená",J441,0)</f>
        <v>0</v>
      </c>
      <c r="BH441" s="164">
        <f>IF(N441="sníž. přenesená",J441,0)</f>
        <v>0</v>
      </c>
      <c r="BI441" s="164">
        <f>IF(N441="nulová",J441,0)</f>
        <v>0</v>
      </c>
      <c r="BJ441" s="18" t="s">
        <v>80</v>
      </c>
      <c r="BK441" s="164">
        <f>ROUND(I441*H441,2)</f>
        <v>0</v>
      </c>
      <c r="BL441" s="18" t="s">
        <v>219</v>
      </c>
      <c r="BM441" s="163" t="s">
        <v>543</v>
      </c>
    </row>
    <row r="442" spans="1:65" s="13" customFormat="1">
      <c r="B442" s="165"/>
      <c r="D442" s="166" t="s">
        <v>146</v>
      </c>
      <c r="E442" s="167" t="s">
        <v>1</v>
      </c>
      <c r="F442" s="168" t="s">
        <v>447</v>
      </c>
      <c r="H442" s="169">
        <v>98</v>
      </c>
      <c r="I442" s="170"/>
      <c r="L442" s="165"/>
      <c r="M442" s="171"/>
      <c r="N442" s="172"/>
      <c r="O442" s="172"/>
      <c r="P442" s="172"/>
      <c r="Q442" s="172"/>
      <c r="R442" s="172"/>
      <c r="S442" s="172"/>
      <c r="T442" s="173"/>
      <c r="AT442" s="167" t="s">
        <v>146</v>
      </c>
      <c r="AU442" s="167" t="s">
        <v>82</v>
      </c>
      <c r="AV442" s="13" t="s">
        <v>82</v>
      </c>
      <c r="AW442" s="13" t="s">
        <v>30</v>
      </c>
      <c r="AX442" s="13" t="s">
        <v>73</v>
      </c>
      <c r="AY442" s="167" t="s">
        <v>134</v>
      </c>
    </row>
    <row r="443" spans="1:65" s="14" customFormat="1">
      <c r="B443" s="174"/>
      <c r="D443" s="166" t="s">
        <v>146</v>
      </c>
      <c r="E443" s="175" t="s">
        <v>1</v>
      </c>
      <c r="F443" s="176" t="s">
        <v>148</v>
      </c>
      <c r="H443" s="177">
        <v>98</v>
      </c>
      <c r="I443" s="178"/>
      <c r="L443" s="174"/>
      <c r="M443" s="179"/>
      <c r="N443" s="180"/>
      <c r="O443" s="180"/>
      <c r="P443" s="180"/>
      <c r="Q443" s="180"/>
      <c r="R443" s="180"/>
      <c r="S443" s="180"/>
      <c r="T443" s="181"/>
      <c r="AT443" s="175" t="s">
        <v>146</v>
      </c>
      <c r="AU443" s="175" t="s">
        <v>82</v>
      </c>
      <c r="AV443" s="14" t="s">
        <v>144</v>
      </c>
      <c r="AW443" s="14" t="s">
        <v>30</v>
      </c>
      <c r="AX443" s="14" t="s">
        <v>80</v>
      </c>
      <c r="AY443" s="175" t="s">
        <v>134</v>
      </c>
    </row>
    <row r="444" spans="1:65" s="2" customFormat="1" ht="24.2" customHeight="1">
      <c r="A444" s="33"/>
      <c r="B444" s="150"/>
      <c r="C444" s="151" t="s">
        <v>544</v>
      </c>
      <c r="D444" s="151" t="s">
        <v>139</v>
      </c>
      <c r="E444" s="152" t="s">
        <v>545</v>
      </c>
      <c r="F444" s="153" t="s">
        <v>546</v>
      </c>
      <c r="G444" s="154" t="s">
        <v>547</v>
      </c>
      <c r="H444" s="155">
        <v>2</v>
      </c>
      <c r="I444" s="156"/>
      <c r="J444" s="157">
        <f>ROUND(I444*H444,2)</f>
        <v>0</v>
      </c>
      <c r="K444" s="158"/>
      <c r="L444" s="34"/>
      <c r="M444" s="159" t="s">
        <v>1</v>
      </c>
      <c r="N444" s="160" t="s">
        <v>38</v>
      </c>
      <c r="O444" s="59"/>
      <c r="P444" s="161">
        <f>O444*H444</f>
        <v>0</v>
      </c>
      <c r="Q444" s="161">
        <v>0</v>
      </c>
      <c r="R444" s="161">
        <f>Q444*H444</f>
        <v>0</v>
      </c>
      <c r="S444" s="161">
        <v>0</v>
      </c>
      <c r="T444" s="162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63" t="s">
        <v>219</v>
      </c>
      <c r="AT444" s="163" t="s">
        <v>139</v>
      </c>
      <c r="AU444" s="163" t="s">
        <v>82</v>
      </c>
      <c r="AY444" s="18" t="s">
        <v>134</v>
      </c>
      <c r="BE444" s="164">
        <f>IF(N444="základní",J444,0)</f>
        <v>0</v>
      </c>
      <c r="BF444" s="164">
        <f>IF(N444="snížená",J444,0)</f>
        <v>0</v>
      </c>
      <c r="BG444" s="164">
        <f>IF(N444="zákl. přenesená",J444,0)</f>
        <v>0</v>
      </c>
      <c r="BH444" s="164">
        <f>IF(N444="sníž. přenesená",J444,0)</f>
        <v>0</v>
      </c>
      <c r="BI444" s="164">
        <f>IF(N444="nulová",J444,0)</f>
        <v>0</v>
      </c>
      <c r="BJ444" s="18" t="s">
        <v>80</v>
      </c>
      <c r="BK444" s="164">
        <f>ROUND(I444*H444,2)</f>
        <v>0</v>
      </c>
      <c r="BL444" s="18" t="s">
        <v>219</v>
      </c>
      <c r="BM444" s="163" t="s">
        <v>548</v>
      </c>
    </row>
    <row r="445" spans="1:65" s="13" customFormat="1">
      <c r="B445" s="165"/>
      <c r="D445" s="166" t="s">
        <v>146</v>
      </c>
      <c r="E445" s="167" t="s">
        <v>1</v>
      </c>
      <c r="F445" s="168" t="s">
        <v>549</v>
      </c>
      <c r="H445" s="169">
        <v>2</v>
      </c>
      <c r="I445" s="170"/>
      <c r="L445" s="165"/>
      <c r="M445" s="171"/>
      <c r="N445" s="172"/>
      <c r="O445" s="172"/>
      <c r="P445" s="172"/>
      <c r="Q445" s="172"/>
      <c r="R445" s="172"/>
      <c r="S445" s="172"/>
      <c r="T445" s="173"/>
      <c r="AT445" s="167" t="s">
        <v>146</v>
      </c>
      <c r="AU445" s="167" t="s">
        <v>82</v>
      </c>
      <c r="AV445" s="13" t="s">
        <v>82</v>
      </c>
      <c r="AW445" s="13" t="s">
        <v>30</v>
      </c>
      <c r="AX445" s="13" t="s">
        <v>73</v>
      </c>
      <c r="AY445" s="167" t="s">
        <v>134</v>
      </c>
    </row>
    <row r="446" spans="1:65" s="14" customFormat="1">
      <c r="B446" s="174"/>
      <c r="D446" s="166" t="s">
        <v>146</v>
      </c>
      <c r="E446" s="175" t="s">
        <v>1</v>
      </c>
      <c r="F446" s="176" t="s">
        <v>148</v>
      </c>
      <c r="H446" s="177">
        <v>2</v>
      </c>
      <c r="I446" s="178"/>
      <c r="L446" s="174"/>
      <c r="M446" s="179"/>
      <c r="N446" s="180"/>
      <c r="O446" s="180"/>
      <c r="P446" s="180"/>
      <c r="Q446" s="180"/>
      <c r="R446" s="180"/>
      <c r="S446" s="180"/>
      <c r="T446" s="181"/>
      <c r="AT446" s="175" t="s">
        <v>146</v>
      </c>
      <c r="AU446" s="175" t="s">
        <v>82</v>
      </c>
      <c r="AV446" s="14" t="s">
        <v>144</v>
      </c>
      <c r="AW446" s="14" t="s">
        <v>30</v>
      </c>
      <c r="AX446" s="14" t="s">
        <v>80</v>
      </c>
      <c r="AY446" s="175" t="s">
        <v>134</v>
      </c>
    </row>
    <row r="447" spans="1:65" s="2" customFormat="1" ht="33" customHeight="1">
      <c r="A447" s="33"/>
      <c r="B447" s="150"/>
      <c r="C447" s="151" t="s">
        <v>550</v>
      </c>
      <c r="D447" s="151" t="s">
        <v>139</v>
      </c>
      <c r="E447" s="152" t="s">
        <v>551</v>
      </c>
      <c r="F447" s="153" t="s">
        <v>552</v>
      </c>
      <c r="G447" s="154" t="s">
        <v>547</v>
      </c>
      <c r="H447" s="155">
        <v>1</v>
      </c>
      <c r="I447" s="156"/>
      <c r="J447" s="157">
        <f>ROUND(I447*H447,2)</f>
        <v>0</v>
      </c>
      <c r="K447" s="158"/>
      <c r="L447" s="34"/>
      <c r="M447" s="159" t="s">
        <v>1</v>
      </c>
      <c r="N447" s="160" t="s">
        <v>38</v>
      </c>
      <c r="O447" s="59"/>
      <c r="P447" s="161">
        <f>O447*H447</f>
        <v>0</v>
      </c>
      <c r="Q447" s="161">
        <v>0</v>
      </c>
      <c r="R447" s="161">
        <f>Q447*H447</f>
        <v>0</v>
      </c>
      <c r="S447" s="161">
        <v>0</v>
      </c>
      <c r="T447" s="162">
        <f>S447*H447</f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63" t="s">
        <v>219</v>
      </c>
      <c r="AT447" s="163" t="s">
        <v>139</v>
      </c>
      <c r="AU447" s="163" t="s">
        <v>82</v>
      </c>
      <c r="AY447" s="18" t="s">
        <v>134</v>
      </c>
      <c r="BE447" s="164">
        <f>IF(N447="základní",J447,0)</f>
        <v>0</v>
      </c>
      <c r="BF447" s="164">
        <f>IF(N447="snížená",J447,0)</f>
        <v>0</v>
      </c>
      <c r="BG447" s="164">
        <f>IF(N447="zákl. přenesená",J447,0)</f>
        <v>0</v>
      </c>
      <c r="BH447" s="164">
        <f>IF(N447="sníž. přenesená",J447,0)</f>
        <v>0</v>
      </c>
      <c r="BI447" s="164">
        <f>IF(N447="nulová",J447,0)</f>
        <v>0</v>
      </c>
      <c r="BJ447" s="18" t="s">
        <v>80</v>
      </c>
      <c r="BK447" s="164">
        <f>ROUND(I447*H447,2)</f>
        <v>0</v>
      </c>
      <c r="BL447" s="18" t="s">
        <v>219</v>
      </c>
      <c r="BM447" s="163" t="s">
        <v>553</v>
      </c>
    </row>
    <row r="448" spans="1:65" s="13" customFormat="1">
      <c r="B448" s="165"/>
      <c r="D448" s="166" t="s">
        <v>146</v>
      </c>
      <c r="E448" s="167" t="s">
        <v>1</v>
      </c>
      <c r="F448" s="168" t="s">
        <v>554</v>
      </c>
      <c r="H448" s="169">
        <v>1</v>
      </c>
      <c r="I448" s="170"/>
      <c r="L448" s="165"/>
      <c r="M448" s="171"/>
      <c r="N448" s="172"/>
      <c r="O448" s="172"/>
      <c r="P448" s="172"/>
      <c r="Q448" s="172"/>
      <c r="R448" s="172"/>
      <c r="S448" s="172"/>
      <c r="T448" s="173"/>
      <c r="AT448" s="167" t="s">
        <v>146</v>
      </c>
      <c r="AU448" s="167" t="s">
        <v>82</v>
      </c>
      <c r="AV448" s="13" t="s">
        <v>82</v>
      </c>
      <c r="AW448" s="13" t="s">
        <v>30</v>
      </c>
      <c r="AX448" s="13" t="s">
        <v>80</v>
      </c>
      <c r="AY448" s="167" t="s">
        <v>134</v>
      </c>
    </row>
    <row r="449" spans="1:65" s="14" customFormat="1">
      <c r="B449" s="174"/>
      <c r="D449" s="166" t="s">
        <v>146</v>
      </c>
      <c r="E449" s="175" t="s">
        <v>1</v>
      </c>
      <c r="F449" s="176" t="s">
        <v>148</v>
      </c>
      <c r="H449" s="177">
        <v>1</v>
      </c>
      <c r="I449" s="178"/>
      <c r="L449" s="174"/>
      <c r="M449" s="179"/>
      <c r="N449" s="180"/>
      <c r="O449" s="180"/>
      <c r="P449" s="180"/>
      <c r="Q449" s="180"/>
      <c r="R449" s="180"/>
      <c r="S449" s="180"/>
      <c r="T449" s="181"/>
      <c r="AT449" s="175" t="s">
        <v>146</v>
      </c>
      <c r="AU449" s="175" t="s">
        <v>82</v>
      </c>
      <c r="AV449" s="14" t="s">
        <v>144</v>
      </c>
      <c r="AW449" s="14" t="s">
        <v>30</v>
      </c>
      <c r="AX449" s="14" t="s">
        <v>73</v>
      </c>
      <c r="AY449" s="175" t="s">
        <v>134</v>
      </c>
    </row>
    <row r="450" spans="1:65" s="2" customFormat="1" ht="24.2" customHeight="1">
      <c r="A450" s="33"/>
      <c r="B450" s="150"/>
      <c r="C450" s="151" t="s">
        <v>555</v>
      </c>
      <c r="D450" s="151" t="s">
        <v>139</v>
      </c>
      <c r="E450" s="152" t="s">
        <v>556</v>
      </c>
      <c r="F450" s="153" t="s">
        <v>557</v>
      </c>
      <c r="G450" s="154" t="s">
        <v>235</v>
      </c>
      <c r="H450" s="155">
        <v>6.9379999999999997</v>
      </c>
      <c r="I450" s="156"/>
      <c r="J450" s="157">
        <f>ROUND(I450*H450,2)</f>
        <v>0</v>
      </c>
      <c r="K450" s="158"/>
      <c r="L450" s="34"/>
      <c r="M450" s="159" t="s">
        <v>1</v>
      </c>
      <c r="N450" s="160" t="s">
        <v>38</v>
      </c>
      <c r="O450" s="59"/>
      <c r="P450" s="161">
        <f>O450*H450</f>
        <v>0</v>
      </c>
      <c r="Q450" s="161">
        <v>0</v>
      </c>
      <c r="R450" s="161">
        <f>Q450*H450</f>
        <v>0</v>
      </c>
      <c r="S450" s="161">
        <v>0</v>
      </c>
      <c r="T450" s="162">
        <f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63" t="s">
        <v>219</v>
      </c>
      <c r="AT450" s="163" t="s">
        <v>139</v>
      </c>
      <c r="AU450" s="163" t="s">
        <v>82</v>
      </c>
      <c r="AY450" s="18" t="s">
        <v>134</v>
      </c>
      <c r="BE450" s="164">
        <f>IF(N450="základní",J450,0)</f>
        <v>0</v>
      </c>
      <c r="BF450" s="164">
        <f>IF(N450="snížená",J450,0)</f>
        <v>0</v>
      </c>
      <c r="BG450" s="164">
        <f>IF(N450="zákl. přenesená",J450,0)</f>
        <v>0</v>
      </c>
      <c r="BH450" s="164">
        <f>IF(N450="sníž. přenesená",J450,0)</f>
        <v>0</v>
      </c>
      <c r="BI450" s="164">
        <f>IF(N450="nulová",J450,0)</f>
        <v>0</v>
      </c>
      <c r="BJ450" s="18" t="s">
        <v>80</v>
      </c>
      <c r="BK450" s="164">
        <f>ROUND(I450*H450,2)</f>
        <v>0</v>
      </c>
      <c r="BL450" s="18" t="s">
        <v>219</v>
      </c>
      <c r="BM450" s="163" t="s">
        <v>558</v>
      </c>
    </row>
    <row r="451" spans="1:65" s="12" customFormat="1" ht="22.9" customHeight="1">
      <c r="B451" s="137"/>
      <c r="D451" s="138" t="s">
        <v>72</v>
      </c>
      <c r="E451" s="148" t="s">
        <v>559</v>
      </c>
      <c r="F451" s="148" t="s">
        <v>560</v>
      </c>
      <c r="I451" s="140"/>
      <c r="J451" s="149">
        <f>BK451</f>
        <v>0</v>
      </c>
      <c r="L451" s="137"/>
      <c r="M451" s="142"/>
      <c r="N451" s="143"/>
      <c r="O451" s="143"/>
      <c r="P451" s="144">
        <f>SUM(P452:P484)</f>
        <v>0</v>
      </c>
      <c r="Q451" s="143"/>
      <c r="R451" s="144">
        <f>SUM(R452:R484)</f>
        <v>0.34460800000000003</v>
      </c>
      <c r="S451" s="143"/>
      <c r="T451" s="145">
        <f>SUM(T452:T484)</f>
        <v>14.63626</v>
      </c>
      <c r="AR451" s="138" t="s">
        <v>82</v>
      </c>
      <c r="AT451" s="146" t="s">
        <v>72</v>
      </c>
      <c r="AU451" s="146" t="s">
        <v>80</v>
      </c>
      <c r="AY451" s="138" t="s">
        <v>134</v>
      </c>
      <c r="BK451" s="147">
        <f>SUM(BK452:BK484)</f>
        <v>0</v>
      </c>
    </row>
    <row r="452" spans="1:65" s="2" customFormat="1" ht="24.2" customHeight="1">
      <c r="A452" s="33"/>
      <c r="B452" s="150"/>
      <c r="C452" s="151" t="s">
        <v>561</v>
      </c>
      <c r="D452" s="151" t="s">
        <v>139</v>
      </c>
      <c r="E452" s="152" t="s">
        <v>562</v>
      </c>
      <c r="F452" s="153" t="s">
        <v>563</v>
      </c>
      <c r="G452" s="154" t="s">
        <v>156</v>
      </c>
      <c r="H452" s="155">
        <v>68</v>
      </c>
      <c r="I452" s="156"/>
      <c r="J452" s="157">
        <f>ROUND(I452*H452,2)</f>
        <v>0</v>
      </c>
      <c r="K452" s="158"/>
      <c r="L452" s="34"/>
      <c r="M452" s="159" t="s">
        <v>1</v>
      </c>
      <c r="N452" s="160" t="s">
        <v>38</v>
      </c>
      <c r="O452" s="59"/>
      <c r="P452" s="161">
        <f>O452*H452</f>
        <v>0</v>
      </c>
      <c r="Q452" s="161">
        <v>0</v>
      </c>
      <c r="R452" s="161">
        <f>Q452*H452</f>
        <v>0</v>
      </c>
      <c r="S452" s="161">
        <v>0</v>
      </c>
      <c r="T452" s="162">
        <f>S452*H452</f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63" t="s">
        <v>219</v>
      </c>
      <c r="AT452" s="163" t="s">
        <v>139</v>
      </c>
      <c r="AU452" s="163" t="s">
        <v>82</v>
      </c>
      <c r="AY452" s="18" t="s">
        <v>134</v>
      </c>
      <c r="BE452" s="164">
        <f>IF(N452="základní",J452,0)</f>
        <v>0</v>
      </c>
      <c r="BF452" s="164">
        <f>IF(N452="snížená",J452,0)</f>
        <v>0</v>
      </c>
      <c r="BG452" s="164">
        <f>IF(N452="zákl. přenesená",J452,0)</f>
        <v>0</v>
      </c>
      <c r="BH452" s="164">
        <f>IF(N452="sníž. přenesená",J452,0)</f>
        <v>0</v>
      </c>
      <c r="BI452" s="164">
        <f>IF(N452="nulová",J452,0)</f>
        <v>0</v>
      </c>
      <c r="BJ452" s="18" t="s">
        <v>80</v>
      </c>
      <c r="BK452" s="164">
        <f>ROUND(I452*H452,2)</f>
        <v>0</v>
      </c>
      <c r="BL452" s="18" t="s">
        <v>219</v>
      </c>
      <c r="BM452" s="163" t="s">
        <v>564</v>
      </c>
    </row>
    <row r="453" spans="1:65" s="13" customFormat="1">
      <c r="B453" s="165"/>
      <c r="D453" s="166" t="s">
        <v>146</v>
      </c>
      <c r="E453" s="167" t="s">
        <v>1</v>
      </c>
      <c r="F453" s="168" t="s">
        <v>417</v>
      </c>
      <c r="H453" s="169">
        <v>68</v>
      </c>
      <c r="I453" s="170"/>
      <c r="L453" s="165"/>
      <c r="M453" s="171"/>
      <c r="N453" s="172"/>
      <c r="O453" s="172"/>
      <c r="P453" s="172"/>
      <c r="Q453" s="172"/>
      <c r="R453" s="172"/>
      <c r="S453" s="172"/>
      <c r="T453" s="173"/>
      <c r="AT453" s="167" t="s">
        <v>146</v>
      </c>
      <c r="AU453" s="167" t="s">
        <v>82</v>
      </c>
      <c r="AV453" s="13" t="s">
        <v>82</v>
      </c>
      <c r="AW453" s="13" t="s">
        <v>30</v>
      </c>
      <c r="AX453" s="13" t="s">
        <v>73</v>
      </c>
      <c r="AY453" s="167" t="s">
        <v>134</v>
      </c>
    </row>
    <row r="454" spans="1:65" s="14" customFormat="1">
      <c r="B454" s="174"/>
      <c r="D454" s="166" t="s">
        <v>146</v>
      </c>
      <c r="E454" s="175" t="s">
        <v>1</v>
      </c>
      <c r="F454" s="176" t="s">
        <v>148</v>
      </c>
      <c r="H454" s="177">
        <v>68</v>
      </c>
      <c r="I454" s="178"/>
      <c r="L454" s="174"/>
      <c r="M454" s="179"/>
      <c r="N454" s="180"/>
      <c r="O454" s="180"/>
      <c r="P454" s="180"/>
      <c r="Q454" s="180"/>
      <c r="R454" s="180"/>
      <c r="S454" s="180"/>
      <c r="T454" s="181"/>
      <c r="AT454" s="175" t="s">
        <v>146</v>
      </c>
      <c r="AU454" s="175" t="s">
        <v>82</v>
      </c>
      <c r="AV454" s="14" t="s">
        <v>144</v>
      </c>
      <c r="AW454" s="14" t="s">
        <v>30</v>
      </c>
      <c r="AX454" s="14" t="s">
        <v>80</v>
      </c>
      <c r="AY454" s="175" t="s">
        <v>134</v>
      </c>
    </row>
    <row r="455" spans="1:65" s="2" customFormat="1" ht="16.5" customHeight="1">
      <c r="A455" s="33"/>
      <c r="B455" s="150"/>
      <c r="C455" s="151" t="s">
        <v>565</v>
      </c>
      <c r="D455" s="151" t="s">
        <v>139</v>
      </c>
      <c r="E455" s="152" t="s">
        <v>566</v>
      </c>
      <c r="F455" s="153" t="s">
        <v>567</v>
      </c>
      <c r="G455" s="154" t="s">
        <v>156</v>
      </c>
      <c r="H455" s="155">
        <v>70</v>
      </c>
      <c r="I455" s="156"/>
      <c r="J455" s="157">
        <f>ROUND(I455*H455,2)</f>
        <v>0</v>
      </c>
      <c r="K455" s="158"/>
      <c r="L455" s="34"/>
      <c r="M455" s="159" t="s">
        <v>1</v>
      </c>
      <c r="N455" s="160" t="s">
        <v>38</v>
      </c>
      <c r="O455" s="59"/>
      <c r="P455" s="161">
        <f>O455*H455</f>
        <v>0</v>
      </c>
      <c r="Q455" s="161">
        <v>1.0000000000000001E-5</v>
      </c>
      <c r="R455" s="161">
        <f>Q455*H455</f>
        <v>7.000000000000001E-4</v>
      </c>
      <c r="S455" s="161">
        <v>0</v>
      </c>
      <c r="T455" s="162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63" t="s">
        <v>219</v>
      </c>
      <c r="AT455" s="163" t="s">
        <v>139</v>
      </c>
      <c r="AU455" s="163" t="s">
        <v>82</v>
      </c>
      <c r="AY455" s="18" t="s">
        <v>134</v>
      </c>
      <c r="BE455" s="164">
        <f>IF(N455="základní",J455,0)</f>
        <v>0</v>
      </c>
      <c r="BF455" s="164">
        <f>IF(N455="snížená",J455,0)</f>
        <v>0</v>
      </c>
      <c r="BG455" s="164">
        <f>IF(N455="zákl. přenesená",J455,0)</f>
        <v>0</v>
      </c>
      <c r="BH455" s="164">
        <f>IF(N455="sníž. přenesená",J455,0)</f>
        <v>0</v>
      </c>
      <c r="BI455" s="164">
        <f>IF(N455="nulová",J455,0)</f>
        <v>0</v>
      </c>
      <c r="BJ455" s="18" t="s">
        <v>80</v>
      </c>
      <c r="BK455" s="164">
        <f>ROUND(I455*H455,2)</f>
        <v>0</v>
      </c>
      <c r="BL455" s="18" t="s">
        <v>219</v>
      </c>
      <c r="BM455" s="163" t="s">
        <v>568</v>
      </c>
    </row>
    <row r="456" spans="1:65" s="13" customFormat="1">
      <c r="B456" s="165"/>
      <c r="D456" s="166" t="s">
        <v>146</v>
      </c>
      <c r="E456" s="167" t="s">
        <v>1</v>
      </c>
      <c r="F456" s="168" t="s">
        <v>569</v>
      </c>
      <c r="H456" s="169">
        <v>70</v>
      </c>
      <c r="I456" s="170"/>
      <c r="L456" s="165"/>
      <c r="M456" s="171"/>
      <c r="N456" s="172"/>
      <c r="O456" s="172"/>
      <c r="P456" s="172"/>
      <c r="Q456" s="172"/>
      <c r="R456" s="172"/>
      <c r="S456" s="172"/>
      <c r="T456" s="173"/>
      <c r="AT456" s="167" t="s">
        <v>146</v>
      </c>
      <c r="AU456" s="167" t="s">
        <v>82</v>
      </c>
      <c r="AV456" s="13" t="s">
        <v>82</v>
      </c>
      <c r="AW456" s="13" t="s">
        <v>30</v>
      </c>
      <c r="AX456" s="13" t="s">
        <v>73</v>
      </c>
      <c r="AY456" s="167" t="s">
        <v>134</v>
      </c>
    </row>
    <row r="457" spans="1:65" s="14" customFormat="1">
      <c r="B457" s="174"/>
      <c r="D457" s="166" t="s">
        <v>146</v>
      </c>
      <c r="E457" s="175" t="s">
        <v>1</v>
      </c>
      <c r="F457" s="176" t="s">
        <v>148</v>
      </c>
      <c r="H457" s="177">
        <v>70</v>
      </c>
      <c r="I457" s="178"/>
      <c r="L457" s="174"/>
      <c r="M457" s="179"/>
      <c r="N457" s="180"/>
      <c r="O457" s="180"/>
      <c r="P457" s="180"/>
      <c r="Q457" s="180"/>
      <c r="R457" s="180"/>
      <c r="S457" s="180"/>
      <c r="T457" s="181"/>
      <c r="AT457" s="175" t="s">
        <v>146</v>
      </c>
      <c r="AU457" s="175" t="s">
        <v>82</v>
      </c>
      <c r="AV457" s="14" t="s">
        <v>144</v>
      </c>
      <c r="AW457" s="14" t="s">
        <v>30</v>
      </c>
      <c r="AX457" s="14" t="s">
        <v>80</v>
      </c>
      <c r="AY457" s="175" t="s">
        <v>134</v>
      </c>
    </row>
    <row r="458" spans="1:65" s="2" customFormat="1" ht="24.2" customHeight="1">
      <c r="A458" s="33"/>
      <c r="B458" s="150"/>
      <c r="C458" s="190" t="s">
        <v>570</v>
      </c>
      <c r="D458" s="190" t="s">
        <v>159</v>
      </c>
      <c r="E458" s="191" t="s">
        <v>571</v>
      </c>
      <c r="F458" s="192" t="s">
        <v>572</v>
      </c>
      <c r="G458" s="193" t="s">
        <v>206</v>
      </c>
      <c r="H458" s="194">
        <v>14</v>
      </c>
      <c r="I458" s="195"/>
      <c r="J458" s="196">
        <f>ROUND(I458*H458,2)</f>
        <v>0</v>
      </c>
      <c r="K458" s="197"/>
      <c r="L458" s="198"/>
      <c r="M458" s="199" t="s">
        <v>1</v>
      </c>
      <c r="N458" s="200" t="s">
        <v>38</v>
      </c>
      <c r="O458" s="59"/>
      <c r="P458" s="161">
        <f>O458*H458</f>
        <v>0</v>
      </c>
      <c r="Q458" s="161">
        <v>5.0000000000000001E-4</v>
      </c>
      <c r="R458" s="161">
        <f>Q458*H458</f>
        <v>7.0000000000000001E-3</v>
      </c>
      <c r="S458" s="161">
        <v>0</v>
      </c>
      <c r="T458" s="162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63" t="s">
        <v>319</v>
      </c>
      <c r="AT458" s="163" t="s">
        <v>159</v>
      </c>
      <c r="AU458" s="163" t="s">
        <v>82</v>
      </c>
      <c r="AY458" s="18" t="s">
        <v>134</v>
      </c>
      <c r="BE458" s="164">
        <f>IF(N458="základní",J458,0)</f>
        <v>0</v>
      </c>
      <c r="BF458" s="164">
        <f>IF(N458="snížená",J458,0)</f>
        <v>0</v>
      </c>
      <c r="BG458" s="164">
        <f>IF(N458="zákl. přenesená",J458,0)</f>
        <v>0</v>
      </c>
      <c r="BH458" s="164">
        <f>IF(N458="sníž. přenesená",J458,0)</f>
        <v>0</v>
      </c>
      <c r="BI458" s="164">
        <f>IF(N458="nulová",J458,0)</f>
        <v>0</v>
      </c>
      <c r="BJ458" s="18" t="s">
        <v>80</v>
      </c>
      <c r="BK458" s="164">
        <f>ROUND(I458*H458,2)</f>
        <v>0</v>
      </c>
      <c r="BL458" s="18" t="s">
        <v>219</v>
      </c>
      <c r="BM458" s="163" t="s">
        <v>573</v>
      </c>
    </row>
    <row r="459" spans="1:65" s="13" customFormat="1">
      <c r="B459" s="165"/>
      <c r="D459" s="166" t="s">
        <v>146</v>
      </c>
      <c r="E459" s="167" t="s">
        <v>1</v>
      </c>
      <c r="F459" s="168" t="s">
        <v>209</v>
      </c>
      <c r="H459" s="169">
        <v>14</v>
      </c>
      <c r="I459" s="170"/>
      <c r="L459" s="165"/>
      <c r="M459" s="171"/>
      <c r="N459" s="172"/>
      <c r="O459" s="172"/>
      <c r="P459" s="172"/>
      <c r="Q459" s="172"/>
      <c r="R459" s="172"/>
      <c r="S459" s="172"/>
      <c r="T459" s="173"/>
      <c r="AT459" s="167" t="s">
        <v>146</v>
      </c>
      <c r="AU459" s="167" t="s">
        <v>82</v>
      </c>
      <c r="AV459" s="13" t="s">
        <v>82</v>
      </c>
      <c r="AW459" s="13" t="s">
        <v>30</v>
      </c>
      <c r="AX459" s="13" t="s">
        <v>73</v>
      </c>
      <c r="AY459" s="167" t="s">
        <v>134</v>
      </c>
    </row>
    <row r="460" spans="1:65" s="14" customFormat="1">
      <c r="B460" s="174"/>
      <c r="D460" s="166" t="s">
        <v>146</v>
      </c>
      <c r="E460" s="175" t="s">
        <v>1</v>
      </c>
      <c r="F460" s="176" t="s">
        <v>148</v>
      </c>
      <c r="H460" s="177">
        <v>14</v>
      </c>
      <c r="I460" s="178"/>
      <c r="L460" s="174"/>
      <c r="M460" s="179"/>
      <c r="N460" s="180"/>
      <c r="O460" s="180"/>
      <c r="P460" s="180"/>
      <c r="Q460" s="180"/>
      <c r="R460" s="180"/>
      <c r="S460" s="180"/>
      <c r="T460" s="181"/>
      <c r="AT460" s="175" t="s">
        <v>146</v>
      </c>
      <c r="AU460" s="175" t="s">
        <v>82</v>
      </c>
      <c r="AV460" s="14" t="s">
        <v>144</v>
      </c>
      <c r="AW460" s="14" t="s">
        <v>30</v>
      </c>
      <c r="AX460" s="14" t="s">
        <v>80</v>
      </c>
      <c r="AY460" s="175" t="s">
        <v>134</v>
      </c>
    </row>
    <row r="461" spans="1:65" s="2" customFormat="1" ht="24.2" customHeight="1">
      <c r="A461" s="33"/>
      <c r="B461" s="150"/>
      <c r="C461" s="151" t="s">
        <v>574</v>
      </c>
      <c r="D461" s="151" t="s">
        <v>139</v>
      </c>
      <c r="E461" s="152" t="s">
        <v>575</v>
      </c>
      <c r="F461" s="153" t="s">
        <v>576</v>
      </c>
      <c r="G461" s="154" t="s">
        <v>142</v>
      </c>
      <c r="H461" s="155">
        <v>806</v>
      </c>
      <c r="I461" s="156"/>
      <c r="J461" s="157">
        <f>ROUND(I461*H461,2)</f>
        <v>0</v>
      </c>
      <c r="K461" s="158"/>
      <c r="L461" s="34"/>
      <c r="M461" s="159" t="s">
        <v>1</v>
      </c>
      <c r="N461" s="160" t="s">
        <v>38</v>
      </c>
      <c r="O461" s="59"/>
      <c r="P461" s="161">
        <f>O461*H461</f>
        <v>0</v>
      </c>
      <c r="Q461" s="161">
        <v>0</v>
      </c>
      <c r="R461" s="161">
        <f>Q461*H461</f>
        <v>0</v>
      </c>
      <c r="S461" s="161">
        <v>1.7780000000000001E-2</v>
      </c>
      <c r="T461" s="162">
        <f>S461*H461</f>
        <v>14.330680000000001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163" t="s">
        <v>219</v>
      </c>
      <c r="AT461" s="163" t="s">
        <v>139</v>
      </c>
      <c r="AU461" s="163" t="s">
        <v>82</v>
      </c>
      <c r="AY461" s="18" t="s">
        <v>134</v>
      </c>
      <c r="BE461" s="164">
        <f>IF(N461="základní",J461,0)</f>
        <v>0</v>
      </c>
      <c r="BF461" s="164">
        <f>IF(N461="snížená",J461,0)</f>
        <v>0</v>
      </c>
      <c r="BG461" s="164">
        <f>IF(N461="zákl. přenesená",J461,0)</f>
        <v>0</v>
      </c>
      <c r="BH461" s="164">
        <f>IF(N461="sníž. přenesená",J461,0)</f>
        <v>0</v>
      </c>
      <c r="BI461" s="164">
        <f>IF(N461="nulová",J461,0)</f>
        <v>0</v>
      </c>
      <c r="BJ461" s="18" t="s">
        <v>80</v>
      </c>
      <c r="BK461" s="164">
        <f>ROUND(I461*H461,2)</f>
        <v>0</v>
      </c>
      <c r="BL461" s="18" t="s">
        <v>219</v>
      </c>
      <c r="BM461" s="163" t="s">
        <v>577</v>
      </c>
    </row>
    <row r="462" spans="1:65" s="13" customFormat="1">
      <c r="B462" s="165"/>
      <c r="D462" s="166" t="s">
        <v>146</v>
      </c>
      <c r="E462" s="167" t="s">
        <v>1</v>
      </c>
      <c r="F462" s="168" t="s">
        <v>362</v>
      </c>
      <c r="H462" s="169">
        <v>806</v>
      </c>
      <c r="I462" s="170"/>
      <c r="L462" s="165"/>
      <c r="M462" s="171"/>
      <c r="N462" s="172"/>
      <c r="O462" s="172"/>
      <c r="P462" s="172"/>
      <c r="Q462" s="172"/>
      <c r="R462" s="172"/>
      <c r="S462" s="172"/>
      <c r="T462" s="173"/>
      <c r="AT462" s="167" t="s">
        <v>146</v>
      </c>
      <c r="AU462" s="167" t="s">
        <v>82</v>
      </c>
      <c r="AV462" s="13" t="s">
        <v>82</v>
      </c>
      <c r="AW462" s="13" t="s">
        <v>30</v>
      </c>
      <c r="AX462" s="13" t="s">
        <v>73</v>
      </c>
      <c r="AY462" s="167" t="s">
        <v>134</v>
      </c>
    </row>
    <row r="463" spans="1:65" s="14" customFormat="1">
      <c r="B463" s="174"/>
      <c r="D463" s="166" t="s">
        <v>146</v>
      </c>
      <c r="E463" s="175" t="s">
        <v>1</v>
      </c>
      <c r="F463" s="176" t="s">
        <v>148</v>
      </c>
      <c r="H463" s="177">
        <v>806</v>
      </c>
      <c r="I463" s="178"/>
      <c r="L463" s="174"/>
      <c r="M463" s="179"/>
      <c r="N463" s="180"/>
      <c r="O463" s="180"/>
      <c r="P463" s="180"/>
      <c r="Q463" s="180"/>
      <c r="R463" s="180"/>
      <c r="S463" s="180"/>
      <c r="T463" s="181"/>
      <c r="AT463" s="175" t="s">
        <v>146</v>
      </c>
      <c r="AU463" s="175" t="s">
        <v>82</v>
      </c>
      <c r="AV463" s="14" t="s">
        <v>144</v>
      </c>
      <c r="AW463" s="14" t="s">
        <v>30</v>
      </c>
      <c r="AX463" s="14" t="s">
        <v>80</v>
      </c>
      <c r="AY463" s="175" t="s">
        <v>134</v>
      </c>
    </row>
    <row r="464" spans="1:65" s="2" customFormat="1" ht="37.9" customHeight="1">
      <c r="A464" s="33"/>
      <c r="B464" s="150"/>
      <c r="C464" s="151" t="s">
        <v>578</v>
      </c>
      <c r="D464" s="151" t="s">
        <v>139</v>
      </c>
      <c r="E464" s="152" t="s">
        <v>579</v>
      </c>
      <c r="F464" s="153" t="s">
        <v>580</v>
      </c>
      <c r="G464" s="154" t="s">
        <v>156</v>
      </c>
      <c r="H464" s="155">
        <v>66</v>
      </c>
      <c r="I464" s="156"/>
      <c r="J464" s="157">
        <f>ROUND(I464*H464,2)</f>
        <v>0</v>
      </c>
      <c r="K464" s="158"/>
      <c r="L464" s="34"/>
      <c r="M464" s="159" t="s">
        <v>1</v>
      </c>
      <c r="N464" s="160" t="s">
        <v>38</v>
      </c>
      <c r="O464" s="59"/>
      <c r="P464" s="161">
        <f>O464*H464</f>
        <v>0</v>
      </c>
      <c r="Q464" s="161">
        <v>0</v>
      </c>
      <c r="R464" s="161">
        <f>Q464*H464</f>
        <v>0</v>
      </c>
      <c r="S464" s="161">
        <v>4.6299999999999996E-3</v>
      </c>
      <c r="T464" s="162">
        <f>S464*H464</f>
        <v>0.30557999999999996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63" t="s">
        <v>219</v>
      </c>
      <c r="AT464" s="163" t="s">
        <v>139</v>
      </c>
      <c r="AU464" s="163" t="s">
        <v>82</v>
      </c>
      <c r="AY464" s="18" t="s">
        <v>134</v>
      </c>
      <c r="BE464" s="164">
        <f>IF(N464="základní",J464,0)</f>
        <v>0</v>
      </c>
      <c r="BF464" s="164">
        <f>IF(N464="snížená",J464,0)</f>
        <v>0</v>
      </c>
      <c r="BG464" s="164">
        <f>IF(N464="zákl. přenesená",J464,0)</f>
        <v>0</v>
      </c>
      <c r="BH464" s="164">
        <f>IF(N464="sníž. přenesená",J464,0)</f>
        <v>0</v>
      </c>
      <c r="BI464" s="164">
        <f>IF(N464="nulová",J464,0)</f>
        <v>0</v>
      </c>
      <c r="BJ464" s="18" t="s">
        <v>80</v>
      </c>
      <c r="BK464" s="164">
        <f>ROUND(I464*H464,2)</f>
        <v>0</v>
      </c>
      <c r="BL464" s="18" t="s">
        <v>219</v>
      </c>
      <c r="BM464" s="163" t="s">
        <v>581</v>
      </c>
    </row>
    <row r="465" spans="1:65" s="13" customFormat="1">
      <c r="B465" s="165"/>
      <c r="D465" s="166" t="s">
        <v>146</v>
      </c>
      <c r="E465" s="167" t="s">
        <v>1</v>
      </c>
      <c r="F465" s="168" t="s">
        <v>582</v>
      </c>
      <c r="H465" s="169">
        <v>66</v>
      </c>
      <c r="I465" s="170"/>
      <c r="L465" s="165"/>
      <c r="M465" s="171"/>
      <c r="N465" s="172"/>
      <c r="O465" s="172"/>
      <c r="P465" s="172"/>
      <c r="Q465" s="172"/>
      <c r="R465" s="172"/>
      <c r="S465" s="172"/>
      <c r="T465" s="173"/>
      <c r="AT465" s="167" t="s">
        <v>146</v>
      </c>
      <c r="AU465" s="167" t="s">
        <v>82</v>
      </c>
      <c r="AV465" s="13" t="s">
        <v>82</v>
      </c>
      <c r="AW465" s="13" t="s">
        <v>30</v>
      </c>
      <c r="AX465" s="13" t="s">
        <v>73</v>
      </c>
      <c r="AY465" s="167" t="s">
        <v>134</v>
      </c>
    </row>
    <row r="466" spans="1:65" s="14" customFormat="1">
      <c r="B466" s="174"/>
      <c r="D466" s="166" t="s">
        <v>146</v>
      </c>
      <c r="E466" s="175" t="s">
        <v>1</v>
      </c>
      <c r="F466" s="176" t="s">
        <v>148</v>
      </c>
      <c r="H466" s="177">
        <v>66</v>
      </c>
      <c r="I466" s="178"/>
      <c r="L466" s="174"/>
      <c r="M466" s="179"/>
      <c r="N466" s="180"/>
      <c r="O466" s="180"/>
      <c r="P466" s="180"/>
      <c r="Q466" s="180"/>
      <c r="R466" s="180"/>
      <c r="S466" s="180"/>
      <c r="T466" s="181"/>
      <c r="AT466" s="175" t="s">
        <v>146</v>
      </c>
      <c r="AU466" s="175" t="s">
        <v>82</v>
      </c>
      <c r="AV466" s="14" t="s">
        <v>144</v>
      </c>
      <c r="AW466" s="14" t="s">
        <v>30</v>
      </c>
      <c r="AX466" s="14" t="s">
        <v>80</v>
      </c>
      <c r="AY466" s="175" t="s">
        <v>134</v>
      </c>
    </row>
    <row r="467" spans="1:65" s="2" customFormat="1" ht="24.2" customHeight="1">
      <c r="A467" s="33"/>
      <c r="B467" s="150"/>
      <c r="C467" s="151" t="s">
        <v>583</v>
      </c>
      <c r="D467" s="151" t="s">
        <v>139</v>
      </c>
      <c r="E467" s="152" t="s">
        <v>584</v>
      </c>
      <c r="F467" s="153" t="s">
        <v>585</v>
      </c>
      <c r="G467" s="154" t="s">
        <v>142</v>
      </c>
      <c r="H467" s="155">
        <v>806</v>
      </c>
      <c r="I467" s="156"/>
      <c r="J467" s="157">
        <f>ROUND(I467*H467,2)</f>
        <v>0</v>
      </c>
      <c r="K467" s="158"/>
      <c r="L467" s="34"/>
      <c r="M467" s="159" t="s">
        <v>1</v>
      </c>
      <c r="N467" s="160" t="s">
        <v>38</v>
      </c>
      <c r="O467" s="59"/>
      <c r="P467" s="161">
        <f>O467*H467</f>
        <v>0</v>
      </c>
      <c r="Q467" s="161">
        <v>0</v>
      </c>
      <c r="R467" s="161">
        <f>Q467*H467</f>
        <v>0</v>
      </c>
      <c r="S467" s="161">
        <v>0</v>
      </c>
      <c r="T467" s="162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63" t="s">
        <v>219</v>
      </c>
      <c r="AT467" s="163" t="s">
        <v>139</v>
      </c>
      <c r="AU467" s="163" t="s">
        <v>82</v>
      </c>
      <c r="AY467" s="18" t="s">
        <v>134</v>
      </c>
      <c r="BE467" s="164">
        <f>IF(N467="základní",J467,0)</f>
        <v>0</v>
      </c>
      <c r="BF467" s="164">
        <f>IF(N467="snížená",J467,0)</f>
        <v>0</v>
      </c>
      <c r="BG467" s="164">
        <f>IF(N467="zákl. přenesená",J467,0)</f>
        <v>0</v>
      </c>
      <c r="BH467" s="164">
        <f>IF(N467="sníž. přenesená",J467,0)</f>
        <v>0</v>
      </c>
      <c r="BI467" s="164">
        <f>IF(N467="nulová",J467,0)</f>
        <v>0</v>
      </c>
      <c r="BJ467" s="18" t="s">
        <v>80</v>
      </c>
      <c r="BK467" s="164">
        <f>ROUND(I467*H467,2)</f>
        <v>0</v>
      </c>
      <c r="BL467" s="18" t="s">
        <v>219</v>
      </c>
      <c r="BM467" s="163" t="s">
        <v>586</v>
      </c>
    </row>
    <row r="468" spans="1:65" s="13" customFormat="1">
      <c r="B468" s="165"/>
      <c r="D468" s="166" t="s">
        <v>146</v>
      </c>
      <c r="E468" s="167" t="s">
        <v>1</v>
      </c>
      <c r="F468" s="168" t="s">
        <v>362</v>
      </c>
      <c r="H468" s="169">
        <v>806</v>
      </c>
      <c r="I468" s="170"/>
      <c r="L468" s="165"/>
      <c r="M468" s="171"/>
      <c r="N468" s="172"/>
      <c r="O468" s="172"/>
      <c r="P468" s="172"/>
      <c r="Q468" s="172"/>
      <c r="R468" s="172"/>
      <c r="S468" s="172"/>
      <c r="T468" s="173"/>
      <c r="AT468" s="167" t="s">
        <v>146</v>
      </c>
      <c r="AU468" s="167" t="s">
        <v>82</v>
      </c>
      <c r="AV468" s="13" t="s">
        <v>82</v>
      </c>
      <c r="AW468" s="13" t="s">
        <v>30</v>
      </c>
      <c r="AX468" s="13" t="s">
        <v>73</v>
      </c>
      <c r="AY468" s="167" t="s">
        <v>134</v>
      </c>
    </row>
    <row r="469" spans="1:65" s="14" customFormat="1">
      <c r="B469" s="174"/>
      <c r="D469" s="166" t="s">
        <v>146</v>
      </c>
      <c r="E469" s="175" t="s">
        <v>1</v>
      </c>
      <c r="F469" s="176" t="s">
        <v>148</v>
      </c>
      <c r="H469" s="177">
        <v>806</v>
      </c>
      <c r="I469" s="178"/>
      <c r="L469" s="174"/>
      <c r="M469" s="179"/>
      <c r="N469" s="180"/>
      <c r="O469" s="180"/>
      <c r="P469" s="180"/>
      <c r="Q469" s="180"/>
      <c r="R469" s="180"/>
      <c r="S469" s="180"/>
      <c r="T469" s="181"/>
      <c r="AT469" s="175" t="s">
        <v>146</v>
      </c>
      <c r="AU469" s="175" t="s">
        <v>82</v>
      </c>
      <c r="AV469" s="14" t="s">
        <v>144</v>
      </c>
      <c r="AW469" s="14" t="s">
        <v>30</v>
      </c>
      <c r="AX469" s="14" t="s">
        <v>80</v>
      </c>
      <c r="AY469" s="175" t="s">
        <v>134</v>
      </c>
    </row>
    <row r="470" spans="1:65" s="2" customFormat="1" ht="33" customHeight="1">
      <c r="A470" s="33"/>
      <c r="B470" s="150"/>
      <c r="C470" s="151" t="s">
        <v>587</v>
      </c>
      <c r="D470" s="151" t="s">
        <v>139</v>
      </c>
      <c r="E470" s="152" t="s">
        <v>588</v>
      </c>
      <c r="F470" s="153" t="s">
        <v>589</v>
      </c>
      <c r="G470" s="154" t="s">
        <v>156</v>
      </c>
      <c r="H470" s="155">
        <v>66</v>
      </c>
      <c r="I470" s="156"/>
      <c r="J470" s="157">
        <f>ROUND(I470*H470,2)</f>
        <v>0</v>
      </c>
      <c r="K470" s="158"/>
      <c r="L470" s="34"/>
      <c r="M470" s="159" t="s">
        <v>1</v>
      </c>
      <c r="N470" s="160" t="s">
        <v>38</v>
      </c>
      <c r="O470" s="59"/>
      <c r="P470" s="161">
        <f>O470*H470</f>
        <v>0</v>
      </c>
      <c r="Q470" s="161">
        <v>0</v>
      </c>
      <c r="R470" s="161">
        <f>Q470*H470</f>
        <v>0</v>
      </c>
      <c r="S470" s="161">
        <v>0</v>
      </c>
      <c r="T470" s="162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63" t="s">
        <v>219</v>
      </c>
      <c r="AT470" s="163" t="s">
        <v>139</v>
      </c>
      <c r="AU470" s="163" t="s">
        <v>82</v>
      </c>
      <c r="AY470" s="18" t="s">
        <v>134</v>
      </c>
      <c r="BE470" s="164">
        <f>IF(N470="základní",J470,0)</f>
        <v>0</v>
      </c>
      <c r="BF470" s="164">
        <f>IF(N470="snížená",J470,0)</f>
        <v>0</v>
      </c>
      <c r="BG470" s="164">
        <f>IF(N470="zákl. přenesená",J470,0)</f>
        <v>0</v>
      </c>
      <c r="BH470" s="164">
        <f>IF(N470="sníž. přenesená",J470,0)</f>
        <v>0</v>
      </c>
      <c r="BI470" s="164">
        <f>IF(N470="nulová",J470,0)</f>
        <v>0</v>
      </c>
      <c r="BJ470" s="18" t="s">
        <v>80</v>
      </c>
      <c r="BK470" s="164">
        <f>ROUND(I470*H470,2)</f>
        <v>0</v>
      </c>
      <c r="BL470" s="18" t="s">
        <v>219</v>
      </c>
      <c r="BM470" s="163" t="s">
        <v>590</v>
      </c>
    </row>
    <row r="471" spans="1:65" s="13" customFormat="1">
      <c r="B471" s="165"/>
      <c r="D471" s="166" t="s">
        <v>146</v>
      </c>
      <c r="E471" s="167" t="s">
        <v>1</v>
      </c>
      <c r="F471" s="168" t="s">
        <v>497</v>
      </c>
      <c r="H471" s="169">
        <v>66</v>
      </c>
      <c r="I471" s="170"/>
      <c r="L471" s="165"/>
      <c r="M471" s="171"/>
      <c r="N471" s="172"/>
      <c r="O471" s="172"/>
      <c r="P471" s="172"/>
      <c r="Q471" s="172"/>
      <c r="R471" s="172"/>
      <c r="S471" s="172"/>
      <c r="T471" s="173"/>
      <c r="AT471" s="167" t="s">
        <v>146</v>
      </c>
      <c r="AU471" s="167" t="s">
        <v>82</v>
      </c>
      <c r="AV471" s="13" t="s">
        <v>82</v>
      </c>
      <c r="AW471" s="13" t="s">
        <v>30</v>
      </c>
      <c r="AX471" s="13" t="s">
        <v>80</v>
      </c>
      <c r="AY471" s="167" t="s">
        <v>134</v>
      </c>
    </row>
    <row r="472" spans="1:65" s="2" customFormat="1" ht="24.2" customHeight="1">
      <c r="A472" s="33"/>
      <c r="B472" s="150"/>
      <c r="C472" s="151" t="s">
        <v>591</v>
      </c>
      <c r="D472" s="151" t="s">
        <v>139</v>
      </c>
      <c r="E472" s="152" t="s">
        <v>592</v>
      </c>
      <c r="F472" s="153" t="s">
        <v>593</v>
      </c>
      <c r="G472" s="154" t="s">
        <v>156</v>
      </c>
      <c r="H472" s="155">
        <v>1</v>
      </c>
      <c r="I472" s="156"/>
      <c r="J472" s="157">
        <f>ROUND(I472*H472,2)</f>
        <v>0</v>
      </c>
      <c r="K472" s="158"/>
      <c r="L472" s="34"/>
      <c r="M472" s="159" t="s">
        <v>1</v>
      </c>
      <c r="N472" s="160" t="s">
        <v>38</v>
      </c>
      <c r="O472" s="59"/>
      <c r="P472" s="161">
        <f>O472*H472</f>
        <v>0</v>
      </c>
      <c r="Q472" s="161">
        <v>0</v>
      </c>
      <c r="R472" s="161">
        <f>Q472*H472</f>
        <v>0</v>
      </c>
      <c r="S472" s="161">
        <v>0</v>
      </c>
      <c r="T472" s="162">
        <f>S472*H472</f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163" t="s">
        <v>219</v>
      </c>
      <c r="AT472" s="163" t="s">
        <v>139</v>
      </c>
      <c r="AU472" s="163" t="s">
        <v>82</v>
      </c>
      <c r="AY472" s="18" t="s">
        <v>134</v>
      </c>
      <c r="BE472" s="164">
        <f>IF(N472="základní",J472,0)</f>
        <v>0</v>
      </c>
      <c r="BF472" s="164">
        <f>IF(N472="snížená",J472,0)</f>
        <v>0</v>
      </c>
      <c r="BG472" s="164">
        <f>IF(N472="zákl. přenesená",J472,0)</f>
        <v>0</v>
      </c>
      <c r="BH472" s="164">
        <f>IF(N472="sníž. přenesená",J472,0)</f>
        <v>0</v>
      </c>
      <c r="BI472" s="164">
        <f>IF(N472="nulová",J472,0)</f>
        <v>0</v>
      </c>
      <c r="BJ472" s="18" t="s">
        <v>80</v>
      </c>
      <c r="BK472" s="164">
        <f>ROUND(I472*H472,2)</f>
        <v>0</v>
      </c>
      <c r="BL472" s="18" t="s">
        <v>219</v>
      </c>
      <c r="BM472" s="163" t="s">
        <v>594</v>
      </c>
    </row>
    <row r="473" spans="1:65" s="13" customFormat="1">
      <c r="B473" s="165"/>
      <c r="D473" s="166" t="s">
        <v>146</v>
      </c>
      <c r="E473" s="167" t="s">
        <v>1</v>
      </c>
      <c r="F473" s="168" t="s">
        <v>80</v>
      </c>
      <c r="H473" s="169">
        <v>1</v>
      </c>
      <c r="I473" s="170"/>
      <c r="L473" s="165"/>
      <c r="M473" s="171"/>
      <c r="N473" s="172"/>
      <c r="O473" s="172"/>
      <c r="P473" s="172"/>
      <c r="Q473" s="172"/>
      <c r="R473" s="172"/>
      <c r="S473" s="172"/>
      <c r="T473" s="173"/>
      <c r="AT473" s="167" t="s">
        <v>146</v>
      </c>
      <c r="AU473" s="167" t="s">
        <v>82</v>
      </c>
      <c r="AV473" s="13" t="s">
        <v>82</v>
      </c>
      <c r="AW473" s="13" t="s">
        <v>30</v>
      </c>
      <c r="AX473" s="13" t="s">
        <v>73</v>
      </c>
      <c r="AY473" s="167" t="s">
        <v>134</v>
      </c>
    </row>
    <row r="474" spans="1:65" s="14" customFormat="1">
      <c r="B474" s="174"/>
      <c r="D474" s="166" t="s">
        <v>146</v>
      </c>
      <c r="E474" s="175" t="s">
        <v>1</v>
      </c>
      <c r="F474" s="176" t="s">
        <v>148</v>
      </c>
      <c r="H474" s="177">
        <v>1</v>
      </c>
      <c r="I474" s="178"/>
      <c r="L474" s="174"/>
      <c r="M474" s="179"/>
      <c r="N474" s="180"/>
      <c r="O474" s="180"/>
      <c r="P474" s="180"/>
      <c r="Q474" s="180"/>
      <c r="R474" s="180"/>
      <c r="S474" s="180"/>
      <c r="T474" s="181"/>
      <c r="AT474" s="175" t="s">
        <v>146</v>
      </c>
      <c r="AU474" s="175" t="s">
        <v>82</v>
      </c>
      <c r="AV474" s="14" t="s">
        <v>144</v>
      </c>
      <c r="AW474" s="14" t="s">
        <v>30</v>
      </c>
      <c r="AX474" s="14" t="s">
        <v>80</v>
      </c>
      <c r="AY474" s="175" t="s">
        <v>134</v>
      </c>
    </row>
    <row r="475" spans="1:65" s="2" customFormat="1" ht="37.9" customHeight="1">
      <c r="A475" s="33"/>
      <c r="B475" s="150"/>
      <c r="C475" s="151" t="s">
        <v>595</v>
      </c>
      <c r="D475" s="151" t="s">
        <v>139</v>
      </c>
      <c r="E475" s="152" t="s">
        <v>596</v>
      </c>
      <c r="F475" s="153" t="s">
        <v>597</v>
      </c>
      <c r="G475" s="154" t="s">
        <v>156</v>
      </c>
      <c r="H475" s="155">
        <v>1</v>
      </c>
      <c r="I475" s="156"/>
      <c r="J475" s="157">
        <f>ROUND(I475*H475,2)</f>
        <v>0</v>
      </c>
      <c r="K475" s="158"/>
      <c r="L475" s="34"/>
      <c r="M475" s="159" t="s">
        <v>1</v>
      </c>
      <c r="N475" s="160" t="s">
        <v>38</v>
      </c>
      <c r="O475" s="59"/>
      <c r="P475" s="161">
        <f>O475*H475</f>
        <v>0</v>
      </c>
      <c r="Q475" s="161">
        <v>0</v>
      </c>
      <c r="R475" s="161">
        <f>Q475*H475</f>
        <v>0</v>
      </c>
      <c r="S475" s="161">
        <v>0</v>
      </c>
      <c r="T475" s="162">
        <f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63" t="s">
        <v>219</v>
      </c>
      <c r="AT475" s="163" t="s">
        <v>139</v>
      </c>
      <c r="AU475" s="163" t="s">
        <v>82</v>
      </c>
      <c r="AY475" s="18" t="s">
        <v>134</v>
      </c>
      <c r="BE475" s="164">
        <f>IF(N475="základní",J475,0)</f>
        <v>0</v>
      </c>
      <c r="BF475" s="164">
        <f>IF(N475="snížená",J475,0)</f>
        <v>0</v>
      </c>
      <c r="BG475" s="164">
        <f>IF(N475="zákl. přenesená",J475,0)</f>
        <v>0</v>
      </c>
      <c r="BH475" s="164">
        <f>IF(N475="sníž. přenesená",J475,0)</f>
        <v>0</v>
      </c>
      <c r="BI475" s="164">
        <f>IF(N475="nulová",J475,0)</f>
        <v>0</v>
      </c>
      <c r="BJ475" s="18" t="s">
        <v>80</v>
      </c>
      <c r="BK475" s="164">
        <f>ROUND(I475*H475,2)</f>
        <v>0</v>
      </c>
      <c r="BL475" s="18" t="s">
        <v>219</v>
      </c>
      <c r="BM475" s="163" t="s">
        <v>598</v>
      </c>
    </row>
    <row r="476" spans="1:65" s="13" customFormat="1">
      <c r="B476" s="165"/>
      <c r="D476" s="166" t="s">
        <v>146</v>
      </c>
      <c r="E476" s="167" t="s">
        <v>1</v>
      </c>
      <c r="F476" s="168" t="s">
        <v>599</v>
      </c>
      <c r="H476" s="169">
        <v>1</v>
      </c>
      <c r="I476" s="170"/>
      <c r="L476" s="165"/>
      <c r="M476" s="171"/>
      <c r="N476" s="172"/>
      <c r="O476" s="172"/>
      <c r="P476" s="172"/>
      <c r="Q476" s="172"/>
      <c r="R476" s="172"/>
      <c r="S476" s="172"/>
      <c r="T476" s="173"/>
      <c r="AT476" s="167" t="s">
        <v>146</v>
      </c>
      <c r="AU476" s="167" t="s">
        <v>82</v>
      </c>
      <c r="AV476" s="13" t="s">
        <v>82</v>
      </c>
      <c r="AW476" s="13" t="s">
        <v>30</v>
      </c>
      <c r="AX476" s="13" t="s">
        <v>73</v>
      </c>
      <c r="AY476" s="167" t="s">
        <v>134</v>
      </c>
    </row>
    <row r="477" spans="1:65" s="14" customFormat="1">
      <c r="B477" s="174"/>
      <c r="D477" s="166" t="s">
        <v>146</v>
      </c>
      <c r="E477" s="175" t="s">
        <v>1</v>
      </c>
      <c r="F477" s="176" t="s">
        <v>148</v>
      </c>
      <c r="H477" s="177">
        <v>1</v>
      </c>
      <c r="I477" s="178"/>
      <c r="L477" s="174"/>
      <c r="M477" s="179"/>
      <c r="N477" s="180"/>
      <c r="O477" s="180"/>
      <c r="P477" s="180"/>
      <c r="Q477" s="180"/>
      <c r="R477" s="180"/>
      <c r="S477" s="180"/>
      <c r="T477" s="181"/>
      <c r="AT477" s="175" t="s">
        <v>146</v>
      </c>
      <c r="AU477" s="175" t="s">
        <v>82</v>
      </c>
      <c r="AV477" s="14" t="s">
        <v>144</v>
      </c>
      <c r="AW477" s="14" t="s">
        <v>30</v>
      </c>
      <c r="AX477" s="14" t="s">
        <v>80</v>
      </c>
      <c r="AY477" s="175" t="s">
        <v>134</v>
      </c>
    </row>
    <row r="478" spans="1:65" s="2" customFormat="1" ht="24.2" customHeight="1">
      <c r="A478" s="33"/>
      <c r="B478" s="150"/>
      <c r="C478" s="151" t="s">
        <v>600</v>
      </c>
      <c r="D478" s="151" t="s">
        <v>139</v>
      </c>
      <c r="E478" s="152" t="s">
        <v>601</v>
      </c>
      <c r="F478" s="153" t="s">
        <v>602</v>
      </c>
      <c r="G478" s="154" t="s">
        <v>142</v>
      </c>
      <c r="H478" s="155">
        <v>806</v>
      </c>
      <c r="I478" s="156"/>
      <c r="J478" s="157">
        <f>ROUND(I478*H478,2)</f>
        <v>0</v>
      </c>
      <c r="K478" s="158"/>
      <c r="L478" s="34"/>
      <c r="M478" s="159" t="s">
        <v>1</v>
      </c>
      <c r="N478" s="160" t="s">
        <v>38</v>
      </c>
      <c r="O478" s="59"/>
      <c r="P478" s="161">
        <f>O478*H478</f>
        <v>0</v>
      </c>
      <c r="Q478" s="161">
        <v>0</v>
      </c>
      <c r="R478" s="161">
        <f>Q478*H478</f>
        <v>0</v>
      </c>
      <c r="S478" s="161">
        <v>0</v>
      </c>
      <c r="T478" s="162">
        <f>S478*H478</f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63" t="s">
        <v>219</v>
      </c>
      <c r="AT478" s="163" t="s">
        <v>139</v>
      </c>
      <c r="AU478" s="163" t="s">
        <v>82</v>
      </c>
      <c r="AY478" s="18" t="s">
        <v>134</v>
      </c>
      <c r="BE478" s="164">
        <f>IF(N478="základní",J478,0)</f>
        <v>0</v>
      </c>
      <c r="BF478" s="164">
        <f>IF(N478="snížená",J478,0)</f>
        <v>0</v>
      </c>
      <c r="BG478" s="164">
        <f>IF(N478="zákl. přenesená",J478,0)</f>
        <v>0</v>
      </c>
      <c r="BH478" s="164">
        <f>IF(N478="sníž. přenesená",J478,0)</f>
        <v>0</v>
      </c>
      <c r="BI478" s="164">
        <f>IF(N478="nulová",J478,0)</f>
        <v>0</v>
      </c>
      <c r="BJ478" s="18" t="s">
        <v>80</v>
      </c>
      <c r="BK478" s="164">
        <f>ROUND(I478*H478,2)</f>
        <v>0</v>
      </c>
      <c r="BL478" s="18" t="s">
        <v>219</v>
      </c>
      <c r="BM478" s="163" t="s">
        <v>603</v>
      </c>
    </row>
    <row r="479" spans="1:65" s="13" customFormat="1">
      <c r="B479" s="165"/>
      <c r="D479" s="166" t="s">
        <v>146</v>
      </c>
      <c r="E479" s="167" t="s">
        <v>1</v>
      </c>
      <c r="F479" s="168" t="s">
        <v>362</v>
      </c>
      <c r="H479" s="169">
        <v>806</v>
      </c>
      <c r="I479" s="170"/>
      <c r="L479" s="165"/>
      <c r="M479" s="171"/>
      <c r="N479" s="172"/>
      <c r="O479" s="172"/>
      <c r="P479" s="172"/>
      <c r="Q479" s="172"/>
      <c r="R479" s="172"/>
      <c r="S479" s="172"/>
      <c r="T479" s="173"/>
      <c r="AT479" s="167" t="s">
        <v>146</v>
      </c>
      <c r="AU479" s="167" t="s">
        <v>82</v>
      </c>
      <c r="AV479" s="13" t="s">
        <v>82</v>
      </c>
      <c r="AW479" s="13" t="s">
        <v>30</v>
      </c>
      <c r="AX479" s="13" t="s">
        <v>80</v>
      </c>
      <c r="AY479" s="167" t="s">
        <v>134</v>
      </c>
    </row>
    <row r="480" spans="1:65" s="2" customFormat="1" ht="24.2" customHeight="1">
      <c r="A480" s="33"/>
      <c r="B480" s="150"/>
      <c r="C480" s="190" t="s">
        <v>604</v>
      </c>
      <c r="D480" s="190" t="s">
        <v>159</v>
      </c>
      <c r="E480" s="191" t="s">
        <v>605</v>
      </c>
      <c r="F480" s="192" t="s">
        <v>606</v>
      </c>
      <c r="G480" s="193" t="s">
        <v>142</v>
      </c>
      <c r="H480" s="194">
        <v>886.6</v>
      </c>
      <c r="I480" s="195"/>
      <c r="J480" s="196">
        <f>ROUND(I480*H480,2)</f>
        <v>0</v>
      </c>
      <c r="K480" s="197"/>
      <c r="L480" s="198"/>
      <c r="M480" s="199" t="s">
        <v>1</v>
      </c>
      <c r="N480" s="200" t="s">
        <v>38</v>
      </c>
      <c r="O480" s="59"/>
      <c r="P480" s="161">
        <f>O480*H480</f>
        <v>0</v>
      </c>
      <c r="Q480" s="161">
        <v>3.8000000000000002E-4</v>
      </c>
      <c r="R480" s="161">
        <f>Q480*H480</f>
        <v>0.33690800000000004</v>
      </c>
      <c r="S480" s="161">
        <v>0</v>
      </c>
      <c r="T480" s="162">
        <f>S480*H480</f>
        <v>0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163" t="s">
        <v>319</v>
      </c>
      <c r="AT480" s="163" t="s">
        <v>159</v>
      </c>
      <c r="AU480" s="163" t="s">
        <v>82</v>
      </c>
      <c r="AY480" s="18" t="s">
        <v>134</v>
      </c>
      <c r="BE480" s="164">
        <f>IF(N480="základní",J480,0)</f>
        <v>0</v>
      </c>
      <c r="BF480" s="164">
        <f>IF(N480="snížená",J480,0)</f>
        <v>0</v>
      </c>
      <c r="BG480" s="164">
        <f>IF(N480="zákl. přenesená",J480,0)</f>
        <v>0</v>
      </c>
      <c r="BH480" s="164">
        <f>IF(N480="sníž. přenesená",J480,0)</f>
        <v>0</v>
      </c>
      <c r="BI480" s="164">
        <f>IF(N480="nulová",J480,0)</f>
        <v>0</v>
      </c>
      <c r="BJ480" s="18" t="s">
        <v>80</v>
      </c>
      <c r="BK480" s="164">
        <f>ROUND(I480*H480,2)</f>
        <v>0</v>
      </c>
      <c r="BL480" s="18" t="s">
        <v>219</v>
      </c>
      <c r="BM480" s="163" t="s">
        <v>607</v>
      </c>
    </row>
    <row r="481" spans="1:65" s="13" customFormat="1">
      <c r="B481" s="165"/>
      <c r="D481" s="166" t="s">
        <v>146</v>
      </c>
      <c r="E481" s="167" t="s">
        <v>1</v>
      </c>
      <c r="F481" s="168" t="s">
        <v>362</v>
      </c>
      <c r="H481" s="169">
        <v>806</v>
      </c>
      <c r="I481" s="170"/>
      <c r="L481" s="165"/>
      <c r="M481" s="171"/>
      <c r="N481" s="172"/>
      <c r="O481" s="172"/>
      <c r="P481" s="172"/>
      <c r="Q481" s="172"/>
      <c r="R481" s="172"/>
      <c r="S481" s="172"/>
      <c r="T481" s="173"/>
      <c r="AT481" s="167" t="s">
        <v>146</v>
      </c>
      <c r="AU481" s="167" t="s">
        <v>82</v>
      </c>
      <c r="AV481" s="13" t="s">
        <v>82</v>
      </c>
      <c r="AW481" s="13" t="s">
        <v>30</v>
      </c>
      <c r="AX481" s="13" t="s">
        <v>73</v>
      </c>
      <c r="AY481" s="167" t="s">
        <v>134</v>
      </c>
    </row>
    <row r="482" spans="1:65" s="14" customFormat="1">
      <c r="B482" s="174"/>
      <c r="D482" s="166" t="s">
        <v>146</v>
      </c>
      <c r="E482" s="175" t="s">
        <v>1</v>
      </c>
      <c r="F482" s="176" t="s">
        <v>148</v>
      </c>
      <c r="H482" s="177">
        <v>806</v>
      </c>
      <c r="I482" s="178"/>
      <c r="L482" s="174"/>
      <c r="M482" s="179"/>
      <c r="N482" s="180"/>
      <c r="O482" s="180"/>
      <c r="P482" s="180"/>
      <c r="Q482" s="180"/>
      <c r="R482" s="180"/>
      <c r="S482" s="180"/>
      <c r="T482" s="181"/>
      <c r="AT482" s="175" t="s">
        <v>146</v>
      </c>
      <c r="AU482" s="175" t="s">
        <v>82</v>
      </c>
      <c r="AV482" s="14" t="s">
        <v>144</v>
      </c>
      <c r="AW482" s="14" t="s">
        <v>30</v>
      </c>
      <c r="AX482" s="14" t="s">
        <v>73</v>
      </c>
      <c r="AY482" s="175" t="s">
        <v>134</v>
      </c>
    </row>
    <row r="483" spans="1:65" s="13" customFormat="1">
      <c r="B483" s="165"/>
      <c r="D483" s="166" t="s">
        <v>146</v>
      </c>
      <c r="E483" s="167" t="s">
        <v>1</v>
      </c>
      <c r="F483" s="168" t="s">
        <v>608</v>
      </c>
      <c r="H483" s="169">
        <v>886.6</v>
      </c>
      <c r="I483" s="170"/>
      <c r="L483" s="165"/>
      <c r="M483" s="171"/>
      <c r="N483" s="172"/>
      <c r="O483" s="172"/>
      <c r="P483" s="172"/>
      <c r="Q483" s="172"/>
      <c r="R483" s="172"/>
      <c r="S483" s="172"/>
      <c r="T483" s="173"/>
      <c r="AT483" s="167" t="s">
        <v>146</v>
      </c>
      <c r="AU483" s="167" t="s">
        <v>82</v>
      </c>
      <c r="AV483" s="13" t="s">
        <v>82</v>
      </c>
      <c r="AW483" s="13" t="s">
        <v>30</v>
      </c>
      <c r="AX483" s="13" t="s">
        <v>80</v>
      </c>
      <c r="AY483" s="167" t="s">
        <v>134</v>
      </c>
    </row>
    <row r="484" spans="1:65" s="2" customFormat="1" ht="24.2" customHeight="1">
      <c r="A484" s="33"/>
      <c r="B484" s="150"/>
      <c r="C484" s="151" t="s">
        <v>609</v>
      </c>
      <c r="D484" s="151" t="s">
        <v>139</v>
      </c>
      <c r="E484" s="152" t="s">
        <v>610</v>
      </c>
      <c r="F484" s="153" t="s">
        <v>611</v>
      </c>
      <c r="G484" s="154" t="s">
        <v>235</v>
      </c>
      <c r="H484" s="155">
        <v>0.34499999999999997</v>
      </c>
      <c r="I484" s="156"/>
      <c r="J484" s="157">
        <f>ROUND(I484*H484,2)</f>
        <v>0</v>
      </c>
      <c r="K484" s="158"/>
      <c r="L484" s="34"/>
      <c r="M484" s="159" t="s">
        <v>1</v>
      </c>
      <c r="N484" s="160" t="s">
        <v>38</v>
      </c>
      <c r="O484" s="59"/>
      <c r="P484" s="161">
        <f>O484*H484</f>
        <v>0</v>
      </c>
      <c r="Q484" s="161">
        <v>0</v>
      </c>
      <c r="R484" s="161">
        <f>Q484*H484</f>
        <v>0</v>
      </c>
      <c r="S484" s="161">
        <v>0</v>
      </c>
      <c r="T484" s="162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63" t="s">
        <v>219</v>
      </c>
      <c r="AT484" s="163" t="s">
        <v>139</v>
      </c>
      <c r="AU484" s="163" t="s">
        <v>82</v>
      </c>
      <c r="AY484" s="18" t="s">
        <v>134</v>
      </c>
      <c r="BE484" s="164">
        <f>IF(N484="základní",J484,0)</f>
        <v>0</v>
      </c>
      <c r="BF484" s="164">
        <f>IF(N484="snížená",J484,0)</f>
        <v>0</v>
      </c>
      <c r="BG484" s="164">
        <f>IF(N484="zákl. přenesená",J484,0)</f>
        <v>0</v>
      </c>
      <c r="BH484" s="164">
        <f>IF(N484="sníž. přenesená",J484,0)</f>
        <v>0</v>
      </c>
      <c r="BI484" s="164">
        <f>IF(N484="nulová",J484,0)</f>
        <v>0</v>
      </c>
      <c r="BJ484" s="18" t="s">
        <v>80</v>
      </c>
      <c r="BK484" s="164">
        <f>ROUND(I484*H484,2)</f>
        <v>0</v>
      </c>
      <c r="BL484" s="18" t="s">
        <v>219</v>
      </c>
      <c r="BM484" s="163" t="s">
        <v>612</v>
      </c>
    </row>
    <row r="485" spans="1:65" s="12" customFormat="1" ht="22.9" customHeight="1">
      <c r="B485" s="137"/>
      <c r="D485" s="138" t="s">
        <v>72</v>
      </c>
      <c r="E485" s="148" t="s">
        <v>613</v>
      </c>
      <c r="F485" s="148" t="s">
        <v>614</v>
      </c>
      <c r="I485" s="140"/>
      <c r="J485" s="149">
        <f>BK485</f>
        <v>0</v>
      </c>
      <c r="L485" s="137"/>
      <c r="M485" s="142"/>
      <c r="N485" s="143"/>
      <c r="O485" s="143"/>
      <c r="P485" s="144">
        <f>SUM(P486:P586)</f>
        <v>0</v>
      </c>
      <c r="Q485" s="143"/>
      <c r="R485" s="144">
        <f>SUM(R486:R586)</f>
        <v>0.57381037000000001</v>
      </c>
      <c r="S485" s="143"/>
      <c r="T485" s="145">
        <f>SUM(T486:T586)</f>
        <v>0</v>
      </c>
      <c r="AR485" s="138" t="s">
        <v>82</v>
      </c>
      <c r="AT485" s="146" t="s">
        <v>72</v>
      </c>
      <c r="AU485" s="146" t="s">
        <v>80</v>
      </c>
      <c r="AY485" s="138" t="s">
        <v>134</v>
      </c>
      <c r="BK485" s="147">
        <f>SUM(BK486:BK586)</f>
        <v>0</v>
      </c>
    </row>
    <row r="486" spans="1:65" s="2" customFormat="1" ht="24.2" customHeight="1">
      <c r="A486" s="33"/>
      <c r="B486" s="150"/>
      <c r="C486" s="151" t="s">
        <v>615</v>
      </c>
      <c r="D486" s="151" t="s">
        <v>139</v>
      </c>
      <c r="E486" s="152" t="s">
        <v>616</v>
      </c>
      <c r="F486" s="153" t="s">
        <v>617</v>
      </c>
      <c r="G486" s="154" t="s">
        <v>142</v>
      </c>
      <c r="H486" s="155">
        <v>311.24200000000002</v>
      </c>
      <c r="I486" s="156"/>
      <c r="J486" s="157">
        <f>ROUND(I486*H486,2)</f>
        <v>0</v>
      </c>
      <c r="K486" s="158"/>
      <c r="L486" s="34"/>
      <c r="M486" s="159" t="s">
        <v>1</v>
      </c>
      <c r="N486" s="160" t="s">
        <v>38</v>
      </c>
      <c r="O486" s="59"/>
      <c r="P486" s="161">
        <f>O486*H486</f>
        <v>0</v>
      </c>
      <c r="Q486" s="161">
        <v>2.2000000000000001E-4</v>
      </c>
      <c r="R486" s="161">
        <f>Q486*H486</f>
        <v>6.8473240000000005E-2</v>
      </c>
      <c r="S486" s="161">
        <v>0</v>
      </c>
      <c r="T486" s="162">
        <f>S486*H486</f>
        <v>0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163" t="s">
        <v>219</v>
      </c>
      <c r="AT486" s="163" t="s">
        <v>139</v>
      </c>
      <c r="AU486" s="163" t="s">
        <v>82</v>
      </c>
      <c r="AY486" s="18" t="s">
        <v>134</v>
      </c>
      <c r="BE486" s="164">
        <f>IF(N486="základní",J486,0)</f>
        <v>0</v>
      </c>
      <c r="BF486" s="164">
        <f>IF(N486="snížená",J486,0)</f>
        <v>0</v>
      </c>
      <c r="BG486" s="164">
        <f>IF(N486="zákl. přenesená",J486,0)</f>
        <v>0</v>
      </c>
      <c r="BH486" s="164">
        <f>IF(N486="sníž. přenesená",J486,0)</f>
        <v>0</v>
      </c>
      <c r="BI486" s="164">
        <f>IF(N486="nulová",J486,0)</f>
        <v>0</v>
      </c>
      <c r="BJ486" s="18" t="s">
        <v>80</v>
      </c>
      <c r="BK486" s="164">
        <f>ROUND(I486*H486,2)</f>
        <v>0</v>
      </c>
      <c r="BL486" s="18" t="s">
        <v>219</v>
      </c>
      <c r="BM486" s="163" t="s">
        <v>618</v>
      </c>
    </row>
    <row r="487" spans="1:65" s="13" customFormat="1">
      <c r="B487" s="165"/>
      <c r="D487" s="166" t="s">
        <v>146</v>
      </c>
      <c r="E487" s="167" t="s">
        <v>1</v>
      </c>
      <c r="F487" s="168" t="s">
        <v>619</v>
      </c>
      <c r="H487" s="169">
        <v>28.8</v>
      </c>
      <c r="I487" s="170"/>
      <c r="L487" s="165"/>
      <c r="M487" s="171"/>
      <c r="N487" s="172"/>
      <c r="O487" s="172"/>
      <c r="P487" s="172"/>
      <c r="Q487" s="172"/>
      <c r="R487" s="172"/>
      <c r="S487" s="172"/>
      <c r="T487" s="173"/>
      <c r="AT487" s="167" t="s">
        <v>146</v>
      </c>
      <c r="AU487" s="167" t="s">
        <v>82</v>
      </c>
      <c r="AV487" s="13" t="s">
        <v>82</v>
      </c>
      <c r="AW487" s="13" t="s">
        <v>30</v>
      </c>
      <c r="AX487" s="13" t="s">
        <v>73</v>
      </c>
      <c r="AY487" s="167" t="s">
        <v>134</v>
      </c>
    </row>
    <row r="488" spans="1:65" s="13" customFormat="1">
      <c r="B488" s="165"/>
      <c r="D488" s="166" t="s">
        <v>146</v>
      </c>
      <c r="E488" s="167" t="s">
        <v>1</v>
      </c>
      <c r="F488" s="168" t="s">
        <v>620</v>
      </c>
      <c r="H488" s="169">
        <v>43.2</v>
      </c>
      <c r="I488" s="170"/>
      <c r="L488" s="165"/>
      <c r="M488" s="171"/>
      <c r="N488" s="172"/>
      <c r="O488" s="172"/>
      <c r="P488" s="172"/>
      <c r="Q488" s="172"/>
      <c r="R488" s="172"/>
      <c r="S488" s="172"/>
      <c r="T488" s="173"/>
      <c r="AT488" s="167" t="s">
        <v>146</v>
      </c>
      <c r="AU488" s="167" t="s">
        <v>82</v>
      </c>
      <c r="AV488" s="13" t="s">
        <v>82</v>
      </c>
      <c r="AW488" s="13" t="s">
        <v>30</v>
      </c>
      <c r="AX488" s="13" t="s">
        <v>73</v>
      </c>
      <c r="AY488" s="167" t="s">
        <v>134</v>
      </c>
    </row>
    <row r="489" spans="1:65" s="14" customFormat="1">
      <c r="B489" s="174"/>
      <c r="D489" s="166" t="s">
        <v>146</v>
      </c>
      <c r="E489" s="175" t="s">
        <v>1</v>
      </c>
      <c r="F489" s="176" t="s">
        <v>148</v>
      </c>
      <c r="H489" s="177">
        <v>72</v>
      </c>
      <c r="I489" s="178"/>
      <c r="L489" s="174"/>
      <c r="M489" s="179"/>
      <c r="N489" s="180"/>
      <c r="O489" s="180"/>
      <c r="P489" s="180"/>
      <c r="Q489" s="180"/>
      <c r="R489" s="180"/>
      <c r="S489" s="180"/>
      <c r="T489" s="181"/>
      <c r="AT489" s="175" t="s">
        <v>146</v>
      </c>
      <c r="AU489" s="175" t="s">
        <v>82</v>
      </c>
      <c r="AV489" s="14" t="s">
        <v>144</v>
      </c>
      <c r="AW489" s="14" t="s">
        <v>30</v>
      </c>
      <c r="AX489" s="14" t="s">
        <v>73</v>
      </c>
      <c r="AY489" s="175" t="s">
        <v>134</v>
      </c>
    </row>
    <row r="490" spans="1:65" s="13" customFormat="1">
      <c r="B490" s="165"/>
      <c r="D490" s="166" t="s">
        <v>146</v>
      </c>
      <c r="E490" s="167" t="s">
        <v>1</v>
      </c>
      <c r="F490" s="168" t="s">
        <v>621</v>
      </c>
      <c r="H490" s="169">
        <v>6.4</v>
      </c>
      <c r="I490" s="170"/>
      <c r="L490" s="165"/>
      <c r="M490" s="171"/>
      <c r="N490" s="172"/>
      <c r="O490" s="172"/>
      <c r="P490" s="172"/>
      <c r="Q490" s="172"/>
      <c r="R490" s="172"/>
      <c r="S490" s="172"/>
      <c r="T490" s="173"/>
      <c r="AT490" s="167" t="s">
        <v>146</v>
      </c>
      <c r="AU490" s="167" t="s">
        <v>82</v>
      </c>
      <c r="AV490" s="13" t="s">
        <v>82</v>
      </c>
      <c r="AW490" s="13" t="s">
        <v>30</v>
      </c>
      <c r="AX490" s="13" t="s">
        <v>73</v>
      </c>
      <c r="AY490" s="167" t="s">
        <v>134</v>
      </c>
    </row>
    <row r="491" spans="1:65" s="13" customFormat="1">
      <c r="B491" s="165"/>
      <c r="D491" s="166" t="s">
        <v>146</v>
      </c>
      <c r="E491" s="167" t="s">
        <v>1</v>
      </c>
      <c r="F491" s="168" t="s">
        <v>622</v>
      </c>
      <c r="H491" s="169">
        <v>11.2</v>
      </c>
      <c r="I491" s="170"/>
      <c r="L491" s="165"/>
      <c r="M491" s="171"/>
      <c r="N491" s="172"/>
      <c r="O491" s="172"/>
      <c r="P491" s="172"/>
      <c r="Q491" s="172"/>
      <c r="R491" s="172"/>
      <c r="S491" s="172"/>
      <c r="T491" s="173"/>
      <c r="AT491" s="167" t="s">
        <v>146</v>
      </c>
      <c r="AU491" s="167" t="s">
        <v>82</v>
      </c>
      <c r="AV491" s="13" t="s">
        <v>82</v>
      </c>
      <c r="AW491" s="13" t="s">
        <v>30</v>
      </c>
      <c r="AX491" s="13" t="s">
        <v>73</v>
      </c>
      <c r="AY491" s="167" t="s">
        <v>134</v>
      </c>
    </row>
    <row r="492" spans="1:65" s="14" customFormat="1">
      <c r="B492" s="174"/>
      <c r="D492" s="166" t="s">
        <v>146</v>
      </c>
      <c r="E492" s="175" t="s">
        <v>1</v>
      </c>
      <c r="F492" s="176" t="s">
        <v>148</v>
      </c>
      <c r="H492" s="177">
        <v>17.600000000000001</v>
      </c>
      <c r="I492" s="178"/>
      <c r="L492" s="174"/>
      <c r="M492" s="179"/>
      <c r="N492" s="180"/>
      <c r="O492" s="180"/>
      <c r="P492" s="180"/>
      <c r="Q492" s="180"/>
      <c r="R492" s="180"/>
      <c r="S492" s="180"/>
      <c r="T492" s="181"/>
      <c r="AT492" s="175" t="s">
        <v>146</v>
      </c>
      <c r="AU492" s="175" t="s">
        <v>82</v>
      </c>
      <c r="AV492" s="14" t="s">
        <v>144</v>
      </c>
      <c r="AW492" s="14" t="s">
        <v>30</v>
      </c>
      <c r="AX492" s="14" t="s">
        <v>73</v>
      </c>
      <c r="AY492" s="175" t="s">
        <v>134</v>
      </c>
    </row>
    <row r="493" spans="1:65" s="13" customFormat="1">
      <c r="B493" s="165"/>
      <c r="D493" s="166" t="s">
        <v>146</v>
      </c>
      <c r="E493" s="167" t="s">
        <v>1</v>
      </c>
      <c r="F493" s="168" t="s">
        <v>623</v>
      </c>
      <c r="H493" s="169">
        <v>19.600000000000001</v>
      </c>
      <c r="I493" s="170"/>
      <c r="L493" s="165"/>
      <c r="M493" s="171"/>
      <c r="N493" s="172"/>
      <c r="O493" s="172"/>
      <c r="P493" s="172"/>
      <c r="Q493" s="172"/>
      <c r="R493" s="172"/>
      <c r="S493" s="172"/>
      <c r="T493" s="173"/>
      <c r="AT493" s="167" t="s">
        <v>146</v>
      </c>
      <c r="AU493" s="167" t="s">
        <v>82</v>
      </c>
      <c r="AV493" s="13" t="s">
        <v>82</v>
      </c>
      <c r="AW493" s="13" t="s">
        <v>30</v>
      </c>
      <c r="AX493" s="13" t="s">
        <v>73</v>
      </c>
      <c r="AY493" s="167" t="s">
        <v>134</v>
      </c>
    </row>
    <row r="494" spans="1:65" s="13" customFormat="1">
      <c r="B494" s="165"/>
      <c r="D494" s="166" t="s">
        <v>146</v>
      </c>
      <c r="E494" s="167" t="s">
        <v>1</v>
      </c>
      <c r="F494" s="168" t="s">
        <v>624</v>
      </c>
      <c r="H494" s="169">
        <v>16.8</v>
      </c>
      <c r="I494" s="170"/>
      <c r="L494" s="165"/>
      <c r="M494" s="171"/>
      <c r="N494" s="172"/>
      <c r="O494" s="172"/>
      <c r="P494" s="172"/>
      <c r="Q494" s="172"/>
      <c r="R494" s="172"/>
      <c r="S494" s="172"/>
      <c r="T494" s="173"/>
      <c r="AT494" s="167" t="s">
        <v>146</v>
      </c>
      <c r="AU494" s="167" t="s">
        <v>82</v>
      </c>
      <c r="AV494" s="13" t="s">
        <v>82</v>
      </c>
      <c r="AW494" s="13" t="s">
        <v>30</v>
      </c>
      <c r="AX494" s="13" t="s">
        <v>73</v>
      </c>
      <c r="AY494" s="167" t="s">
        <v>134</v>
      </c>
    </row>
    <row r="495" spans="1:65" s="14" customFormat="1">
      <c r="B495" s="174"/>
      <c r="D495" s="166" t="s">
        <v>146</v>
      </c>
      <c r="E495" s="175" t="s">
        <v>1</v>
      </c>
      <c r="F495" s="176" t="s">
        <v>148</v>
      </c>
      <c r="H495" s="177">
        <v>36.400000000000006</v>
      </c>
      <c r="I495" s="178"/>
      <c r="L495" s="174"/>
      <c r="M495" s="179"/>
      <c r="N495" s="180"/>
      <c r="O495" s="180"/>
      <c r="P495" s="180"/>
      <c r="Q495" s="180"/>
      <c r="R495" s="180"/>
      <c r="S495" s="180"/>
      <c r="T495" s="181"/>
      <c r="AT495" s="175" t="s">
        <v>146</v>
      </c>
      <c r="AU495" s="175" t="s">
        <v>82</v>
      </c>
      <c r="AV495" s="14" t="s">
        <v>144</v>
      </c>
      <c r="AW495" s="14" t="s">
        <v>30</v>
      </c>
      <c r="AX495" s="14" t="s">
        <v>73</v>
      </c>
      <c r="AY495" s="175" t="s">
        <v>134</v>
      </c>
    </row>
    <row r="496" spans="1:65" s="13" customFormat="1">
      <c r="B496" s="165"/>
      <c r="D496" s="166" t="s">
        <v>146</v>
      </c>
      <c r="E496" s="167" t="s">
        <v>1</v>
      </c>
      <c r="F496" s="168" t="s">
        <v>625</v>
      </c>
      <c r="H496" s="169">
        <v>13.2</v>
      </c>
      <c r="I496" s="170"/>
      <c r="L496" s="165"/>
      <c r="M496" s="171"/>
      <c r="N496" s="172"/>
      <c r="O496" s="172"/>
      <c r="P496" s="172"/>
      <c r="Q496" s="172"/>
      <c r="R496" s="172"/>
      <c r="S496" s="172"/>
      <c r="T496" s="173"/>
      <c r="AT496" s="167" t="s">
        <v>146</v>
      </c>
      <c r="AU496" s="167" t="s">
        <v>82</v>
      </c>
      <c r="AV496" s="13" t="s">
        <v>82</v>
      </c>
      <c r="AW496" s="13" t="s">
        <v>30</v>
      </c>
      <c r="AX496" s="13" t="s">
        <v>73</v>
      </c>
      <c r="AY496" s="167" t="s">
        <v>134</v>
      </c>
    </row>
    <row r="497" spans="2:51" s="13" customFormat="1">
      <c r="B497" s="165"/>
      <c r="D497" s="166" t="s">
        <v>146</v>
      </c>
      <c r="E497" s="167" t="s">
        <v>1</v>
      </c>
      <c r="F497" s="168" t="s">
        <v>626</v>
      </c>
      <c r="H497" s="169">
        <v>14.4</v>
      </c>
      <c r="I497" s="170"/>
      <c r="L497" s="165"/>
      <c r="M497" s="171"/>
      <c r="N497" s="172"/>
      <c r="O497" s="172"/>
      <c r="P497" s="172"/>
      <c r="Q497" s="172"/>
      <c r="R497" s="172"/>
      <c r="S497" s="172"/>
      <c r="T497" s="173"/>
      <c r="AT497" s="167" t="s">
        <v>146</v>
      </c>
      <c r="AU497" s="167" t="s">
        <v>82</v>
      </c>
      <c r="AV497" s="13" t="s">
        <v>82</v>
      </c>
      <c r="AW497" s="13" t="s">
        <v>30</v>
      </c>
      <c r="AX497" s="13" t="s">
        <v>73</v>
      </c>
      <c r="AY497" s="167" t="s">
        <v>134</v>
      </c>
    </row>
    <row r="498" spans="2:51" s="14" customFormat="1">
      <c r="B498" s="174"/>
      <c r="D498" s="166" t="s">
        <v>146</v>
      </c>
      <c r="E498" s="175" t="s">
        <v>1</v>
      </c>
      <c r="F498" s="176" t="s">
        <v>148</v>
      </c>
      <c r="H498" s="177">
        <v>27.6</v>
      </c>
      <c r="I498" s="178"/>
      <c r="L498" s="174"/>
      <c r="M498" s="179"/>
      <c r="N498" s="180"/>
      <c r="O498" s="180"/>
      <c r="P498" s="180"/>
      <c r="Q498" s="180"/>
      <c r="R498" s="180"/>
      <c r="S498" s="180"/>
      <c r="T498" s="181"/>
      <c r="AT498" s="175" t="s">
        <v>146</v>
      </c>
      <c r="AU498" s="175" t="s">
        <v>82</v>
      </c>
      <c r="AV498" s="14" t="s">
        <v>144</v>
      </c>
      <c r="AW498" s="14" t="s">
        <v>30</v>
      </c>
      <c r="AX498" s="14" t="s">
        <v>73</v>
      </c>
      <c r="AY498" s="175" t="s">
        <v>134</v>
      </c>
    </row>
    <row r="499" spans="2:51" s="13" customFormat="1">
      <c r="B499" s="165"/>
      <c r="D499" s="166" t="s">
        <v>146</v>
      </c>
      <c r="E499" s="167" t="s">
        <v>1</v>
      </c>
      <c r="F499" s="168" t="s">
        <v>627</v>
      </c>
      <c r="H499" s="169">
        <v>175.68</v>
      </c>
      <c r="I499" s="170"/>
      <c r="L499" s="165"/>
      <c r="M499" s="171"/>
      <c r="N499" s="172"/>
      <c r="O499" s="172"/>
      <c r="P499" s="172"/>
      <c r="Q499" s="172"/>
      <c r="R499" s="172"/>
      <c r="S499" s="172"/>
      <c r="T499" s="173"/>
      <c r="AT499" s="167" t="s">
        <v>146</v>
      </c>
      <c r="AU499" s="167" t="s">
        <v>82</v>
      </c>
      <c r="AV499" s="13" t="s">
        <v>82</v>
      </c>
      <c r="AW499" s="13" t="s">
        <v>30</v>
      </c>
      <c r="AX499" s="13" t="s">
        <v>73</v>
      </c>
      <c r="AY499" s="167" t="s">
        <v>134</v>
      </c>
    </row>
    <row r="500" spans="2:51" s="13" customFormat="1">
      <c r="B500" s="165"/>
      <c r="D500" s="166" t="s">
        <v>146</v>
      </c>
      <c r="E500" s="167" t="s">
        <v>1</v>
      </c>
      <c r="F500" s="168" t="s">
        <v>628</v>
      </c>
      <c r="H500" s="169">
        <v>204.96</v>
      </c>
      <c r="I500" s="170"/>
      <c r="L500" s="165"/>
      <c r="M500" s="171"/>
      <c r="N500" s="172"/>
      <c r="O500" s="172"/>
      <c r="P500" s="172"/>
      <c r="Q500" s="172"/>
      <c r="R500" s="172"/>
      <c r="S500" s="172"/>
      <c r="T500" s="173"/>
      <c r="AT500" s="167" t="s">
        <v>146</v>
      </c>
      <c r="AU500" s="167" t="s">
        <v>82</v>
      </c>
      <c r="AV500" s="13" t="s">
        <v>82</v>
      </c>
      <c r="AW500" s="13" t="s">
        <v>30</v>
      </c>
      <c r="AX500" s="13" t="s">
        <v>73</v>
      </c>
      <c r="AY500" s="167" t="s">
        <v>134</v>
      </c>
    </row>
    <row r="501" spans="2:51" s="14" customFormat="1">
      <c r="B501" s="174"/>
      <c r="D501" s="166" t="s">
        <v>146</v>
      </c>
      <c r="E501" s="175" t="s">
        <v>1</v>
      </c>
      <c r="F501" s="176" t="s">
        <v>148</v>
      </c>
      <c r="H501" s="177">
        <v>380.64</v>
      </c>
      <c r="I501" s="178"/>
      <c r="L501" s="174"/>
      <c r="M501" s="179"/>
      <c r="N501" s="180"/>
      <c r="O501" s="180"/>
      <c r="P501" s="180"/>
      <c r="Q501" s="180"/>
      <c r="R501" s="180"/>
      <c r="S501" s="180"/>
      <c r="T501" s="181"/>
      <c r="AT501" s="175" t="s">
        <v>146</v>
      </c>
      <c r="AU501" s="175" t="s">
        <v>82</v>
      </c>
      <c r="AV501" s="14" t="s">
        <v>144</v>
      </c>
      <c r="AW501" s="14" t="s">
        <v>30</v>
      </c>
      <c r="AX501" s="14" t="s">
        <v>73</v>
      </c>
      <c r="AY501" s="175" t="s">
        <v>134</v>
      </c>
    </row>
    <row r="502" spans="2:51" s="13" customFormat="1">
      <c r="B502" s="165"/>
      <c r="D502" s="166" t="s">
        <v>146</v>
      </c>
      <c r="E502" s="167" t="s">
        <v>1</v>
      </c>
      <c r="F502" s="168" t="s">
        <v>629</v>
      </c>
      <c r="H502" s="169">
        <v>36</v>
      </c>
      <c r="I502" s="170"/>
      <c r="L502" s="165"/>
      <c r="M502" s="171"/>
      <c r="N502" s="172"/>
      <c r="O502" s="172"/>
      <c r="P502" s="172"/>
      <c r="Q502" s="172"/>
      <c r="R502" s="172"/>
      <c r="S502" s="172"/>
      <c r="T502" s="173"/>
      <c r="AT502" s="167" t="s">
        <v>146</v>
      </c>
      <c r="AU502" s="167" t="s">
        <v>82</v>
      </c>
      <c r="AV502" s="13" t="s">
        <v>82</v>
      </c>
      <c r="AW502" s="13" t="s">
        <v>30</v>
      </c>
      <c r="AX502" s="13" t="s">
        <v>73</v>
      </c>
      <c r="AY502" s="167" t="s">
        <v>134</v>
      </c>
    </row>
    <row r="503" spans="2:51" s="14" customFormat="1">
      <c r="B503" s="174"/>
      <c r="D503" s="166" t="s">
        <v>146</v>
      </c>
      <c r="E503" s="175" t="s">
        <v>1</v>
      </c>
      <c r="F503" s="176" t="s">
        <v>148</v>
      </c>
      <c r="H503" s="177">
        <v>36</v>
      </c>
      <c r="I503" s="178"/>
      <c r="L503" s="174"/>
      <c r="M503" s="179"/>
      <c r="N503" s="180"/>
      <c r="O503" s="180"/>
      <c r="P503" s="180"/>
      <c r="Q503" s="180"/>
      <c r="R503" s="180"/>
      <c r="S503" s="180"/>
      <c r="T503" s="181"/>
      <c r="AT503" s="175" t="s">
        <v>146</v>
      </c>
      <c r="AU503" s="175" t="s">
        <v>82</v>
      </c>
      <c r="AV503" s="14" t="s">
        <v>144</v>
      </c>
      <c r="AW503" s="14" t="s">
        <v>30</v>
      </c>
      <c r="AX503" s="14" t="s">
        <v>73</v>
      </c>
      <c r="AY503" s="175" t="s">
        <v>134</v>
      </c>
    </row>
    <row r="504" spans="2:51" s="13" customFormat="1" ht="22.5">
      <c r="B504" s="165"/>
      <c r="D504" s="166" t="s">
        <v>146</v>
      </c>
      <c r="E504" s="167" t="s">
        <v>1</v>
      </c>
      <c r="F504" s="168" t="s">
        <v>630</v>
      </c>
      <c r="H504" s="169">
        <v>24.948</v>
      </c>
      <c r="I504" s="170"/>
      <c r="L504" s="165"/>
      <c r="M504" s="171"/>
      <c r="N504" s="172"/>
      <c r="O504" s="172"/>
      <c r="P504" s="172"/>
      <c r="Q504" s="172"/>
      <c r="R504" s="172"/>
      <c r="S504" s="172"/>
      <c r="T504" s="173"/>
      <c r="AT504" s="167" t="s">
        <v>146</v>
      </c>
      <c r="AU504" s="167" t="s">
        <v>82</v>
      </c>
      <c r="AV504" s="13" t="s">
        <v>82</v>
      </c>
      <c r="AW504" s="13" t="s">
        <v>30</v>
      </c>
      <c r="AX504" s="13" t="s">
        <v>73</v>
      </c>
      <c r="AY504" s="167" t="s">
        <v>134</v>
      </c>
    </row>
    <row r="505" spans="2:51" s="13" customFormat="1" ht="22.5">
      <c r="B505" s="165"/>
      <c r="D505" s="166" t="s">
        <v>146</v>
      </c>
      <c r="E505" s="167" t="s">
        <v>1</v>
      </c>
      <c r="F505" s="168" t="s">
        <v>631</v>
      </c>
      <c r="H505" s="169">
        <v>42.768000000000001</v>
      </c>
      <c r="I505" s="170"/>
      <c r="L505" s="165"/>
      <c r="M505" s="171"/>
      <c r="N505" s="172"/>
      <c r="O505" s="172"/>
      <c r="P505" s="172"/>
      <c r="Q505" s="172"/>
      <c r="R505" s="172"/>
      <c r="S505" s="172"/>
      <c r="T505" s="173"/>
      <c r="AT505" s="167" t="s">
        <v>146</v>
      </c>
      <c r="AU505" s="167" t="s">
        <v>82</v>
      </c>
      <c r="AV505" s="13" t="s">
        <v>82</v>
      </c>
      <c r="AW505" s="13" t="s">
        <v>30</v>
      </c>
      <c r="AX505" s="13" t="s">
        <v>73</v>
      </c>
      <c r="AY505" s="167" t="s">
        <v>134</v>
      </c>
    </row>
    <row r="506" spans="2:51" s="14" customFormat="1">
      <c r="B506" s="174"/>
      <c r="D506" s="166" t="s">
        <v>146</v>
      </c>
      <c r="E506" s="175" t="s">
        <v>1</v>
      </c>
      <c r="F506" s="176" t="s">
        <v>148</v>
      </c>
      <c r="H506" s="177">
        <v>67.716000000000008</v>
      </c>
      <c r="I506" s="178"/>
      <c r="L506" s="174"/>
      <c r="M506" s="179"/>
      <c r="N506" s="180"/>
      <c r="O506" s="180"/>
      <c r="P506" s="180"/>
      <c r="Q506" s="180"/>
      <c r="R506" s="180"/>
      <c r="S506" s="180"/>
      <c r="T506" s="181"/>
      <c r="AT506" s="175" t="s">
        <v>146</v>
      </c>
      <c r="AU506" s="175" t="s">
        <v>82</v>
      </c>
      <c r="AV506" s="14" t="s">
        <v>144</v>
      </c>
      <c r="AW506" s="14" t="s">
        <v>30</v>
      </c>
      <c r="AX506" s="14" t="s">
        <v>73</v>
      </c>
      <c r="AY506" s="175" t="s">
        <v>134</v>
      </c>
    </row>
    <row r="507" spans="2:51" s="13" customFormat="1">
      <c r="B507" s="165"/>
      <c r="D507" s="166" t="s">
        <v>146</v>
      </c>
      <c r="E507" s="167" t="s">
        <v>1</v>
      </c>
      <c r="F507" s="168" t="s">
        <v>632</v>
      </c>
      <c r="H507" s="169">
        <v>34.340000000000003</v>
      </c>
      <c r="I507" s="170"/>
      <c r="L507" s="165"/>
      <c r="M507" s="171"/>
      <c r="N507" s="172"/>
      <c r="O507" s="172"/>
      <c r="P507" s="172"/>
      <c r="Q507" s="172"/>
      <c r="R507" s="172"/>
      <c r="S507" s="172"/>
      <c r="T507" s="173"/>
      <c r="AT507" s="167" t="s">
        <v>146</v>
      </c>
      <c r="AU507" s="167" t="s">
        <v>82</v>
      </c>
      <c r="AV507" s="13" t="s">
        <v>82</v>
      </c>
      <c r="AW507" s="13" t="s">
        <v>30</v>
      </c>
      <c r="AX507" s="13" t="s">
        <v>73</v>
      </c>
      <c r="AY507" s="167" t="s">
        <v>134</v>
      </c>
    </row>
    <row r="508" spans="2:51" s="13" customFormat="1">
      <c r="B508" s="165"/>
      <c r="D508" s="166" t="s">
        <v>146</v>
      </c>
      <c r="E508" s="167" t="s">
        <v>1</v>
      </c>
      <c r="F508" s="168" t="s">
        <v>633</v>
      </c>
      <c r="H508" s="169">
        <v>48.48</v>
      </c>
      <c r="I508" s="170"/>
      <c r="L508" s="165"/>
      <c r="M508" s="171"/>
      <c r="N508" s="172"/>
      <c r="O508" s="172"/>
      <c r="P508" s="172"/>
      <c r="Q508" s="172"/>
      <c r="R508" s="172"/>
      <c r="S508" s="172"/>
      <c r="T508" s="173"/>
      <c r="AT508" s="167" t="s">
        <v>146</v>
      </c>
      <c r="AU508" s="167" t="s">
        <v>82</v>
      </c>
      <c r="AV508" s="13" t="s">
        <v>82</v>
      </c>
      <c r="AW508" s="13" t="s">
        <v>30</v>
      </c>
      <c r="AX508" s="13" t="s">
        <v>73</v>
      </c>
      <c r="AY508" s="167" t="s">
        <v>134</v>
      </c>
    </row>
    <row r="509" spans="2:51" s="14" customFormat="1">
      <c r="B509" s="174"/>
      <c r="D509" s="166" t="s">
        <v>146</v>
      </c>
      <c r="E509" s="175" t="s">
        <v>1</v>
      </c>
      <c r="F509" s="176" t="s">
        <v>148</v>
      </c>
      <c r="H509" s="177">
        <v>82.82</v>
      </c>
      <c r="I509" s="178"/>
      <c r="L509" s="174"/>
      <c r="M509" s="179"/>
      <c r="N509" s="180"/>
      <c r="O509" s="180"/>
      <c r="P509" s="180"/>
      <c r="Q509" s="180"/>
      <c r="R509" s="180"/>
      <c r="S509" s="180"/>
      <c r="T509" s="181"/>
      <c r="AT509" s="175" t="s">
        <v>146</v>
      </c>
      <c r="AU509" s="175" t="s">
        <v>82</v>
      </c>
      <c r="AV509" s="14" t="s">
        <v>144</v>
      </c>
      <c r="AW509" s="14" t="s">
        <v>30</v>
      </c>
      <c r="AX509" s="14" t="s">
        <v>73</v>
      </c>
      <c r="AY509" s="175" t="s">
        <v>134</v>
      </c>
    </row>
    <row r="510" spans="2:51" s="13" customFormat="1">
      <c r="B510" s="165"/>
      <c r="D510" s="166" t="s">
        <v>146</v>
      </c>
      <c r="E510" s="167" t="s">
        <v>1</v>
      </c>
      <c r="F510" s="168" t="s">
        <v>634</v>
      </c>
      <c r="H510" s="169">
        <v>24.57</v>
      </c>
      <c r="I510" s="170"/>
      <c r="L510" s="165"/>
      <c r="M510" s="171"/>
      <c r="N510" s="172"/>
      <c r="O510" s="172"/>
      <c r="P510" s="172"/>
      <c r="Q510" s="172"/>
      <c r="R510" s="172"/>
      <c r="S510" s="172"/>
      <c r="T510" s="173"/>
      <c r="AT510" s="167" t="s">
        <v>146</v>
      </c>
      <c r="AU510" s="167" t="s">
        <v>82</v>
      </c>
      <c r="AV510" s="13" t="s">
        <v>82</v>
      </c>
      <c r="AW510" s="13" t="s">
        <v>30</v>
      </c>
      <c r="AX510" s="13" t="s">
        <v>73</v>
      </c>
      <c r="AY510" s="167" t="s">
        <v>134</v>
      </c>
    </row>
    <row r="511" spans="2:51" s="13" customFormat="1">
      <c r="B511" s="165"/>
      <c r="D511" s="166" t="s">
        <v>146</v>
      </c>
      <c r="E511" s="167" t="s">
        <v>1</v>
      </c>
      <c r="F511" s="168" t="s">
        <v>635</v>
      </c>
      <c r="H511" s="169">
        <v>32.76</v>
      </c>
      <c r="I511" s="170"/>
      <c r="L511" s="165"/>
      <c r="M511" s="171"/>
      <c r="N511" s="172"/>
      <c r="O511" s="172"/>
      <c r="P511" s="172"/>
      <c r="Q511" s="172"/>
      <c r="R511" s="172"/>
      <c r="S511" s="172"/>
      <c r="T511" s="173"/>
      <c r="AT511" s="167" t="s">
        <v>146</v>
      </c>
      <c r="AU511" s="167" t="s">
        <v>82</v>
      </c>
      <c r="AV511" s="13" t="s">
        <v>82</v>
      </c>
      <c r="AW511" s="13" t="s">
        <v>30</v>
      </c>
      <c r="AX511" s="13" t="s">
        <v>73</v>
      </c>
      <c r="AY511" s="167" t="s">
        <v>134</v>
      </c>
    </row>
    <row r="512" spans="2:51" s="14" customFormat="1">
      <c r="B512" s="174"/>
      <c r="D512" s="166" t="s">
        <v>146</v>
      </c>
      <c r="E512" s="175" t="s">
        <v>1</v>
      </c>
      <c r="F512" s="176" t="s">
        <v>148</v>
      </c>
      <c r="H512" s="177">
        <v>57.33</v>
      </c>
      <c r="I512" s="178"/>
      <c r="L512" s="174"/>
      <c r="M512" s="179"/>
      <c r="N512" s="180"/>
      <c r="O512" s="180"/>
      <c r="P512" s="180"/>
      <c r="Q512" s="180"/>
      <c r="R512" s="180"/>
      <c r="S512" s="180"/>
      <c r="T512" s="181"/>
      <c r="AT512" s="175" t="s">
        <v>146</v>
      </c>
      <c r="AU512" s="175" t="s">
        <v>82</v>
      </c>
      <c r="AV512" s="14" t="s">
        <v>144</v>
      </c>
      <c r="AW512" s="14" t="s">
        <v>30</v>
      </c>
      <c r="AX512" s="14" t="s">
        <v>73</v>
      </c>
      <c r="AY512" s="175" t="s">
        <v>134</v>
      </c>
    </row>
    <row r="513" spans="1:65" s="15" customFormat="1">
      <c r="B513" s="182"/>
      <c r="D513" s="166" t="s">
        <v>146</v>
      </c>
      <c r="E513" s="183" t="s">
        <v>1</v>
      </c>
      <c r="F513" s="184" t="s">
        <v>150</v>
      </c>
      <c r="H513" s="185">
        <v>778.10600000000011</v>
      </c>
      <c r="I513" s="186"/>
      <c r="L513" s="182"/>
      <c r="M513" s="187"/>
      <c r="N513" s="188"/>
      <c r="O513" s="188"/>
      <c r="P513" s="188"/>
      <c r="Q513" s="188"/>
      <c r="R513" s="188"/>
      <c r="S513" s="188"/>
      <c r="T513" s="189"/>
      <c r="AT513" s="183" t="s">
        <v>146</v>
      </c>
      <c r="AU513" s="183" t="s">
        <v>82</v>
      </c>
      <c r="AV513" s="15" t="s">
        <v>143</v>
      </c>
      <c r="AW513" s="15" t="s">
        <v>30</v>
      </c>
      <c r="AX513" s="15" t="s">
        <v>73</v>
      </c>
      <c r="AY513" s="183" t="s">
        <v>134</v>
      </c>
    </row>
    <row r="514" spans="1:65" s="13" customFormat="1">
      <c r="B514" s="165"/>
      <c r="D514" s="166" t="s">
        <v>146</v>
      </c>
      <c r="E514" s="167" t="s">
        <v>1</v>
      </c>
      <c r="F514" s="168" t="s">
        <v>636</v>
      </c>
      <c r="H514" s="169">
        <v>311.24200000000002</v>
      </c>
      <c r="I514" s="170"/>
      <c r="L514" s="165"/>
      <c r="M514" s="171"/>
      <c r="N514" s="172"/>
      <c r="O514" s="172"/>
      <c r="P514" s="172"/>
      <c r="Q514" s="172"/>
      <c r="R514" s="172"/>
      <c r="S514" s="172"/>
      <c r="T514" s="173"/>
      <c r="AT514" s="167" t="s">
        <v>146</v>
      </c>
      <c r="AU514" s="167" t="s">
        <v>82</v>
      </c>
      <c r="AV514" s="13" t="s">
        <v>82</v>
      </c>
      <c r="AW514" s="13" t="s">
        <v>30</v>
      </c>
      <c r="AX514" s="13" t="s">
        <v>80</v>
      </c>
      <c r="AY514" s="167" t="s">
        <v>134</v>
      </c>
    </row>
    <row r="515" spans="1:65" s="2" customFormat="1" ht="24.2" customHeight="1">
      <c r="A515" s="33"/>
      <c r="B515" s="150"/>
      <c r="C515" s="151" t="s">
        <v>637</v>
      </c>
      <c r="D515" s="151" t="s">
        <v>139</v>
      </c>
      <c r="E515" s="152" t="s">
        <v>638</v>
      </c>
      <c r="F515" s="153" t="s">
        <v>639</v>
      </c>
      <c r="G515" s="154" t="s">
        <v>142</v>
      </c>
      <c r="H515" s="155">
        <v>466.86399999999998</v>
      </c>
      <c r="I515" s="156"/>
      <c r="J515" s="157">
        <f>ROUND(I515*H515,2)</f>
        <v>0</v>
      </c>
      <c r="K515" s="158"/>
      <c r="L515" s="34"/>
      <c r="M515" s="159" t="s">
        <v>1</v>
      </c>
      <c r="N515" s="160" t="s">
        <v>38</v>
      </c>
      <c r="O515" s="59"/>
      <c r="P515" s="161">
        <f>O515*H515</f>
        <v>0</v>
      </c>
      <c r="Q515" s="161">
        <v>2.2000000000000001E-4</v>
      </c>
      <c r="R515" s="161">
        <f>Q515*H515</f>
        <v>0.10271008</v>
      </c>
      <c r="S515" s="161">
        <v>0</v>
      </c>
      <c r="T515" s="162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63" t="s">
        <v>219</v>
      </c>
      <c r="AT515" s="163" t="s">
        <v>139</v>
      </c>
      <c r="AU515" s="163" t="s">
        <v>82</v>
      </c>
      <c r="AY515" s="18" t="s">
        <v>134</v>
      </c>
      <c r="BE515" s="164">
        <f>IF(N515="základní",J515,0)</f>
        <v>0</v>
      </c>
      <c r="BF515" s="164">
        <f>IF(N515="snížená",J515,0)</f>
        <v>0</v>
      </c>
      <c r="BG515" s="164">
        <f>IF(N515="zákl. přenesená",J515,0)</f>
        <v>0</v>
      </c>
      <c r="BH515" s="164">
        <f>IF(N515="sníž. přenesená",J515,0)</f>
        <v>0</v>
      </c>
      <c r="BI515" s="164">
        <f>IF(N515="nulová",J515,0)</f>
        <v>0</v>
      </c>
      <c r="BJ515" s="18" t="s">
        <v>80</v>
      </c>
      <c r="BK515" s="164">
        <f>ROUND(I515*H515,2)</f>
        <v>0</v>
      </c>
      <c r="BL515" s="18" t="s">
        <v>219</v>
      </c>
      <c r="BM515" s="163" t="s">
        <v>640</v>
      </c>
    </row>
    <row r="516" spans="1:65" s="13" customFormat="1">
      <c r="B516" s="165"/>
      <c r="D516" s="166" t="s">
        <v>146</v>
      </c>
      <c r="E516" s="167" t="s">
        <v>1</v>
      </c>
      <c r="F516" s="168" t="s">
        <v>619</v>
      </c>
      <c r="H516" s="169">
        <v>28.8</v>
      </c>
      <c r="I516" s="170"/>
      <c r="L516" s="165"/>
      <c r="M516" s="171"/>
      <c r="N516" s="172"/>
      <c r="O516" s="172"/>
      <c r="P516" s="172"/>
      <c r="Q516" s="172"/>
      <c r="R516" s="172"/>
      <c r="S516" s="172"/>
      <c r="T516" s="173"/>
      <c r="AT516" s="167" t="s">
        <v>146</v>
      </c>
      <c r="AU516" s="167" t="s">
        <v>82</v>
      </c>
      <c r="AV516" s="13" t="s">
        <v>82</v>
      </c>
      <c r="AW516" s="13" t="s">
        <v>30</v>
      </c>
      <c r="AX516" s="13" t="s">
        <v>73</v>
      </c>
      <c r="AY516" s="167" t="s">
        <v>134</v>
      </c>
    </row>
    <row r="517" spans="1:65" s="13" customFormat="1">
      <c r="B517" s="165"/>
      <c r="D517" s="166" t="s">
        <v>146</v>
      </c>
      <c r="E517" s="167" t="s">
        <v>1</v>
      </c>
      <c r="F517" s="168" t="s">
        <v>620</v>
      </c>
      <c r="H517" s="169">
        <v>43.2</v>
      </c>
      <c r="I517" s="170"/>
      <c r="L517" s="165"/>
      <c r="M517" s="171"/>
      <c r="N517" s="172"/>
      <c r="O517" s="172"/>
      <c r="P517" s="172"/>
      <c r="Q517" s="172"/>
      <c r="R517" s="172"/>
      <c r="S517" s="172"/>
      <c r="T517" s="173"/>
      <c r="AT517" s="167" t="s">
        <v>146</v>
      </c>
      <c r="AU517" s="167" t="s">
        <v>82</v>
      </c>
      <c r="AV517" s="13" t="s">
        <v>82</v>
      </c>
      <c r="AW517" s="13" t="s">
        <v>30</v>
      </c>
      <c r="AX517" s="13" t="s">
        <v>73</v>
      </c>
      <c r="AY517" s="167" t="s">
        <v>134</v>
      </c>
    </row>
    <row r="518" spans="1:65" s="14" customFormat="1">
      <c r="B518" s="174"/>
      <c r="D518" s="166" t="s">
        <v>146</v>
      </c>
      <c r="E518" s="175" t="s">
        <v>1</v>
      </c>
      <c r="F518" s="176" t="s">
        <v>148</v>
      </c>
      <c r="H518" s="177">
        <v>72</v>
      </c>
      <c r="I518" s="178"/>
      <c r="L518" s="174"/>
      <c r="M518" s="179"/>
      <c r="N518" s="180"/>
      <c r="O518" s="180"/>
      <c r="P518" s="180"/>
      <c r="Q518" s="180"/>
      <c r="R518" s="180"/>
      <c r="S518" s="180"/>
      <c r="T518" s="181"/>
      <c r="AT518" s="175" t="s">
        <v>146</v>
      </c>
      <c r="AU518" s="175" t="s">
        <v>82</v>
      </c>
      <c r="AV518" s="14" t="s">
        <v>144</v>
      </c>
      <c r="AW518" s="14" t="s">
        <v>30</v>
      </c>
      <c r="AX518" s="14" t="s">
        <v>73</v>
      </c>
      <c r="AY518" s="175" t="s">
        <v>134</v>
      </c>
    </row>
    <row r="519" spans="1:65" s="13" customFormat="1">
      <c r="B519" s="165"/>
      <c r="D519" s="166" t="s">
        <v>146</v>
      </c>
      <c r="E519" s="167" t="s">
        <v>1</v>
      </c>
      <c r="F519" s="168" t="s">
        <v>621</v>
      </c>
      <c r="H519" s="169">
        <v>6.4</v>
      </c>
      <c r="I519" s="170"/>
      <c r="L519" s="165"/>
      <c r="M519" s="171"/>
      <c r="N519" s="172"/>
      <c r="O519" s="172"/>
      <c r="P519" s="172"/>
      <c r="Q519" s="172"/>
      <c r="R519" s="172"/>
      <c r="S519" s="172"/>
      <c r="T519" s="173"/>
      <c r="AT519" s="167" t="s">
        <v>146</v>
      </c>
      <c r="AU519" s="167" t="s">
        <v>82</v>
      </c>
      <c r="AV519" s="13" t="s">
        <v>82</v>
      </c>
      <c r="AW519" s="13" t="s">
        <v>30</v>
      </c>
      <c r="AX519" s="13" t="s">
        <v>73</v>
      </c>
      <c r="AY519" s="167" t="s">
        <v>134</v>
      </c>
    </row>
    <row r="520" spans="1:65" s="13" customFormat="1">
      <c r="B520" s="165"/>
      <c r="D520" s="166" t="s">
        <v>146</v>
      </c>
      <c r="E520" s="167" t="s">
        <v>1</v>
      </c>
      <c r="F520" s="168" t="s">
        <v>622</v>
      </c>
      <c r="H520" s="169">
        <v>11.2</v>
      </c>
      <c r="I520" s="170"/>
      <c r="L520" s="165"/>
      <c r="M520" s="171"/>
      <c r="N520" s="172"/>
      <c r="O520" s="172"/>
      <c r="P520" s="172"/>
      <c r="Q520" s="172"/>
      <c r="R520" s="172"/>
      <c r="S520" s="172"/>
      <c r="T520" s="173"/>
      <c r="AT520" s="167" t="s">
        <v>146</v>
      </c>
      <c r="AU520" s="167" t="s">
        <v>82</v>
      </c>
      <c r="AV520" s="13" t="s">
        <v>82</v>
      </c>
      <c r="AW520" s="13" t="s">
        <v>30</v>
      </c>
      <c r="AX520" s="13" t="s">
        <v>73</v>
      </c>
      <c r="AY520" s="167" t="s">
        <v>134</v>
      </c>
    </row>
    <row r="521" spans="1:65" s="14" customFormat="1">
      <c r="B521" s="174"/>
      <c r="D521" s="166" t="s">
        <v>146</v>
      </c>
      <c r="E521" s="175" t="s">
        <v>1</v>
      </c>
      <c r="F521" s="176" t="s">
        <v>148</v>
      </c>
      <c r="H521" s="177">
        <v>17.600000000000001</v>
      </c>
      <c r="I521" s="178"/>
      <c r="L521" s="174"/>
      <c r="M521" s="179"/>
      <c r="N521" s="180"/>
      <c r="O521" s="180"/>
      <c r="P521" s="180"/>
      <c r="Q521" s="180"/>
      <c r="R521" s="180"/>
      <c r="S521" s="180"/>
      <c r="T521" s="181"/>
      <c r="AT521" s="175" t="s">
        <v>146</v>
      </c>
      <c r="AU521" s="175" t="s">
        <v>82</v>
      </c>
      <c r="AV521" s="14" t="s">
        <v>144</v>
      </c>
      <c r="AW521" s="14" t="s">
        <v>30</v>
      </c>
      <c r="AX521" s="14" t="s">
        <v>73</v>
      </c>
      <c r="AY521" s="175" t="s">
        <v>134</v>
      </c>
    </row>
    <row r="522" spans="1:65" s="13" customFormat="1">
      <c r="B522" s="165"/>
      <c r="D522" s="166" t="s">
        <v>146</v>
      </c>
      <c r="E522" s="167" t="s">
        <v>1</v>
      </c>
      <c r="F522" s="168" t="s">
        <v>623</v>
      </c>
      <c r="H522" s="169">
        <v>19.600000000000001</v>
      </c>
      <c r="I522" s="170"/>
      <c r="L522" s="165"/>
      <c r="M522" s="171"/>
      <c r="N522" s="172"/>
      <c r="O522" s="172"/>
      <c r="P522" s="172"/>
      <c r="Q522" s="172"/>
      <c r="R522" s="172"/>
      <c r="S522" s="172"/>
      <c r="T522" s="173"/>
      <c r="AT522" s="167" t="s">
        <v>146</v>
      </c>
      <c r="AU522" s="167" t="s">
        <v>82</v>
      </c>
      <c r="AV522" s="13" t="s">
        <v>82</v>
      </c>
      <c r="AW522" s="13" t="s">
        <v>30</v>
      </c>
      <c r="AX522" s="13" t="s">
        <v>73</v>
      </c>
      <c r="AY522" s="167" t="s">
        <v>134</v>
      </c>
    </row>
    <row r="523" spans="1:65" s="13" customFormat="1">
      <c r="B523" s="165"/>
      <c r="D523" s="166" t="s">
        <v>146</v>
      </c>
      <c r="E523" s="167" t="s">
        <v>1</v>
      </c>
      <c r="F523" s="168" t="s">
        <v>624</v>
      </c>
      <c r="H523" s="169">
        <v>16.8</v>
      </c>
      <c r="I523" s="170"/>
      <c r="L523" s="165"/>
      <c r="M523" s="171"/>
      <c r="N523" s="172"/>
      <c r="O523" s="172"/>
      <c r="P523" s="172"/>
      <c r="Q523" s="172"/>
      <c r="R523" s="172"/>
      <c r="S523" s="172"/>
      <c r="T523" s="173"/>
      <c r="AT523" s="167" t="s">
        <v>146</v>
      </c>
      <c r="AU523" s="167" t="s">
        <v>82</v>
      </c>
      <c r="AV523" s="13" t="s">
        <v>82</v>
      </c>
      <c r="AW523" s="13" t="s">
        <v>30</v>
      </c>
      <c r="AX523" s="13" t="s">
        <v>73</v>
      </c>
      <c r="AY523" s="167" t="s">
        <v>134</v>
      </c>
    </row>
    <row r="524" spans="1:65" s="14" customFormat="1">
      <c r="B524" s="174"/>
      <c r="D524" s="166" t="s">
        <v>146</v>
      </c>
      <c r="E524" s="175" t="s">
        <v>1</v>
      </c>
      <c r="F524" s="176" t="s">
        <v>148</v>
      </c>
      <c r="H524" s="177">
        <v>36.400000000000006</v>
      </c>
      <c r="I524" s="178"/>
      <c r="L524" s="174"/>
      <c r="M524" s="179"/>
      <c r="N524" s="180"/>
      <c r="O524" s="180"/>
      <c r="P524" s="180"/>
      <c r="Q524" s="180"/>
      <c r="R524" s="180"/>
      <c r="S524" s="180"/>
      <c r="T524" s="181"/>
      <c r="AT524" s="175" t="s">
        <v>146</v>
      </c>
      <c r="AU524" s="175" t="s">
        <v>82</v>
      </c>
      <c r="AV524" s="14" t="s">
        <v>144</v>
      </c>
      <c r="AW524" s="14" t="s">
        <v>30</v>
      </c>
      <c r="AX524" s="14" t="s">
        <v>73</v>
      </c>
      <c r="AY524" s="175" t="s">
        <v>134</v>
      </c>
    </row>
    <row r="525" spans="1:65" s="13" customFormat="1">
      <c r="B525" s="165"/>
      <c r="D525" s="166" t="s">
        <v>146</v>
      </c>
      <c r="E525" s="167" t="s">
        <v>1</v>
      </c>
      <c r="F525" s="168" t="s">
        <v>625</v>
      </c>
      <c r="H525" s="169">
        <v>13.2</v>
      </c>
      <c r="I525" s="170"/>
      <c r="L525" s="165"/>
      <c r="M525" s="171"/>
      <c r="N525" s="172"/>
      <c r="O525" s="172"/>
      <c r="P525" s="172"/>
      <c r="Q525" s="172"/>
      <c r="R525" s="172"/>
      <c r="S525" s="172"/>
      <c r="T525" s="173"/>
      <c r="AT525" s="167" t="s">
        <v>146</v>
      </c>
      <c r="AU525" s="167" t="s">
        <v>82</v>
      </c>
      <c r="AV525" s="13" t="s">
        <v>82</v>
      </c>
      <c r="AW525" s="13" t="s">
        <v>30</v>
      </c>
      <c r="AX525" s="13" t="s">
        <v>73</v>
      </c>
      <c r="AY525" s="167" t="s">
        <v>134</v>
      </c>
    </row>
    <row r="526" spans="1:65" s="13" customFormat="1">
      <c r="B526" s="165"/>
      <c r="D526" s="166" t="s">
        <v>146</v>
      </c>
      <c r="E526" s="167" t="s">
        <v>1</v>
      </c>
      <c r="F526" s="168" t="s">
        <v>626</v>
      </c>
      <c r="H526" s="169">
        <v>14.4</v>
      </c>
      <c r="I526" s="170"/>
      <c r="L526" s="165"/>
      <c r="M526" s="171"/>
      <c r="N526" s="172"/>
      <c r="O526" s="172"/>
      <c r="P526" s="172"/>
      <c r="Q526" s="172"/>
      <c r="R526" s="172"/>
      <c r="S526" s="172"/>
      <c r="T526" s="173"/>
      <c r="AT526" s="167" t="s">
        <v>146</v>
      </c>
      <c r="AU526" s="167" t="s">
        <v>82</v>
      </c>
      <c r="AV526" s="13" t="s">
        <v>82</v>
      </c>
      <c r="AW526" s="13" t="s">
        <v>30</v>
      </c>
      <c r="AX526" s="13" t="s">
        <v>73</v>
      </c>
      <c r="AY526" s="167" t="s">
        <v>134</v>
      </c>
    </row>
    <row r="527" spans="1:65" s="14" customFormat="1">
      <c r="B527" s="174"/>
      <c r="D527" s="166" t="s">
        <v>146</v>
      </c>
      <c r="E527" s="175" t="s">
        <v>1</v>
      </c>
      <c r="F527" s="176" t="s">
        <v>148</v>
      </c>
      <c r="H527" s="177">
        <v>27.6</v>
      </c>
      <c r="I527" s="178"/>
      <c r="L527" s="174"/>
      <c r="M527" s="179"/>
      <c r="N527" s="180"/>
      <c r="O527" s="180"/>
      <c r="P527" s="180"/>
      <c r="Q527" s="180"/>
      <c r="R527" s="180"/>
      <c r="S527" s="180"/>
      <c r="T527" s="181"/>
      <c r="AT527" s="175" t="s">
        <v>146</v>
      </c>
      <c r="AU527" s="175" t="s">
        <v>82</v>
      </c>
      <c r="AV527" s="14" t="s">
        <v>144</v>
      </c>
      <c r="AW527" s="14" t="s">
        <v>30</v>
      </c>
      <c r="AX527" s="14" t="s">
        <v>73</v>
      </c>
      <c r="AY527" s="175" t="s">
        <v>134</v>
      </c>
    </row>
    <row r="528" spans="1:65" s="13" customFormat="1">
      <c r="B528" s="165"/>
      <c r="D528" s="166" t="s">
        <v>146</v>
      </c>
      <c r="E528" s="167" t="s">
        <v>1</v>
      </c>
      <c r="F528" s="168" t="s">
        <v>627</v>
      </c>
      <c r="H528" s="169">
        <v>175.68</v>
      </c>
      <c r="I528" s="170"/>
      <c r="L528" s="165"/>
      <c r="M528" s="171"/>
      <c r="N528" s="172"/>
      <c r="O528" s="172"/>
      <c r="P528" s="172"/>
      <c r="Q528" s="172"/>
      <c r="R528" s="172"/>
      <c r="S528" s="172"/>
      <c r="T528" s="173"/>
      <c r="AT528" s="167" t="s">
        <v>146</v>
      </c>
      <c r="AU528" s="167" t="s">
        <v>82</v>
      </c>
      <c r="AV528" s="13" t="s">
        <v>82</v>
      </c>
      <c r="AW528" s="13" t="s">
        <v>30</v>
      </c>
      <c r="AX528" s="13" t="s">
        <v>73</v>
      </c>
      <c r="AY528" s="167" t="s">
        <v>134</v>
      </c>
    </row>
    <row r="529" spans="1:65" s="13" customFormat="1">
      <c r="B529" s="165"/>
      <c r="D529" s="166" t="s">
        <v>146</v>
      </c>
      <c r="E529" s="167" t="s">
        <v>1</v>
      </c>
      <c r="F529" s="168" t="s">
        <v>628</v>
      </c>
      <c r="H529" s="169">
        <v>204.96</v>
      </c>
      <c r="I529" s="170"/>
      <c r="L529" s="165"/>
      <c r="M529" s="171"/>
      <c r="N529" s="172"/>
      <c r="O529" s="172"/>
      <c r="P529" s="172"/>
      <c r="Q529" s="172"/>
      <c r="R529" s="172"/>
      <c r="S529" s="172"/>
      <c r="T529" s="173"/>
      <c r="AT529" s="167" t="s">
        <v>146</v>
      </c>
      <c r="AU529" s="167" t="s">
        <v>82</v>
      </c>
      <c r="AV529" s="13" t="s">
        <v>82</v>
      </c>
      <c r="AW529" s="13" t="s">
        <v>30</v>
      </c>
      <c r="AX529" s="13" t="s">
        <v>73</v>
      </c>
      <c r="AY529" s="167" t="s">
        <v>134</v>
      </c>
    </row>
    <row r="530" spans="1:65" s="14" customFormat="1">
      <c r="B530" s="174"/>
      <c r="D530" s="166" t="s">
        <v>146</v>
      </c>
      <c r="E530" s="175" t="s">
        <v>1</v>
      </c>
      <c r="F530" s="176" t="s">
        <v>148</v>
      </c>
      <c r="H530" s="177">
        <v>380.64</v>
      </c>
      <c r="I530" s="178"/>
      <c r="L530" s="174"/>
      <c r="M530" s="179"/>
      <c r="N530" s="180"/>
      <c r="O530" s="180"/>
      <c r="P530" s="180"/>
      <c r="Q530" s="180"/>
      <c r="R530" s="180"/>
      <c r="S530" s="180"/>
      <c r="T530" s="181"/>
      <c r="AT530" s="175" t="s">
        <v>146</v>
      </c>
      <c r="AU530" s="175" t="s">
        <v>82</v>
      </c>
      <c r="AV530" s="14" t="s">
        <v>144</v>
      </c>
      <c r="AW530" s="14" t="s">
        <v>30</v>
      </c>
      <c r="AX530" s="14" t="s">
        <v>73</v>
      </c>
      <c r="AY530" s="175" t="s">
        <v>134</v>
      </c>
    </row>
    <row r="531" spans="1:65" s="13" customFormat="1">
      <c r="B531" s="165"/>
      <c r="D531" s="166" t="s">
        <v>146</v>
      </c>
      <c r="E531" s="167" t="s">
        <v>1</v>
      </c>
      <c r="F531" s="168" t="s">
        <v>629</v>
      </c>
      <c r="H531" s="169">
        <v>36</v>
      </c>
      <c r="I531" s="170"/>
      <c r="L531" s="165"/>
      <c r="M531" s="171"/>
      <c r="N531" s="172"/>
      <c r="O531" s="172"/>
      <c r="P531" s="172"/>
      <c r="Q531" s="172"/>
      <c r="R531" s="172"/>
      <c r="S531" s="172"/>
      <c r="T531" s="173"/>
      <c r="AT531" s="167" t="s">
        <v>146</v>
      </c>
      <c r="AU531" s="167" t="s">
        <v>82</v>
      </c>
      <c r="AV531" s="13" t="s">
        <v>82</v>
      </c>
      <c r="AW531" s="13" t="s">
        <v>30</v>
      </c>
      <c r="AX531" s="13" t="s">
        <v>73</v>
      </c>
      <c r="AY531" s="167" t="s">
        <v>134</v>
      </c>
    </row>
    <row r="532" spans="1:65" s="14" customFormat="1">
      <c r="B532" s="174"/>
      <c r="D532" s="166" t="s">
        <v>146</v>
      </c>
      <c r="E532" s="175" t="s">
        <v>1</v>
      </c>
      <c r="F532" s="176" t="s">
        <v>148</v>
      </c>
      <c r="H532" s="177">
        <v>36</v>
      </c>
      <c r="I532" s="178"/>
      <c r="L532" s="174"/>
      <c r="M532" s="179"/>
      <c r="N532" s="180"/>
      <c r="O532" s="180"/>
      <c r="P532" s="180"/>
      <c r="Q532" s="180"/>
      <c r="R532" s="180"/>
      <c r="S532" s="180"/>
      <c r="T532" s="181"/>
      <c r="AT532" s="175" t="s">
        <v>146</v>
      </c>
      <c r="AU532" s="175" t="s">
        <v>82</v>
      </c>
      <c r="AV532" s="14" t="s">
        <v>144</v>
      </c>
      <c r="AW532" s="14" t="s">
        <v>30</v>
      </c>
      <c r="AX532" s="14" t="s">
        <v>73</v>
      </c>
      <c r="AY532" s="175" t="s">
        <v>134</v>
      </c>
    </row>
    <row r="533" spans="1:65" s="13" customFormat="1" ht="22.5">
      <c r="B533" s="165"/>
      <c r="D533" s="166" t="s">
        <v>146</v>
      </c>
      <c r="E533" s="167" t="s">
        <v>1</v>
      </c>
      <c r="F533" s="168" t="s">
        <v>630</v>
      </c>
      <c r="H533" s="169">
        <v>24.948</v>
      </c>
      <c r="I533" s="170"/>
      <c r="L533" s="165"/>
      <c r="M533" s="171"/>
      <c r="N533" s="172"/>
      <c r="O533" s="172"/>
      <c r="P533" s="172"/>
      <c r="Q533" s="172"/>
      <c r="R533" s="172"/>
      <c r="S533" s="172"/>
      <c r="T533" s="173"/>
      <c r="AT533" s="167" t="s">
        <v>146</v>
      </c>
      <c r="AU533" s="167" t="s">
        <v>82</v>
      </c>
      <c r="AV533" s="13" t="s">
        <v>82</v>
      </c>
      <c r="AW533" s="13" t="s">
        <v>30</v>
      </c>
      <c r="AX533" s="13" t="s">
        <v>73</v>
      </c>
      <c r="AY533" s="167" t="s">
        <v>134</v>
      </c>
    </row>
    <row r="534" spans="1:65" s="13" customFormat="1" ht="22.5">
      <c r="B534" s="165"/>
      <c r="D534" s="166" t="s">
        <v>146</v>
      </c>
      <c r="E534" s="167" t="s">
        <v>1</v>
      </c>
      <c r="F534" s="168" t="s">
        <v>631</v>
      </c>
      <c r="H534" s="169">
        <v>42.768000000000001</v>
      </c>
      <c r="I534" s="170"/>
      <c r="L534" s="165"/>
      <c r="M534" s="171"/>
      <c r="N534" s="172"/>
      <c r="O534" s="172"/>
      <c r="P534" s="172"/>
      <c r="Q534" s="172"/>
      <c r="R534" s="172"/>
      <c r="S534" s="172"/>
      <c r="T534" s="173"/>
      <c r="AT534" s="167" t="s">
        <v>146</v>
      </c>
      <c r="AU534" s="167" t="s">
        <v>82</v>
      </c>
      <c r="AV534" s="13" t="s">
        <v>82</v>
      </c>
      <c r="AW534" s="13" t="s">
        <v>30</v>
      </c>
      <c r="AX534" s="13" t="s">
        <v>73</v>
      </c>
      <c r="AY534" s="167" t="s">
        <v>134</v>
      </c>
    </row>
    <row r="535" spans="1:65" s="14" customFormat="1">
      <c r="B535" s="174"/>
      <c r="D535" s="166" t="s">
        <v>146</v>
      </c>
      <c r="E535" s="175" t="s">
        <v>1</v>
      </c>
      <c r="F535" s="176" t="s">
        <v>148</v>
      </c>
      <c r="H535" s="177">
        <v>67.716000000000008</v>
      </c>
      <c r="I535" s="178"/>
      <c r="L535" s="174"/>
      <c r="M535" s="179"/>
      <c r="N535" s="180"/>
      <c r="O535" s="180"/>
      <c r="P535" s="180"/>
      <c r="Q535" s="180"/>
      <c r="R535" s="180"/>
      <c r="S535" s="180"/>
      <c r="T535" s="181"/>
      <c r="AT535" s="175" t="s">
        <v>146</v>
      </c>
      <c r="AU535" s="175" t="s">
        <v>82</v>
      </c>
      <c r="AV535" s="14" t="s">
        <v>144</v>
      </c>
      <c r="AW535" s="14" t="s">
        <v>30</v>
      </c>
      <c r="AX535" s="14" t="s">
        <v>73</v>
      </c>
      <c r="AY535" s="175" t="s">
        <v>134</v>
      </c>
    </row>
    <row r="536" spans="1:65" s="13" customFormat="1">
      <c r="B536" s="165"/>
      <c r="D536" s="166" t="s">
        <v>146</v>
      </c>
      <c r="E536" s="167" t="s">
        <v>1</v>
      </c>
      <c r="F536" s="168" t="s">
        <v>632</v>
      </c>
      <c r="H536" s="169">
        <v>34.340000000000003</v>
      </c>
      <c r="I536" s="170"/>
      <c r="L536" s="165"/>
      <c r="M536" s="171"/>
      <c r="N536" s="172"/>
      <c r="O536" s="172"/>
      <c r="P536" s="172"/>
      <c r="Q536" s="172"/>
      <c r="R536" s="172"/>
      <c r="S536" s="172"/>
      <c r="T536" s="173"/>
      <c r="AT536" s="167" t="s">
        <v>146</v>
      </c>
      <c r="AU536" s="167" t="s">
        <v>82</v>
      </c>
      <c r="AV536" s="13" t="s">
        <v>82</v>
      </c>
      <c r="AW536" s="13" t="s">
        <v>30</v>
      </c>
      <c r="AX536" s="13" t="s">
        <v>73</v>
      </c>
      <c r="AY536" s="167" t="s">
        <v>134</v>
      </c>
    </row>
    <row r="537" spans="1:65" s="13" customFormat="1">
      <c r="B537" s="165"/>
      <c r="D537" s="166" t="s">
        <v>146</v>
      </c>
      <c r="E537" s="167" t="s">
        <v>1</v>
      </c>
      <c r="F537" s="168" t="s">
        <v>633</v>
      </c>
      <c r="H537" s="169">
        <v>48.48</v>
      </c>
      <c r="I537" s="170"/>
      <c r="L537" s="165"/>
      <c r="M537" s="171"/>
      <c r="N537" s="172"/>
      <c r="O537" s="172"/>
      <c r="P537" s="172"/>
      <c r="Q537" s="172"/>
      <c r="R537" s="172"/>
      <c r="S537" s="172"/>
      <c r="T537" s="173"/>
      <c r="AT537" s="167" t="s">
        <v>146</v>
      </c>
      <c r="AU537" s="167" t="s">
        <v>82</v>
      </c>
      <c r="AV537" s="13" t="s">
        <v>82</v>
      </c>
      <c r="AW537" s="13" t="s">
        <v>30</v>
      </c>
      <c r="AX537" s="13" t="s">
        <v>73</v>
      </c>
      <c r="AY537" s="167" t="s">
        <v>134</v>
      </c>
    </row>
    <row r="538" spans="1:65" s="14" customFormat="1">
      <c r="B538" s="174"/>
      <c r="D538" s="166" t="s">
        <v>146</v>
      </c>
      <c r="E538" s="175" t="s">
        <v>1</v>
      </c>
      <c r="F538" s="176" t="s">
        <v>148</v>
      </c>
      <c r="H538" s="177">
        <v>82.82</v>
      </c>
      <c r="I538" s="178"/>
      <c r="L538" s="174"/>
      <c r="M538" s="179"/>
      <c r="N538" s="180"/>
      <c r="O538" s="180"/>
      <c r="P538" s="180"/>
      <c r="Q538" s="180"/>
      <c r="R538" s="180"/>
      <c r="S538" s="180"/>
      <c r="T538" s="181"/>
      <c r="AT538" s="175" t="s">
        <v>146</v>
      </c>
      <c r="AU538" s="175" t="s">
        <v>82</v>
      </c>
      <c r="AV538" s="14" t="s">
        <v>144</v>
      </c>
      <c r="AW538" s="14" t="s">
        <v>30</v>
      </c>
      <c r="AX538" s="14" t="s">
        <v>73</v>
      </c>
      <c r="AY538" s="175" t="s">
        <v>134</v>
      </c>
    </row>
    <row r="539" spans="1:65" s="13" customFormat="1">
      <c r="B539" s="165"/>
      <c r="D539" s="166" t="s">
        <v>146</v>
      </c>
      <c r="E539" s="167" t="s">
        <v>1</v>
      </c>
      <c r="F539" s="168" t="s">
        <v>634</v>
      </c>
      <c r="H539" s="169">
        <v>24.57</v>
      </c>
      <c r="I539" s="170"/>
      <c r="L539" s="165"/>
      <c r="M539" s="171"/>
      <c r="N539" s="172"/>
      <c r="O539" s="172"/>
      <c r="P539" s="172"/>
      <c r="Q539" s="172"/>
      <c r="R539" s="172"/>
      <c r="S539" s="172"/>
      <c r="T539" s="173"/>
      <c r="AT539" s="167" t="s">
        <v>146</v>
      </c>
      <c r="AU539" s="167" t="s">
        <v>82</v>
      </c>
      <c r="AV539" s="13" t="s">
        <v>82</v>
      </c>
      <c r="AW539" s="13" t="s">
        <v>30</v>
      </c>
      <c r="AX539" s="13" t="s">
        <v>73</v>
      </c>
      <c r="AY539" s="167" t="s">
        <v>134</v>
      </c>
    </row>
    <row r="540" spans="1:65" s="13" customFormat="1">
      <c r="B540" s="165"/>
      <c r="D540" s="166" t="s">
        <v>146</v>
      </c>
      <c r="E540" s="167" t="s">
        <v>1</v>
      </c>
      <c r="F540" s="168" t="s">
        <v>635</v>
      </c>
      <c r="H540" s="169">
        <v>32.76</v>
      </c>
      <c r="I540" s="170"/>
      <c r="L540" s="165"/>
      <c r="M540" s="171"/>
      <c r="N540" s="172"/>
      <c r="O540" s="172"/>
      <c r="P540" s="172"/>
      <c r="Q540" s="172"/>
      <c r="R540" s="172"/>
      <c r="S540" s="172"/>
      <c r="T540" s="173"/>
      <c r="AT540" s="167" t="s">
        <v>146</v>
      </c>
      <c r="AU540" s="167" t="s">
        <v>82</v>
      </c>
      <c r="AV540" s="13" t="s">
        <v>82</v>
      </c>
      <c r="AW540" s="13" t="s">
        <v>30</v>
      </c>
      <c r="AX540" s="13" t="s">
        <v>73</v>
      </c>
      <c r="AY540" s="167" t="s">
        <v>134</v>
      </c>
    </row>
    <row r="541" spans="1:65" s="14" customFormat="1">
      <c r="B541" s="174"/>
      <c r="D541" s="166" t="s">
        <v>146</v>
      </c>
      <c r="E541" s="175" t="s">
        <v>1</v>
      </c>
      <c r="F541" s="176" t="s">
        <v>148</v>
      </c>
      <c r="H541" s="177">
        <v>57.33</v>
      </c>
      <c r="I541" s="178"/>
      <c r="L541" s="174"/>
      <c r="M541" s="179"/>
      <c r="N541" s="180"/>
      <c r="O541" s="180"/>
      <c r="P541" s="180"/>
      <c r="Q541" s="180"/>
      <c r="R541" s="180"/>
      <c r="S541" s="180"/>
      <c r="T541" s="181"/>
      <c r="AT541" s="175" t="s">
        <v>146</v>
      </c>
      <c r="AU541" s="175" t="s">
        <v>82</v>
      </c>
      <c r="AV541" s="14" t="s">
        <v>144</v>
      </c>
      <c r="AW541" s="14" t="s">
        <v>30</v>
      </c>
      <c r="AX541" s="14" t="s">
        <v>73</v>
      </c>
      <c r="AY541" s="175" t="s">
        <v>134</v>
      </c>
    </row>
    <row r="542" spans="1:65" s="15" customFormat="1">
      <c r="B542" s="182"/>
      <c r="D542" s="166" t="s">
        <v>146</v>
      </c>
      <c r="E542" s="183" t="s">
        <v>1</v>
      </c>
      <c r="F542" s="184" t="s">
        <v>150</v>
      </c>
      <c r="H542" s="185">
        <v>778.10600000000011</v>
      </c>
      <c r="I542" s="186"/>
      <c r="L542" s="182"/>
      <c r="M542" s="187"/>
      <c r="N542" s="188"/>
      <c r="O542" s="188"/>
      <c r="P542" s="188"/>
      <c r="Q542" s="188"/>
      <c r="R542" s="188"/>
      <c r="S542" s="188"/>
      <c r="T542" s="189"/>
      <c r="AT542" s="183" t="s">
        <v>146</v>
      </c>
      <c r="AU542" s="183" t="s">
        <v>82</v>
      </c>
      <c r="AV542" s="15" t="s">
        <v>143</v>
      </c>
      <c r="AW542" s="15" t="s">
        <v>30</v>
      </c>
      <c r="AX542" s="15" t="s">
        <v>73</v>
      </c>
      <c r="AY542" s="183" t="s">
        <v>134</v>
      </c>
    </row>
    <row r="543" spans="1:65" s="13" customFormat="1">
      <c r="B543" s="165"/>
      <c r="D543" s="166" t="s">
        <v>146</v>
      </c>
      <c r="E543" s="167" t="s">
        <v>1</v>
      </c>
      <c r="F543" s="168" t="s">
        <v>641</v>
      </c>
      <c r="H543" s="169">
        <v>466.86399999999998</v>
      </c>
      <c r="I543" s="170"/>
      <c r="L543" s="165"/>
      <c r="M543" s="171"/>
      <c r="N543" s="172"/>
      <c r="O543" s="172"/>
      <c r="P543" s="172"/>
      <c r="Q543" s="172"/>
      <c r="R543" s="172"/>
      <c r="S543" s="172"/>
      <c r="T543" s="173"/>
      <c r="AT543" s="167" t="s">
        <v>146</v>
      </c>
      <c r="AU543" s="167" t="s">
        <v>82</v>
      </c>
      <c r="AV543" s="13" t="s">
        <v>82</v>
      </c>
      <c r="AW543" s="13" t="s">
        <v>30</v>
      </c>
      <c r="AX543" s="13" t="s">
        <v>80</v>
      </c>
      <c r="AY543" s="167" t="s">
        <v>134</v>
      </c>
    </row>
    <row r="544" spans="1:65" s="2" customFormat="1" ht="33" customHeight="1">
      <c r="A544" s="33"/>
      <c r="B544" s="150"/>
      <c r="C544" s="151" t="s">
        <v>642</v>
      </c>
      <c r="D544" s="151" t="s">
        <v>139</v>
      </c>
      <c r="E544" s="152" t="s">
        <v>643</v>
      </c>
      <c r="F544" s="153" t="s">
        <v>644</v>
      </c>
      <c r="G544" s="154" t="s">
        <v>142</v>
      </c>
      <c r="H544" s="155">
        <v>1150.3630000000001</v>
      </c>
      <c r="I544" s="156"/>
      <c r="J544" s="157">
        <f>ROUND(I544*H544,2)</f>
        <v>0</v>
      </c>
      <c r="K544" s="158"/>
      <c r="L544" s="34"/>
      <c r="M544" s="159" t="s">
        <v>1</v>
      </c>
      <c r="N544" s="160" t="s">
        <v>38</v>
      </c>
      <c r="O544" s="59"/>
      <c r="P544" s="161">
        <f>O544*H544</f>
        <v>0</v>
      </c>
      <c r="Q544" s="161">
        <v>8.0000000000000007E-5</v>
      </c>
      <c r="R544" s="161">
        <f>Q544*H544</f>
        <v>9.2029040000000006E-2</v>
      </c>
      <c r="S544" s="161">
        <v>0</v>
      </c>
      <c r="T544" s="162">
        <f>S544*H544</f>
        <v>0</v>
      </c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R544" s="163" t="s">
        <v>219</v>
      </c>
      <c r="AT544" s="163" t="s">
        <v>139</v>
      </c>
      <c r="AU544" s="163" t="s">
        <v>82</v>
      </c>
      <c r="AY544" s="18" t="s">
        <v>134</v>
      </c>
      <c r="BE544" s="164">
        <f>IF(N544="základní",J544,0)</f>
        <v>0</v>
      </c>
      <c r="BF544" s="164">
        <f>IF(N544="snížená",J544,0)</f>
        <v>0</v>
      </c>
      <c r="BG544" s="164">
        <f>IF(N544="zákl. přenesená",J544,0)</f>
        <v>0</v>
      </c>
      <c r="BH544" s="164">
        <f>IF(N544="sníž. přenesená",J544,0)</f>
        <v>0</v>
      </c>
      <c r="BI544" s="164">
        <f>IF(N544="nulová",J544,0)</f>
        <v>0</v>
      </c>
      <c r="BJ544" s="18" t="s">
        <v>80</v>
      </c>
      <c r="BK544" s="164">
        <f>ROUND(I544*H544,2)</f>
        <v>0</v>
      </c>
      <c r="BL544" s="18" t="s">
        <v>219</v>
      </c>
      <c r="BM544" s="163" t="s">
        <v>645</v>
      </c>
    </row>
    <row r="545" spans="2:51" s="13" customFormat="1">
      <c r="B545" s="165"/>
      <c r="D545" s="166" t="s">
        <v>146</v>
      </c>
      <c r="E545" s="167" t="s">
        <v>1</v>
      </c>
      <c r="F545" s="168" t="s">
        <v>646</v>
      </c>
      <c r="H545" s="169">
        <v>806</v>
      </c>
      <c r="I545" s="170"/>
      <c r="L545" s="165"/>
      <c r="M545" s="171"/>
      <c r="N545" s="172"/>
      <c r="O545" s="172"/>
      <c r="P545" s="172"/>
      <c r="Q545" s="172"/>
      <c r="R545" s="172"/>
      <c r="S545" s="172"/>
      <c r="T545" s="173"/>
      <c r="AT545" s="167" t="s">
        <v>146</v>
      </c>
      <c r="AU545" s="167" t="s">
        <v>82</v>
      </c>
      <c r="AV545" s="13" t="s">
        <v>82</v>
      </c>
      <c r="AW545" s="13" t="s">
        <v>30</v>
      </c>
      <c r="AX545" s="13" t="s">
        <v>73</v>
      </c>
      <c r="AY545" s="167" t="s">
        <v>134</v>
      </c>
    </row>
    <row r="546" spans="2:51" s="13" customFormat="1">
      <c r="B546" s="165"/>
      <c r="D546" s="166" t="s">
        <v>146</v>
      </c>
      <c r="E546" s="167" t="s">
        <v>1</v>
      </c>
      <c r="F546" s="168" t="s">
        <v>647</v>
      </c>
      <c r="H546" s="169">
        <v>46.216999999999999</v>
      </c>
      <c r="I546" s="170"/>
      <c r="L546" s="165"/>
      <c r="M546" s="171"/>
      <c r="N546" s="172"/>
      <c r="O546" s="172"/>
      <c r="P546" s="172"/>
      <c r="Q546" s="172"/>
      <c r="R546" s="172"/>
      <c r="S546" s="172"/>
      <c r="T546" s="173"/>
      <c r="AT546" s="167" t="s">
        <v>146</v>
      </c>
      <c r="AU546" s="167" t="s">
        <v>82</v>
      </c>
      <c r="AV546" s="13" t="s">
        <v>82</v>
      </c>
      <c r="AW546" s="13" t="s">
        <v>30</v>
      </c>
      <c r="AX546" s="13" t="s">
        <v>73</v>
      </c>
      <c r="AY546" s="167" t="s">
        <v>134</v>
      </c>
    </row>
    <row r="547" spans="2:51" s="13" customFormat="1">
      <c r="B547" s="165"/>
      <c r="D547" s="166" t="s">
        <v>146</v>
      </c>
      <c r="E547" s="167" t="s">
        <v>1</v>
      </c>
      <c r="F547" s="168" t="s">
        <v>648</v>
      </c>
      <c r="H547" s="169">
        <v>15</v>
      </c>
      <c r="I547" s="170"/>
      <c r="L547" s="165"/>
      <c r="M547" s="171"/>
      <c r="N547" s="172"/>
      <c r="O547" s="172"/>
      <c r="P547" s="172"/>
      <c r="Q547" s="172"/>
      <c r="R547" s="172"/>
      <c r="S547" s="172"/>
      <c r="T547" s="173"/>
      <c r="AT547" s="167" t="s">
        <v>146</v>
      </c>
      <c r="AU547" s="167" t="s">
        <v>82</v>
      </c>
      <c r="AV547" s="13" t="s">
        <v>82</v>
      </c>
      <c r="AW547" s="13" t="s">
        <v>30</v>
      </c>
      <c r="AX547" s="13" t="s">
        <v>73</v>
      </c>
      <c r="AY547" s="167" t="s">
        <v>134</v>
      </c>
    </row>
    <row r="548" spans="2:51" s="13" customFormat="1">
      <c r="B548" s="165"/>
      <c r="D548" s="166" t="s">
        <v>146</v>
      </c>
      <c r="E548" s="167" t="s">
        <v>1</v>
      </c>
      <c r="F548" s="168" t="s">
        <v>649</v>
      </c>
      <c r="H548" s="169">
        <v>52.006999999999998</v>
      </c>
      <c r="I548" s="170"/>
      <c r="L548" s="165"/>
      <c r="M548" s="171"/>
      <c r="N548" s="172"/>
      <c r="O548" s="172"/>
      <c r="P548" s="172"/>
      <c r="Q548" s="172"/>
      <c r="R548" s="172"/>
      <c r="S548" s="172"/>
      <c r="T548" s="173"/>
      <c r="AT548" s="167" t="s">
        <v>146</v>
      </c>
      <c r="AU548" s="167" t="s">
        <v>82</v>
      </c>
      <c r="AV548" s="13" t="s">
        <v>82</v>
      </c>
      <c r="AW548" s="13" t="s">
        <v>30</v>
      </c>
      <c r="AX548" s="13" t="s">
        <v>73</v>
      </c>
      <c r="AY548" s="167" t="s">
        <v>134</v>
      </c>
    </row>
    <row r="549" spans="2:51" s="13" customFormat="1">
      <c r="B549" s="165"/>
      <c r="D549" s="166" t="s">
        <v>146</v>
      </c>
      <c r="E549" s="167" t="s">
        <v>1</v>
      </c>
      <c r="F549" s="168" t="s">
        <v>650</v>
      </c>
      <c r="H549" s="169">
        <v>29.199000000000002</v>
      </c>
      <c r="I549" s="170"/>
      <c r="L549" s="165"/>
      <c r="M549" s="171"/>
      <c r="N549" s="172"/>
      <c r="O549" s="172"/>
      <c r="P549" s="172"/>
      <c r="Q549" s="172"/>
      <c r="R549" s="172"/>
      <c r="S549" s="172"/>
      <c r="T549" s="173"/>
      <c r="AT549" s="167" t="s">
        <v>146</v>
      </c>
      <c r="AU549" s="167" t="s">
        <v>82</v>
      </c>
      <c r="AV549" s="13" t="s">
        <v>82</v>
      </c>
      <c r="AW549" s="13" t="s">
        <v>30</v>
      </c>
      <c r="AX549" s="13" t="s">
        <v>73</v>
      </c>
      <c r="AY549" s="167" t="s">
        <v>134</v>
      </c>
    </row>
    <row r="550" spans="2:51" s="13" customFormat="1">
      <c r="B550" s="165"/>
      <c r="D550" s="166" t="s">
        <v>146</v>
      </c>
      <c r="E550" s="167" t="s">
        <v>1</v>
      </c>
      <c r="F550" s="168" t="s">
        <v>651</v>
      </c>
      <c r="H550" s="169">
        <v>19.600000000000001</v>
      </c>
      <c r="I550" s="170"/>
      <c r="L550" s="165"/>
      <c r="M550" s="171"/>
      <c r="N550" s="172"/>
      <c r="O550" s="172"/>
      <c r="P550" s="172"/>
      <c r="Q550" s="172"/>
      <c r="R550" s="172"/>
      <c r="S550" s="172"/>
      <c r="T550" s="173"/>
      <c r="AT550" s="167" t="s">
        <v>146</v>
      </c>
      <c r="AU550" s="167" t="s">
        <v>82</v>
      </c>
      <c r="AV550" s="13" t="s">
        <v>82</v>
      </c>
      <c r="AW550" s="13" t="s">
        <v>30</v>
      </c>
      <c r="AX550" s="13" t="s">
        <v>73</v>
      </c>
      <c r="AY550" s="167" t="s">
        <v>134</v>
      </c>
    </row>
    <row r="551" spans="2:51" s="13" customFormat="1">
      <c r="B551" s="165"/>
      <c r="D551" s="166" t="s">
        <v>146</v>
      </c>
      <c r="E551" s="167" t="s">
        <v>1</v>
      </c>
      <c r="F551" s="168" t="s">
        <v>652</v>
      </c>
      <c r="H551" s="169">
        <v>11.9</v>
      </c>
      <c r="I551" s="170"/>
      <c r="L551" s="165"/>
      <c r="M551" s="171"/>
      <c r="N551" s="172"/>
      <c r="O551" s="172"/>
      <c r="P551" s="172"/>
      <c r="Q551" s="172"/>
      <c r="R551" s="172"/>
      <c r="S551" s="172"/>
      <c r="T551" s="173"/>
      <c r="AT551" s="167" t="s">
        <v>146</v>
      </c>
      <c r="AU551" s="167" t="s">
        <v>82</v>
      </c>
      <c r="AV551" s="13" t="s">
        <v>82</v>
      </c>
      <c r="AW551" s="13" t="s">
        <v>30</v>
      </c>
      <c r="AX551" s="13" t="s">
        <v>73</v>
      </c>
      <c r="AY551" s="167" t="s">
        <v>134</v>
      </c>
    </row>
    <row r="552" spans="2:51" s="13" customFormat="1">
      <c r="B552" s="165"/>
      <c r="D552" s="166" t="s">
        <v>146</v>
      </c>
      <c r="E552" s="167" t="s">
        <v>1</v>
      </c>
      <c r="F552" s="168" t="s">
        <v>653</v>
      </c>
      <c r="H552" s="169">
        <v>19.8</v>
      </c>
      <c r="I552" s="170"/>
      <c r="L552" s="165"/>
      <c r="M552" s="171"/>
      <c r="N552" s="172"/>
      <c r="O552" s="172"/>
      <c r="P552" s="172"/>
      <c r="Q552" s="172"/>
      <c r="R552" s="172"/>
      <c r="S552" s="172"/>
      <c r="T552" s="173"/>
      <c r="AT552" s="167" t="s">
        <v>146</v>
      </c>
      <c r="AU552" s="167" t="s">
        <v>82</v>
      </c>
      <c r="AV552" s="13" t="s">
        <v>82</v>
      </c>
      <c r="AW552" s="13" t="s">
        <v>30</v>
      </c>
      <c r="AX552" s="13" t="s">
        <v>73</v>
      </c>
      <c r="AY552" s="167" t="s">
        <v>134</v>
      </c>
    </row>
    <row r="553" spans="2:51" s="13" customFormat="1">
      <c r="B553" s="165"/>
      <c r="D553" s="166" t="s">
        <v>146</v>
      </c>
      <c r="E553" s="167" t="s">
        <v>1</v>
      </c>
      <c r="F553" s="168" t="s">
        <v>654</v>
      </c>
      <c r="H553" s="169">
        <v>24</v>
      </c>
      <c r="I553" s="170"/>
      <c r="L553" s="165"/>
      <c r="M553" s="171"/>
      <c r="N553" s="172"/>
      <c r="O553" s="172"/>
      <c r="P553" s="172"/>
      <c r="Q553" s="172"/>
      <c r="R553" s="172"/>
      <c r="S553" s="172"/>
      <c r="T553" s="173"/>
      <c r="AT553" s="167" t="s">
        <v>146</v>
      </c>
      <c r="AU553" s="167" t="s">
        <v>82</v>
      </c>
      <c r="AV553" s="13" t="s">
        <v>82</v>
      </c>
      <c r="AW553" s="13" t="s">
        <v>30</v>
      </c>
      <c r="AX553" s="13" t="s">
        <v>73</v>
      </c>
      <c r="AY553" s="167" t="s">
        <v>134</v>
      </c>
    </row>
    <row r="554" spans="2:51" s="13" customFormat="1">
      <c r="B554" s="165"/>
      <c r="D554" s="166" t="s">
        <v>146</v>
      </c>
      <c r="E554" s="167" t="s">
        <v>1</v>
      </c>
      <c r="F554" s="168" t="s">
        <v>655</v>
      </c>
      <c r="H554" s="169">
        <v>28.7</v>
      </c>
      <c r="I554" s="170"/>
      <c r="L554" s="165"/>
      <c r="M554" s="171"/>
      <c r="N554" s="172"/>
      <c r="O554" s="172"/>
      <c r="P554" s="172"/>
      <c r="Q554" s="172"/>
      <c r="R554" s="172"/>
      <c r="S554" s="172"/>
      <c r="T554" s="173"/>
      <c r="AT554" s="167" t="s">
        <v>146</v>
      </c>
      <c r="AU554" s="167" t="s">
        <v>82</v>
      </c>
      <c r="AV554" s="13" t="s">
        <v>82</v>
      </c>
      <c r="AW554" s="13" t="s">
        <v>30</v>
      </c>
      <c r="AX554" s="13" t="s">
        <v>73</v>
      </c>
      <c r="AY554" s="167" t="s">
        <v>134</v>
      </c>
    </row>
    <row r="555" spans="2:51" s="13" customFormat="1">
      <c r="B555" s="165"/>
      <c r="D555" s="166" t="s">
        <v>146</v>
      </c>
      <c r="E555" s="167" t="s">
        <v>1</v>
      </c>
      <c r="F555" s="168" t="s">
        <v>656</v>
      </c>
      <c r="H555" s="169">
        <v>10.5</v>
      </c>
      <c r="I555" s="170"/>
      <c r="L555" s="165"/>
      <c r="M555" s="171"/>
      <c r="N555" s="172"/>
      <c r="O555" s="172"/>
      <c r="P555" s="172"/>
      <c r="Q555" s="172"/>
      <c r="R555" s="172"/>
      <c r="S555" s="172"/>
      <c r="T555" s="173"/>
      <c r="AT555" s="167" t="s">
        <v>146</v>
      </c>
      <c r="AU555" s="167" t="s">
        <v>82</v>
      </c>
      <c r="AV555" s="13" t="s">
        <v>82</v>
      </c>
      <c r="AW555" s="13" t="s">
        <v>30</v>
      </c>
      <c r="AX555" s="13" t="s">
        <v>73</v>
      </c>
      <c r="AY555" s="167" t="s">
        <v>134</v>
      </c>
    </row>
    <row r="556" spans="2:51" s="13" customFormat="1">
      <c r="B556" s="165"/>
      <c r="D556" s="166" t="s">
        <v>146</v>
      </c>
      <c r="E556" s="167" t="s">
        <v>1</v>
      </c>
      <c r="F556" s="168" t="s">
        <v>657</v>
      </c>
      <c r="H556" s="169">
        <v>17.5</v>
      </c>
      <c r="I556" s="170"/>
      <c r="L556" s="165"/>
      <c r="M556" s="171"/>
      <c r="N556" s="172"/>
      <c r="O556" s="172"/>
      <c r="P556" s="172"/>
      <c r="Q556" s="172"/>
      <c r="R556" s="172"/>
      <c r="S556" s="172"/>
      <c r="T556" s="173"/>
      <c r="AT556" s="167" t="s">
        <v>146</v>
      </c>
      <c r="AU556" s="167" t="s">
        <v>82</v>
      </c>
      <c r="AV556" s="13" t="s">
        <v>82</v>
      </c>
      <c r="AW556" s="13" t="s">
        <v>30</v>
      </c>
      <c r="AX556" s="13" t="s">
        <v>73</v>
      </c>
      <c r="AY556" s="167" t="s">
        <v>134</v>
      </c>
    </row>
    <row r="557" spans="2:51" s="13" customFormat="1">
      <c r="B557" s="165"/>
      <c r="D557" s="166" t="s">
        <v>146</v>
      </c>
      <c r="E557" s="167" t="s">
        <v>1</v>
      </c>
      <c r="F557" s="168" t="s">
        <v>658</v>
      </c>
      <c r="H557" s="169">
        <v>2</v>
      </c>
      <c r="I557" s="170"/>
      <c r="L557" s="165"/>
      <c r="M557" s="171"/>
      <c r="N557" s="172"/>
      <c r="O557" s="172"/>
      <c r="P557" s="172"/>
      <c r="Q557" s="172"/>
      <c r="R557" s="172"/>
      <c r="S557" s="172"/>
      <c r="T557" s="173"/>
      <c r="AT557" s="167" t="s">
        <v>146</v>
      </c>
      <c r="AU557" s="167" t="s">
        <v>82</v>
      </c>
      <c r="AV557" s="13" t="s">
        <v>82</v>
      </c>
      <c r="AW557" s="13" t="s">
        <v>30</v>
      </c>
      <c r="AX557" s="13" t="s">
        <v>73</v>
      </c>
      <c r="AY557" s="167" t="s">
        <v>134</v>
      </c>
    </row>
    <row r="558" spans="2:51" s="13" customFormat="1">
      <c r="B558" s="165"/>
      <c r="D558" s="166" t="s">
        <v>146</v>
      </c>
      <c r="E558" s="167" t="s">
        <v>1</v>
      </c>
      <c r="F558" s="168" t="s">
        <v>659</v>
      </c>
      <c r="H558" s="169">
        <v>19.739999999999998</v>
      </c>
      <c r="I558" s="170"/>
      <c r="L558" s="165"/>
      <c r="M558" s="171"/>
      <c r="N558" s="172"/>
      <c r="O558" s="172"/>
      <c r="P558" s="172"/>
      <c r="Q558" s="172"/>
      <c r="R558" s="172"/>
      <c r="S558" s="172"/>
      <c r="T558" s="173"/>
      <c r="AT558" s="167" t="s">
        <v>146</v>
      </c>
      <c r="AU558" s="167" t="s">
        <v>82</v>
      </c>
      <c r="AV558" s="13" t="s">
        <v>82</v>
      </c>
      <c r="AW558" s="13" t="s">
        <v>30</v>
      </c>
      <c r="AX558" s="13" t="s">
        <v>73</v>
      </c>
      <c r="AY558" s="167" t="s">
        <v>134</v>
      </c>
    </row>
    <row r="559" spans="2:51" s="13" customFormat="1">
      <c r="B559" s="165"/>
      <c r="D559" s="166" t="s">
        <v>146</v>
      </c>
      <c r="E559" s="167" t="s">
        <v>1</v>
      </c>
      <c r="F559" s="168" t="s">
        <v>660</v>
      </c>
      <c r="H559" s="169">
        <v>8.75</v>
      </c>
      <c r="I559" s="170"/>
      <c r="L559" s="165"/>
      <c r="M559" s="171"/>
      <c r="N559" s="172"/>
      <c r="O559" s="172"/>
      <c r="P559" s="172"/>
      <c r="Q559" s="172"/>
      <c r="R559" s="172"/>
      <c r="S559" s="172"/>
      <c r="T559" s="173"/>
      <c r="AT559" s="167" t="s">
        <v>146</v>
      </c>
      <c r="AU559" s="167" t="s">
        <v>82</v>
      </c>
      <c r="AV559" s="13" t="s">
        <v>82</v>
      </c>
      <c r="AW559" s="13" t="s">
        <v>30</v>
      </c>
      <c r="AX559" s="13" t="s">
        <v>73</v>
      </c>
      <c r="AY559" s="167" t="s">
        <v>134</v>
      </c>
    </row>
    <row r="560" spans="2:51" s="13" customFormat="1">
      <c r="B560" s="165"/>
      <c r="D560" s="166" t="s">
        <v>146</v>
      </c>
      <c r="E560" s="167" t="s">
        <v>1</v>
      </c>
      <c r="F560" s="168" t="s">
        <v>661</v>
      </c>
      <c r="H560" s="169">
        <v>37.450000000000003</v>
      </c>
      <c r="I560" s="170"/>
      <c r="L560" s="165"/>
      <c r="M560" s="171"/>
      <c r="N560" s="172"/>
      <c r="O560" s="172"/>
      <c r="P560" s="172"/>
      <c r="Q560" s="172"/>
      <c r="R560" s="172"/>
      <c r="S560" s="172"/>
      <c r="T560" s="173"/>
      <c r="AT560" s="167" t="s">
        <v>146</v>
      </c>
      <c r="AU560" s="167" t="s">
        <v>82</v>
      </c>
      <c r="AV560" s="13" t="s">
        <v>82</v>
      </c>
      <c r="AW560" s="13" t="s">
        <v>30</v>
      </c>
      <c r="AX560" s="13" t="s">
        <v>73</v>
      </c>
      <c r="AY560" s="167" t="s">
        <v>134</v>
      </c>
    </row>
    <row r="561" spans="1:65" s="13" customFormat="1">
      <c r="B561" s="165"/>
      <c r="D561" s="166" t="s">
        <v>146</v>
      </c>
      <c r="E561" s="167" t="s">
        <v>1</v>
      </c>
      <c r="F561" s="168" t="s">
        <v>662</v>
      </c>
      <c r="H561" s="169">
        <v>2</v>
      </c>
      <c r="I561" s="170"/>
      <c r="L561" s="165"/>
      <c r="M561" s="171"/>
      <c r="N561" s="172"/>
      <c r="O561" s="172"/>
      <c r="P561" s="172"/>
      <c r="Q561" s="172"/>
      <c r="R561" s="172"/>
      <c r="S561" s="172"/>
      <c r="T561" s="173"/>
      <c r="AT561" s="167" t="s">
        <v>146</v>
      </c>
      <c r="AU561" s="167" t="s">
        <v>82</v>
      </c>
      <c r="AV561" s="13" t="s">
        <v>82</v>
      </c>
      <c r="AW561" s="13" t="s">
        <v>30</v>
      </c>
      <c r="AX561" s="13" t="s">
        <v>73</v>
      </c>
      <c r="AY561" s="167" t="s">
        <v>134</v>
      </c>
    </row>
    <row r="562" spans="1:65" s="14" customFormat="1">
      <c r="B562" s="174"/>
      <c r="D562" s="166" t="s">
        <v>146</v>
      </c>
      <c r="E562" s="175" t="s">
        <v>1</v>
      </c>
      <c r="F562" s="176" t="s">
        <v>148</v>
      </c>
      <c r="H562" s="177">
        <v>1150.3629999999998</v>
      </c>
      <c r="I562" s="178"/>
      <c r="L562" s="174"/>
      <c r="M562" s="179"/>
      <c r="N562" s="180"/>
      <c r="O562" s="180"/>
      <c r="P562" s="180"/>
      <c r="Q562" s="180"/>
      <c r="R562" s="180"/>
      <c r="S562" s="180"/>
      <c r="T562" s="181"/>
      <c r="AT562" s="175" t="s">
        <v>146</v>
      </c>
      <c r="AU562" s="175" t="s">
        <v>82</v>
      </c>
      <c r="AV562" s="14" t="s">
        <v>144</v>
      </c>
      <c r="AW562" s="14" t="s">
        <v>30</v>
      </c>
      <c r="AX562" s="14" t="s">
        <v>73</v>
      </c>
      <c r="AY562" s="175" t="s">
        <v>134</v>
      </c>
    </row>
    <row r="563" spans="1:65" s="15" customFormat="1">
      <c r="B563" s="182"/>
      <c r="D563" s="166" t="s">
        <v>146</v>
      </c>
      <c r="E563" s="183" t="s">
        <v>1</v>
      </c>
      <c r="F563" s="184" t="s">
        <v>150</v>
      </c>
      <c r="H563" s="185">
        <v>1150.3629999999998</v>
      </c>
      <c r="I563" s="186"/>
      <c r="L563" s="182"/>
      <c r="M563" s="187"/>
      <c r="N563" s="188"/>
      <c r="O563" s="188"/>
      <c r="P563" s="188"/>
      <c r="Q563" s="188"/>
      <c r="R563" s="188"/>
      <c r="S563" s="188"/>
      <c r="T563" s="189"/>
      <c r="AT563" s="183" t="s">
        <v>146</v>
      </c>
      <c r="AU563" s="183" t="s">
        <v>82</v>
      </c>
      <c r="AV563" s="15" t="s">
        <v>143</v>
      </c>
      <c r="AW563" s="15" t="s">
        <v>30</v>
      </c>
      <c r="AX563" s="15" t="s">
        <v>80</v>
      </c>
      <c r="AY563" s="183" t="s">
        <v>134</v>
      </c>
    </row>
    <row r="564" spans="1:65" s="2" customFormat="1" ht="24.2" customHeight="1">
      <c r="A564" s="33"/>
      <c r="B564" s="150"/>
      <c r="C564" s="151" t="s">
        <v>663</v>
      </c>
      <c r="D564" s="151" t="s">
        <v>139</v>
      </c>
      <c r="E564" s="152" t="s">
        <v>664</v>
      </c>
      <c r="F564" s="153" t="s">
        <v>665</v>
      </c>
      <c r="G564" s="154" t="s">
        <v>142</v>
      </c>
      <c r="H564" s="155">
        <v>1150.3630000000001</v>
      </c>
      <c r="I564" s="156"/>
      <c r="J564" s="157">
        <f>ROUND(I564*H564,2)</f>
        <v>0</v>
      </c>
      <c r="K564" s="158"/>
      <c r="L564" s="34"/>
      <c r="M564" s="159" t="s">
        <v>1</v>
      </c>
      <c r="N564" s="160" t="s">
        <v>38</v>
      </c>
      <c r="O564" s="59"/>
      <c r="P564" s="161">
        <f>O564*H564</f>
        <v>0</v>
      </c>
      <c r="Q564" s="161">
        <v>1.3999999999999999E-4</v>
      </c>
      <c r="R564" s="161">
        <f>Q564*H564</f>
        <v>0.16105081999999998</v>
      </c>
      <c r="S564" s="161">
        <v>0</v>
      </c>
      <c r="T564" s="162">
        <f>S564*H564</f>
        <v>0</v>
      </c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R564" s="163" t="s">
        <v>219</v>
      </c>
      <c r="AT564" s="163" t="s">
        <v>139</v>
      </c>
      <c r="AU564" s="163" t="s">
        <v>82</v>
      </c>
      <c r="AY564" s="18" t="s">
        <v>134</v>
      </c>
      <c r="BE564" s="164">
        <f>IF(N564="základní",J564,0)</f>
        <v>0</v>
      </c>
      <c r="BF564" s="164">
        <f>IF(N564="snížená",J564,0)</f>
        <v>0</v>
      </c>
      <c r="BG564" s="164">
        <f>IF(N564="zákl. přenesená",J564,0)</f>
        <v>0</v>
      </c>
      <c r="BH564" s="164">
        <f>IF(N564="sníž. přenesená",J564,0)</f>
        <v>0</v>
      </c>
      <c r="BI564" s="164">
        <f>IF(N564="nulová",J564,0)</f>
        <v>0</v>
      </c>
      <c r="BJ564" s="18" t="s">
        <v>80</v>
      </c>
      <c r="BK564" s="164">
        <f>ROUND(I564*H564,2)</f>
        <v>0</v>
      </c>
      <c r="BL564" s="18" t="s">
        <v>219</v>
      </c>
      <c r="BM564" s="163" t="s">
        <v>666</v>
      </c>
    </row>
    <row r="565" spans="1:65" s="13" customFormat="1">
      <c r="B565" s="165"/>
      <c r="D565" s="166" t="s">
        <v>146</v>
      </c>
      <c r="E565" s="167" t="s">
        <v>1</v>
      </c>
      <c r="F565" s="168" t="s">
        <v>646</v>
      </c>
      <c r="H565" s="169">
        <v>806</v>
      </c>
      <c r="I565" s="170"/>
      <c r="L565" s="165"/>
      <c r="M565" s="171"/>
      <c r="N565" s="172"/>
      <c r="O565" s="172"/>
      <c r="P565" s="172"/>
      <c r="Q565" s="172"/>
      <c r="R565" s="172"/>
      <c r="S565" s="172"/>
      <c r="T565" s="173"/>
      <c r="AT565" s="167" t="s">
        <v>146</v>
      </c>
      <c r="AU565" s="167" t="s">
        <v>82</v>
      </c>
      <c r="AV565" s="13" t="s">
        <v>82</v>
      </c>
      <c r="AW565" s="13" t="s">
        <v>30</v>
      </c>
      <c r="AX565" s="13" t="s">
        <v>73</v>
      </c>
      <c r="AY565" s="167" t="s">
        <v>134</v>
      </c>
    </row>
    <row r="566" spans="1:65" s="13" customFormat="1">
      <c r="B566" s="165"/>
      <c r="D566" s="166" t="s">
        <v>146</v>
      </c>
      <c r="E566" s="167" t="s">
        <v>1</v>
      </c>
      <c r="F566" s="168" t="s">
        <v>647</v>
      </c>
      <c r="H566" s="169">
        <v>46.216999999999999</v>
      </c>
      <c r="I566" s="170"/>
      <c r="L566" s="165"/>
      <c r="M566" s="171"/>
      <c r="N566" s="172"/>
      <c r="O566" s="172"/>
      <c r="P566" s="172"/>
      <c r="Q566" s="172"/>
      <c r="R566" s="172"/>
      <c r="S566" s="172"/>
      <c r="T566" s="173"/>
      <c r="AT566" s="167" t="s">
        <v>146</v>
      </c>
      <c r="AU566" s="167" t="s">
        <v>82</v>
      </c>
      <c r="AV566" s="13" t="s">
        <v>82</v>
      </c>
      <c r="AW566" s="13" t="s">
        <v>30</v>
      </c>
      <c r="AX566" s="13" t="s">
        <v>73</v>
      </c>
      <c r="AY566" s="167" t="s">
        <v>134</v>
      </c>
    </row>
    <row r="567" spans="1:65" s="13" customFormat="1">
      <c r="B567" s="165"/>
      <c r="D567" s="166" t="s">
        <v>146</v>
      </c>
      <c r="E567" s="167" t="s">
        <v>1</v>
      </c>
      <c r="F567" s="168" t="s">
        <v>648</v>
      </c>
      <c r="H567" s="169">
        <v>15</v>
      </c>
      <c r="I567" s="170"/>
      <c r="L567" s="165"/>
      <c r="M567" s="171"/>
      <c r="N567" s="172"/>
      <c r="O567" s="172"/>
      <c r="P567" s="172"/>
      <c r="Q567" s="172"/>
      <c r="R567" s="172"/>
      <c r="S567" s="172"/>
      <c r="T567" s="173"/>
      <c r="AT567" s="167" t="s">
        <v>146</v>
      </c>
      <c r="AU567" s="167" t="s">
        <v>82</v>
      </c>
      <c r="AV567" s="13" t="s">
        <v>82</v>
      </c>
      <c r="AW567" s="13" t="s">
        <v>30</v>
      </c>
      <c r="AX567" s="13" t="s">
        <v>73</v>
      </c>
      <c r="AY567" s="167" t="s">
        <v>134</v>
      </c>
    </row>
    <row r="568" spans="1:65" s="13" customFormat="1">
      <c r="B568" s="165"/>
      <c r="D568" s="166" t="s">
        <v>146</v>
      </c>
      <c r="E568" s="167" t="s">
        <v>1</v>
      </c>
      <c r="F568" s="168" t="s">
        <v>649</v>
      </c>
      <c r="H568" s="169">
        <v>52.006999999999998</v>
      </c>
      <c r="I568" s="170"/>
      <c r="L568" s="165"/>
      <c r="M568" s="171"/>
      <c r="N568" s="172"/>
      <c r="O568" s="172"/>
      <c r="P568" s="172"/>
      <c r="Q568" s="172"/>
      <c r="R568" s="172"/>
      <c r="S568" s="172"/>
      <c r="T568" s="173"/>
      <c r="AT568" s="167" t="s">
        <v>146</v>
      </c>
      <c r="AU568" s="167" t="s">
        <v>82</v>
      </c>
      <c r="AV568" s="13" t="s">
        <v>82</v>
      </c>
      <c r="AW568" s="13" t="s">
        <v>30</v>
      </c>
      <c r="AX568" s="13" t="s">
        <v>73</v>
      </c>
      <c r="AY568" s="167" t="s">
        <v>134</v>
      </c>
    </row>
    <row r="569" spans="1:65" s="13" customFormat="1">
      <c r="B569" s="165"/>
      <c r="D569" s="166" t="s">
        <v>146</v>
      </c>
      <c r="E569" s="167" t="s">
        <v>1</v>
      </c>
      <c r="F569" s="168" t="s">
        <v>650</v>
      </c>
      <c r="H569" s="169">
        <v>29.199000000000002</v>
      </c>
      <c r="I569" s="170"/>
      <c r="L569" s="165"/>
      <c r="M569" s="171"/>
      <c r="N569" s="172"/>
      <c r="O569" s="172"/>
      <c r="P569" s="172"/>
      <c r="Q569" s="172"/>
      <c r="R569" s="172"/>
      <c r="S569" s="172"/>
      <c r="T569" s="173"/>
      <c r="AT569" s="167" t="s">
        <v>146</v>
      </c>
      <c r="AU569" s="167" t="s">
        <v>82</v>
      </c>
      <c r="AV569" s="13" t="s">
        <v>82</v>
      </c>
      <c r="AW569" s="13" t="s">
        <v>30</v>
      </c>
      <c r="AX569" s="13" t="s">
        <v>73</v>
      </c>
      <c r="AY569" s="167" t="s">
        <v>134</v>
      </c>
    </row>
    <row r="570" spans="1:65" s="13" customFormat="1">
      <c r="B570" s="165"/>
      <c r="D570" s="166" t="s">
        <v>146</v>
      </c>
      <c r="E570" s="167" t="s">
        <v>1</v>
      </c>
      <c r="F570" s="168" t="s">
        <v>651</v>
      </c>
      <c r="H570" s="169">
        <v>19.600000000000001</v>
      </c>
      <c r="I570" s="170"/>
      <c r="L570" s="165"/>
      <c r="M570" s="171"/>
      <c r="N570" s="172"/>
      <c r="O570" s="172"/>
      <c r="P570" s="172"/>
      <c r="Q570" s="172"/>
      <c r="R570" s="172"/>
      <c r="S570" s="172"/>
      <c r="T570" s="173"/>
      <c r="AT570" s="167" t="s">
        <v>146</v>
      </c>
      <c r="AU570" s="167" t="s">
        <v>82</v>
      </c>
      <c r="AV570" s="13" t="s">
        <v>82</v>
      </c>
      <c r="AW570" s="13" t="s">
        <v>30</v>
      </c>
      <c r="AX570" s="13" t="s">
        <v>73</v>
      </c>
      <c r="AY570" s="167" t="s">
        <v>134</v>
      </c>
    </row>
    <row r="571" spans="1:65" s="13" customFormat="1">
      <c r="B571" s="165"/>
      <c r="D571" s="166" t="s">
        <v>146</v>
      </c>
      <c r="E571" s="167" t="s">
        <v>1</v>
      </c>
      <c r="F571" s="168" t="s">
        <v>652</v>
      </c>
      <c r="H571" s="169">
        <v>11.9</v>
      </c>
      <c r="I571" s="170"/>
      <c r="L571" s="165"/>
      <c r="M571" s="171"/>
      <c r="N571" s="172"/>
      <c r="O571" s="172"/>
      <c r="P571" s="172"/>
      <c r="Q571" s="172"/>
      <c r="R571" s="172"/>
      <c r="S571" s="172"/>
      <c r="T571" s="173"/>
      <c r="AT571" s="167" t="s">
        <v>146</v>
      </c>
      <c r="AU571" s="167" t="s">
        <v>82</v>
      </c>
      <c r="AV571" s="13" t="s">
        <v>82</v>
      </c>
      <c r="AW571" s="13" t="s">
        <v>30</v>
      </c>
      <c r="AX571" s="13" t="s">
        <v>73</v>
      </c>
      <c r="AY571" s="167" t="s">
        <v>134</v>
      </c>
    </row>
    <row r="572" spans="1:65" s="13" customFormat="1">
      <c r="B572" s="165"/>
      <c r="D572" s="166" t="s">
        <v>146</v>
      </c>
      <c r="E572" s="167" t="s">
        <v>1</v>
      </c>
      <c r="F572" s="168" t="s">
        <v>653</v>
      </c>
      <c r="H572" s="169">
        <v>19.8</v>
      </c>
      <c r="I572" s="170"/>
      <c r="L572" s="165"/>
      <c r="M572" s="171"/>
      <c r="N572" s="172"/>
      <c r="O572" s="172"/>
      <c r="P572" s="172"/>
      <c r="Q572" s="172"/>
      <c r="R572" s="172"/>
      <c r="S572" s="172"/>
      <c r="T572" s="173"/>
      <c r="AT572" s="167" t="s">
        <v>146</v>
      </c>
      <c r="AU572" s="167" t="s">
        <v>82</v>
      </c>
      <c r="AV572" s="13" t="s">
        <v>82</v>
      </c>
      <c r="AW572" s="13" t="s">
        <v>30</v>
      </c>
      <c r="AX572" s="13" t="s">
        <v>73</v>
      </c>
      <c r="AY572" s="167" t="s">
        <v>134</v>
      </c>
    </row>
    <row r="573" spans="1:65" s="13" customFormat="1">
      <c r="B573" s="165"/>
      <c r="D573" s="166" t="s">
        <v>146</v>
      </c>
      <c r="E573" s="167" t="s">
        <v>1</v>
      </c>
      <c r="F573" s="168" t="s">
        <v>654</v>
      </c>
      <c r="H573" s="169">
        <v>24</v>
      </c>
      <c r="I573" s="170"/>
      <c r="L573" s="165"/>
      <c r="M573" s="171"/>
      <c r="N573" s="172"/>
      <c r="O573" s="172"/>
      <c r="P573" s="172"/>
      <c r="Q573" s="172"/>
      <c r="R573" s="172"/>
      <c r="S573" s="172"/>
      <c r="T573" s="173"/>
      <c r="AT573" s="167" t="s">
        <v>146</v>
      </c>
      <c r="AU573" s="167" t="s">
        <v>82</v>
      </c>
      <c r="AV573" s="13" t="s">
        <v>82</v>
      </c>
      <c r="AW573" s="13" t="s">
        <v>30</v>
      </c>
      <c r="AX573" s="13" t="s">
        <v>73</v>
      </c>
      <c r="AY573" s="167" t="s">
        <v>134</v>
      </c>
    </row>
    <row r="574" spans="1:65" s="13" customFormat="1">
      <c r="B574" s="165"/>
      <c r="D574" s="166" t="s">
        <v>146</v>
      </c>
      <c r="E574" s="167" t="s">
        <v>1</v>
      </c>
      <c r="F574" s="168" t="s">
        <v>655</v>
      </c>
      <c r="H574" s="169">
        <v>28.7</v>
      </c>
      <c r="I574" s="170"/>
      <c r="L574" s="165"/>
      <c r="M574" s="171"/>
      <c r="N574" s="172"/>
      <c r="O574" s="172"/>
      <c r="P574" s="172"/>
      <c r="Q574" s="172"/>
      <c r="R574" s="172"/>
      <c r="S574" s="172"/>
      <c r="T574" s="173"/>
      <c r="AT574" s="167" t="s">
        <v>146</v>
      </c>
      <c r="AU574" s="167" t="s">
        <v>82</v>
      </c>
      <c r="AV574" s="13" t="s">
        <v>82</v>
      </c>
      <c r="AW574" s="13" t="s">
        <v>30</v>
      </c>
      <c r="AX574" s="13" t="s">
        <v>73</v>
      </c>
      <c r="AY574" s="167" t="s">
        <v>134</v>
      </c>
    </row>
    <row r="575" spans="1:65" s="13" customFormat="1">
      <c r="B575" s="165"/>
      <c r="D575" s="166" t="s">
        <v>146</v>
      </c>
      <c r="E575" s="167" t="s">
        <v>1</v>
      </c>
      <c r="F575" s="168" t="s">
        <v>656</v>
      </c>
      <c r="H575" s="169">
        <v>10.5</v>
      </c>
      <c r="I575" s="170"/>
      <c r="L575" s="165"/>
      <c r="M575" s="171"/>
      <c r="N575" s="172"/>
      <c r="O575" s="172"/>
      <c r="P575" s="172"/>
      <c r="Q575" s="172"/>
      <c r="R575" s="172"/>
      <c r="S575" s="172"/>
      <c r="T575" s="173"/>
      <c r="AT575" s="167" t="s">
        <v>146</v>
      </c>
      <c r="AU575" s="167" t="s">
        <v>82</v>
      </c>
      <c r="AV575" s="13" t="s">
        <v>82</v>
      </c>
      <c r="AW575" s="13" t="s">
        <v>30</v>
      </c>
      <c r="AX575" s="13" t="s">
        <v>73</v>
      </c>
      <c r="AY575" s="167" t="s">
        <v>134</v>
      </c>
    </row>
    <row r="576" spans="1:65" s="13" customFormat="1">
      <c r="B576" s="165"/>
      <c r="D576" s="166" t="s">
        <v>146</v>
      </c>
      <c r="E576" s="167" t="s">
        <v>1</v>
      </c>
      <c r="F576" s="168" t="s">
        <v>657</v>
      </c>
      <c r="H576" s="169">
        <v>17.5</v>
      </c>
      <c r="I576" s="170"/>
      <c r="L576" s="165"/>
      <c r="M576" s="171"/>
      <c r="N576" s="172"/>
      <c r="O576" s="172"/>
      <c r="P576" s="172"/>
      <c r="Q576" s="172"/>
      <c r="R576" s="172"/>
      <c r="S576" s="172"/>
      <c r="T576" s="173"/>
      <c r="AT576" s="167" t="s">
        <v>146</v>
      </c>
      <c r="AU576" s="167" t="s">
        <v>82</v>
      </c>
      <c r="AV576" s="13" t="s">
        <v>82</v>
      </c>
      <c r="AW576" s="13" t="s">
        <v>30</v>
      </c>
      <c r="AX576" s="13" t="s">
        <v>73</v>
      </c>
      <c r="AY576" s="167" t="s">
        <v>134</v>
      </c>
    </row>
    <row r="577" spans="1:65" s="13" customFormat="1">
      <c r="B577" s="165"/>
      <c r="D577" s="166" t="s">
        <v>146</v>
      </c>
      <c r="E577" s="167" t="s">
        <v>1</v>
      </c>
      <c r="F577" s="168" t="s">
        <v>658</v>
      </c>
      <c r="H577" s="169">
        <v>2</v>
      </c>
      <c r="I577" s="170"/>
      <c r="L577" s="165"/>
      <c r="M577" s="171"/>
      <c r="N577" s="172"/>
      <c r="O577" s="172"/>
      <c r="P577" s="172"/>
      <c r="Q577" s="172"/>
      <c r="R577" s="172"/>
      <c r="S577" s="172"/>
      <c r="T577" s="173"/>
      <c r="AT577" s="167" t="s">
        <v>146</v>
      </c>
      <c r="AU577" s="167" t="s">
        <v>82</v>
      </c>
      <c r="AV577" s="13" t="s">
        <v>82</v>
      </c>
      <c r="AW577" s="13" t="s">
        <v>30</v>
      </c>
      <c r="AX577" s="13" t="s">
        <v>73</v>
      </c>
      <c r="AY577" s="167" t="s">
        <v>134</v>
      </c>
    </row>
    <row r="578" spans="1:65" s="13" customFormat="1">
      <c r="B578" s="165"/>
      <c r="D578" s="166" t="s">
        <v>146</v>
      </c>
      <c r="E578" s="167" t="s">
        <v>1</v>
      </c>
      <c r="F578" s="168" t="s">
        <v>659</v>
      </c>
      <c r="H578" s="169">
        <v>19.739999999999998</v>
      </c>
      <c r="I578" s="170"/>
      <c r="L578" s="165"/>
      <c r="M578" s="171"/>
      <c r="N578" s="172"/>
      <c r="O578" s="172"/>
      <c r="P578" s="172"/>
      <c r="Q578" s="172"/>
      <c r="R578" s="172"/>
      <c r="S578" s="172"/>
      <c r="T578" s="173"/>
      <c r="AT578" s="167" t="s">
        <v>146</v>
      </c>
      <c r="AU578" s="167" t="s">
        <v>82</v>
      </c>
      <c r="AV578" s="13" t="s">
        <v>82</v>
      </c>
      <c r="AW578" s="13" t="s">
        <v>30</v>
      </c>
      <c r="AX578" s="13" t="s">
        <v>73</v>
      </c>
      <c r="AY578" s="167" t="s">
        <v>134</v>
      </c>
    </row>
    <row r="579" spans="1:65" s="13" customFormat="1">
      <c r="B579" s="165"/>
      <c r="D579" s="166" t="s">
        <v>146</v>
      </c>
      <c r="E579" s="167" t="s">
        <v>1</v>
      </c>
      <c r="F579" s="168" t="s">
        <v>660</v>
      </c>
      <c r="H579" s="169">
        <v>8.75</v>
      </c>
      <c r="I579" s="170"/>
      <c r="L579" s="165"/>
      <c r="M579" s="171"/>
      <c r="N579" s="172"/>
      <c r="O579" s="172"/>
      <c r="P579" s="172"/>
      <c r="Q579" s="172"/>
      <c r="R579" s="172"/>
      <c r="S579" s="172"/>
      <c r="T579" s="173"/>
      <c r="AT579" s="167" t="s">
        <v>146</v>
      </c>
      <c r="AU579" s="167" t="s">
        <v>82</v>
      </c>
      <c r="AV579" s="13" t="s">
        <v>82</v>
      </c>
      <c r="AW579" s="13" t="s">
        <v>30</v>
      </c>
      <c r="AX579" s="13" t="s">
        <v>73</v>
      </c>
      <c r="AY579" s="167" t="s">
        <v>134</v>
      </c>
    </row>
    <row r="580" spans="1:65" s="13" customFormat="1">
      <c r="B580" s="165"/>
      <c r="D580" s="166" t="s">
        <v>146</v>
      </c>
      <c r="E580" s="167" t="s">
        <v>1</v>
      </c>
      <c r="F580" s="168" t="s">
        <v>661</v>
      </c>
      <c r="H580" s="169">
        <v>37.450000000000003</v>
      </c>
      <c r="I580" s="170"/>
      <c r="L580" s="165"/>
      <c r="M580" s="171"/>
      <c r="N580" s="172"/>
      <c r="O580" s="172"/>
      <c r="P580" s="172"/>
      <c r="Q580" s="172"/>
      <c r="R580" s="172"/>
      <c r="S580" s="172"/>
      <c r="T580" s="173"/>
      <c r="AT580" s="167" t="s">
        <v>146</v>
      </c>
      <c r="AU580" s="167" t="s">
        <v>82</v>
      </c>
      <c r="AV580" s="13" t="s">
        <v>82</v>
      </c>
      <c r="AW580" s="13" t="s">
        <v>30</v>
      </c>
      <c r="AX580" s="13" t="s">
        <v>73</v>
      </c>
      <c r="AY580" s="167" t="s">
        <v>134</v>
      </c>
    </row>
    <row r="581" spans="1:65" s="13" customFormat="1">
      <c r="B581" s="165"/>
      <c r="D581" s="166" t="s">
        <v>146</v>
      </c>
      <c r="E581" s="167" t="s">
        <v>1</v>
      </c>
      <c r="F581" s="168" t="s">
        <v>662</v>
      </c>
      <c r="H581" s="169">
        <v>2</v>
      </c>
      <c r="I581" s="170"/>
      <c r="L581" s="165"/>
      <c r="M581" s="171"/>
      <c r="N581" s="172"/>
      <c r="O581" s="172"/>
      <c r="P581" s="172"/>
      <c r="Q581" s="172"/>
      <c r="R581" s="172"/>
      <c r="S581" s="172"/>
      <c r="T581" s="173"/>
      <c r="AT581" s="167" t="s">
        <v>146</v>
      </c>
      <c r="AU581" s="167" t="s">
        <v>82</v>
      </c>
      <c r="AV581" s="13" t="s">
        <v>82</v>
      </c>
      <c r="AW581" s="13" t="s">
        <v>30</v>
      </c>
      <c r="AX581" s="13" t="s">
        <v>73</v>
      </c>
      <c r="AY581" s="167" t="s">
        <v>134</v>
      </c>
    </row>
    <row r="582" spans="1:65" s="14" customFormat="1">
      <c r="B582" s="174"/>
      <c r="D582" s="166" t="s">
        <v>146</v>
      </c>
      <c r="E582" s="175" t="s">
        <v>1</v>
      </c>
      <c r="F582" s="176" t="s">
        <v>148</v>
      </c>
      <c r="H582" s="177">
        <v>1150.3629999999998</v>
      </c>
      <c r="I582" s="178"/>
      <c r="L582" s="174"/>
      <c r="M582" s="179"/>
      <c r="N582" s="180"/>
      <c r="O582" s="180"/>
      <c r="P582" s="180"/>
      <c r="Q582" s="180"/>
      <c r="R582" s="180"/>
      <c r="S582" s="180"/>
      <c r="T582" s="181"/>
      <c r="AT582" s="175" t="s">
        <v>146</v>
      </c>
      <c r="AU582" s="175" t="s">
        <v>82</v>
      </c>
      <c r="AV582" s="14" t="s">
        <v>144</v>
      </c>
      <c r="AW582" s="14" t="s">
        <v>30</v>
      </c>
      <c r="AX582" s="14" t="s">
        <v>73</v>
      </c>
      <c r="AY582" s="175" t="s">
        <v>134</v>
      </c>
    </row>
    <row r="583" spans="1:65" s="15" customFormat="1">
      <c r="B583" s="182"/>
      <c r="D583" s="166" t="s">
        <v>146</v>
      </c>
      <c r="E583" s="183" t="s">
        <v>1</v>
      </c>
      <c r="F583" s="184" t="s">
        <v>150</v>
      </c>
      <c r="H583" s="185">
        <v>1150.3629999999998</v>
      </c>
      <c r="I583" s="186"/>
      <c r="L583" s="182"/>
      <c r="M583" s="187"/>
      <c r="N583" s="188"/>
      <c r="O583" s="188"/>
      <c r="P583" s="188"/>
      <c r="Q583" s="188"/>
      <c r="R583" s="188"/>
      <c r="S583" s="188"/>
      <c r="T583" s="189"/>
      <c r="AT583" s="183" t="s">
        <v>146</v>
      </c>
      <c r="AU583" s="183" t="s">
        <v>82</v>
      </c>
      <c r="AV583" s="15" t="s">
        <v>143</v>
      </c>
      <c r="AW583" s="15" t="s">
        <v>30</v>
      </c>
      <c r="AX583" s="15" t="s">
        <v>80</v>
      </c>
      <c r="AY583" s="183" t="s">
        <v>134</v>
      </c>
    </row>
    <row r="584" spans="1:65" s="2" customFormat="1" ht="24.2" customHeight="1">
      <c r="A584" s="33"/>
      <c r="B584" s="150"/>
      <c r="C584" s="151" t="s">
        <v>667</v>
      </c>
      <c r="D584" s="151" t="s">
        <v>139</v>
      </c>
      <c r="E584" s="152" t="s">
        <v>668</v>
      </c>
      <c r="F584" s="153" t="s">
        <v>669</v>
      </c>
      <c r="G584" s="154" t="s">
        <v>142</v>
      </c>
      <c r="H584" s="155">
        <v>1150.3630000000001</v>
      </c>
      <c r="I584" s="156"/>
      <c r="J584" s="157">
        <f>ROUND(I584*H584,2)</f>
        <v>0</v>
      </c>
      <c r="K584" s="158"/>
      <c r="L584" s="34"/>
      <c r="M584" s="159" t="s">
        <v>1</v>
      </c>
      <c r="N584" s="160" t="s">
        <v>38</v>
      </c>
      <c r="O584" s="59"/>
      <c r="P584" s="161">
        <f>O584*H584</f>
        <v>0</v>
      </c>
      <c r="Q584" s="161">
        <v>1.2999999999999999E-4</v>
      </c>
      <c r="R584" s="161">
        <f>Q584*H584</f>
        <v>0.14954719</v>
      </c>
      <c r="S584" s="161">
        <v>0</v>
      </c>
      <c r="T584" s="162">
        <f>S584*H584</f>
        <v>0</v>
      </c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R584" s="163" t="s">
        <v>219</v>
      </c>
      <c r="AT584" s="163" t="s">
        <v>139</v>
      </c>
      <c r="AU584" s="163" t="s">
        <v>82</v>
      </c>
      <c r="AY584" s="18" t="s">
        <v>134</v>
      </c>
      <c r="BE584" s="164">
        <f>IF(N584="základní",J584,0)</f>
        <v>0</v>
      </c>
      <c r="BF584" s="164">
        <f>IF(N584="snížená",J584,0)</f>
        <v>0</v>
      </c>
      <c r="BG584" s="164">
        <f>IF(N584="zákl. přenesená",J584,0)</f>
        <v>0</v>
      </c>
      <c r="BH584" s="164">
        <f>IF(N584="sníž. přenesená",J584,0)</f>
        <v>0</v>
      </c>
      <c r="BI584" s="164">
        <f>IF(N584="nulová",J584,0)</f>
        <v>0</v>
      </c>
      <c r="BJ584" s="18" t="s">
        <v>80</v>
      </c>
      <c r="BK584" s="164">
        <f>ROUND(I584*H584,2)</f>
        <v>0</v>
      </c>
      <c r="BL584" s="18" t="s">
        <v>219</v>
      </c>
      <c r="BM584" s="163" t="s">
        <v>670</v>
      </c>
    </row>
    <row r="585" spans="1:65" s="13" customFormat="1">
      <c r="B585" s="165"/>
      <c r="D585" s="166" t="s">
        <v>146</v>
      </c>
      <c r="E585" s="167" t="s">
        <v>1</v>
      </c>
      <c r="F585" s="168" t="s">
        <v>671</v>
      </c>
      <c r="H585" s="169">
        <v>1150.3630000000001</v>
      </c>
      <c r="I585" s="170"/>
      <c r="L585" s="165"/>
      <c r="M585" s="171"/>
      <c r="N585" s="172"/>
      <c r="O585" s="172"/>
      <c r="P585" s="172"/>
      <c r="Q585" s="172"/>
      <c r="R585" s="172"/>
      <c r="S585" s="172"/>
      <c r="T585" s="173"/>
      <c r="AT585" s="167" t="s">
        <v>146</v>
      </c>
      <c r="AU585" s="167" t="s">
        <v>82</v>
      </c>
      <c r="AV585" s="13" t="s">
        <v>82</v>
      </c>
      <c r="AW585" s="13" t="s">
        <v>30</v>
      </c>
      <c r="AX585" s="13" t="s">
        <v>73</v>
      </c>
      <c r="AY585" s="167" t="s">
        <v>134</v>
      </c>
    </row>
    <row r="586" spans="1:65" s="14" customFormat="1">
      <c r="B586" s="174"/>
      <c r="D586" s="166" t="s">
        <v>146</v>
      </c>
      <c r="E586" s="175" t="s">
        <v>1</v>
      </c>
      <c r="F586" s="176" t="s">
        <v>148</v>
      </c>
      <c r="H586" s="177">
        <v>1150.3630000000001</v>
      </c>
      <c r="I586" s="178"/>
      <c r="L586" s="174"/>
      <c r="M586" s="179"/>
      <c r="N586" s="180"/>
      <c r="O586" s="180"/>
      <c r="P586" s="180"/>
      <c r="Q586" s="180"/>
      <c r="R586" s="180"/>
      <c r="S586" s="180"/>
      <c r="T586" s="181"/>
      <c r="AT586" s="175" t="s">
        <v>146</v>
      </c>
      <c r="AU586" s="175" t="s">
        <v>82</v>
      </c>
      <c r="AV586" s="14" t="s">
        <v>144</v>
      </c>
      <c r="AW586" s="14" t="s">
        <v>30</v>
      </c>
      <c r="AX586" s="14" t="s">
        <v>80</v>
      </c>
      <c r="AY586" s="175" t="s">
        <v>134</v>
      </c>
    </row>
    <row r="587" spans="1:65" s="12" customFormat="1" ht="25.9" customHeight="1">
      <c r="B587" s="137"/>
      <c r="D587" s="138" t="s">
        <v>72</v>
      </c>
      <c r="E587" s="139" t="s">
        <v>672</v>
      </c>
      <c r="F587" s="139" t="s">
        <v>673</v>
      </c>
      <c r="I587" s="140"/>
      <c r="J587" s="141">
        <f>BK587</f>
        <v>0</v>
      </c>
      <c r="L587" s="137"/>
      <c r="M587" s="142"/>
      <c r="N587" s="143"/>
      <c r="O587" s="143"/>
      <c r="P587" s="144">
        <f>SUM(P588:P593)</f>
        <v>0</v>
      </c>
      <c r="Q587" s="143"/>
      <c r="R587" s="144">
        <f>SUM(R588:R593)</f>
        <v>0</v>
      </c>
      <c r="S587" s="143"/>
      <c r="T587" s="145">
        <f>SUM(T588:T593)</f>
        <v>0</v>
      </c>
      <c r="AR587" s="138" t="s">
        <v>143</v>
      </c>
      <c r="AT587" s="146" t="s">
        <v>72</v>
      </c>
      <c r="AU587" s="146" t="s">
        <v>73</v>
      </c>
      <c r="AY587" s="138" t="s">
        <v>134</v>
      </c>
      <c r="BK587" s="147">
        <f>SUM(BK588:BK593)</f>
        <v>0</v>
      </c>
    </row>
    <row r="588" spans="1:65" s="2" customFormat="1" ht="16.5" customHeight="1">
      <c r="A588" s="33"/>
      <c r="B588" s="150"/>
      <c r="C588" s="151" t="s">
        <v>171</v>
      </c>
      <c r="D588" s="151" t="s">
        <v>139</v>
      </c>
      <c r="E588" s="152" t="s">
        <v>674</v>
      </c>
      <c r="F588" s="153" t="s">
        <v>675</v>
      </c>
      <c r="G588" s="154" t="s">
        <v>200</v>
      </c>
      <c r="H588" s="155">
        <v>30</v>
      </c>
      <c r="I588" s="156"/>
      <c r="J588" s="157">
        <f>ROUND(I588*H588,2)</f>
        <v>0</v>
      </c>
      <c r="K588" s="158"/>
      <c r="L588" s="34"/>
      <c r="M588" s="159" t="s">
        <v>1</v>
      </c>
      <c r="N588" s="160" t="s">
        <v>38</v>
      </c>
      <c r="O588" s="59"/>
      <c r="P588" s="161">
        <f>O588*H588</f>
        <v>0</v>
      </c>
      <c r="Q588" s="161">
        <v>0</v>
      </c>
      <c r="R588" s="161">
        <f>Q588*H588</f>
        <v>0</v>
      </c>
      <c r="S588" s="161">
        <v>0</v>
      </c>
      <c r="T588" s="162">
        <f>S588*H588</f>
        <v>0</v>
      </c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R588" s="163" t="s">
        <v>676</v>
      </c>
      <c r="AT588" s="163" t="s">
        <v>139</v>
      </c>
      <c r="AU588" s="163" t="s">
        <v>80</v>
      </c>
      <c r="AY588" s="18" t="s">
        <v>134</v>
      </c>
      <c r="BE588" s="164">
        <f>IF(N588="základní",J588,0)</f>
        <v>0</v>
      </c>
      <c r="BF588" s="164">
        <f>IF(N588="snížená",J588,0)</f>
        <v>0</v>
      </c>
      <c r="BG588" s="164">
        <f>IF(N588="zákl. přenesená",J588,0)</f>
        <v>0</v>
      </c>
      <c r="BH588" s="164">
        <f>IF(N588="sníž. přenesená",J588,0)</f>
        <v>0</v>
      </c>
      <c r="BI588" s="164">
        <f>IF(N588="nulová",J588,0)</f>
        <v>0</v>
      </c>
      <c r="BJ588" s="18" t="s">
        <v>80</v>
      </c>
      <c r="BK588" s="164">
        <f>ROUND(I588*H588,2)</f>
        <v>0</v>
      </c>
      <c r="BL588" s="18" t="s">
        <v>676</v>
      </c>
      <c r="BM588" s="163" t="s">
        <v>677</v>
      </c>
    </row>
    <row r="589" spans="1:65" s="13" customFormat="1">
      <c r="B589" s="165"/>
      <c r="D589" s="166" t="s">
        <v>146</v>
      </c>
      <c r="E589" s="167" t="s">
        <v>1</v>
      </c>
      <c r="F589" s="168" t="s">
        <v>678</v>
      </c>
      <c r="H589" s="169">
        <v>30</v>
      </c>
      <c r="I589" s="170"/>
      <c r="L589" s="165"/>
      <c r="M589" s="171"/>
      <c r="N589" s="172"/>
      <c r="O589" s="172"/>
      <c r="P589" s="172"/>
      <c r="Q589" s="172"/>
      <c r="R589" s="172"/>
      <c r="S589" s="172"/>
      <c r="T589" s="173"/>
      <c r="AT589" s="167" t="s">
        <v>146</v>
      </c>
      <c r="AU589" s="167" t="s">
        <v>80</v>
      </c>
      <c r="AV589" s="13" t="s">
        <v>82</v>
      </c>
      <c r="AW589" s="13" t="s">
        <v>30</v>
      </c>
      <c r="AX589" s="13" t="s">
        <v>73</v>
      </c>
      <c r="AY589" s="167" t="s">
        <v>134</v>
      </c>
    </row>
    <row r="590" spans="1:65" s="14" customFormat="1">
      <c r="B590" s="174"/>
      <c r="D590" s="166" t="s">
        <v>146</v>
      </c>
      <c r="E590" s="175" t="s">
        <v>1</v>
      </c>
      <c r="F590" s="176" t="s">
        <v>148</v>
      </c>
      <c r="H590" s="177">
        <v>30</v>
      </c>
      <c r="I590" s="178"/>
      <c r="L590" s="174"/>
      <c r="M590" s="179"/>
      <c r="N590" s="180"/>
      <c r="O590" s="180"/>
      <c r="P590" s="180"/>
      <c r="Q590" s="180"/>
      <c r="R590" s="180"/>
      <c r="S590" s="180"/>
      <c r="T590" s="181"/>
      <c r="AT590" s="175" t="s">
        <v>146</v>
      </c>
      <c r="AU590" s="175" t="s">
        <v>80</v>
      </c>
      <c r="AV590" s="14" t="s">
        <v>144</v>
      </c>
      <c r="AW590" s="14" t="s">
        <v>30</v>
      </c>
      <c r="AX590" s="14" t="s">
        <v>80</v>
      </c>
      <c r="AY590" s="175" t="s">
        <v>134</v>
      </c>
    </row>
    <row r="591" spans="1:65" s="2" customFormat="1" ht="16.5" customHeight="1">
      <c r="A591" s="33"/>
      <c r="B591" s="150"/>
      <c r="C591" s="151" t="s">
        <v>217</v>
      </c>
      <c r="D591" s="151" t="s">
        <v>139</v>
      </c>
      <c r="E591" s="152" t="s">
        <v>679</v>
      </c>
      <c r="F591" s="153" t="s">
        <v>680</v>
      </c>
      <c r="G591" s="154" t="s">
        <v>200</v>
      </c>
      <c r="H591" s="155">
        <v>30</v>
      </c>
      <c r="I591" s="156"/>
      <c r="J591" s="157">
        <f>ROUND(I591*H591,2)</f>
        <v>0</v>
      </c>
      <c r="K591" s="158"/>
      <c r="L591" s="34"/>
      <c r="M591" s="159" t="s">
        <v>1</v>
      </c>
      <c r="N591" s="160" t="s">
        <v>38</v>
      </c>
      <c r="O591" s="59"/>
      <c r="P591" s="161">
        <f>O591*H591</f>
        <v>0</v>
      </c>
      <c r="Q591" s="161">
        <v>0</v>
      </c>
      <c r="R591" s="161">
        <f>Q591*H591</f>
        <v>0</v>
      </c>
      <c r="S591" s="161">
        <v>0</v>
      </c>
      <c r="T591" s="162">
        <f>S591*H591</f>
        <v>0</v>
      </c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R591" s="163" t="s">
        <v>676</v>
      </c>
      <c r="AT591" s="163" t="s">
        <v>139</v>
      </c>
      <c r="AU591" s="163" t="s">
        <v>80</v>
      </c>
      <c r="AY591" s="18" t="s">
        <v>134</v>
      </c>
      <c r="BE591" s="164">
        <f>IF(N591="základní",J591,0)</f>
        <v>0</v>
      </c>
      <c r="BF591" s="164">
        <f>IF(N591="snížená",J591,0)</f>
        <v>0</v>
      </c>
      <c r="BG591" s="164">
        <f>IF(N591="zákl. přenesená",J591,0)</f>
        <v>0</v>
      </c>
      <c r="BH591" s="164">
        <f>IF(N591="sníž. přenesená",J591,0)</f>
        <v>0</v>
      </c>
      <c r="BI591" s="164">
        <f>IF(N591="nulová",J591,0)</f>
        <v>0</v>
      </c>
      <c r="BJ591" s="18" t="s">
        <v>80</v>
      </c>
      <c r="BK591" s="164">
        <f>ROUND(I591*H591,2)</f>
        <v>0</v>
      </c>
      <c r="BL591" s="18" t="s">
        <v>676</v>
      </c>
      <c r="BM591" s="163" t="s">
        <v>681</v>
      </c>
    </row>
    <row r="592" spans="1:65" s="13" customFormat="1">
      <c r="B592" s="165"/>
      <c r="D592" s="166" t="s">
        <v>146</v>
      </c>
      <c r="E592" s="167" t="s">
        <v>1</v>
      </c>
      <c r="F592" s="168" t="s">
        <v>682</v>
      </c>
      <c r="H592" s="169">
        <v>30</v>
      </c>
      <c r="I592" s="170"/>
      <c r="L592" s="165"/>
      <c r="M592" s="171"/>
      <c r="N592" s="172"/>
      <c r="O592" s="172"/>
      <c r="P592" s="172"/>
      <c r="Q592" s="172"/>
      <c r="R592" s="172"/>
      <c r="S592" s="172"/>
      <c r="T592" s="173"/>
      <c r="AT592" s="167" t="s">
        <v>146</v>
      </c>
      <c r="AU592" s="167" t="s">
        <v>80</v>
      </c>
      <c r="AV592" s="13" t="s">
        <v>82</v>
      </c>
      <c r="AW592" s="13" t="s">
        <v>30</v>
      </c>
      <c r="AX592" s="13" t="s">
        <v>73</v>
      </c>
      <c r="AY592" s="167" t="s">
        <v>134</v>
      </c>
    </row>
    <row r="593" spans="1:65" s="14" customFormat="1">
      <c r="B593" s="174"/>
      <c r="D593" s="166" t="s">
        <v>146</v>
      </c>
      <c r="E593" s="175" t="s">
        <v>1</v>
      </c>
      <c r="F593" s="176" t="s">
        <v>148</v>
      </c>
      <c r="H593" s="177">
        <v>30</v>
      </c>
      <c r="I593" s="178"/>
      <c r="L593" s="174"/>
      <c r="M593" s="179"/>
      <c r="N593" s="180"/>
      <c r="O593" s="180"/>
      <c r="P593" s="180"/>
      <c r="Q593" s="180"/>
      <c r="R593" s="180"/>
      <c r="S593" s="180"/>
      <c r="T593" s="181"/>
      <c r="AT593" s="175" t="s">
        <v>146</v>
      </c>
      <c r="AU593" s="175" t="s">
        <v>80</v>
      </c>
      <c r="AV593" s="14" t="s">
        <v>144</v>
      </c>
      <c r="AW593" s="14" t="s">
        <v>30</v>
      </c>
      <c r="AX593" s="14" t="s">
        <v>80</v>
      </c>
      <c r="AY593" s="175" t="s">
        <v>134</v>
      </c>
    </row>
    <row r="594" spans="1:65" s="12" customFormat="1" ht="25.9" customHeight="1">
      <c r="B594" s="137"/>
      <c r="D594" s="138" t="s">
        <v>72</v>
      </c>
      <c r="E594" s="139" t="s">
        <v>683</v>
      </c>
      <c r="F594" s="139" t="s">
        <v>684</v>
      </c>
      <c r="I594" s="140"/>
      <c r="J594" s="141">
        <f>BK594</f>
        <v>0</v>
      </c>
      <c r="L594" s="137"/>
      <c r="M594" s="142"/>
      <c r="N594" s="143"/>
      <c r="O594" s="143"/>
      <c r="P594" s="144">
        <f>SUM(P595:P613)</f>
        <v>0</v>
      </c>
      <c r="Q594" s="143"/>
      <c r="R594" s="144">
        <f>SUM(R595:R613)</f>
        <v>0</v>
      </c>
      <c r="S594" s="143"/>
      <c r="T594" s="145">
        <f>SUM(T595:T613)</f>
        <v>0</v>
      </c>
      <c r="AR594" s="138" t="s">
        <v>143</v>
      </c>
      <c r="AT594" s="146" t="s">
        <v>72</v>
      </c>
      <c r="AU594" s="146" t="s">
        <v>73</v>
      </c>
      <c r="AY594" s="138" t="s">
        <v>134</v>
      </c>
      <c r="BK594" s="147">
        <f>SUM(BK595:BK613)</f>
        <v>0</v>
      </c>
    </row>
    <row r="595" spans="1:65" s="2" customFormat="1" ht="24.2" customHeight="1">
      <c r="A595" s="33"/>
      <c r="B595" s="150"/>
      <c r="C595" s="151" t="s">
        <v>685</v>
      </c>
      <c r="D595" s="151" t="s">
        <v>139</v>
      </c>
      <c r="E595" s="152" t="s">
        <v>686</v>
      </c>
      <c r="F595" s="153" t="s">
        <v>687</v>
      </c>
      <c r="G595" s="154" t="s">
        <v>688</v>
      </c>
      <c r="H595" s="155">
        <v>1</v>
      </c>
      <c r="I595" s="156"/>
      <c r="J595" s="157">
        <f>ROUND(I595*H595,2)</f>
        <v>0</v>
      </c>
      <c r="K595" s="158"/>
      <c r="L595" s="34"/>
      <c r="M595" s="159" t="s">
        <v>1</v>
      </c>
      <c r="N595" s="160" t="s">
        <v>38</v>
      </c>
      <c r="O595" s="59"/>
      <c r="P595" s="161">
        <f>O595*H595</f>
        <v>0</v>
      </c>
      <c r="Q595" s="161">
        <v>0</v>
      </c>
      <c r="R595" s="161">
        <f>Q595*H595</f>
        <v>0</v>
      </c>
      <c r="S595" s="161">
        <v>0</v>
      </c>
      <c r="T595" s="162">
        <f>S595*H595</f>
        <v>0</v>
      </c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R595" s="163" t="s">
        <v>689</v>
      </c>
      <c r="AT595" s="163" t="s">
        <v>139</v>
      </c>
      <c r="AU595" s="163" t="s">
        <v>80</v>
      </c>
      <c r="AY595" s="18" t="s">
        <v>134</v>
      </c>
      <c r="BE595" s="164">
        <f>IF(N595="základní",J595,0)</f>
        <v>0</v>
      </c>
      <c r="BF595" s="164">
        <f>IF(N595="snížená",J595,0)</f>
        <v>0</v>
      </c>
      <c r="BG595" s="164">
        <f>IF(N595="zákl. přenesená",J595,0)</f>
        <v>0</v>
      </c>
      <c r="BH595" s="164">
        <f>IF(N595="sníž. přenesená",J595,0)</f>
        <v>0</v>
      </c>
      <c r="BI595" s="164">
        <f>IF(N595="nulová",J595,0)</f>
        <v>0</v>
      </c>
      <c r="BJ595" s="18" t="s">
        <v>80</v>
      </c>
      <c r="BK595" s="164">
        <f>ROUND(I595*H595,2)</f>
        <v>0</v>
      </c>
      <c r="BL595" s="18" t="s">
        <v>689</v>
      </c>
      <c r="BM595" s="163" t="s">
        <v>690</v>
      </c>
    </row>
    <row r="596" spans="1:65" s="13" customFormat="1">
      <c r="B596" s="165"/>
      <c r="D596" s="166" t="s">
        <v>146</v>
      </c>
      <c r="E596" s="167" t="s">
        <v>1</v>
      </c>
      <c r="F596" s="168" t="s">
        <v>80</v>
      </c>
      <c r="H596" s="169">
        <v>1</v>
      </c>
      <c r="I596" s="170"/>
      <c r="L596" s="165"/>
      <c r="M596" s="171"/>
      <c r="N596" s="172"/>
      <c r="O596" s="172"/>
      <c r="P596" s="172"/>
      <c r="Q596" s="172"/>
      <c r="R596" s="172"/>
      <c r="S596" s="172"/>
      <c r="T596" s="173"/>
      <c r="AT596" s="167" t="s">
        <v>146</v>
      </c>
      <c r="AU596" s="167" t="s">
        <v>80</v>
      </c>
      <c r="AV596" s="13" t="s">
        <v>82</v>
      </c>
      <c r="AW596" s="13" t="s">
        <v>30</v>
      </c>
      <c r="AX596" s="13" t="s">
        <v>73</v>
      </c>
      <c r="AY596" s="167" t="s">
        <v>134</v>
      </c>
    </row>
    <row r="597" spans="1:65" s="14" customFormat="1">
      <c r="B597" s="174"/>
      <c r="D597" s="166" t="s">
        <v>146</v>
      </c>
      <c r="E597" s="175" t="s">
        <v>1</v>
      </c>
      <c r="F597" s="176" t="s">
        <v>148</v>
      </c>
      <c r="H597" s="177">
        <v>1</v>
      </c>
      <c r="I597" s="178"/>
      <c r="L597" s="174"/>
      <c r="M597" s="179"/>
      <c r="N597" s="180"/>
      <c r="O597" s="180"/>
      <c r="P597" s="180"/>
      <c r="Q597" s="180"/>
      <c r="R597" s="180"/>
      <c r="S597" s="180"/>
      <c r="T597" s="181"/>
      <c r="AT597" s="175" t="s">
        <v>146</v>
      </c>
      <c r="AU597" s="175" t="s">
        <v>80</v>
      </c>
      <c r="AV597" s="14" t="s">
        <v>144</v>
      </c>
      <c r="AW597" s="14" t="s">
        <v>30</v>
      </c>
      <c r="AX597" s="14" t="s">
        <v>80</v>
      </c>
      <c r="AY597" s="175" t="s">
        <v>134</v>
      </c>
    </row>
    <row r="598" spans="1:65" s="2" customFormat="1" ht="24.2" customHeight="1">
      <c r="A598" s="33"/>
      <c r="B598" s="150"/>
      <c r="C598" s="151" t="s">
        <v>224</v>
      </c>
      <c r="D598" s="151" t="s">
        <v>139</v>
      </c>
      <c r="E598" s="152" t="s">
        <v>691</v>
      </c>
      <c r="F598" s="153" t="s">
        <v>692</v>
      </c>
      <c r="G598" s="154" t="s">
        <v>688</v>
      </c>
      <c r="H598" s="155">
        <v>1</v>
      </c>
      <c r="I598" s="156"/>
      <c r="J598" s="157">
        <f>ROUND(I598*H598,2)</f>
        <v>0</v>
      </c>
      <c r="K598" s="158"/>
      <c r="L598" s="34"/>
      <c r="M598" s="159" t="s">
        <v>1</v>
      </c>
      <c r="N598" s="160" t="s">
        <v>38</v>
      </c>
      <c r="O598" s="59"/>
      <c r="P598" s="161">
        <f>O598*H598</f>
        <v>0</v>
      </c>
      <c r="Q598" s="161">
        <v>0</v>
      </c>
      <c r="R598" s="161">
        <f>Q598*H598</f>
        <v>0</v>
      </c>
      <c r="S598" s="161">
        <v>0</v>
      </c>
      <c r="T598" s="162">
        <f>S598*H598</f>
        <v>0</v>
      </c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R598" s="163" t="s">
        <v>689</v>
      </c>
      <c r="AT598" s="163" t="s">
        <v>139</v>
      </c>
      <c r="AU598" s="163" t="s">
        <v>80</v>
      </c>
      <c r="AY598" s="18" t="s">
        <v>134</v>
      </c>
      <c r="BE598" s="164">
        <f>IF(N598="základní",J598,0)</f>
        <v>0</v>
      </c>
      <c r="BF598" s="164">
        <f>IF(N598="snížená",J598,0)</f>
        <v>0</v>
      </c>
      <c r="BG598" s="164">
        <f>IF(N598="zákl. přenesená",J598,0)</f>
        <v>0</v>
      </c>
      <c r="BH598" s="164">
        <f>IF(N598="sníž. přenesená",J598,0)</f>
        <v>0</v>
      </c>
      <c r="BI598" s="164">
        <f>IF(N598="nulová",J598,0)</f>
        <v>0</v>
      </c>
      <c r="BJ598" s="18" t="s">
        <v>80</v>
      </c>
      <c r="BK598" s="164">
        <f>ROUND(I598*H598,2)</f>
        <v>0</v>
      </c>
      <c r="BL598" s="18" t="s">
        <v>689</v>
      </c>
      <c r="BM598" s="163" t="s">
        <v>693</v>
      </c>
    </row>
    <row r="599" spans="1:65" s="13" customFormat="1">
      <c r="B599" s="165"/>
      <c r="D599" s="166" t="s">
        <v>146</v>
      </c>
      <c r="E599" s="167" t="s">
        <v>1</v>
      </c>
      <c r="F599" s="168" t="s">
        <v>80</v>
      </c>
      <c r="H599" s="169">
        <v>1</v>
      </c>
      <c r="I599" s="170"/>
      <c r="L599" s="165"/>
      <c r="M599" s="171"/>
      <c r="N599" s="172"/>
      <c r="O599" s="172"/>
      <c r="P599" s="172"/>
      <c r="Q599" s="172"/>
      <c r="R599" s="172"/>
      <c r="S599" s="172"/>
      <c r="T599" s="173"/>
      <c r="AT599" s="167" t="s">
        <v>146</v>
      </c>
      <c r="AU599" s="167" t="s">
        <v>80</v>
      </c>
      <c r="AV599" s="13" t="s">
        <v>82</v>
      </c>
      <c r="AW599" s="13" t="s">
        <v>30</v>
      </c>
      <c r="AX599" s="13" t="s">
        <v>73</v>
      </c>
      <c r="AY599" s="167" t="s">
        <v>134</v>
      </c>
    </row>
    <row r="600" spans="1:65" s="14" customFormat="1">
      <c r="B600" s="174"/>
      <c r="D600" s="166" t="s">
        <v>146</v>
      </c>
      <c r="E600" s="175" t="s">
        <v>1</v>
      </c>
      <c r="F600" s="176" t="s">
        <v>148</v>
      </c>
      <c r="H600" s="177">
        <v>1</v>
      </c>
      <c r="I600" s="178"/>
      <c r="L600" s="174"/>
      <c r="M600" s="179"/>
      <c r="N600" s="180"/>
      <c r="O600" s="180"/>
      <c r="P600" s="180"/>
      <c r="Q600" s="180"/>
      <c r="R600" s="180"/>
      <c r="S600" s="180"/>
      <c r="T600" s="181"/>
      <c r="AT600" s="175" t="s">
        <v>146</v>
      </c>
      <c r="AU600" s="175" t="s">
        <v>80</v>
      </c>
      <c r="AV600" s="14" t="s">
        <v>144</v>
      </c>
      <c r="AW600" s="14" t="s">
        <v>30</v>
      </c>
      <c r="AX600" s="14" t="s">
        <v>80</v>
      </c>
      <c r="AY600" s="175" t="s">
        <v>134</v>
      </c>
    </row>
    <row r="601" spans="1:65" s="2" customFormat="1" ht="44.25" customHeight="1">
      <c r="A601" s="33"/>
      <c r="B601" s="150"/>
      <c r="C601" s="151" t="s">
        <v>694</v>
      </c>
      <c r="D601" s="151" t="s">
        <v>139</v>
      </c>
      <c r="E601" s="152" t="s">
        <v>695</v>
      </c>
      <c r="F601" s="153" t="s">
        <v>696</v>
      </c>
      <c r="G601" s="154" t="s">
        <v>206</v>
      </c>
      <c r="H601" s="155">
        <v>7</v>
      </c>
      <c r="I601" s="156"/>
      <c r="J601" s="157">
        <f>ROUND(I601*H601,2)</f>
        <v>0</v>
      </c>
      <c r="K601" s="158"/>
      <c r="L601" s="34"/>
      <c r="M601" s="159" t="s">
        <v>1</v>
      </c>
      <c r="N601" s="160" t="s">
        <v>38</v>
      </c>
      <c r="O601" s="59"/>
      <c r="P601" s="161">
        <f>O601*H601</f>
        <v>0</v>
      </c>
      <c r="Q601" s="161">
        <v>0</v>
      </c>
      <c r="R601" s="161">
        <f>Q601*H601</f>
        <v>0</v>
      </c>
      <c r="S601" s="161">
        <v>0</v>
      </c>
      <c r="T601" s="162">
        <f>S601*H601</f>
        <v>0</v>
      </c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R601" s="163" t="s">
        <v>689</v>
      </c>
      <c r="AT601" s="163" t="s">
        <v>139</v>
      </c>
      <c r="AU601" s="163" t="s">
        <v>80</v>
      </c>
      <c r="AY601" s="18" t="s">
        <v>134</v>
      </c>
      <c r="BE601" s="164">
        <f>IF(N601="základní",J601,0)</f>
        <v>0</v>
      </c>
      <c r="BF601" s="164">
        <f>IF(N601="snížená",J601,0)</f>
        <v>0</v>
      </c>
      <c r="BG601" s="164">
        <f>IF(N601="zákl. přenesená",J601,0)</f>
        <v>0</v>
      </c>
      <c r="BH601" s="164">
        <f>IF(N601="sníž. přenesená",J601,0)</f>
        <v>0</v>
      </c>
      <c r="BI601" s="164">
        <f>IF(N601="nulová",J601,0)</f>
        <v>0</v>
      </c>
      <c r="BJ601" s="18" t="s">
        <v>80</v>
      </c>
      <c r="BK601" s="164">
        <f>ROUND(I601*H601,2)</f>
        <v>0</v>
      </c>
      <c r="BL601" s="18" t="s">
        <v>689</v>
      </c>
      <c r="BM601" s="163" t="s">
        <v>697</v>
      </c>
    </row>
    <row r="602" spans="1:65" s="13" customFormat="1">
      <c r="B602" s="165"/>
      <c r="D602" s="166" t="s">
        <v>146</v>
      </c>
      <c r="E602" s="167" t="s">
        <v>1</v>
      </c>
      <c r="F602" s="168" t="s">
        <v>177</v>
      </c>
      <c r="H602" s="169">
        <v>7</v>
      </c>
      <c r="I602" s="170"/>
      <c r="L602" s="165"/>
      <c r="M602" s="171"/>
      <c r="N602" s="172"/>
      <c r="O602" s="172"/>
      <c r="P602" s="172"/>
      <c r="Q602" s="172"/>
      <c r="R602" s="172"/>
      <c r="S602" s="172"/>
      <c r="T602" s="173"/>
      <c r="AT602" s="167" t="s">
        <v>146</v>
      </c>
      <c r="AU602" s="167" t="s">
        <v>80</v>
      </c>
      <c r="AV602" s="13" t="s">
        <v>82</v>
      </c>
      <c r="AW602" s="13" t="s">
        <v>30</v>
      </c>
      <c r="AX602" s="13" t="s">
        <v>73</v>
      </c>
      <c r="AY602" s="167" t="s">
        <v>134</v>
      </c>
    </row>
    <row r="603" spans="1:65" s="14" customFormat="1">
      <c r="B603" s="174"/>
      <c r="D603" s="166" t="s">
        <v>146</v>
      </c>
      <c r="E603" s="175" t="s">
        <v>1</v>
      </c>
      <c r="F603" s="176" t="s">
        <v>148</v>
      </c>
      <c r="H603" s="177">
        <v>7</v>
      </c>
      <c r="I603" s="178"/>
      <c r="L603" s="174"/>
      <c r="M603" s="179"/>
      <c r="N603" s="180"/>
      <c r="O603" s="180"/>
      <c r="P603" s="180"/>
      <c r="Q603" s="180"/>
      <c r="R603" s="180"/>
      <c r="S603" s="180"/>
      <c r="T603" s="181"/>
      <c r="AT603" s="175" t="s">
        <v>146</v>
      </c>
      <c r="AU603" s="175" t="s">
        <v>80</v>
      </c>
      <c r="AV603" s="14" t="s">
        <v>144</v>
      </c>
      <c r="AW603" s="14" t="s">
        <v>30</v>
      </c>
      <c r="AX603" s="14" t="s">
        <v>80</v>
      </c>
      <c r="AY603" s="175" t="s">
        <v>134</v>
      </c>
    </row>
    <row r="604" spans="1:65" s="2" customFormat="1" ht="24.2" customHeight="1">
      <c r="A604" s="33"/>
      <c r="B604" s="150"/>
      <c r="C604" s="151" t="s">
        <v>698</v>
      </c>
      <c r="D604" s="151" t="s">
        <v>139</v>
      </c>
      <c r="E604" s="152" t="s">
        <v>699</v>
      </c>
      <c r="F604" s="153" t="s">
        <v>700</v>
      </c>
      <c r="G604" s="154" t="s">
        <v>688</v>
      </c>
      <c r="H604" s="155">
        <v>1</v>
      </c>
      <c r="I604" s="156"/>
      <c r="J604" s="157">
        <f>ROUND(I604*H604,2)</f>
        <v>0</v>
      </c>
      <c r="K604" s="158"/>
      <c r="L604" s="34"/>
      <c r="M604" s="159" t="s">
        <v>1</v>
      </c>
      <c r="N604" s="160" t="s">
        <v>38</v>
      </c>
      <c r="O604" s="59"/>
      <c r="P604" s="161">
        <f>O604*H604</f>
        <v>0</v>
      </c>
      <c r="Q604" s="161">
        <v>0</v>
      </c>
      <c r="R604" s="161">
        <f>Q604*H604</f>
        <v>0</v>
      </c>
      <c r="S604" s="161">
        <v>0</v>
      </c>
      <c r="T604" s="162">
        <f>S604*H604</f>
        <v>0</v>
      </c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R604" s="163" t="s">
        <v>689</v>
      </c>
      <c r="AT604" s="163" t="s">
        <v>139</v>
      </c>
      <c r="AU604" s="163" t="s">
        <v>80</v>
      </c>
      <c r="AY604" s="18" t="s">
        <v>134</v>
      </c>
      <c r="BE604" s="164">
        <f>IF(N604="základní",J604,0)</f>
        <v>0</v>
      </c>
      <c r="BF604" s="164">
        <f>IF(N604="snížená",J604,0)</f>
        <v>0</v>
      </c>
      <c r="BG604" s="164">
        <f>IF(N604="zákl. přenesená",J604,0)</f>
        <v>0</v>
      </c>
      <c r="BH604" s="164">
        <f>IF(N604="sníž. přenesená",J604,0)</f>
        <v>0</v>
      </c>
      <c r="BI604" s="164">
        <f>IF(N604="nulová",J604,0)</f>
        <v>0</v>
      </c>
      <c r="BJ604" s="18" t="s">
        <v>80</v>
      </c>
      <c r="BK604" s="164">
        <f>ROUND(I604*H604,2)</f>
        <v>0</v>
      </c>
      <c r="BL604" s="18" t="s">
        <v>689</v>
      </c>
      <c r="BM604" s="163" t="s">
        <v>701</v>
      </c>
    </row>
    <row r="605" spans="1:65" s="13" customFormat="1">
      <c r="B605" s="165"/>
      <c r="D605" s="166" t="s">
        <v>146</v>
      </c>
      <c r="E605" s="167" t="s">
        <v>1</v>
      </c>
      <c r="F605" s="168" t="s">
        <v>80</v>
      </c>
      <c r="H605" s="169">
        <v>1</v>
      </c>
      <c r="I605" s="170"/>
      <c r="L605" s="165"/>
      <c r="M605" s="171"/>
      <c r="N605" s="172"/>
      <c r="O605" s="172"/>
      <c r="P605" s="172"/>
      <c r="Q605" s="172"/>
      <c r="R605" s="172"/>
      <c r="S605" s="172"/>
      <c r="T605" s="173"/>
      <c r="AT605" s="167" t="s">
        <v>146</v>
      </c>
      <c r="AU605" s="167" t="s">
        <v>80</v>
      </c>
      <c r="AV605" s="13" t="s">
        <v>82</v>
      </c>
      <c r="AW605" s="13" t="s">
        <v>30</v>
      </c>
      <c r="AX605" s="13" t="s">
        <v>73</v>
      </c>
      <c r="AY605" s="167" t="s">
        <v>134</v>
      </c>
    </row>
    <row r="606" spans="1:65" s="14" customFormat="1">
      <c r="B606" s="174"/>
      <c r="D606" s="166" t="s">
        <v>146</v>
      </c>
      <c r="E606" s="175" t="s">
        <v>1</v>
      </c>
      <c r="F606" s="176" t="s">
        <v>148</v>
      </c>
      <c r="H606" s="177">
        <v>1</v>
      </c>
      <c r="I606" s="178"/>
      <c r="L606" s="174"/>
      <c r="M606" s="179"/>
      <c r="N606" s="180"/>
      <c r="O606" s="180"/>
      <c r="P606" s="180"/>
      <c r="Q606" s="180"/>
      <c r="R606" s="180"/>
      <c r="S606" s="180"/>
      <c r="T606" s="181"/>
      <c r="AT606" s="175" t="s">
        <v>146</v>
      </c>
      <c r="AU606" s="175" t="s">
        <v>80</v>
      </c>
      <c r="AV606" s="14" t="s">
        <v>144</v>
      </c>
      <c r="AW606" s="14" t="s">
        <v>30</v>
      </c>
      <c r="AX606" s="14" t="s">
        <v>80</v>
      </c>
      <c r="AY606" s="175" t="s">
        <v>134</v>
      </c>
    </row>
    <row r="607" spans="1:65" s="2" customFormat="1" ht="33" customHeight="1">
      <c r="A607" s="33"/>
      <c r="B607" s="150"/>
      <c r="C607" s="151" t="s">
        <v>702</v>
      </c>
      <c r="D607" s="151" t="s">
        <v>139</v>
      </c>
      <c r="E607" s="152" t="s">
        <v>703</v>
      </c>
      <c r="F607" s="153" t="s">
        <v>704</v>
      </c>
      <c r="G607" s="154" t="s">
        <v>688</v>
      </c>
      <c r="H607" s="155">
        <v>1</v>
      </c>
      <c r="I607" s="156"/>
      <c r="J607" s="157">
        <f>ROUND(I607*H607,2)</f>
        <v>0</v>
      </c>
      <c r="K607" s="158"/>
      <c r="L607" s="34"/>
      <c r="M607" s="159" t="s">
        <v>1</v>
      </c>
      <c r="N607" s="160" t="s">
        <v>38</v>
      </c>
      <c r="O607" s="59"/>
      <c r="P607" s="161">
        <f>O607*H607</f>
        <v>0</v>
      </c>
      <c r="Q607" s="161">
        <v>0</v>
      </c>
      <c r="R607" s="161">
        <f>Q607*H607</f>
        <v>0</v>
      </c>
      <c r="S607" s="161">
        <v>0</v>
      </c>
      <c r="T607" s="162">
        <f>S607*H607</f>
        <v>0</v>
      </c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R607" s="163" t="s">
        <v>689</v>
      </c>
      <c r="AT607" s="163" t="s">
        <v>139</v>
      </c>
      <c r="AU607" s="163" t="s">
        <v>80</v>
      </c>
      <c r="AY607" s="18" t="s">
        <v>134</v>
      </c>
      <c r="BE607" s="164">
        <f>IF(N607="základní",J607,0)</f>
        <v>0</v>
      </c>
      <c r="BF607" s="164">
        <f>IF(N607="snížená",J607,0)</f>
        <v>0</v>
      </c>
      <c r="BG607" s="164">
        <f>IF(N607="zákl. přenesená",J607,0)</f>
        <v>0</v>
      </c>
      <c r="BH607" s="164">
        <f>IF(N607="sníž. přenesená",J607,0)</f>
        <v>0</v>
      </c>
      <c r="BI607" s="164">
        <f>IF(N607="nulová",J607,0)</f>
        <v>0</v>
      </c>
      <c r="BJ607" s="18" t="s">
        <v>80</v>
      </c>
      <c r="BK607" s="164">
        <f>ROUND(I607*H607,2)</f>
        <v>0</v>
      </c>
      <c r="BL607" s="18" t="s">
        <v>689</v>
      </c>
      <c r="BM607" s="163" t="s">
        <v>705</v>
      </c>
    </row>
    <row r="608" spans="1:65" s="13" customFormat="1">
      <c r="B608" s="165"/>
      <c r="D608" s="166" t="s">
        <v>146</v>
      </c>
      <c r="E608" s="167" t="s">
        <v>1</v>
      </c>
      <c r="F608" s="168" t="s">
        <v>80</v>
      </c>
      <c r="H608" s="169">
        <v>1</v>
      </c>
      <c r="I608" s="170"/>
      <c r="L608" s="165"/>
      <c r="M608" s="171"/>
      <c r="N608" s="172"/>
      <c r="O608" s="172"/>
      <c r="P608" s="172"/>
      <c r="Q608" s="172"/>
      <c r="R608" s="172"/>
      <c r="S608" s="172"/>
      <c r="T608" s="173"/>
      <c r="AT608" s="167" t="s">
        <v>146</v>
      </c>
      <c r="AU608" s="167" t="s">
        <v>80</v>
      </c>
      <c r="AV608" s="13" t="s">
        <v>82</v>
      </c>
      <c r="AW608" s="13" t="s">
        <v>30</v>
      </c>
      <c r="AX608" s="13" t="s">
        <v>80</v>
      </c>
      <c r="AY608" s="167" t="s">
        <v>134</v>
      </c>
    </row>
    <row r="609" spans="1:65" s="2" customFormat="1" ht="33" customHeight="1">
      <c r="A609" s="33"/>
      <c r="B609" s="150"/>
      <c r="C609" s="151" t="s">
        <v>706</v>
      </c>
      <c r="D609" s="151" t="s">
        <v>139</v>
      </c>
      <c r="E609" s="152" t="s">
        <v>707</v>
      </c>
      <c r="F609" s="153" t="s">
        <v>708</v>
      </c>
      <c r="G609" s="154" t="s">
        <v>688</v>
      </c>
      <c r="H609" s="155">
        <v>1</v>
      </c>
      <c r="I609" s="156"/>
      <c r="J609" s="157">
        <f>ROUND(I609*H609,2)</f>
        <v>0</v>
      </c>
      <c r="K609" s="158"/>
      <c r="L609" s="34"/>
      <c r="M609" s="159" t="s">
        <v>1</v>
      </c>
      <c r="N609" s="160" t="s">
        <v>38</v>
      </c>
      <c r="O609" s="59"/>
      <c r="P609" s="161">
        <f>O609*H609</f>
        <v>0</v>
      </c>
      <c r="Q609" s="161">
        <v>0</v>
      </c>
      <c r="R609" s="161">
        <f>Q609*H609</f>
        <v>0</v>
      </c>
      <c r="S609" s="161">
        <v>0</v>
      </c>
      <c r="T609" s="162">
        <f>S609*H609</f>
        <v>0</v>
      </c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R609" s="163" t="s">
        <v>689</v>
      </c>
      <c r="AT609" s="163" t="s">
        <v>139</v>
      </c>
      <c r="AU609" s="163" t="s">
        <v>80</v>
      </c>
      <c r="AY609" s="18" t="s">
        <v>134</v>
      </c>
      <c r="BE609" s="164">
        <f>IF(N609="základní",J609,0)</f>
        <v>0</v>
      </c>
      <c r="BF609" s="164">
        <f>IF(N609="snížená",J609,0)</f>
        <v>0</v>
      </c>
      <c r="BG609" s="164">
        <f>IF(N609="zákl. přenesená",J609,0)</f>
        <v>0</v>
      </c>
      <c r="BH609" s="164">
        <f>IF(N609="sníž. přenesená",J609,0)</f>
        <v>0</v>
      </c>
      <c r="BI609" s="164">
        <f>IF(N609="nulová",J609,0)</f>
        <v>0</v>
      </c>
      <c r="BJ609" s="18" t="s">
        <v>80</v>
      </c>
      <c r="BK609" s="164">
        <f>ROUND(I609*H609,2)</f>
        <v>0</v>
      </c>
      <c r="BL609" s="18" t="s">
        <v>689</v>
      </c>
      <c r="BM609" s="163" t="s">
        <v>709</v>
      </c>
    </row>
    <row r="610" spans="1:65" s="13" customFormat="1">
      <c r="B610" s="165"/>
      <c r="D610" s="166" t="s">
        <v>146</v>
      </c>
      <c r="E610" s="167" t="s">
        <v>1</v>
      </c>
      <c r="F610" s="168" t="s">
        <v>80</v>
      </c>
      <c r="H610" s="169">
        <v>1</v>
      </c>
      <c r="I610" s="170"/>
      <c r="L610" s="165"/>
      <c r="M610" s="171"/>
      <c r="N610" s="172"/>
      <c r="O610" s="172"/>
      <c r="P610" s="172"/>
      <c r="Q610" s="172"/>
      <c r="R610" s="172"/>
      <c r="S610" s="172"/>
      <c r="T610" s="173"/>
      <c r="AT610" s="167" t="s">
        <v>146</v>
      </c>
      <c r="AU610" s="167" t="s">
        <v>80</v>
      </c>
      <c r="AV610" s="13" t="s">
        <v>82</v>
      </c>
      <c r="AW610" s="13" t="s">
        <v>30</v>
      </c>
      <c r="AX610" s="13" t="s">
        <v>80</v>
      </c>
      <c r="AY610" s="167" t="s">
        <v>134</v>
      </c>
    </row>
    <row r="611" spans="1:65" s="2" customFormat="1" ht="44.25" customHeight="1">
      <c r="A611" s="33"/>
      <c r="B611" s="150"/>
      <c r="C611" s="151" t="s">
        <v>710</v>
      </c>
      <c r="D611" s="151" t="s">
        <v>139</v>
      </c>
      <c r="E611" s="152" t="s">
        <v>711</v>
      </c>
      <c r="F611" s="153" t="s">
        <v>712</v>
      </c>
      <c r="G611" s="154" t="s">
        <v>688</v>
      </c>
      <c r="H611" s="155">
        <v>1</v>
      </c>
      <c r="I611" s="156"/>
      <c r="J611" s="157">
        <f>ROUND(I611*H611,2)</f>
        <v>0</v>
      </c>
      <c r="K611" s="158"/>
      <c r="L611" s="34"/>
      <c r="M611" s="159" t="s">
        <v>1</v>
      </c>
      <c r="N611" s="160" t="s">
        <v>38</v>
      </c>
      <c r="O611" s="59"/>
      <c r="P611" s="161">
        <f>O611*H611</f>
        <v>0</v>
      </c>
      <c r="Q611" s="161">
        <v>0</v>
      </c>
      <c r="R611" s="161">
        <f>Q611*H611</f>
        <v>0</v>
      </c>
      <c r="S611" s="161">
        <v>0</v>
      </c>
      <c r="T611" s="162">
        <f>S611*H611</f>
        <v>0</v>
      </c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R611" s="163" t="s">
        <v>689</v>
      </c>
      <c r="AT611" s="163" t="s">
        <v>139</v>
      </c>
      <c r="AU611" s="163" t="s">
        <v>80</v>
      </c>
      <c r="AY611" s="18" t="s">
        <v>134</v>
      </c>
      <c r="BE611" s="164">
        <f>IF(N611="základní",J611,0)</f>
        <v>0</v>
      </c>
      <c r="BF611" s="164">
        <f>IF(N611="snížená",J611,0)</f>
        <v>0</v>
      </c>
      <c r="BG611" s="164">
        <f>IF(N611="zákl. přenesená",J611,0)</f>
        <v>0</v>
      </c>
      <c r="BH611" s="164">
        <f>IF(N611="sníž. přenesená",J611,0)</f>
        <v>0</v>
      </c>
      <c r="BI611" s="164">
        <f>IF(N611="nulová",J611,0)</f>
        <v>0</v>
      </c>
      <c r="BJ611" s="18" t="s">
        <v>80</v>
      </c>
      <c r="BK611" s="164">
        <f>ROUND(I611*H611,2)</f>
        <v>0</v>
      </c>
      <c r="BL611" s="18" t="s">
        <v>689</v>
      </c>
      <c r="BM611" s="163" t="s">
        <v>713</v>
      </c>
    </row>
    <row r="612" spans="1:65" s="13" customFormat="1">
      <c r="B612" s="165"/>
      <c r="D612" s="166" t="s">
        <v>146</v>
      </c>
      <c r="E612" s="167" t="s">
        <v>1</v>
      </c>
      <c r="F612" s="168" t="s">
        <v>714</v>
      </c>
      <c r="H612" s="169">
        <v>1</v>
      </c>
      <c r="I612" s="170"/>
      <c r="L612" s="165"/>
      <c r="M612" s="171"/>
      <c r="N612" s="172"/>
      <c r="O612" s="172"/>
      <c r="P612" s="172"/>
      <c r="Q612" s="172"/>
      <c r="R612" s="172"/>
      <c r="S612" s="172"/>
      <c r="T612" s="173"/>
      <c r="AT612" s="167" t="s">
        <v>146</v>
      </c>
      <c r="AU612" s="167" t="s">
        <v>80</v>
      </c>
      <c r="AV612" s="13" t="s">
        <v>82</v>
      </c>
      <c r="AW612" s="13" t="s">
        <v>30</v>
      </c>
      <c r="AX612" s="13" t="s">
        <v>73</v>
      </c>
      <c r="AY612" s="167" t="s">
        <v>134</v>
      </c>
    </row>
    <row r="613" spans="1:65" s="14" customFormat="1">
      <c r="B613" s="174"/>
      <c r="D613" s="166" t="s">
        <v>146</v>
      </c>
      <c r="E613" s="175" t="s">
        <v>1</v>
      </c>
      <c r="F613" s="176" t="s">
        <v>148</v>
      </c>
      <c r="H613" s="177">
        <v>1</v>
      </c>
      <c r="I613" s="178"/>
      <c r="L613" s="174"/>
      <c r="M613" s="208"/>
      <c r="N613" s="209"/>
      <c r="O613" s="209"/>
      <c r="P613" s="209"/>
      <c r="Q613" s="209"/>
      <c r="R613" s="209"/>
      <c r="S613" s="209"/>
      <c r="T613" s="210"/>
      <c r="AT613" s="175" t="s">
        <v>146</v>
      </c>
      <c r="AU613" s="175" t="s">
        <v>80</v>
      </c>
      <c r="AV613" s="14" t="s">
        <v>144</v>
      </c>
      <c r="AW613" s="14" t="s">
        <v>30</v>
      </c>
      <c r="AX613" s="14" t="s">
        <v>80</v>
      </c>
      <c r="AY613" s="175" t="s">
        <v>134</v>
      </c>
    </row>
    <row r="614" spans="1:65" s="2" customFormat="1" ht="6.95" customHeight="1">
      <c r="A614" s="33"/>
      <c r="B614" s="48"/>
      <c r="C614" s="49"/>
      <c r="D614" s="49"/>
      <c r="E614" s="49"/>
      <c r="F614" s="49"/>
      <c r="G614" s="49"/>
      <c r="H614" s="49"/>
      <c r="I614" s="49"/>
      <c r="J614" s="49"/>
      <c r="K614" s="49"/>
      <c r="L614" s="34"/>
      <c r="M614" s="33"/>
      <c r="O614" s="33"/>
      <c r="P614" s="33"/>
      <c r="Q614" s="33"/>
      <c r="R614" s="33"/>
      <c r="S614" s="33"/>
      <c r="T614" s="33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</row>
  </sheetData>
  <autoFilter ref="C133:K613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1:46" s="1" customFormat="1" ht="24.95" customHeight="1">
      <c r="B4" s="21"/>
      <c r="D4" s="22" t="s">
        <v>93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6" t="str">
        <f>'Rekapitulace stavby'!K6</f>
        <v>ZŠ Bezručova - střešní plášt</v>
      </c>
      <c r="F7" s="257"/>
      <c r="G7" s="257"/>
      <c r="H7" s="257"/>
      <c r="L7" s="21"/>
    </row>
    <row r="8" spans="1:46" s="1" customFormat="1" ht="12" customHeight="1">
      <c r="B8" s="21"/>
      <c r="D8" s="28" t="s">
        <v>94</v>
      </c>
      <c r="L8" s="21"/>
    </row>
    <row r="9" spans="1:46" s="2" customFormat="1" ht="16.5" customHeight="1">
      <c r="A9" s="33"/>
      <c r="B9" s="34"/>
      <c r="C9" s="33"/>
      <c r="D9" s="33"/>
      <c r="E9" s="256" t="s">
        <v>95</v>
      </c>
      <c r="F9" s="255"/>
      <c r="G9" s="255"/>
      <c r="H9" s="255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715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35" t="s">
        <v>716</v>
      </c>
      <c r="F11" s="255"/>
      <c r="G11" s="255"/>
      <c r="H11" s="255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13. 2. 2019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21</v>
      </c>
      <c r="F17" s="33"/>
      <c r="G17" s="33"/>
      <c r="H17" s="33"/>
      <c r="I17" s="28" t="s">
        <v>26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27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58" t="str">
        <f>'Rekapitulace stavby'!E14</f>
        <v>Vyplň údaj</v>
      </c>
      <c r="F20" s="224"/>
      <c r="G20" s="224"/>
      <c r="H20" s="224"/>
      <c r="I20" s="28" t="s">
        <v>26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29</v>
      </c>
      <c r="E22" s="33"/>
      <c r="F22" s="33"/>
      <c r="G22" s="33"/>
      <c r="H22" s="33"/>
      <c r="I22" s="28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21</v>
      </c>
      <c r="F23" s="33"/>
      <c r="G23" s="33"/>
      <c r="H23" s="33"/>
      <c r="I23" s="28" t="s">
        <v>26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25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21</v>
      </c>
      <c r="F26" s="33"/>
      <c r="G26" s="33"/>
      <c r="H26" s="33"/>
      <c r="I26" s="28" t="s">
        <v>26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32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28" t="s">
        <v>1</v>
      </c>
      <c r="F29" s="228"/>
      <c r="G29" s="228"/>
      <c r="H29" s="228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33</v>
      </c>
      <c r="E32" s="33"/>
      <c r="F32" s="33"/>
      <c r="G32" s="33"/>
      <c r="H32" s="33"/>
      <c r="I32" s="33"/>
      <c r="J32" s="72">
        <f>ROUND(J126,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35</v>
      </c>
      <c r="G34" s="33"/>
      <c r="H34" s="33"/>
      <c r="I34" s="37" t="s">
        <v>34</v>
      </c>
      <c r="J34" s="37" t="s">
        <v>36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37</v>
      </c>
      <c r="E35" s="28" t="s">
        <v>38</v>
      </c>
      <c r="F35" s="105">
        <f>ROUND((SUM(BE126:BE188)),  2)</f>
        <v>0</v>
      </c>
      <c r="G35" s="33"/>
      <c r="H35" s="33"/>
      <c r="I35" s="106">
        <v>0.21</v>
      </c>
      <c r="J35" s="105">
        <f>ROUND(((SUM(BE126:BE188))*I35),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39</v>
      </c>
      <c r="F36" s="105">
        <f>ROUND((SUM(BF126:BF188)),  2)</f>
        <v>0</v>
      </c>
      <c r="G36" s="33"/>
      <c r="H36" s="33"/>
      <c r="I36" s="106">
        <v>0.15</v>
      </c>
      <c r="J36" s="105">
        <f>ROUND(((SUM(BF126:BF188))*I36),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40</v>
      </c>
      <c r="F37" s="105">
        <f>ROUND((SUM(BG126:BG188)),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41</v>
      </c>
      <c r="F38" s="105">
        <f>ROUND((SUM(BH126:BH188)),  2)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42</v>
      </c>
      <c r="F39" s="105">
        <f>ROUND((SUM(BI126:BI188)),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43</v>
      </c>
      <c r="E41" s="61"/>
      <c r="F41" s="61"/>
      <c r="G41" s="109" t="s">
        <v>44</v>
      </c>
      <c r="H41" s="110" t="s">
        <v>45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48</v>
      </c>
      <c r="E61" s="36"/>
      <c r="F61" s="113" t="s">
        <v>49</v>
      </c>
      <c r="G61" s="46" t="s">
        <v>48</v>
      </c>
      <c r="H61" s="36"/>
      <c r="I61" s="36"/>
      <c r="J61" s="114" t="s">
        <v>49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48</v>
      </c>
      <c r="E76" s="36"/>
      <c r="F76" s="113" t="s">
        <v>49</v>
      </c>
      <c r="G76" s="46" t="s">
        <v>48</v>
      </c>
      <c r="H76" s="36"/>
      <c r="I76" s="36"/>
      <c r="J76" s="114" t="s">
        <v>49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96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56" t="str">
        <f>E7</f>
        <v>ZŠ Bezručova - střešní plášt</v>
      </c>
      <c r="F85" s="257"/>
      <c r="G85" s="257"/>
      <c r="H85" s="257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94</v>
      </c>
      <c r="L86" s="21"/>
    </row>
    <row r="87" spans="1:31" s="2" customFormat="1" ht="16.5" customHeight="1">
      <c r="A87" s="33"/>
      <c r="B87" s="34"/>
      <c r="C87" s="33"/>
      <c r="D87" s="33"/>
      <c r="E87" s="256" t="s">
        <v>95</v>
      </c>
      <c r="F87" s="255"/>
      <c r="G87" s="255"/>
      <c r="H87" s="255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715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35" t="str">
        <f>E11</f>
        <v>VON_1.etapa - Vedlejší a ostatní náklady</v>
      </c>
      <c r="F89" s="255"/>
      <c r="G89" s="255"/>
      <c r="H89" s="255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 xml:space="preserve"> </v>
      </c>
      <c r="G91" s="33"/>
      <c r="H91" s="33"/>
      <c r="I91" s="28" t="s">
        <v>22</v>
      </c>
      <c r="J91" s="56" t="str">
        <f>IF(J14="","",J14)</f>
        <v>13. 2. 2019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3"/>
      <c r="E93" s="33"/>
      <c r="F93" s="26" t="str">
        <f>E17</f>
        <v xml:space="preserve"> </v>
      </c>
      <c r="G93" s="33"/>
      <c r="H93" s="33"/>
      <c r="I93" s="28" t="s">
        <v>29</v>
      </c>
      <c r="J93" s="31" t="str">
        <f>E23</f>
        <v xml:space="preserve">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97</v>
      </c>
      <c r="D96" s="107"/>
      <c r="E96" s="107"/>
      <c r="F96" s="107"/>
      <c r="G96" s="107"/>
      <c r="H96" s="107"/>
      <c r="I96" s="107"/>
      <c r="J96" s="116" t="s">
        <v>98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99</v>
      </c>
      <c r="D98" s="33"/>
      <c r="E98" s="33"/>
      <c r="F98" s="33"/>
      <c r="G98" s="33"/>
      <c r="H98" s="33"/>
      <c r="I98" s="33"/>
      <c r="J98" s="72">
        <f>J126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100</v>
      </c>
    </row>
    <row r="99" spans="1:47" s="9" customFormat="1" ht="24.95" customHeight="1">
      <c r="B99" s="118"/>
      <c r="D99" s="119" t="s">
        <v>717</v>
      </c>
      <c r="E99" s="120"/>
      <c r="F99" s="120"/>
      <c r="G99" s="120"/>
      <c r="H99" s="120"/>
      <c r="I99" s="120"/>
      <c r="J99" s="121">
        <f>J127</f>
        <v>0</v>
      </c>
      <c r="L99" s="118"/>
    </row>
    <row r="100" spans="1:47" s="10" customFormat="1" ht="19.899999999999999" customHeight="1">
      <c r="B100" s="122"/>
      <c r="D100" s="123" t="s">
        <v>718</v>
      </c>
      <c r="E100" s="124"/>
      <c r="F100" s="124"/>
      <c r="G100" s="124"/>
      <c r="H100" s="124"/>
      <c r="I100" s="124"/>
      <c r="J100" s="125">
        <f>J128</f>
        <v>0</v>
      </c>
      <c r="L100" s="122"/>
    </row>
    <row r="101" spans="1:47" s="10" customFormat="1" ht="19.899999999999999" customHeight="1">
      <c r="B101" s="122"/>
      <c r="D101" s="123" t="s">
        <v>719</v>
      </c>
      <c r="E101" s="124"/>
      <c r="F101" s="124"/>
      <c r="G101" s="124"/>
      <c r="H101" s="124"/>
      <c r="I101" s="124"/>
      <c r="J101" s="125">
        <f>J132</f>
        <v>0</v>
      </c>
      <c r="L101" s="122"/>
    </row>
    <row r="102" spans="1:47" s="10" customFormat="1" ht="19.899999999999999" customHeight="1">
      <c r="B102" s="122"/>
      <c r="D102" s="123" t="s">
        <v>720</v>
      </c>
      <c r="E102" s="124"/>
      <c r="F102" s="124"/>
      <c r="G102" s="124"/>
      <c r="H102" s="124"/>
      <c r="I102" s="124"/>
      <c r="J102" s="125">
        <f>J141</f>
        <v>0</v>
      </c>
      <c r="L102" s="122"/>
    </row>
    <row r="103" spans="1:47" s="9" customFormat="1" ht="24.95" customHeight="1">
      <c r="B103" s="118"/>
      <c r="D103" s="119" t="s">
        <v>721</v>
      </c>
      <c r="E103" s="120"/>
      <c r="F103" s="120"/>
      <c r="G103" s="120"/>
      <c r="H103" s="120"/>
      <c r="I103" s="120"/>
      <c r="J103" s="121">
        <f>J146</f>
        <v>0</v>
      </c>
      <c r="L103" s="118"/>
    </row>
    <row r="104" spans="1:47" s="9" customFormat="1" ht="24.95" customHeight="1">
      <c r="B104" s="118"/>
      <c r="D104" s="119" t="s">
        <v>722</v>
      </c>
      <c r="E104" s="120"/>
      <c r="F104" s="120"/>
      <c r="G104" s="120"/>
      <c r="H104" s="120"/>
      <c r="I104" s="120"/>
      <c r="J104" s="121">
        <f>J185</f>
        <v>0</v>
      </c>
      <c r="L104" s="118"/>
    </row>
    <row r="105" spans="1:47" s="2" customFormat="1" ht="21.75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>
      <c r="A110" s="33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>
      <c r="A111" s="33"/>
      <c r="B111" s="34"/>
      <c r="C111" s="22" t="s">
        <v>119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16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>
      <c r="A114" s="33"/>
      <c r="B114" s="34"/>
      <c r="C114" s="33"/>
      <c r="D114" s="33"/>
      <c r="E114" s="256" t="str">
        <f>E7</f>
        <v>ZŠ Bezručova - střešní plášt</v>
      </c>
      <c r="F114" s="257"/>
      <c r="G114" s="257"/>
      <c r="H114" s="257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1"/>
      <c r="C115" s="28" t="s">
        <v>94</v>
      </c>
      <c r="L115" s="21"/>
    </row>
    <row r="116" spans="1:63" s="2" customFormat="1" ht="16.5" customHeight="1">
      <c r="A116" s="33"/>
      <c r="B116" s="34"/>
      <c r="C116" s="33"/>
      <c r="D116" s="33"/>
      <c r="E116" s="256" t="s">
        <v>95</v>
      </c>
      <c r="F116" s="255"/>
      <c r="G116" s="255"/>
      <c r="H116" s="255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715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3"/>
      <c r="D118" s="33"/>
      <c r="E118" s="235" t="str">
        <f>E11</f>
        <v>VON_1.etapa - Vedlejší a ostatní náklady</v>
      </c>
      <c r="F118" s="255"/>
      <c r="G118" s="255"/>
      <c r="H118" s="255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20</v>
      </c>
      <c r="D120" s="33"/>
      <c r="E120" s="33"/>
      <c r="F120" s="26" t="str">
        <f>F14</f>
        <v xml:space="preserve"> </v>
      </c>
      <c r="G120" s="33"/>
      <c r="H120" s="33"/>
      <c r="I120" s="28" t="s">
        <v>22</v>
      </c>
      <c r="J120" s="56" t="str">
        <f>IF(J14="","",J14)</f>
        <v>13. 2. 2019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24</v>
      </c>
      <c r="D122" s="33"/>
      <c r="E122" s="33"/>
      <c r="F122" s="26" t="str">
        <f>E17</f>
        <v xml:space="preserve"> </v>
      </c>
      <c r="G122" s="33"/>
      <c r="H122" s="33"/>
      <c r="I122" s="28" t="s">
        <v>29</v>
      </c>
      <c r="J122" s="31" t="str">
        <f>E23</f>
        <v xml:space="preserve"> 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27</v>
      </c>
      <c r="D123" s="33"/>
      <c r="E123" s="33"/>
      <c r="F123" s="26" t="str">
        <f>IF(E20="","",E20)</f>
        <v>Vyplň údaj</v>
      </c>
      <c r="G123" s="33"/>
      <c r="H123" s="33"/>
      <c r="I123" s="28" t="s">
        <v>31</v>
      </c>
      <c r="J123" s="31" t="str">
        <f>E26</f>
        <v xml:space="preserve"> 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26"/>
      <c r="B125" s="127"/>
      <c r="C125" s="128" t="s">
        <v>120</v>
      </c>
      <c r="D125" s="129" t="s">
        <v>58</v>
      </c>
      <c r="E125" s="129" t="s">
        <v>54</v>
      </c>
      <c r="F125" s="129" t="s">
        <v>55</v>
      </c>
      <c r="G125" s="129" t="s">
        <v>121</v>
      </c>
      <c r="H125" s="129" t="s">
        <v>122</v>
      </c>
      <c r="I125" s="129" t="s">
        <v>123</v>
      </c>
      <c r="J125" s="130" t="s">
        <v>98</v>
      </c>
      <c r="K125" s="131" t="s">
        <v>124</v>
      </c>
      <c r="L125" s="132"/>
      <c r="M125" s="63" t="s">
        <v>1</v>
      </c>
      <c r="N125" s="64" t="s">
        <v>37</v>
      </c>
      <c r="O125" s="64" t="s">
        <v>125</v>
      </c>
      <c r="P125" s="64" t="s">
        <v>126</v>
      </c>
      <c r="Q125" s="64" t="s">
        <v>127</v>
      </c>
      <c r="R125" s="64" t="s">
        <v>128</v>
      </c>
      <c r="S125" s="64" t="s">
        <v>129</v>
      </c>
      <c r="T125" s="65" t="s">
        <v>130</v>
      </c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</row>
    <row r="126" spans="1:63" s="2" customFormat="1" ht="22.9" customHeight="1">
      <c r="A126" s="33"/>
      <c r="B126" s="34"/>
      <c r="C126" s="70" t="s">
        <v>131</v>
      </c>
      <c r="D126" s="33"/>
      <c r="E126" s="33"/>
      <c r="F126" s="33"/>
      <c r="G126" s="33"/>
      <c r="H126" s="33"/>
      <c r="I126" s="33"/>
      <c r="J126" s="133">
        <f>BK126</f>
        <v>0</v>
      </c>
      <c r="K126" s="33"/>
      <c r="L126" s="34"/>
      <c r="M126" s="66"/>
      <c r="N126" s="57"/>
      <c r="O126" s="67"/>
      <c r="P126" s="134">
        <f>P127+P146+P185</f>
        <v>0</v>
      </c>
      <c r="Q126" s="67"/>
      <c r="R126" s="134">
        <f>R127+R146+R185</f>
        <v>0</v>
      </c>
      <c r="S126" s="67"/>
      <c r="T126" s="135">
        <f>T127+T146+T185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72</v>
      </c>
      <c r="AU126" s="18" t="s">
        <v>100</v>
      </c>
      <c r="BK126" s="136">
        <f>BK127+BK146+BK185</f>
        <v>0</v>
      </c>
    </row>
    <row r="127" spans="1:63" s="12" customFormat="1" ht="25.9" customHeight="1">
      <c r="B127" s="137"/>
      <c r="D127" s="138" t="s">
        <v>72</v>
      </c>
      <c r="E127" s="139" t="s">
        <v>723</v>
      </c>
      <c r="F127" s="139" t="s">
        <v>724</v>
      </c>
      <c r="I127" s="140"/>
      <c r="J127" s="141">
        <f>BK127</f>
        <v>0</v>
      </c>
      <c r="L127" s="137"/>
      <c r="M127" s="142"/>
      <c r="N127" s="143"/>
      <c r="O127" s="143"/>
      <c r="P127" s="144">
        <f>P128+P132+P141</f>
        <v>0</v>
      </c>
      <c r="Q127" s="143"/>
      <c r="R127" s="144">
        <f>R128+R132+R141</f>
        <v>0</v>
      </c>
      <c r="S127" s="143"/>
      <c r="T127" s="145">
        <f>T128+T132+T141</f>
        <v>0</v>
      </c>
      <c r="AR127" s="138" t="s">
        <v>165</v>
      </c>
      <c r="AT127" s="146" t="s">
        <v>72</v>
      </c>
      <c r="AU127" s="146" t="s">
        <v>73</v>
      </c>
      <c r="AY127" s="138" t="s">
        <v>134</v>
      </c>
      <c r="BK127" s="147">
        <f>BK128+BK132+BK141</f>
        <v>0</v>
      </c>
    </row>
    <row r="128" spans="1:63" s="12" customFormat="1" ht="22.9" customHeight="1">
      <c r="B128" s="137"/>
      <c r="D128" s="138" t="s">
        <v>72</v>
      </c>
      <c r="E128" s="148" t="s">
        <v>725</v>
      </c>
      <c r="F128" s="148" t="s">
        <v>726</v>
      </c>
      <c r="I128" s="140"/>
      <c r="J128" s="149">
        <f>BK128</f>
        <v>0</v>
      </c>
      <c r="L128" s="137"/>
      <c r="M128" s="142"/>
      <c r="N128" s="143"/>
      <c r="O128" s="143"/>
      <c r="P128" s="144">
        <f>SUM(P129:P131)</f>
        <v>0</v>
      </c>
      <c r="Q128" s="143"/>
      <c r="R128" s="144">
        <f>SUM(R129:R131)</f>
        <v>0</v>
      </c>
      <c r="S128" s="143"/>
      <c r="T128" s="145">
        <f>SUM(T129:T131)</f>
        <v>0</v>
      </c>
      <c r="AR128" s="138" t="s">
        <v>165</v>
      </c>
      <c r="AT128" s="146" t="s">
        <v>72</v>
      </c>
      <c r="AU128" s="146" t="s">
        <v>80</v>
      </c>
      <c r="AY128" s="138" t="s">
        <v>134</v>
      </c>
      <c r="BK128" s="147">
        <f>SUM(BK129:BK131)</f>
        <v>0</v>
      </c>
    </row>
    <row r="129" spans="1:65" s="2" customFormat="1" ht="16.5" customHeight="1">
      <c r="A129" s="33"/>
      <c r="B129" s="150"/>
      <c r="C129" s="151" t="s">
        <v>80</v>
      </c>
      <c r="D129" s="151" t="s">
        <v>139</v>
      </c>
      <c r="E129" s="152" t="s">
        <v>727</v>
      </c>
      <c r="F129" s="153" t="s">
        <v>728</v>
      </c>
      <c r="G129" s="154" t="s">
        <v>688</v>
      </c>
      <c r="H129" s="155">
        <v>1</v>
      </c>
      <c r="I129" s="156"/>
      <c r="J129" s="157">
        <f>ROUND(I129*H129,2)</f>
        <v>0</v>
      </c>
      <c r="K129" s="158"/>
      <c r="L129" s="34"/>
      <c r="M129" s="159" t="s">
        <v>1</v>
      </c>
      <c r="N129" s="160" t="s">
        <v>38</v>
      </c>
      <c r="O129" s="59"/>
      <c r="P129" s="161">
        <f>O129*H129</f>
        <v>0</v>
      </c>
      <c r="Q129" s="161">
        <v>0</v>
      </c>
      <c r="R129" s="161">
        <f>Q129*H129</f>
        <v>0</v>
      </c>
      <c r="S129" s="161">
        <v>0</v>
      </c>
      <c r="T129" s="16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3" t="s">
        <v>729</v>
      </c>
      <c r="AT129" s="163" t="s">
        <v>139</v>
      </c>
      <c r="AU129" s="163" t="s">
        <v>82</v>
      </c>
      <c r="AY129" s="18" t="s">
        <v>134</v>
      </c>
      <c r="BE129" s="164">
        <f>IF(N129="základní",J129,0)</f>
        <v>0</v>
      </c>
      <c r="BF129" s="164">
        <f>IF(N129="snížená",J129,0)</f>
        <v>0</v>
      </c>
      <c r="BG129" s="164">
        <f>IF(N129="zákl. přenesená",J129,0)</f>
        <v>0</v>
      </c>
      <c r="BH129" s="164">
        <f>IF(N129="sníž. přenesená",J129,0)</f>
        <v>0</v>
      </c>
      <c r="BI129" s="164">
        <f>IF(N129="nulová",J129,0)</f>
        <v>0</v>
      </c>
      <c r="BJ129" s="18" t="s">
        <v>80</v>
      </c>
      <c r="BK129" s="164">
        <f>ROUND(I129*H129,2)</f>
        <v>0</v>
      </c>
      <c r="BL129" s="18" t="s">
        <v>729</v>
      </c>
      <c r="BM129" s="163" t="s">
        <v>730</v>
      </c>
    </row>
    <row r="130" spans="1:65" s="13" customFormat="1">
      <c r="B130" s="165"/>
      <c r="D130" s="166" t="s">
        <v>146</v>
      </c>
      <c r="E130" s="167" t="s">
        <v>1</v>
      </c>
      <c r="F130" s="168" t="s">
        <v>80</v>
      </c>
      <c r="H130" s="169">
        <v>1</v>
      </c>
      <c r="I130" s="170"/>
      <c r="L130" s="165"/>
      <c r="M130" s="171"/>
      <c r="N130" s="172"/>
      <c r="O130" s="172"/>
      <c r="P130" s="172"/>
      <c r="Q130" s="172"/>
      <c r="R130" s="172"/>
      <c r="S130" s="172"/>
      <c r="T130" s="173"/>
      <c r="AT130" s="167" t="s">
        <v>146</v>
      </c>
      <c r="AU130" s="167" t="s">
        <v>82</v>
      </c>
      <c r="AV130" s="13" t="s">
        <v>82</v>
      </c>
      <c r="AW130" s="13" t="s">
        <v>30</v>
      </c>
      <c r="AX130" s="13" t="s">
        <v>73</v>
      </c>
      <c r="AY130" s="167" t="s">
        <v>134</v>
      </c>
    </row>
    <row r="131" spans="1:65" s="14" customFormat="1">
      <c r="B131" s="174"/>
      <c r="D131" s="166" t="s">
        <v>146</v>
      </c>
      <c r="E131" s="175" t="s">
        <v>1</v>
      </c>
      <c r="F131" s="176" t="s">
        <v>148</v>
      </c>
      <c r="H131" s="177">
        <v>1</v>
      </c>
      <c r="I131" s="178"/>
      <c r="L131" s="174"/>
      <c r="M131" s="179"/>
      <c r="N131" s="180"/>
      <c r="O131" s="180"/>
      <c r="P131" s="180"/>
      <c r="Q131" s="180"/>
      <c r="R131" s="180"/>
      <c r="S131" s="180"/>
      <c r="T131" s="181"/>
      <c r="AT131" s="175" t="s">
        <v>146</v>
      </c>
      <c r="AU131" s="175" t="s">
        <v>82</v>
      </c>
      <c r="AV131" s="14" t="s">
        <v>144</v>
      </c>
      <c r="AW131" s="14" t="s">
        <v>30</v>
      </c>
      <c r="AX131" s="14" t="s">
        <v>80</v>
      </c>
      <c r="AY131" s="175" t="s">
        <v>134</v>
      </c>
    </row>
    <row r="132" spans="1:65" s="12" customFormat="1" ht="22.9" customHeight="1">
      <c r="B132" s="137"/>
      <c r="D132" s="138" t="s">
        <v>72</v>
      </c>
      <c r="E132" s="148" t="s">
        <v>731</v>
      </c>
      <c r="F132" s="148" t="s">
        <v>732</v>
      </c>
      <c r="I132" s="140"/>
      <c r="J132" s="149">
        <f>BK132</f>
        <v>0</v>
      </c>
      <c r="L132" s="137"/>
      <c r="M132" s="142"/>
      <c r="N132" s="143"/>
      <c r="O132" s="143"/>
      <c r="P132" s="144">
        <f>SUM(P133:P140)</f>
        <v>0</v>
      </c>
      <c r="Q132" s="143"/>
      <c r="R132" s="144">
        <f>SUM(R133:R140)</f>
        <v>0</v>
      </c>
      <c r="S132" s="143"/>
      <c r="T132" s="145">
        <f>SUM(T133:T140)</f>
        <v>0</v>
      </c>
      <c r="AR132" s="138" t="s">
        <v>165</v>
      </c>
      <c r="AT132" s="146" t="s">
        <v>72</v>
      </c>
      <c r="AU132" s="146" t="s">
        <v>80</v>
      </c>
      <c r="AY132" s="138" t="s">
        <v>134</v>
      </c>
      <c r="BK132" s="147">
        <f>SUM(BK133:BK140)</f>
        <v>0</v>
      </c>
    </row>
    <row r="133" spans="1:65" s="2" customFormat="1" ht="16.5" customHeight="1">
      <c r="A133" s="33"/>
      <c r="B133" s="150"/>
      <c r="C133" s="151" t="s">
        <v>82</v>
      </c>
      <c r="D133" s="151" t="s">
        <v>139</v>
      </c>
      <c r="E133" s="152" t="s">
        <v>733</v>
      </c>
      <c r="F133" s="153" t="s">
        <v>734</v>
      </c>
      <c r="G133" s="154" t="s">
        <v>688</v>
      </c>
      <c r="H133" s="155">
        <v>1</v>
      </c>
      <c r="I133" s="156"/>
      <c r="J133" s="157">
        <f>ROUND(I133*H133,2)</f>
        <v>0</v>
      </c>
      <c r="K133" s="158"/>
      <c r="L133" s="34"/>
      <c r="M133" s="159" t="s">
        <v>1</v>
      </c>
      <c r="N133" s="160" t="s">
        <v>38</v>
      </c>
      <c r="O133" s="59"/>
      <c r="P133" s="161">
        <f>O133*H133</f>
        <v>0</v>
      </c>
      <c r="Q133" s="161">
        <v>0</v>
      </c>
      <c r="R133" s="161">
        <f>Q133*H133</f>
        <v>0</v>
      </c>
      <c r="S133" s="161">
        <v>0</v>
      </c>
      <c r="T133" s="16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3" t="s">
        <v>729</v>
      </c>
      <c r="AT133" s="163" t="s">
        <v>139</v>
      </c>
      <c r="AU133" s="163" t="s">
        <v>82</v>
      </c>
      <c r="AY133" s="18" t="s">
        <v>134</v>
      </c>
      <c r="BE133" s="164">
        <f>IF(N133="základní",J133,0)</f>
        <v>0</v>
      </c>
      <c r="BF133" s="164">
        <f>IF(N133="snížená",J133,0)</f>
        <v>0</v>
      </c>
      <c r="BG133" s="164">
        <f>IF(N133="zákl. přenesená",J133,0)</f>
        <v>0</v>
      </c>
      <c r="BH133" s="164">
        <f>IF(N133="sníž. přenesená",J133,0)</f>
        <v>0</v>
      </c>
      <c r="BI133" s="164">
        <f>IF(N133="nulová",J133,0)</f>
        <v>0</v>
      </c>
      <c r="BJ133" s="18" t="s">
        <v>80</v>
      </c>
      <c r="BK133" s="164">
        <f>ROUND(I133*H133,2)</f>
        <v>0</v>
      </c>
      <c r="BL133" s="18" t="s">
        <v>729</v>
      </c>
      <c r="BM133" s="163" t="s">
        <v>735</v>
      </c>
    </row>
    <row r="134" spans="1:65" s="16" customFormat="1">
      <c r="B134" s="201"/>
      <c r="D134" s="166" t="s">
        <v>146</v>
      </c>
      <c r="E134" s="202" t="s">
        <v>1</v>
      </c>
      <c r="F134" s="203" t="s">
        <v>736</v>
      </c>
      <c r="H134" s="202" t="s">
        <v>1</v>
      </c>
      <c r="I134" s="204"/>
      <c r="L134" s="201"/>
      <c r="M134" s="205"/>
      <c r="N134" s="206"/>
      <c r="O134" s="206"/>
      <c r="P134" s="206"/>
      <c r="Q134" s="206"/>
      <c r="R134" s="206"/>
      <c r="S134" s="206"/>
      <c r="T134" s="207"/>
      <c r="AT134" s="202" t="s">
        <v>146</v>
      </c>
      <c r="AU134" s="202" t="s">
        <v>82</v>
      </c>
      <c r="AV134" s="16" t="s">
        <v>80</v>
      </c>
      <c r="AW134" s="16" t="s">
        <v>30</v>
      </c>
      <c r="AX134" s="16" t="s">
        <v>73</v>
      </c>
      <c r="AY134" s="202" t="s">
        <v>134</v>
      </c>
    </row>
    <row r="135" spans="1:65" s="16" customFormat="1" ht="22.5">
      <c r="B135" s="201"/>
      <c r="D135" s="166" t="s">
        <v>146</v>
      </c>
      <c r="E135" s="202" t="s">
        <v>1</v>
      </c>
      <c r="F135" s="203" t="s">
        <v>737</v>
      </c>
      <c r="H135" s="202" t="s">
        <v>1</v>
      </c>
      <c r="I135" s="204"/>
      <c r="L135" s="201"/>
      <c r="M135" s="205"/>
      <c r="N135" s="206"/>
      <c r="O135" s="206"/>
      <c r="P135" s="206"/>
      <c r="Q135" s="206"/>
      <c r="R135" s="206"/>
      <c r="S135" s="206"/>
      <c r="T135" s="207"/>
      <c r="AT135" s="202" t="s">
        <v>146</v>
      </c>
      <c r="AU135" s="202" t="s">
        <v>82</v>
      </c>
      <c r="AV135" s="16" t="s">
        <v>80</v>
      </c>
      <c r="AW135" s="16" t="s">
        <v>30</v>
      </c>
      <c r="AX135" s="16" t="s">
        <v>73</v>
      </c>
      <c r="AY135" s="202" t="s">
        <v>134</v>
      </c>
    </row>
    <row r="136" spans="1:65" s="16" customFormat="1">
      <c r="B136" s="201"/>
      <c r="D136" s="166" t="s">
        <v>146</v>
      </c>
      <c r="E136" s="202" t="s">
        <v>1</v>
      </c>
      <c r="F136" s="203" t="s">
        <v>738</v>
      </c>
      <c r="H136" s="202" t="s">
        <v>1</v>
      </c>
      <c r="I136" s="204"/>
      <c r="L136" s="201"/>
      <c r="M136" s="205"/>
      <c r="N136" s="206"/>
      <c r="O136" s="206"/>
      <c r="P136" s="206"/>
      <c r="Q136" s="206"/>
      <c r="R136" s="206"/>
      <c r="S136" s="206"/>
      <c r="T136" s="207"/>
      <c r="AT136" s="202" t="s">
        <v>146</v>
      </c>
      <c r="AU136" s="202" t="s">
        <v>82</v>
      </c>
      <c r="AV136" s="16" t="s">
        <v>80</v>
      </c>
      <c r="AW136" s="16" t="s">
        <v>30</v>
      </c>
      <c r="AX136" s="16" t="s">
        <v>73</v>
      </c>
      <c r="AY136" s="202" t="s">
        <v>134</v>
      </c>
    </row>
    <row r="137" spans="1:65" s="16" customFormat="1">
      <c r="B137" s="201"/>
      <c r="D137" s="166" t="s">
        <v>146</v>
      </c>
      <c r="E137" s="202" t="s">
        <v>1</v>
      </c>
      <c r="F137" s="203" t="s">
        <v>739</v>
      </c>
      <c r="H137" s="202" t="s">
        <v>1</v>
      </c>
      <c r="I137" s="204"/>
      <c r="L137" s="201"/>
      <c r="M137" s="205"/>
      <c r="N137" s="206"/>
      <c r="O137" s="206"/>
      <c r="P137" s="206"/>
      <c r="Q137" s="206"/>
      <c r="R137" s="206"/>
      <c r="S137" s="206"/>
      <c r="T137" s="207"/>
      <c r="AT137" s="202" t="s">
        <v>146</v>
      </c>
      <c r="AU137" s="202" t="s">
        <v>82</v>
      </c>
      <c r="AV137" s="16" t="s">
        <v>80</v>
      </c>
      <c r="AW137" s="16" t="s">
        <v>30</v>
      </c>
      <c r="AX137" s="16" t="s">
        <v>73</v>
      </c>
      <c r="AY137" s="202" t="s">
        <v>134</v>
      </c>
    </row>
    <row r="138" spans="1:65" s="16" customFormat="1" ht="33.75">
      <c r="B138" s="201"/>
      <c r="D138" s="166" t="s">
        <v>146</v>
      </c>
      <c r="E138" s="202" t="s">
        <v>1</v>
      </c>
      <c r="F138" s="203" t="s">
        <v>740</v>
      </c>
      <c r="H138" s="202" t="s">
        <v>1</v>
      </c>
      <c r="I138" s="204"/>
      <c r="L138" s="201"/>
      <c r="M138" s="205"/>
      <c r="N138" s="206"/>
      <c r="O138" s="206"/>
      <c r="P138" s="206"/>
      <c r="Q138" s="206"/>
      <c r="R138" s="206"/>
      <c r="S138" s="206"/>
      <c r="T138" s="207"/>
      <c r="AT138" s="202" t="s">
        <v>146</v>
      </c>
      <c r="AU138" s="202" t="s">
        <v>82</v>
      </c>
      <c r="AV138" s="16" t="s">
        <v>80</v>
      </c>
      <c r="AW138" s="16" t="s">
        <v>30</v>
      </c>
      <c r="AX138" s="16" t="s">
        <v>73</v>
      </c>
      <c r="AY138" s="202" t="s">
        <v>134</v>
      </c>
    </row>
    <row r="139" spans="1:65" s="16" customFormat="1">
      <c r="B139" s="201"/>
      <c r="D139" s="166" t="s">
        <v>146</v>
      </c>
      <c r="E139" s="202" t="s">
        <v>1</v>
      </c>
      <c r="F139" s="203" t="s">
        <v>741</v>
      </c>
      <c r="H139" s="202" t="s">
        <v>1</v>
      </c>
      <c r="I139" s="204"/>
      <c r="L139" s="201"/>
      <c r="M139" s="205"/>
      <c r="N139" s="206"/>
      <c r="O139" s="206"/>
      <c r="P139" s="206"/>
      <c r="Q139" s="206"/>
      <c r="R139" s="206"/>
      <c r="S139" s="206"/>
      <c r="T139" s="207"/>
      <c r="AT139" s="202" t="s">
        <v>146</v>
      </c>
      <c r="AU139" s="202" t="s">
        <v>82</v>
      </c>
      <c r="AV139" s="16" t="s">
        <v>80</v>
      </c>
      <c r="AW139" s="16" t="s">
        <v>30</v>
      </c>
      <c r="AX139" s="16" t="s">
        <v>73</v>
      </c>
      <c r="AY139" s="202" t="s">
        <v>134</v>
      </c>
    </row>
    <row r="140" spans="1:65" s="13" customFormat="1">
      <c r="B140" s="165"/>
      <c r="D140" s="166" t="s">
        <v>146</v>
      </c>
      <c r="E140" s="167" t="s">
        <v>1</v>
      </c>
      <c r="F140" s="168" t="s">
        <v>80</v>
      </c>
      <c r="H140" s="169">
        <v>1</v>
      </c>
      <c r="I140" s="170"/>
      <c r="L140" s="165"/>
      <c r="M140" s="171"/>
      <c r="N140" s="172"/>
      <c r="O140" s="172"/>
      <c r="P140" s="172"/>
      <c r="Q140" s="172"/>
      <c r="R140" s="172"/>
      <c r="S140" s="172"/>
      <c r="T140" s="173"/>
      <c r="AT140" s="167" t="s">
        <v>146</v>
      </c>
      <c r="AU140" s="167" t="s">
        <v>82</v>
      </c>
      <c r="AV140" s="13" t="s">
        <v>82</v>
      </c>
      <c r="AW140" s="13" t="s">
        <v>30</v>
      </c>
      <c r="AX140" s="13" t="s">
        <v>80</v>
      </c>
      <c r="AY140" s="167" t="s">
        <v>134</v>
      </c>
    </row>
    <row r="141" spans="1:65" s="12" customFormat="1" ht="22.9" customHeight="1">
      <c r="B141" s="137"/>
      <c r="D141" s="138" t="s">
        <v>72</v>
      </c>
      <c r="E141" s="148" t="s">
        <v>742</v>
      </c>
      <c r="F141" s="148" t="s">
        <v>743</v>
      </c>
      <c r="I141" s="140"/>
      <c r="J141" s="149">
        <f>BK141</f>
        <v>0</v>
      </c>
      <c r="L141" s="137"/>
      <c r="M141" s="142"/>
      <c r="N141" s="143"/>
      <c r="O141" s="143"/>
      <c r="P141" s="144">
        <f>SUM(P142:P145)</f>
        <v>0</v>
      </c>
      <c r="Q141" s="143"/>
      <c r="R141" s="144">
        <f>SUM(R142:R145)</f>
        <v>0</v>
      </c>
      <c r="S141" s="143"/>
      <c r="T141" s="145">
        <f>SUM(T142:T145)</f>
        <v>0</v>
      </c>
      <c r="AR141" s="138" t="s">
        <v>165</v>
      </c>
      <c r="AT141" s="146" t="s">
        <v>72</v>
      </c>
      <c r="AU141" s="146" t="s">
        <v>80</v>
      </c>
      <c r="AY141" s="138" t="s">
        <v>134</v>
      </c>
      <c r="BK141" s="147">
        <f>SUM(BK142:BK145)</f>
        <v>0</v>
      </c>
    </row>
    <row r="142" spans="1:65" s="2" customFormat="1" ht="24.2" customHeight="1">
      <c r="A142" s="33"/>
      <c r="B142" s="150"/>
      <c r="C142" s="151" t="s">
        <v>144</v>
      </c>
      <c r="D142" s="151" t="s">
        <v>139</v>
      </c>
      <c r="E142" s="152" t="s">
        <v>744</v>
      </c>
      <c r="F142" s="153" t="s">
        <v>745</v>
      </c>
      <c r="G142" s="154" t="s">
        <v>746</v>
      </c>
      <c r="H142" s="155">
        <v>1</v>
      </c>
      <c r="I142" s="156"/>
      <c r="J142" s="157">
        <f>ROUND(I142*H142,2)</f>
        <v>0</v>
      </c>
      <c r="K142" s="158"/>
      <c r="L142" s="34"/>
      <c r="M142" s="159" t="s">
        <v>1</v>
      </c>
      <c r="N142" s="160" t="s">
        <v>38</v>
      </c>
      <c r="O142" s="59"/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729</v>
      </c>
      <c r="AT142" s="163" t="s">
        <v>139</v>
      </c>
      <c r="AU142" s="163" t="s">
        <v>82</v>
      </c>
      <c r="AY142" s="18" t="s">
        <v>134</v>
      </c>
      <c r="BE142" s="164">
        <f>IF(N142="základní",J142,0)</f>
        <v>0</v>
      </c>
      <c r="BF142" s="164">
        <f>IF(N142="snížená",J142,0)</f>
        <v>0</v>
      </c>
      <c r="BG142" s="164">
        <f>IF(N142="zákl. přenesená",J142,0)</f>
        <v>0</v>
      </c>
      <c r="BH142" s="164">
        <f>IF(N142="sníž. přenesená",J142,0)</f>
        <v>0</v>
      </c>
      <c r="BI142" s="164">
        <f>IF(N142="nulová",J142,0)</f>
        <v>0</v>
      </c>
      <c r="BJ142" s="18" t="s">
        <v>80</v>
      </c>
      <c r="BK142" s="164">
        <f>ROUND(I142*H142,2)</f>
        <v>0</v>
      </c>
      <c r="BL142" s="18" t="s">
        <v>729</v>
      </c>
      <c r="BM142" s="163" t="s">
        <v>747</v>
      </c>
    </row>
    <row r="143" spans="1:65" s="13" customFormat="1">
      <c r="B143" s="165"/>
      <c r="D143" s="166" t="s">
        <v>146</v>
      </c>
      <c r="E143" s="167" t="s">
        <v>1</v>
      </c>
      <c r="F143" s="168" t="s">
        <v>748</v>
      </c>
      <c r="H143" s="169">
        <v>1</v>
      </c>
      <c r="I143" s="170"/>
      <c r="L143" s="165"/>
      <c r="M143" s="171"/>
      <c r="N143" s="172"/>
      <c r="O143" s="172"/>
      <c r="P143" s="172"/>
      <c r="Q143" s="172"/>
      <c r="R143" s="172"/>
      <c r="S143" s="172"/>
      <c r="T143" s="173"/>
      <c r="AT143" s="167" t="s">
        <v>146</v>
      </c>
      <c r="AU143" s="167" t="s">
        <v>82</v>
      </c>
      <c r="AV143" s="13" t="s">
        <v>82</v>
      </c>
      <c r="AW143" s="13" t="s">
        <v>30</v>
      </c>
      <c r="AX143" s="13" t="s">
        <v>73</v>
      </c>
      <c r="AY143" s="167" t="s">
        <v>134</v>
      </c>
    </row>
    <row r="144" spans="1:65" s="14" customFormat="1">
      <c r="B144" s="174"/>
      <c r="D144" s="166" t="s">
        <v>146</v>
      </c>
      <c r="E144" s="175" t="s">
        <v>1</v>
      </c>
      <c r="F144" s="176" t="s">
        <v>148</v>
      </c>
      <c r="H144" s="177">
        <v>1</v>
      </c>
      <c r="I144" s="178"/>
      <c r="L144" s="174"/>
      <c r="M144" s="179"/>
      <c r="N144" s="180"/>
      <c r="O144" s="180"/>
      <c r="P144" s="180"/>
      <c r="Q144" s="180"/>
      <c r="R144" s="180"/>
      <c r="S144" s="180"/>
      <c r="T144" s="181"/>
      <c r="AT144" s="175" t="s">
        <v>146</v>
      </c>
      <c r="AU144" s="175" t="s">
        <v>82</v>
      </c>
      <c r="AV144" s="14" t="s">
        <v>144</v>
      </c>
      <c r="AW144" s="14" t="s">
        <v>30</v>
      </c>
      <c r="AX144" s="14" t="s">
        <v>73</v>
      </c>
      <c r="AY144" s="175" t="s">
        <v>134</v>
      </c>
    </row>
    <row r="145" spans="1:65" s="15" customFormat="1">
      <c r="B145" s="182"/>
      <c r="D145" s="166" t="s">
        <v>146</v>
      </c>
      <c r="E145" s="183" t="s">
        <v>1</v>
      </c>
      <c r="F145" s="184" t="s">
        <v>150</v>
      </c>
      <c r="H145" s="185">
        <v>1</v>
      </c>
      <c r="I145" s="186"/>
      <c r="L145" s="182"/>
      <c r="M145" s="187"/>
      <c r="N145" s="188"/>
      <c r="O145" s="188"/>
      <c r="P145" s="188"/>
      <c r="Q145" s="188"/>
      <c r="R145" s="188"/>
      <c r="S145" s="188"/>
      <c r="T145" s="189"/>
      <c r="AT145" s="183" t="s">
        <v>146</v>
      </c>
      <c r="AU145" s="183" t="s">
        <v>82</v>
      </c>
      <c r="AV145" s="15" t="s">
        <v>143</v>
      </c>
      <c r="AW145" s="15" t="s">
        <v>30</v>
      </c>
      <c r="AX145" s="15" t="s">
        <v>80</v>
      </c>
      <c r="AY145" s="183" t="s">
        <v>134</v>
      </c>
    </row>
    <row r="146" spans="1:65" s="12" customFormat="1" ht="25.9" customHeight="1">
      <c r="B146" s="137"/>
      <c r="D146" s="138" t="s">
        <v>72</v>
      </c>
      <c r="E146" s="139" t="s">
        <v>749</v>
      </c>
      <c r="F146" s="139" t="s">
        <v>750</v>
      </c>
      <c r="I146" s="140"/>
      <c r="J146" s="141">
        <f>BK146</f>
        <v>0</v>
      </c>
      <c r="L146" s="137"/>
      <c r="M146" s="142"/>
      <c r="N146" s="143"/>
      <c r="O146" s="143"/>
      <c r="P146" s="144">
        <f>SUM(P147:P184)</f>
        <v>0</v>
      </c>
      <c r="Q146" s="143"/>
      <c r="R146" s="144">
        <f>SUM(R147:R184)</f>
        <v>0</v>
      </c>
      <c r="S146" s="143"/>
      <c r="T146" s="145">
        <f>SUM(T147:T184)</f>
        <v>0</v>
      </c>
      <c r="AR146" s="138" t="s">
        <v>165</v>
      </c>
      <c r="AT146" s="146" t="s">
        <v>72</v>
      </c>
      <c r="AU146" s="146" t="s">
        <v>73</v>
      </c>
      <c r="AY146" s="138" t="s">
        <v>134</v>
      </c>
      <c r="BK146" s="147">
        <f>SUM(BK147:BK184)</f>
        <v>0</v>
      </c>
    </row>
    <row r="147" spans="1:65" s="2" customFormat="1" ht="33" customHeight="1">
      <c r="A147" s="33"/>
      <c r="B147" s="150"/>
      <c r="C147" s="151" t="s">
        <v>143</v>
      </c>
      <c r="D147" s="151" t="s">
        <v>139</v>
      </c>
      <c r="E147" s="152" t="s">
        <v>751</v>
      </c>
      <c r="F147" s="153" t="s">
        <v>752</v>
      </c>
      <c r="G147" s="154" t="s">
        <v>753</v>
      </c>
      <c r="H147" s="155">
        <v>3</v>
      </c>
      <c r="I147" s="156"/>
      <c r="J147" s="157">
        <f>ROUND(I147*H147,2)</f>
        <v>0</v>
      </c>
      <c r="K147" s="158"/>
      <c r="L147" s="34"/>
      <c r="M147" s="159" t="s">
        <v>1</v>
      </c>
      <c r="N147" s="160" t="s">
        <v>38</v>
      </c>
      <c r="O147" s="59"/>
      <c r="P147" s="161">
        <f>O147*H147</f>
        <v>0</v>
      </c>
      <c r="Q147" s="161">
        <v>0</v>
      </c>
      <c r="R147" s="161">
        <f>Q147*H147</f>
        <v>0</v>
      </c>
      <c r="S147" s="161">
        <v>0</v>
      </c>
      <c r="T147" s="16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3" t="s">
        <v>729</v>
      </c>
      <c r="AT147" s="163" t="s">
        <v>139</v>
      </c>
      <c r="AU147" s="163" t="s">
        <v>80</v>
      </c>
      <c r="AY147" s="18" t="s">
        <v>134</v>
      </c>
      <c r="BE147" s="164">
        <f>IF(N147="základní",J147,0)</f>
        <v>0</v>
      </c>
      <c r="BF147" s="164">
        <f>IF(N147="snížená",J147,0)</f>
        <v>0</v>
      </c>
      <c r="BG147" s="164">
        <f>IF(N147="zákl. přenesená",J147,0)</f>
        <v>0</v>
      </c>
      <c r="BH147" s="164">
        <f>IF(N147="sníž. přenesená",J147,0)</f>
        <v>0</v>
      </c>
      <c r="BI147" s="164">
        <f>IF(N147="nulová",J147,0)</f>
        <v>0</v>
      </c>
      <c r="BJ147" s="18" t="s">
        <v>80</v>
      </c>
      <c r="BK147" s="164">
        <f>ROUND(I147*H147,2)</f>
        <v>0</v>
      </c>
      <c r="BL147" s="18" t="s">
        <v>729</v>
      </c>
      <c r="BM147" s="163" t="s">
        <v>754</v>
      </c>
    </row>
    <row r="148" spans="1:65" s="13" customFormat="1">
      <c r="B148" s="165"/>
      <c r="D148" s="166" t="s">
        <v>146</v>
      </c>
      <c r="E148" s="167" t="s">
        <v>1</v>
      </c>
      <c r="F148" s="168" t="s">
        <v>755</v>
      </c>
      <c r="H148" s="169">
        <v>3</v>
      </c>
      <c r="I148" s="170"/>
      <c r="L148" s="165"/>
      <c r="M148" s="171"/>
      <c r="N148" s="172"/>
      <c r="O148" s="172"/>
      <c r="P148" s="172"/>
      <c r="Q148" s="172"/>
      <c r="R148" s="172"/>
      <c r="S148" s="172"/>
      <c r="T148" s="173"/>
      <c r="AT148" s="167" t="s">
        <v>146</v>
      </c>
      <c r="AU148" s="167" t="s">
        <v>80</v>
      </c>
      <c r="AV148" s="13" t="s">
        <v>82</v>
      </c>
      <c r="AW148" s="13" t="s">
        <v>30</v>
      </c>
      <c r="AX148" s="13" t="s">
        <v>73</v>
      </c>
      <c r="AY148" s="167" t="s">
        <v>134</v>
      </c>
    </row>
    <row r="149" spans="1:65" s="14" customFormat="1">
      <c r="B149" s="174"/>
      <c r="D149" s="166" t="s">
        <v>146</v>
      </c>
      <c r="E149" s="175" t="s">
        <v>1</v>
      </c>
      <c r="F149" s="176" t="s">
        <v>148</v>
      </c>
      <c r="H149" s="177">
        <v>3</v>
      </c>
      <c r="I149" s="178"/>
      <c r="L149" s="174"/>
      <c r="M149" s="179"/>
      <c r="N149" s="180"/>
      <c r="O149" s="180"/>
      <c r="P149" s="180"/>
      <c r="Q149" s="180"/>
      <c r="R149" s="180"/>
      <c r="S149" s="180"/>
      <c r="T149" s="181"/>
      <c r="AT149" s="175" t="s">
        <v>146</v>
      </c>
      <c r="AU149" s="175" t="s">
        <v>80</v>
      </c>
      <c r="AV149" s="14" t="s">
        <v>144</v>
      </c>
      <c r="AW149" s="14" t="s">
        <v>30</v>
      </c>
      <c r="AX149" s="14" t="s">
        <v>80</v>
      </c>
      <c r="AY149" s="175" t="s">
        <v>134</v>
      </c>
    </row>
    <row r="150" spans="1:65" s="2" customFormat="1" ht="37.9" customHeight="1">
      <c r="A150" s="33"/>
      <c r="B150" s="150"/>
      <c r="C150" s="151" t="s">
        <v>165</v>
      </c>
      <c r="D150" s="151" t="s">
        <v>139</v>
      </c>
      <c r="E150" s="152" t="s">
        <v>756</v>
      </c>
      <c r="F150" s="153" t="s">
        <v>757</v>
      </c>
      <c r="G150" s="154" t="s">
        <v>753</v>
      </c>
      <c r="H150" s="155">
        <v>3</v>
      </c>
      <c r="I150" s="156"/>
      <c r="J150" s="157">
        <f>ROUND(I150*H150,2)</f>
        <v>0</v>
      </c>
      <c r="K150" s="158"/>
      <c r="L150" s="34"/>
      <c r="M150" s="159" t="s">
        <v>1</v>
      </c>
      <c r="N150" s="160" t="s">
        <v>38</v>
      </c>
      <c r="O150" s="59"/>
      <c r="P150" s="161">
        <f>O150*H150</f>
        <v>0</v>
      </c>
      <c r="Q150" s="161">
        <v>0</v>
      </c>
      <c r="R150" s="161">
        <f>Q150*H150</f>
        <v>0</v>
      </c>
      <c r="S150" s="161">
        <v>0</v>
      </c>
      <c r="T150" s="16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729</v>
      </c>
      <c r="AT150" s="163" t="s">
        <v>139</v>
      </c>
      <c r="AU150" s="163" t="s">
        <v>80</v>
      </c>
      <c r="AY150" s="18" t="s">
        <v>134</v>
      </c>
      <c r="BE150" s="164">
        <f>IF(N150="základní",J150,0)</f>
        <v>0</v>
      </c>
      <c r="BF150" s="164">
        <f>IF(N150="snížená",J150,0)</f>
        <v>0</v>
      </c>
      <c r="BG150" s="164">
        <f>IF(N150="zákl. přenesená",J150,0)</f>
        <v>0</v>
      </c>
      <c r="BH150" s="164">
        <f>IF(N150="sníž. přenesená",J150,0)</f>
        <v>0</v>
      </c>
      <c r="BI150" s="164">
        <f>IF(N150="nulová",J150,0)</f>
        <v>0</v>
      </c>
      <c r="BJ150" s="18" t="s">
        <v>80</v>
      </c>
      <c r="BK150" s="164">
        <f>ROUND(I150*H150,2)</f>
        <v>0</v>
      </c>
      <c r="BL150" s="18" t="s">
        <v>729</v>
      </c>
      <c r="BM150" s="163" t="s">
        <v>758</v>
      </c>
    </row>
    <row r="151" spans="1:65" s="13" customFormat="1">
      <c r="B151" s="165"/>
      <c r="D151" s="166" t="s">
        <v>146</v>
      </c>
      <c r="E151" s="167" t="s">
        <v>1</v>
      </c>
      <c r="F151" s="168" t="s">
        <v>759</v>
      </c>
      <c r="H151" s="169">
        <v>3</v>
      </c>
      <c r="I151" s="170"/>
      <c r="L151" s="165"/>
      <c r="M151" s="171"/>
      <c r="N151" s="172"/>
      <c r="O151" s="172"/>
      <c r="P151" s="172"/>
      <c r="Q151" s="172"/>
      <c r="R151" s="172"/>
      <c r="S151" s="172"/>
      <c r="T151" s="173"/>
      <c r="AT151" s="167" t="s">
        <v>146</v>
      </c>
      <c r="AU151" s="167" t="s">
        <v>80</v>
      </c>
      <c r="AV151" s="13" t="s">
        <v>82</v>
      </c>
      <c r="AW151" s="13" t="s">
        <v>30</v>
      </c>
      <c r="AX151" s="13" t="s">
        <v>73</v>
      </c>
      <c r="AY151" s="167" t="s">
        <v>134</v>
      </c>
    </row>
    <row r="152" spans="1:65" s="14" customFormat="1">
      <c r="B152" s="174"/>
      <c r="D152" s="166" t="s">
        <v>146</v>
      </c>
      <c r="E152" s="175" t="s">
        <v>1</v>
      </c>
      <c r="F152" s="176" t="s">
        <v>148</v>
      </c>
      <c r="H152" s="177">
        <v>3</v>
      </c>
      <c r="I152" s="178"/>
      <c r="L152" s="174"/>
      <c r="M152" s="179"/>
      <c r="N152" s="180"/>
      <c r="O152" s="180"/>
      <c r="P152" s="180"/>
      <c r="Q152" s="180"/>
      <c r="R152" s="180"/>
      <c r="S152" s="180"/>
      <c r="T152" s="181"/>
      <c r="AT152" s="175" t="s">
        <v>146</v>
      </c>
      <c r="AU152" s="175" t="s">
        <v>80</v>
      </c>
      <c r="AV152" s="14" t="s">
        <v>144</v>
      </c>
      <c r="AW152" s="14" t="s">
        <v>30</v>
      </c>
      <c r="AX152" s="14" t="s">
        <v>80</v>
      </c>
      <c r="AY152" s="175" t="s">
        <v>134</v>
      </c>
    </row>
    <row r="153" spans="1:65" s="2" customFormat="1" ht="16.5" customHeight="1">
      <c r="A153" s="33"/>
      <c r="B153" s="150"/>
      <c r="C153" s="151" t="s">
        <v>135</v>
      </c>
      <c r="D153" s="151" t="s">
        <v>139</v>
      </c>
      <c r="E153" s="152" t="s">
        <v>760</v>
      </c>
      <c r="F153" s="153" t="s">
        <v>761</v>
      </c>
      <c r="G153" s="154" t="s">
        <v>688</v>
      </c>
      <c r="H153" s="155">
        <v>1</v>
      </c>
      <c r="I153" s="156"/>
      <c r="J153" s="157">
        <f>ROUND(I153*H153,2)</f>
        <v>0</v>
      </c>
      <c r="K153" s="158"/>
      <c r="L153" s="34"/>
      <c r="M153" s="159" t="s">
        <v>1</v>
      </c>
      <c r="N153" s="160" t="s">
        <v>38</v>
      </c>
      <c r="O153" s="59"/>
      <c r="P153" s="161">
        <f>O153*H153</f>
        <v>0</v>
      </c>
      <c r="Q153" s="161">
        <v>0</v>
      </c>
      <c r="R153" s="161">
        <f>Q153*H153</f>
        <v>0</v>
      </c>
      <c r="S153" s="161">
        <v>0</v>
      </c>
      <c r="T153" s="16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729</v>
      </c>
      <c r="AT153" s="163" t="s">
        <v>139</v>
      </c>
      <c r="AU153" s="163" t="s">
        <v>80</v>
      </c>
      <c r="AY153" s="18" t="s">
        <v>134</v>
      </c>
      <c r="BE153" s="164">
        <f>IF(N153="základní",J153,0)</f>
        <v>0</v>
      </c>
      <c r="BF153" s="164">
        <f>IF(N153="snížená",J153,0)</f>
        <v>0</v>
      </c>
      <c r="BG153" s="164">
        <f>IF(N153="zákl. přenesená",J153,0)</f>
        <v>0</v>
      </c>
      <c r="BH153" s="164">
        <f>IF(N153="sníž. přenesená",J153,0)</f>
        <v>0</v>
      </c>
      <c r="BI153" s="164">
        <f>IF(N153="nulová",J153,0)</f>
        <v>0</v>
      </c>
      <c r="BJ153" s="18" t="s">
        <v>80</v>
      </c>
      <c r="BK153" s="164">
        <f>ROUND(I153*H153,2)</f>
        <v>0</v>
      </c>
      <c r="BL153" s="18" t="s">
        <v>729</v>
      </c>
      <c r="BM153" s="163" t="s">
        <v>762</v>
      </c>
    </row>
    <row r="154" spans="1:65" s="13" customFormat="1">
      <c r="B154" s="165"/>
      <c r="D154" s="166" t="s">
        <v>146</v>
      </c>
      <c r="E154" s="167" t="s">
        <v>1</v>
      </c>
      <c r="F154" s="168" t="s">
        <v>80</v>
      </c>
      <c r="H154" s="169">
        <v>1</v>
      </c>
      <c r="I154" s="170"/>
      <c r="L154" s="165"/>
      <c r="M154" s="171"/>
      <c r="N154" s="172"/>
      <c r="O154" s="172"/>
      <c r="P154" s="172"/>
      <c r="Q154" s="172"/>
      <c r="R154" s="172"/>
      <c r="S154" s="172"/>
      <c r="T154" s="173"/>
      <c r="AT154" s="167" t="s">
        <v>146</v>
      </c>
      <c r="AU154" s="167" t="s">
        <v>80</v>
      </c>
      <c r="AV154" s="13" t="s">
        <v>82</v>
      </c>
      <c r="AW154" s="13" t="s">
        <v>30</v>
      </c>
      <c r="AX154" s="13" t="s">
        <v>73</v>
      </c>
      <c r="AY154" s="167" t="s">
        <v>134</v>
      </c>
    </row>
    <row r="155" spans="1:65" s="14" customFormat="1">
      <c r="B155" s="174"/>
      <c r="D155" s="166" t="s">
        <v>146</v>
      </c>
      <c r="E155" s="175" t="s">
        <v>1</v>
      </c>
      <c r="F155" s="176" t="s">
        <v>148</v>
      </c>
      <c r="H155" s="177">
        <v>1</v>
      </c>
      <c r="I155" s="178"/>
      <c r="L155" s="174"/>
      <c r="M155" s="179"/>
      <c r="N155" s="180"/>
      <c r="O155" s="180"/>
      <c r="P155" s="180"/>
      <c r="Q155" s="180"/>
      <c r="R155" s="180"/>
      <c r="S155" s="180"/>
      <c r="T155" s="181"/>
      <c r="AT155" s="175" t="s">
        <v>146</v>
      </c>
      <c r="AU155" s="175" t="s">
        <v>80</v>
      </c>
      <c r="AV155" s="14" t="s">
        <v>144</v>
      </c>
      <c r="AW155" s="14" t="s">
        <v>30</v>
      </c>
      <c r="AX155" s="14" t="s">
        <v>80</v>
      </c>
      <c r="AY155" s="175" t="s">
        <v>134</v>
      </c>
    </row>
    <row r="156" spans="1:65" s="2" customFormat="1" ht="16.5" customHeight="1">
      <c r="A156" s="33"/>
      <c r="B156" s="150"/>
      <c r="C156" s="151" t="s">
        <v>177</v>
      </c>
      <c r="D156" s="151" t="s">
        <v>139</v>
      </c>
      <c r="E156" s="152" t="s">
        <v>763</v>
      </c>
      <c r="F156" s="153" t="s">
        <v>764</v>
      </c>
      <c r="G156" s="154" t="s">
        <v>688</v>
      </c>
      <c r="H156" s="155">
        <v>1</v>
      </c>
      <c r="I156" s="156"/>
      <c r="J156" s="157">
        <f>ROUND(I156*H156,2)</f>
        <v>0</v>
      </c>
      <c r="K156" s="158"/>
      <c r="L156" s="34"/>
      <c r="M156" s="159" t="s">
        <v>1</v>
      </c>
      <c r="N156" s="160" t="s">
        <v>38</v>
      </c>
      <c r="O156" s="59"/>
      <c r="P156" s="161">
        <f>O156*H156</f>
        <v>0</v>
      </c>
      <c r="Q156" s="161">
        <v>0</v>
      </c>
      <c r="R156" s="161">
        <f>Q156*H156</f>
        <v>0</v>
      </c>
      <c r="S156" s="161">
        <v>0</v>
      </c>
      <c r="T156" s="16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729</v>
      </c>
      <c r="AT156" s="163" t="s">
        <v>139</v>
      </c>
      <c r="AU156" s="163" t="s">
        <v>80</v>
      </c>
      <c r="AY156" s="18" t="s">
        <v>134</v>
      </c>
      <c r="BE156" s="164">
        <f>IF(N156="základní",J156,0)</f>
        <v>0</v>
      </c>
      <c r="BF156" s="164">
        <f>IF(N156="snížená",J156,0)</f>
        <v>0</v>
      </c>
      <c r="BG156" s="164">
        <f>IF(N156="zákl. přenesená",J156,0)</f>
        <v>0</v>
      </c>
      <c r="BH156" s="164">
        <f>IF(N156="sníž. přenesená",J156,0)</f>
        <v>0</v>
      </c>
      <c r="BI156" s="164">
        <f>IF(N156="nulová",J156,0)</f>
        <v>0</v>
      </c>
      <c r="BJ156" s="18" t="s">
        <v>80</v>
      </c>
      <c r="BK156" s="164">
        <f>ROUND(I156*H156,2)</f>
        <v>0</v>
      </c>
      <c r="BL156" s="18" t="s">
        <v>729</v>
      </c>
      <c r="BM156" s="163" t="s">
        <v>765</v>
      </c>
    </row>
    <row r="157" spans="1:65" s="13" customFormat="1">
      <c r="B157" s="165"/>
      <c r="D157" s="166" t="s">
        <v>146</v>
      </c>
      <c r="E157" s="167" t="s">
        <v>1</v>
      </c>
      <c r="F157" s="168" t="s">
        <v>80</v>
      </c>
      <c r="H157" s="169">
        <v>1</v>
      </c>
      <c r="I157" s="170"/>
      <c r="L157" s="165"/>
      <c r="M157" s="171"/>
      <c r="N157" s="172"/>
      <c r="O157" s="172"/>
      <c r="P157" s="172"/>
      <c r="Q157" s="172"/>
      <c r="R157" s="172"/>
      <c r="S157" s="172"/>
      <c r="T157" s="173"/>
      <c r="AT157" s="167" t="s">
        <v>146</v>
      </c>
      <c r="AU157" s="167" t="s">
        <v>80</v>
      </c>
      <c r="AV157" s="13" t="s">
        <v>82</v>
      </c>
      <c r="AW157" s="13" t="s">
        <v>30</v>
      </c>
      <c r="AX157" s="13" t="s">
        <v>80</v>
      </c>
      <c r="AY157" s="167" t="s">
        <v>134</v>
      </c>
    </row>
    <row r="158" spans="1:65" s="2" customFormat="1" ht="16.5" customHeight="1">
      <c r="A158" s="33"/>
      <c r="B158" s="150"/>
      <c r="C158" s="151" t="s">
        <v>162</v>
      </c>
      <c r="D158" s="151" t="s">
        <v>139</v>
      </c>
      <c r="E158" s="152" t="s">
        <v>766</v>
      </c>
      <c r="F158" s="153" t="s">
        <v>767</v>
      </c>
      <c r="G158" s="154" t="s">
        <v>688</v>
      </c>
      <c r="H158" s="155">
        <v>1</v>
      </c>
      <c r="I158" s="156"/>
      <c r="J158" s="157">
        <f>ROUND(I158*H158,2)</f>
        <v>0</v>
      </c>
      <c r="K158" s="158"/>
      <c r="L158" s="34"/>
      <c r="M158" s="159" t="s">
        <v>1</v>
      </c>
      <c r="N158" s="160" t="s">
        <v>38</v>
      </c>
      <c r="O158" s="59"/>
      <c r="P158" s="161">
        <f>O158*H158</f>
        <v>0</v>
      </c>
      <c r="Q158" s="161">
        <v>0</v>
      </c>
      <c r="R158" s="161">
        <f>Q158*H158</f>
        <v>0</v>
      </c>
      <c r="S158" s="161">
        <v>0</v>
      </c>
      <c r="T158" s="16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3" t="s">
        <v>729</v>
      </c>
      <c r="AT158" s="163" t="s">
        <v>139</v>
      </c>
      <c r="AU158" s="163" t="s">
        <v>80</v>
      </c>
      <c r="AY158" s="18" t="s">
        <v>134</v>
      </c>
      <c r="BE158" s="164">
        <f>IF(N158="základní",J158,0)</f>
        <v>0</v>
      </c>
      <c r="BF158" s="164">
        <f>IF(N158="snížená",J158,0)</f>
        <v>0</v>
      </c>
      <c r="BG158" s="164">
        <f>IF(N158="zákl. přenesená",J158,0)</f>
        <v>0</v>
      </c>
      <c r="BH158" s="164">
        <f>IF(N158="sníž. přenesená",J158,0)</f>
        <v>0</v>
      </c>
      <c r="BI158" s="164">
        <f>IF(N158="nulová",J158,0)</f>
        <v>0</v>
      </c>
      <c r="BJ158" s="18" t="s">
        <v>80</v>
      </c>
      <c r="BK158" s="164">
        <f>ROUND(I158*H158,2)</f>
        <v>0</v>
      </c>
      <c r="BL158" s="18" t="s">
        <v>729</v>
      </c>
      <c r="BM158" s="163" t="s">
        <v>768</v>
      </c>
    </row>
    <row r="159" spans="1:65" s="13" customFormat="1">
      <c r="B159" s="165"/>
      <c r="D159" s="166" t="s">
        <v>146</v>
      </c>
      <c r="E159" s="167" t="s">
        <v>1</v>
      </c>
      <c r="F159" s="168" t="s">
        <v>80</v>
      </c>
      <c r="H159" s="169">
        <v>1</v>
      </c>
      <c r="I159" s="170"/>
      <c r="L159" s="165"/>
      <c r="M159" s="171"/>
      <c r="N159" s="172"/>
      <c r="O159" s="172"/>
      <c r="P159" s="172"/>
      <c r="Q159" s="172"/>
      <c r="R159" s="172"/>
      <c r="S159" s="172"/>
      <c r="T159" s="173"/>
      <c r="AT159" s="167" t="s">
        <v>146</v>
      </c>
      <c r="AU159" s="167" t="s">
        <v>80</v>
      </c>
      <c r="AV159" s="13" t="s">
        <v>82</v>
      </c>
      <c r="AW159" s="13" t="s">
        <v>30</v>
      </c>
      <c r="AX159" s="13" t="s">
        <v>73</v>
      </c>
      <c r="AY159" s="167" t="s">
        <v>134</v>
      </c>
    </row>
    <row r="160" spans="1:65" s="14" customFormat="1">
      <c r="B160" s="174"/>
      <c r="D160" s="166" t="s">
        <v>146</v>
      </c>
      <c r="E160" s="175" t="s">
        <v>1</v>
      </c>
      <c r="F160" s="176" t="s">
        <v>148</v>
      </c>
      <c r="H160" s="177">
        <v>1</v>
      </c>
      <c r="I160" s="178"/>
      <c r="L160" s="174"/>
      <c r="M160" s="179"/>
      <c r="N160" s="180"/>
      <c r="O160" s="180"/>
      <c r="P160" s="180"/>
      <c r="Q160" s="180"/>
      <c r="R160" s="180"/>
      <c r="S160" s="180"/>
      <c r="T160" s="181"/>
      <c r="AT160" s="175" t="s">
        <v>146</v>
      </c>
      <c r="AU160" s="175" t="s">
        <v>80</v>
      </c>
      <c r="AV160" s="14" t="s">
        <v>144</v>
      </c>
      <c r="AW160" s="14" t="s">
        <v>30</v>
      </c>
      <c r="AX160" s="14" t="s">
        <v>80</v>
      </c>
      <c r="AY160" s="175" t="s">
        <v>134</v>
      </c>
    </row>
    <row r="161" spans="1:65" s="2" customFormat="1" ht="16.5" customHeight="1">
      <c r="A161" s="33"/>
      <c r="B161" s="150"/>
      <c r="C161" s="151" t="s">
        <v>169</v>
      </c>
      <c r="D161" s="151" t="s">
        <v>139</v>
      </c>
      <c r="E161" s="152" t="s">
        <v>769</v>
      </c>
      <c r="F161" s="153" t="s">
        <v>770</v>
      </c>
      <c r="G161" s="154" t="s">
        <v>688</v>
      </c>
      <c r="H161" s="155">
        <v>1</v>
      </c>
      <c r="I161" s="156"/>
      <c r="J161" s="157">
        <f>ROUND(I161*H161,2)</f>
        <v>0</v>
      </c>
      <c r="K161" s="158"/>
      <c r="L161" s="34"/>
      <c r="M161" s="159" t="s">
        <v>1</v>
      </c>
      <c r="N161" s="160" t="s">
        <v>38</v>
      </c>
      <c r="O161" s="59"/>
      <c r="P161" s="161">
        <f>O161*H161</f>
        <v>0</v>
      </c>
      <c r="Q161" s="161">
        <v>0</v>
      </c>
      <c r="R161" s="161">
        <f>Q161*H161</f>
        <v>0</v>
      </c>
      <c r="S161" s="161">
        <v>0</v>
      </c>
      <c r="T161" s="16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3" t="s">
        <v>729</v>
      </c>
      <c r="AT161" s="163" t="s">
        <v>139</v>
      </c>
      <c r="AU161" s="163" t="s">
        <v>80</v>
      </c>
      <c r="AY161" s="18" t="s">
        <v>134</v>
      </c>
      <c r="BE161" s="164">
        <f>IF(N161="základní",J161,0)</f>
        <v>0</v>
      </c>
      <c r="BF161" s="164">
        <f>IF(N161="snížená",J161,0)</f>
        <v>0</v>
      </c>
      <c r="BG161" s="164">
        <f>IF(N161="zákl. přenesená",J161,0)</f>
        <v>0</v>
      </c>
      <c r="BH161" s="164">
        <f>IF(N161="sníž. přenesená",J161,0)</f>
        <v>0</v>
      </c>
      <c r="BI161" s="164">
        <f>IF(N161="nulová",J161,0)</f>
        <v>0</v>
      </c>
      <c r="BJ161" s="18" t="s">
        <v>80</v>
      </c>
      <c r="BK161" s="164">
        <f>ROUND(I161*H161,2)</f>
        <v>0</v>
      </c>
      <c r="BL161" s="18" t="s">
        <v>729</v>
      </c>
      <c r="BM161" s="163" t="s">
        <v>771</v>
      </c>
    </row>
    <row r="162" spans="1:65" s="13" customFormat="1">
      <c r="B162" s="165"/>
      <c r="D162" s="166" t="s">
        <v>146</v>
      </c>
      <c r="E162" s="167" t="s">
        <v>1</v>
      </c>
      <c r="F162" s="168" t="s">
        <v>80</v>
      </c>
      <c r="H162" s="169">
        <v>1</v>
      </c>
      <c r="I162" s="170"/>
      <c r="L162" s="165"/>
      <c r="M162" s="171"/>
      <c r="N162" s="172"/>
      <c r="O162" s="172"/>
      <c r="P162" s="172"/>
      <c r="Q162" s="172"/>
      <c r="R162" s="172"/>
      <c r="S162" s="172"/>
      <c r="T162" s="173"/>
      <c r="AT162" s="167" t="s">
        <v>146</v>
      </c>
      <c r="AU162" s="167" t="s">
        <v>80</v>
      </c>
      <c r="AV162" s="13" t="s">
        <v>82</v>
      </c>
      <c r="AW162" s="13" t="s">
        <v>30</v>
      </c>
      <c r="AX162" s="13" t="s">
        <v>73</v>
      </c>
      <c r="AY162" s="167" t="s">
        <v>134</v>
      </c>
    </row>
    <row r="163" spans="1:65" s="14" customFormat="1">
      <c r="B163" s="174"/>
      <c r="D163" s="166" t="s">
        <v>146</v>
      </c>
      <c r="E163" s="175" t="s">
        <v>1</v>
      </c>
      <c r="F163" s="176" t="s">
        <v>148</v>
      </c>
      <c r="H163" s="177">
        <v>1</v>
      </c>
      <c r="I163" s="178"/>
      <c r="L163" s="174"/>
      <c r="M163" s="179"/>
      <c r="N163" s="180"/>
      <c r="O163" s="180"/>
      <c r="P163" s="180"/>
      <c r="Q163" s="180"/>
      <c r="R163" s="180"/>
      <c r="S163" s="180"/>
      <c r="T163" s="181"/>
      <c r="AT163" s="175" t="s">
        <v>146</v>
      </c>
      <c r="AU163" s="175" t="s">
        <v>80</v>
      </c>
      <c r="AV163" s="14" t="s">
        <v>144</v>
      </c>
      <c r="AW163" s="14" t="s">
        <v>30</v>
      </c>
      <c r="AX163" s="14" t="s">
        <v>80</v>
      </c>
      <c r="AY163" s="175" t="s">
        <v>134</v>
      </c>
    </row>
    <row r="164" spans="1:65" s="2" customFormat="1" ht="16.5" customHeight="1">
      <c r="A164" s="33"/>
      <c r="B164" s="150"/>
      <c r="C164" s="151" t="s">
        <v>189</v>
      </c>
      <c r="D164" s="151" t="s">
        <v>139</v>
      </c>
      <c r="E164" s="152" t="s">
        <v>772</v>
      </c>
      <c r="F164" s="153" t="s">
        <v>773</v>
      </c>
      <c r="G164" s="154" t="s">
        <v>688</v>
      </c>
      <c r="H164" s="155">
        <v>1</v>
      </c>
      <c r="I164" s="156"/>
      <c r="J164" s="157">
        <f>ROUND(I164*H164,2)</f>
        <v>0</v>
      </c>
      <c r="K164" s="158"/>
      <c r="L164" s="34"/>
      <c r="M164" s="159" t="s">
        <v>1</v>
      </c>
      <c r="N164" s="160" t="s">
        <v>38</v>
      </c>
      <c r="O164" s="59"/>
      <c r="P164" s="161">
        <f>O164*H164</f>
        <v>0</v>
      </c>
      <c r="Q164" s="161">
        <v>0</v>
      </c>
      <c r="R164" s="161">
        <f>Q164*H164</f>
        <v>0</v>
      </c>
      <c r="S164" s="161">
        <v>0</v>
      </c>
      <c r="T164" s="16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3" t="s">
        <v>729</v>
      </c>
      <c r="AT164" s="163" t="s">
        <v>139</v>
      </c>
      <c r="AU164" s="163" t="s">
        <v>80</v>
      </c>
      <c r="AY164" s="18" t="s">
        <v>134</v>
      </c>
      <c r="BE164" s="164">
        <f>IF(N164="základní",J164,0)</f>
        <v>0</v>
      </c>
      <c r="BF164" s="164">
        <f>IF(N164="snížená",J164,0)</f>
        <v>0</v>
      </c>
      <c r="BG164" s="164">
        <f>IF(N164="zákl. přenesená",J164,0)</f>
        <v>0</v>
      </c>
      <c r="BH164" s="164">
        <f>IF(N164="sníž. přenesená",J164,0)</f>
        <v>0</v>
      </c>
      <c r="BI164" s="164">
        <f>IF(N164="nulová",J164,0)</f>
        <v>0</v>
      </c>
      <c r="BJ164" s="18" t="s">
        <v>80</v>
      </c>
      <c r="BK164" s="164">
        <f>ROUND(I164*H164,2)</f>
        <v>0</v>
      </c>
      <c r="BL164" s="18" t="s">
        <v>729</v>
      </c>
      <c r="BM164" s="163" t="s">
        <v>774</v>
      </c>
    </row>
    <row r="165" spans="1:65" s="13" customFormat="1">
      <c r="B165" s="165"/>
      <c r="D165" s="166" t="s">
        <v>146</v>
      </c>
      <c r="E165" s="167" t="s">
        <v>1</v>
      </c>
      <c r="F165" s="168" t="s">
        <v>80</v>
      </c>
      <c r="H165" s="169">
        <v>1</v>
      </c>
      <c r="I165" s="170"/>
      <c r="L165" s="165"/>
      <c r="M165" s="171"/>
      <c r="N165" s="172"/>
      <c r="O165" s="172"/>
      <c r="P165" s="172"/>
      <c r="Q165" s="172"/>
      <c r="R165" s="172"/>
      <c r="S165" s="172"/>
      <c r="T165" s="173"/>
      <c r="AT165" s="167" t="s">
        <v>146</v>
      </c>
      <c r="AU165" s="167" t="s">
        <v>80</v>
      </c>
      <c r="AV165" s="13" t="s">
        <v>82</v>
      </c>
      <c r="AW165" s="13" t="s">
        <v>30</v>
      </c>
      <c r="AX165" s="13" t="s">
        <v>73</v>
      </c>
      <c r="AY165" s="167" t="s">
        <v>134</v>
      </c>
    </row>
    <row r="166" spans="1:65" s="14" customFormat="1">
      <c r="B166" s="174"/>
      <c r="D166" s="166" t="s">
        <v>146</v>
      </c>
      <c r="E166" s="175" t="s">
        <v>1</v>
      </c>
      <c r="F166" s="176" t="s">
        <v>148</v>
      </c>
      <c r="H166" s="177">
        <v>1</v>
      </c>
      <c r="I166" s="178"/>
      <c r="L166" s="174"/>
      <c r="M166" s="179"/>
      <c r="N166" s="180"/>
      <c r="O166" s="180"/>
      <c r="P166" s="180"/>
      <c r="Q166" s="180"/>
      <c r="R166" s="180"/>
      <c r="S166" s="180"/>
      <c r="T166" s="181"/>
      <c r="AT166" s="175" t="s">
        <v>146</v>
      </c>
      <c r="AU166" s="175" t="s">
        <v>80</v>
      </c>
      <c r="AV166" s="14" t="s">
        <v>144</v>
      </c>
      <c r="AW166" s="14" t="s">
        <v>30</v>
      </c>
      <c r="AX166" s="14" t="s">
        <v>80</v>
      </c>
      <c r="AY166" s="175" t="s">
        <v>134</v>
      </c>
    </row>
    <row r="167" spans="1:65" s="2" customFormat="1" ht="44.25" customHeight="1">
      <c r="A167" s="33"/>
      <c r="B167" s="150"/>
      <c r="C167" s="151" t="s">
        <v>193</v>
      </c>
      <c r="D167" s="151" t="s">
        <v>139</v>
      </c>
      <c r="E167" s="152" t="s">
        <v>775</v>
      </c>
      <c r="F167" s="153" t="s">
        <v>776</v>
      </c>
      <c r="G167" s="154" t="s">
        <v>777</v>
      </c>
      <c r="H167" s="155">
        <v>9000</v>
      </c>
      <c r="I167" s="156"/>
      <c r="J167" s="157">
        <f>ROUND(I167*H167,2)</f>
        <v>0</v>
      </c>
      <c r="K167" s="158"/>
      <c r="L167" s="34"/>
      <c r="M167" s="159" t="s">
        <v>1</v>
      </c>
      <c r="N167" s="160" t="s">
        <v>38</v>
      </c>
      <c r="O167" s="59"/>
      <c r="P167" s="161">
        <f>O167*H167</f>
        <v>0</v>
      </c>
      <c r="Q167" s="161">
        <v>0</v>
      </c>
      <c r="R167" s="161">
        <f>Q167*H167</f>
        <v>0</v>
      </c>
      <c r="S167" s="161">
        <v>0</v>
      </c>
      <c r="T167" s="16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729</v>
      </c>
      <c r="AT167" s="163" t="s">
        <v>139</v>
      </c>
      <c r="AU167" s="163" t="s">
        <v>80</v>
      </c>
      <c r="AY167" s="18" t="s">
        <v>134</v>
      </c>
      <c r="BE167" s="164">
        <f>IF(N167="základní",J167,0)</f>
        <v>0</v>
      </c>
      <c r="BF167" s="164">
        <f>IF(N167="snížená",J167,0)</f>
        <v>0</v>
      </c>
      <c r="BG167" s="164">
        <f>IF(N167="zákl. přenesená",J167,0)</f>
        <v>0</v>
      </c>
      <c r="BH167" s="164">
        <f>IF(N167="sníž. přenesená",J167,0)</f>
        <v>0</v>
      </c>
      <c r="BI167" s="164">
        <f>IF(N167="nulová",J167,0)</f>
        <v>0</v>
      </c>
      <c r="BJ167" s="18" t="s">
        <v>80</v>
      </c>
      <c r="BK167" s="164">
        <f>ROUND(I167*H167,2)</f>
        <v>0</v>
      </c>
      <c r="BL167" s="18" t="s">
        <v>729</v>
      </c>
      <c r="BM167" s="163" t="s">
        <v>778</v>
      </c>
    </row>
    <row r="168" spans="1:65" s="13" customFormat="1">
      <c r="B168" s="165"/>
      <c r="D168" s="166" t="s">
        <v>146</v>
      </c>
      <c r="E168" s="167" t="s">
        <v>1</v>
      </c>
      <c r="F168" s="168" t="s">
        <v>779</v>
      </c>
      <c r="H168" s="169">
        <v>9000</v>
      </c>
      <c r="I168" s="170"/>
      <c r="L168" s="165"/>
      <c r="M168" s="171"/>
      <c r="N168" s="172"/>
      <c r="O168" s="172"/>
      <c r="P168" s="172"/>
      <c r="Q168" s="172"/>
      <c r="R168" s="172"/>
      <c r="S168" s="172"/>
      <c r="T168" s="173"/>
      <c r="AT168" s="167" t="s">
        <v>146</v>
      </c>
      <c r="AU168" s="167" t="s">
        <v>80</v>
      </c>
      <c r="AV168" s="13" t="s">
        <v>82</v>
      </c>
      <c r="AW168" s="13" t="s">
        <v>30</v>
      </c>
      <c r="AX168" s="13" t="s">
        <v>73</v>
      </c>
      <c r="AY168" s="167" t="s">
        <v>134</v>
      </c>
    </row>
    <row r="169" spans="1:65" s="14" customFormat="1">
      <c r="B169" s="174"/>
      <c r="D169" s="166" t="s">
        <v>146</v>
      </c>
      <c r="E169" s="175" t="s">
        <v>1</v>
      </c>
      <c r="F169" s="176" t="s">
        <v>148</v>
      </c>
      <c r="H169" s="177">
        <v>9000</v>
      </c>
      <c r="I169" s="178"/>
      <c r="L169" s="174"/>
      <c r="M169" s="179"/>
      <c r="N169" s="180"/>
      <c r="O169" s="180"/>
      <c r="P169" s="180"/>
      <c r="Q169" s="180"/>
      <c r="R169" s="180"/>
      <c r="S169" s="180"/>
      <c r="T169" s="181"/>
      <c r="AT169" s="175" t="s">
        <v>146</v>
      </c>
      <c r="AU169" s="175" t="s">
        <v>80</v>
      </c>
      <c r="AV169" s="14" t="s">
        <v>144</v>
      </c>
      <c r="AW169" s="14" t="s">
        <v>30</v>
      </c>
      <c r="AX169" s="14" t="s">
        <v>80</v>
      </c>
      <c r="AY169" s="175" t="s">
        <v>134</v>
      </c>
    </row>
    <row r="170" spans="1:65" s="2" customFormat="1" ht="33" customHeight="1">
      <c r="A170" s="33"/>
      <c r="B170" s="150"/>
      <c r="C170" s="151" t="s">
        <v>197</v>
      </c>
      <c r="D170" s="151" t="s">
        <v>139</v>
      </c>
      <c r="E170" s="152" t="s">
        <v>780</v>
      </c>
      <c r="F170" s="153" t="s">
        <v>781</v>
      </c>
      <c r="G170" s="154" t="s">
        <v>782</v>
      </c>
      <c r="H170" s="155">
        <v>180</v>
      </c>
      <c r="I170" s="156"/>
      <c r="J170" s="157">
        <f>ROUND(I170*H170,2)</f>
        <v>0</v>
      </c>
      <c r="K170" s="158"/>
      <c r="L170" s="34"/>
      <c r="M170" s="159" t="s">
        <v>1</v>
      </c>
      <c r="N170" s="160" t="s">
        <v>38</v>
      </c>
      <c r="O170" s="59"/>
      <c r="P170" s="161">
        <f>O170*H170</f>
        <v>0</v>
      </c>
      <c r="Q170" s="161">
        <v>0</v>
      </c>
      <c r="R170" s="161">
        <f>Q170*H170</f>
        <v>0</v>
      </c>
      <c r="S170" s="161">
        <v>0</v>
      </c>
      <c r="T170" s="16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3" t="s">
        <v>729</v>
      </c>
      <c r="AT170" s="163" t="s">
        <v>139</v>
      </c>
      <c r="AU170" s="163" t="s">
        <v>80</v>
      </c>
      <c r="AY170" s="18" t="s">
        <v>134</v>
      </c>
      <c r="BE170" s="164">
        <f>IF(N170="základní",J170,0)</f>
        <v>0</v>
      </c>
      <c r="BF170" s="164">
        <f>IF(N170="snížená",J170,0)</f>
        <v>0</v>
      </c>
      <c r="BG170" s="164">
        <f>IF(N170="zákl. přenesená",J170,0)</f>
        <v>0</v>
      </c>
      <c r="BH170" s="164">
        <f>IF(N170="sníž. přenesená",J170,0)</f>
        <v>0</v>
      </c>
      <c r="BI170" s="164">
        <f>IF(N170="nulová",J170,0)</f>
        <v>0</v>
      </c>
      <c r="BJ170" s="18" t="s">
        <v>80</v>
      </c>
      <c r="BK170" s="164">
        <f>ROUND(I170*H170,2)</f>
        <v>0</v>
      </c>
      <c r="BL170" s="18" t="s">
        <v>729</v>
      </c>
      <c r="BM170" s="163" t="s">
        <v>783</v>
      </c>
    </row>
    <row r="171" spans="1:65" s="13" customFormat="1">
      <c r="B171" s="165"/>
      <c r="D171" s="166" t="s">
        <v>146</v>
      </c>
      <c r="E171" s="167" t="s">
        <v>1</v>
      </c>
      <c r="F171" s="168" t="s">
        <v>784</v>
      </c>
      <c r="H171" s="169">
        <v>180</v>
      </c>
      <c r="I171" s="170"/>
      <c r="L171" s="165"/>
      <c r="M171" s="171"/>
      <c r="N171" s="172"/>
      <c r="O171" s="172"/>
      <c r="P171" s="172"/>
      <c r="Q171" s="172"/>
      <c r="R171" s="172"/>
      <c r="S171" s="172"/>
      <c r="T171" s="173"/>
      <c r="AT171" s="167" t="s">
        <v>146</v>
      </c>
      <c r="AU171" s="167" t="s">
        <v>80</v>
      </c>
      <c r="AV171" s="13" t="s">
        <v>82</v>
      </c>
      <c r="AW171" s="13" t="s">
        <v>30</v>
      </c>
      <c r="AX171" s="13" t="s">
        <v>73</v>
      </c>
      <c r="AY171" s="167" t="s">
        <v>134</v>
      </c>
    </row>
    <row r="172" spans="1:65" s="14" customFormat="1">
      <c r="B172" s="174"/>
      <c r="D172" s="166" t="s">
        <v>146</v>
      </c>
      <c r="E172" s="175" t="s">
        <v>1</v>
      </c>
      <c r="F172" s="176" t="s">
        <v>148</v>
      </c>
      <c r="H172" s="177">
        <v>180</v>
      </c>
      <c r="I172" s="178"/>
      <c r="L172" s="174"/>
      <c r="M172" s="179"/>
      <c r="N172" s="180"/>
      <c r="O172" s="180"/>
      <c r="P172" s="180"/>
      <c r="Q172" s="180"/>
      <c r="R172" s="180"/>
      <c r="S172" s="180"/>
      <c r="T172" s="181"/>
      <c r="AT172" s="175" t="s">
        <v>146</v>
      </c>
      <c r="AU172" s="175" t="s">
        <v>80</v>
      </c>
      <c r="AV172" s="14" t="s">
        <v>144</v>
      </c>
      <c r="AW172" s="14" t="s">
        <v>30</v>
      </c>
      <c r="AX172" s="14" t="s">
        <v>80</v>
      </c>
      <c r="AY172" s="175" t="s">
        <v>134</v>
      </c>
    </row>
    <row r="173" spans="1:65" s="2" customFormat="1" ht="16.5" customHeight="1">
      <c r="A173" s="33"/>
      <c r="B173" s="150"/>
      <c r="C173" s="151" t="s">
        <v>203</v>
      </c>
      <c r="D173" s="151" t="s">
        <v>139</v>
      </c>
      <c r="E173" s="152" t="s">
        <v>785</v>
      </c>
      <c r="F173" s="153" t="s">
        <v>786</v>
      </c>
      <c r="G173" s="154" t="s">
        <v>688</v>
      </c>
      <c r="H173" s="155">
        <v>1</v>
      </c>
      <c r="I173" s="156"/>
      <c r="J173" s="157">
        <f>ROUND(I173*H173,2)</f>
        <v>0</v>
      </c>
      <c r="K173" s="158"/>
      <c r="L173" s="34"/>
      <c r="M173" s="159" t="s">
        <v>1</v>
      </c>
      <c r="N173" s="160" t="s">
        <v>38</v>
      </c>
      <c r="O173" s="59"/>
      <c r="P173" s="161">
        <f>O173*H173</f>
        <v>0</v>
      </c>
      <c r="Q173" s="161">
        <v>0</v>
      </c>
      <c r="R173" s="161">
        <f>Q173*H173</f>
        <v>0</v>
      </c>
      <c r="S173" s="161">
        <v>0</v>
      </c>
      <c r="T173" s="16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729</v>
      </c>
      <c r="AT173" s="163" t="s">
        <v>139</v>
      </c>
      <c r="AU173" s="163" t="s">
        <v>80</v>
      </c>
      <c r="AY173" s="18" t="s">
        <v>134</v>
      </c>
      <c r="BE173" s="164">
        <f>IF(N173="základní",J173,0)</f>
        <v>0</v>
      </c>
      <c r="BF173" s="164">
        <f>IF(N173="snížená",J173,0)</f>
        <v>0</v>
      </c>
      <c r="BG173" s="164">
        <f>IF(N173="zákl. přenesená",J173,0)</f>
        <v>0</v>
      </c>
      <c r="BH173" s="164">
        <f>IF(N173="sníž. přenesená",J173,0)</f>
        <v>0</v>
      </c>
      <c r="BI173" s="164">
        <f>IF(N173="nulová",J173,0)</f>
        <v>0</v>
      </c>
      <c r="BJ173" s="18" t="s">
        <v>80</v>
      </c>
      <c r="BK173" s="164">
        <f>ROUND(I173*H173,2)</f>
        <v>0</v>
      </c>
      <c r="BL173" s="18" t="s">
        <v>729</v>
      </c>
      <c r="BM173" s="163" t="s">
        <v>787</v>
      </c>
    </row>
    <row r="174" spans="1:65" s="13" customFormat="1">
      <c r="B174" s="165"/>
      <c r="D174" s="166" t="s">
        <v>146</v>
      </c>
      <c r="E174" s="167" t="s">
        <v>1</v>
      </c>
      <c r="F174" s="168" t="s">
        <v>80</v>
      </c>
      <c r="H174" s="169">
        <v>1</v>
      </c>
      <c r="I174" s="170"/>
      <c r="L174" s="165"/>
      <c r="M174" s="171"/>
      <c r="N174" s="172"/>
      <c r="O174" s="172"/>
      <c r="P174" s="172"/>
      <c r="Q174" s="172"/>
      <c r="R174" s="172"/>
      <c r="S174" s="172"/>
      <c r="T174" s="173"/>
      <c r="AT174" s="167" t="s">
        <v>146</v>
      </c>
      <c r="AU174" s="167" t="s">
        <v>80</v>
      </c>
      <c r="AV174" s="13" t="s">
        <v>82</v>
      </c>
      <c r="AW174" s="13" t="s">
        <v>30</v>
      </c>
      <c r="AX174" s="13" t="s">
        <v>73</v>
      </c>
      <c r="AY174" s="167" t="s">
        <v>134</v>
      </c>
    </row>
    <row r="175" spans="1:65" s="14" customFormat="1">
      <c r="B175" s="174"/>
      <c r="D175" s="166" t="s">
        <v>146</v>
      </c>
      <c r="E175" s="175" t="s">
        <v>1</v>
      </c>
      <c r="F175" s="176" t="s">
        <v>148</v>
      </c>
      <c r="H175" s="177">
        <v>1</v>
      </c>
      <c r="I175" s="178"/>
      <c r="L175" s="174"/>
      <c r="M175" s="179"/>
      <c r="N175" s="180"/>
      <c r="O175" s="180"/>
      <c r="P175" s="180"/>
      <c r="Q175" s="180"/>
      <c r="R175" s="180"/>
      <c r="S175" s="180"/>
      <c r="T175" s="181"/>
      <c r="AT175" s="175" t="s">
        <v>146</v>
      </c>
      <c r="AU175" s="175" t="s">
        <v>80</v>
      </c>
      <c r="AV175" s="14" t="s">
        <v>144</v>
      </c>
      <c r="AW175" s="14" t="s">
        <v>30</v>
      </c>
      <c r="AX175" s="14" t="s">
        <v>80</v>
      </c>
      <c r="AY175" s="175" t="s">
        <v>134</v>
      </c>
    </row>
    <row r="176" spans="1:65" s="2" customFormat="1" ht="33" customHeight="1">
      <c r="A176" s="33"/>
      <c r="B176" s="150"/>
      <c r="C176" s="151" t="s">
        <v>209</v>
      </c>
      <c r="D176" s="151" t="s">
        <v>139</v>
      </c>
      <c r="E176" s="152" t="s">
        <v>788</v>
      </c>
      <c r="F176" s="153" t="s">
        <v>789</v>
      </c>
      <c r="G176" s="154" t="s">
        <v>790</v>
      </c>
      <c r="H176" s="155">
        <v>270</v>
      </c>
      <c r="I176" s="156"/>
      <c r="J176" s="157">
        <f>ROUND(I176*H176,2)</f>
        <v>0</v>
      </c>
      <c r="K176" s="158"/>
      <c r="L176" s="34"/>
      <c r="M176" s="159" t="s">
        <v>1</v>
      </c>
      <c r="N176" s="160" t="s">
        <v>38</v>
      </c>
      <c r="O176" s="59"/>
      <c r="P176" s="161">
        <f>O176*H176</f>
        <v>0</v>
      </c>
      <c r="Q176" s="161">
        <v>0</v>
      </c>
      <c r="R176" s="161">
        <f>Q176*H176</f>
        <v>0</v>
      </c>
      <c r="S176" s="161">
        <v>0</v>
      </c>
      <c r="T176" s="16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3" t="s">
        <v>729</v>
      </c>
      <c r="AT176" s="163" t="s">
        <v>139</v>
      </c>
      <c r="AU176" s="163" t="s">
        <v>80</v>
      </c>
      <c r="AY176" s="18" t="s">
        <v>134</v>
      </c>
      <c r="BE176" s="164">
        <f>IF(N176="základní",J176,0)</f>
        <v>0</v>
      </c>
      <c r="BF176" s="164">
        <f>IF(N176="snížená",J176,0)</f>
        <v>0</v>
      </c>
      <c r="BG176" s="164">
        <f>IF(N176="zákl. přenesená",J176,0)</f>
        <v>0</v>
      </c>
      <c r="BH176" s="164">
        <f>IF(N176="sníž. přenesená",J176,0)</f>
        <v>0</v>
      </c>
      <c r="BI176" s="164">
        <f>IF(N176="nulová",J176,0)</f>
        <v>0</v>
      </c>
      <c r="BJ176" s="18" t="s">
        <v>80</v>
      </c>
      <c r="BK176" s="164">
        <f>ROUND(I176*H176,2)</f>
        <v>0</v>
      </c>
      <c r="BL176" s="18" t="s">
        <v>729</v>
      </c>
      <c r="BM176" s="163" t="s">
        <v>791</v>
      </c>
    </row>
    <row r="177" spans="1:65" s="13" customFormat="1" ht="22.5">
      <c r="B177" s="165"/>
      <c r="D177" s="166" t="s">
        <v>146</v>
      </c>
      <c r="E177" s="167" t="s">
        <v>1</v>
      </c>
      <c r="F177" s="168" t="s">
        <v>792</v>
      </c>
      <c r="H177" s="169">
        <v>270</v>
      </c>
      <c r="I177" s="170"/>
      <c r="L177" s="165"/>
      <c r="M177" s="171"/>
      <c r="N177" s="172"/>
      <c r="O177" s="172"/>
      <c r="P177" s="172"/>
      <c r="Q177" s="172"/>
      <c r="R177" s="172"/>
      <c r="S177" s="172"/>
      <c r="T177" s="173"/>
      <c r="AT177" s="167" t="s">
        <v>146</v>
      </c>
      <c r="AU177" s="167" t="s">
        <v>80</v>
      </c>
      <c r="AV177" s="13" t="s">
        <v>82</v>
      </c>
      <c r="AW177" s="13" t="s">
        <v>30</v>
      </c>
      <c r="AX177" s="13" t="s">
        <v>73</v>
      </c>
      <c r="AY177" s="167" t="s">
        <v>134</v>
      </c>
    </row>
    <row r="178" spans="1:65" s="14" customFormat="1">
      <c r="B178" s="174"/>
      <c r="D178" s="166" t="s">
        <v>146</v>
      </c>
      <c r="E178" s="175" t="s">
        <v>1</v>
      </c>
      <c r="F178" s="176" t="s">
        <v>148</v>
      </c>
      <c r="H178" s="177">
        <v>270</v>
      </c>
      <c r="I178" s="178"/>
      <c r="L178" s="174"/>
      <c r="M178" s="179"/>
      <c r="N178" s="180"/>
      <c r="O178" s="180"/>
      <c r="P178" s="180"/>
      <c r="Q178" s="180"/>
      <c r="R178" s="180"/>
      <c r="S178" s="180"/>
      <c r="T178" s="181"/>
      <c r="AT178" s="175" t="s">
        <v>146</v>
      </c>
      <c r="AU178" s="175" t="s">
        <v>80</v>
      </c>
      <c r="AV178" s="14" t="s">
        <v>144</v>
      </c>
      <c r="AW178" s="14" t="s">
        <v>30</v>
      </c>
      <c r="AX178" s="14" t="s">
        <v>80</v>
      </c>
      <c r="AY178" s="175" t="s">
        <v>134</v>
      </c>
    </row>
    <row r="179" spans="1:65" s="2" customFormat="1" ht="16.5" customHeight="1">
      <c r="A179" s="33"/>
      <c r="B179" s="150"/>
      <c r="C179" s="151" t="s">
        <v>8</v>
      </c>
      <c r="D179" s="151" t="s">
        <v>139</v>
      </c>
      <c r="E179" s="152" t="s">
        <v>793</v>
      </c>
      <c r="F179" s="153" t="s">
        <v>794</v>
      </c>
      <c r="G179" s="154" t="s">
        <v>688</v>
      </c>
      <c r="H179" s="155">
        <v>1</v>
      </c>
      <c r="I179" s="156"/>
      <c r="J179" s="157">
        <f>ROUND(I179*H179,2)</f>
        <v>0</v>
      </c>
      <c r="K179" s="158"/>
      <c r="L179" s="34"/>
      <c r="M179" s="159" t="s">
        <v>1</v>
      </c>
      <c r="N179" s="160" t="s">
        <v>38</v>
      </c>
      <c r="O179" s="59"/>
      <c r="P179" s="161">
        <f>O179*H179</f>
        <v>0</v>
      </c>
      <c r="Q179" s="161">
        <v>0</v>
      </c>
      <c r="R179" s="161">
        <f>Q179*H179</f>
        <v>0</v>
      </c>
      <c r="S179" s="161">
        <v>0</v>
      </c>
      <c r="T179" s="16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3" t="s">
        <v>729</v>
      </c>
      <c r="AT179" s="163" t="s">
        <v>139</v>
      </c>
      <c r="AU179" s="163" t="s">
        <v>80</v>
      </c>
      <c r="AY179" s="18" t="s">
        <v>134</v>
      </c>
      <c r="BE179" s="164">
        <f>IF(N179="základní",J179,0)</f>
        <v>0</v>
      </c>
      <c r="BF179" s="164">
        <f>IF(N179="snížená",J179,0)</f>
        <v>0</v>
      </c>
      <c r="BG179" s="164">
        <f>IF(N179="zákl. přenesená",J179,0)</f>
        <v>0</v>
      </c>
      <c r="BH179" s="164">
        <f>IF(N179="sníž. přenesená",J179,0)</f>
        <v>0</v>
      </c>
      <c r="BI179" s="164">
        <f>IF(N179="nulová",J179,0)</f>
        <v>0</v>
      </c>
      <c r="BJ179" s="18" t="s">
        <v>80</v>
      </c>
      <c r="BK179" s="164">
        <f>ROUND(I179*H179,2)</f>
        <v>0</v>
      </c>
      <c r="BL179" s="18" t="s">
        <v>729</v>
      </c>
      <c r="BM179" s="163" t="s">
        <v>795</v>
      </c>
    </row>
    <row r="180" spans="1:65" s="13" customFormat="1">
      <c r="B180" s="165"/>
      <c r="D180" s="166" t="s">
        <v>146</v>
      </c>
      <c r="E180" s="167" t="s">
        <v>1</v>
      </c>
      <c r="F180" s="168" t="s">
        <v>80</v>
      </c>
      <c r="H180" s="169">
        <v>1</v>
      </c>
      <c r="I180" s="170"/>
      <c r="L180" s="165"/>
      <c r="M180" s="171"/>
      <c r="N180" s="172"/>
      <c r="O180" s="172"/>
      <c r="P180" s="172"/>
      <c r="Q180" s="172"/>
      <c r="R180" s="172"/>
      <c r="S180" s="172"/>
      <c r="T180" s="173"/>
      <c r="AT180" s="167" t="s">
        <v>146</v>
      </c>
      <c r="AU180" s="167" t="s">
        <v>80</v>
      </c>
      <c r="AV180" s="13" t="s">
        <v>82</v>
      </c>
      <c r="AW180" s="13" t="s">
        <v>30</v>
      </c>
      <c r="AX180" s="13" t="s">
        <v>73</v>
      </c>
      <c r="AY180" s="167" t="s">
        <v>134</v>
      </c>
    </row>
    <row r="181" spans="1:65" s="14" customFormat="1">
      <c r="B181" s="174"/>
      <c r="D181" s="166" t="s">
        <v>146</v>
      </c>
      <c r="E181" s="175" t="s">
        <v>1</v>
      </c>
      <c r="F181" s="176" t="s">
        <v>148</v>
      </c>
      <c r="H181" s="177">
        <v>1</v>
      </c>
      <c r="I181" s="178"/>
      <c r="L181" s="174"/>
      <c r="M181" s="179"/>
      <c r="N181" s="180"/>
      <c r="O181" s="180"/>
      <c r="P181" s="180"/>
      <c r="Q181" s="180"/>
      <c r="R181" s="180"/>
      <c r="S181" s="180"/>
      <c r="T181" s="181"/>
      <c r="AT181" s="175" t="s">
        <v>146</v>
      </c>
      <c r="AU181" s="175" t="s">
        <v>80</v>
      </c>
      <c r="AV181" s="14" t="s">
        <v>144</v>
      </c>
      <c r="AW181" s="14" t="s">
        <v>30</v>
      </c>
      <c r="AX181" s="14" t="s">
        <v>80</v>
      </c>
      <c r="AY181" s="175" t="s">
        <v>134</v>
      </c>
    </row>
    <row r="182" spans="1:65" s="2" customFormat="1" ht="16.5" customHeight="1">
      <c r="A182" s="33"/>
      <c r="B182" s="150"/>
      <c r="C182" s="151" t="s">
        <v>219</v>
      </c>
      <c r="D182" s="151" t="s">
        <v>139</v>
      </c>
      <c r="E182" s="152" t="s">
        <v>796</v>
      </c>
      <c r="F182" s="153" t="s">
        <v>797</v>
      </c>
      <c r="G182" s="154" t="s">
        <v>688</v>
      </c>
      <c r="H182" s="155">
        <v>1</v>
      </c>
      <c r="I182" s="156"/>
      <c r="J182" s="157">
        <f>ROUND(I182*H182,2)</f>
        <v>0</v>
      </c>
      <c r="K182" s="158"/>
      <c r="L182" s="34"/>
      <c r="M182" s="159" t="s">
        <v>1</v>
      </c>
      <c r="N182" s="160" t="s">
        <v>38</v>
      </c>
      <c r="O182" s="59"/>
      <c r="P182" s="161">
        <f>O182*H182</f>
        <v>0</v>
      </c>
      <c r="Q182" s="161">
        <v>0</v>
      </c>
      <c r="R182" s="161">
        <f>Q182*H182</f>
        <v>0</v>
      </c>
      <c r="S182" s="161">
        <v>0</v>
      </c>
      <c r="T182" s="16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3" t="s">
        <v>729</v>
      </c>
      <c r="AT182" s="163" t="s">
        <v>139</v>
      </c>
      <c r="AU182" s="163" t="s">
        <v>80</v>
      </c>
      <c r="AY182" s="18" t="s">
        <v>134</v>
      </c>
      <c r="BE182" s="164">
        <f>IF(N182="základní",J182,0)</f>
        <v>0</v>
      </c>
      <c r="BF182" s="164">
        <f>IF(N182="snížená",J182,0)</f>
        <v>0</v>
      </c>
      <c r="BG182" s="164">
        <f>IF(N182="zákl. přenesená",J182,0)</f>
        <v>0</v>
      </c>
      <c r="BH182" s="164">
        <f>IF(N182="sníž. přenesená",J182,0)</f>
        <v>0</v>
      </c>
      <c r="BI182" s="164">
        <f>IF(N182="nulová",J182,0)</f>
        <v>0</v>
      </c>
      <c r="BJ182" s="18" t="s">
        <v>80</v>
      </c>
      <c r="BK182" s="164">
        <f>ROUND(I182*H182,2)</f>
        <v>0</v>
      </c>
      <c r="BL182" s="18" t="s">
        <v>729</v>
      </c>
      <c r="BM182" s="163" t="s">
        <v>798</v>
      </c>
    </row>
    <row r="183" spans="1:65" s="13" customFormat="1">
      <c r="B183" s="165"/>
      <c r="D183" s="166" t="s">
        <v>146</v>
      </c>
      <c r="E183" s="167" t="s">
        <v>1</v>
      </c>
      <c r="F183" s="168" t="s">
        <v>80</v>
      </c>
      <c r="H183" s="169">
        <v>1</v>
      </c>
      <c r="I183" s="170"/>
      <c r="L183" s="165"/>
      <c r="M183" s="171"/>
      <c r="N183" s="172"/>
      <c r="O183" s="172"/>
      <c r="P183" s="172"/>
      <c r="Q183" s="172"/>
      <c r="R183" s="172"/>
      <c r="S183" s="172"/>
      <c r="T183" s="173"/>
      <c r="AT183" s="167" t="s">
        <v>146</v>
      </c>
      <c r="AU183" s="167" t="s">
        <v>80</v>
      </c>
      <c r="AV183" s="13" t="s">
        <v>82</v>
      </c>
      <c r="AW183" s="13" t="s">
        <v>30</v>
      </c>
      <c r="AX183" s="13" t="s">
        <v>73</v>
      </c>
      <c r="AY183" s="167" t="s">
        <v>134</v>
      </c>
    </row>
    <row r="184" spans="1:65" s="14" customFormat="1">
      <c r="B184" s="174"/>
      <c r="D184" s="166" t="s">
        <v>146</v>
      </c>
      <c r="E184" s="175" t="s">
        <v>1</v>
      </c>
      <c r="F184" s="176" t="s">
        <v>148</v>
      </c>
      <c r="H184" s="177">
        <v>1</v>
      </c>
      <c r="I184" s="178"/>
      <c r="L184" s="174"/>
      <c r="M184" s="179"/>
      <c r="N184" s="180"/>
      <c r="O184" s="180"/>
      <c r="P184" s="180"/>
      <c r="Q184" s="180"/>
      <c r="R184" s="180"/>
      <c r="S184" s="180"/>
      <c r="T184" s="181"/>
      <c r="AT184" s="175" t="s">
        <v>146</v>
      </c>
      <c r="AU184" s="175" t="s">
        <v>80</v>
      </c>
      <c r="AV184" s="14" t="s">
        <v>144</v>
      </c>
      <c r="AW184" s="14" t="s">
        <v>30</v>
      </c>
      <c r="AX184" s="14" t="s">
        <v>80</v>
      </c>
      <c r="AY184" s="175" t="s">
        <v>134</v>
      </c>
    </row>
    <row r="185" spans="1:65" s="12" customFormat="1" ht="25.9" customHeight="1">
      <c r="B185" s="137"/>
      <c r="D185" s="138" t="s">
        <v>72</v>
      </c>
      <c r="E185" s="139" t="s">
        <v>799</v>
      </c>
      <c r="F185" s="139" t="s">
        <v>800</v>
      </c>
      <c r="I185" s="140"/>
      <c r="J185" s="141">
        <f>BK185</f>
        <v>0</v>
      </c>
      <c r="L185" s="137"/>
      <c r="M185" s="142"/>
      <c r="N185" s="143"/>
      <c r="O185" s="143"/>
      <c r="P185" s="144">
        <f>SUM(P186:P188)</f>
        <v>0</v>
      </c>
      <c r="Q185" s="143"/>
      <c r="R185" s="144">
        <f>SUM(R186:R188)</f>
        <v>0</v>
      </c>
      <c r="S185" s="143"/>
      <c r="T185" s="145">
        <f>SUM(T186:T188)</f>
        <v>0</v>
      </c>
      <c r="AR185" s="138" t="s">
        <v>165</v>
      </c>
      <c r="AT185" s="146" t="s">
        <v>72</v>
      </c>
      <c r="AU185" s="146" t="s">
        <v>73</v>
      </c>
      <c r="AY185" s="138" t="s">
        <v>134</v>
      </c>
      <c r="BK185" s="147">
        <f>SUM(BK186:BK188)</f>
        <v>0</v>
      </c>
    </row>
    <row r="186" spans="1:65" s="2" customFormat="1" ht="24.2" customHeight="1">
      <c r="A186" s="33"/>
      <c r="B186" s="150"/>
      <c r="C186" s="151" t="s">
        <v>226</v>
      </c>
      <c r="D186" s="151" t="s">
        <v>139</v>
      </c>
      <c r="E186" s="152" t="s">
        <v>801</v>
      </c>
      <c r="F186" s="153" t="s">
        <v>802</v>
      </c>
      <c r="G186" s="154" t="s">
        <v>746</v>
      </c>
      <c r="H186" s="155">
        <v>1</v>
      </c>
      <c r="I186" s="156"/>
      <c r="J186" s="157">
        <f>ROUND(I186*H186,2)</f>
        <v>0</v>
      </c>
      <c r="K186" s="158"/>
      <c r="L186" s="34"/>
      <c r="M186" s="159" t="s">
        <v>1</v>
      </c>
      <c r="N186" s="160" t="s">
        <v>38</v>
      </c>
      <c r="O186" s="59"/>
      <c r="P186" s="161">
        <f>O186*H186</f>
        <v>0</v>
      </c>
      <c r="Q186" s="161">
        <v>0</v>
      </c>
      <c r="R186" s="161">
        <f>Q186*H186</f>
        <v>0</v>
      </c>
      <c r="S186" s="161">
        <v>0</v>
      </c>
      <c r="T186" s="16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729</v>
      </c>
      <c r="AT186" s="163" t="s">
        <v>139</v>
      </c>
      <c r="AU186" s="163" t="s">
        <v>80</v>
      </c>
      <c r="AY186" s="18" t="s">
        <v>134</v>
      </c>
      <c r="BE186" s="164">
        <f>IF(N186="základní",J186,0)</f>
        <v>0</v>
      </c>
      <c r="BF186" s="164">
        <f>IF(N186="snížená",J186,0)</f>
        <v>0</v>
      </c>
      <c r="BG186" s="164">
        <f>IF(N186="zákl. přenesená",J186,0)</f>
        <v>0</v>
      </c>
      <c r="BH186" s="164">
        <f>IF(N186="sníž. přenesená",J186,0)</f>
        <v>0</v>
      </c>
      <c r="BI186" s="164">
        <f>IF(N186="nulová",J186,0)</f>
        <v>0</v>
      </c>
      <c r="BJ186" s="18" t="s">
        <v>80</v>
      </c>
      <c r="BK186" s="164">
        <f>ROUND(I186*H186,2)</f>
        <v>0</v>
      </c>
      <c r="BL186" s="18" t="s">
        <v>729</v>
      </c>
      <c r="BM186" s="163" t="s">
        <v>803</v>
      </c>
    </row>
    <row r="187" spans="1:65" s="13" customFormat="1">
      <c r="B187" s="165"/>
      <c r="D187" s="166" t="s">
        <v>146</v>
      </c>
      <c r="E187" s="167" t="s">
        <v>1</v>
      </c>
      <c r="F187" s="168" t="s">
        <v>804</v>
      </c>
      <c r="H187" s="169">
        <v>1</v>
      </c>
      <c r="I187" s="170"/>
      <c r="L187" s="165"/>
      <c r="M187" s="171"/>
      <c r="N187" s="172"/>
      <c r="O187" s="172"/>
      <c r="P187" s="172"/>
      <c r="Q187" s="172"/>
      <c r="R187" s="172"/>
      <c r="S187" s="172"/>
      <c r="T187" s="173"/>
      <c r="AT187" s="167" t="s">
        <v>146</v>
      </c>
      <c r="AU187" s="167" t="s">
        <v>80</v>
      </c>
      <c r="AV187" s="13" t="s">
        <v>82</v>
      </c>
      <c r="AW187" s="13" t="s">
        <v>30</v>
      </c>
      <c r="AX187" s="13" t="s">
        <v>73</v>
      </c>
      <c r="AY187" s="167" t="s">
        <v>134</v>
      </c>
    </row>
    <row r="188" spans="1:65" s="14" customFormat="1">
      <c r="B188" s="174"/>
      <c r="D188" s="166" t="s">
        <v>146</v>
      </c>
      <c r="E188" s="175" t="s">
        <v>1</v>
      </c>
      <c r="F188" s="176" t="s">
        <v>148</v>
      </c>
      <c r="H188" s="177">
        <v>1</v>
      </c>
      <c r="I188" s="178"/>
      <c r="L188" s="174"/>
      <c r="M188" s="208"/>
      <c r="N188" s="209"/>
      <c r="O188" s="209"/>
      <c r="P188" s="209"/>
      <c r="Q188" s="209"/>
      <c r="R188" s="209"/>
      <c r="S188" s="209"/>
      <c r="T188" s="210"/>
      <c r="AT188" s="175" t="s">
        <v>146</v>
      </c>
      <c r="AU188" s="175" t="s">
        <v>80</v>
      </c>
      <c r="AV188" s="14" t="s">
        <v>144</v>
      </c>
      <c r="AW188" s="14" t="s">
        <v>30</v>
      </c>
      <c r="AX188" s="14" t="s">
        <v>80</v>
      </c>
      <c r="AY188" s="175" t="s">
        <v>134</v>
      </c>
    </row>
    <row r="189" spans="1:65" s="2" customFormat="1" ht="6.95" customHeight="1">
      <c r="A189" s="33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34"/>
      <c r="M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</row>
  </sheetData>
  <autoFilter ref="C125:K188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O628"/>
  <sheetViews>
    <sheetView showGridLines="0" tabSelected="1" workbookViewId="0">
      <selection activeCell="E145" sqref="E14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3" max="43" width="11.5" customWidth="1"/>
    <col min="44" max="62" width="9.33203125" style="1" hidden="1"/>
    <col min="63" max="63" width="14.33203125" style="1" customWidth="1"/>
    <col min="64" max="64" width="5.33203125" style="1" hidden="1" customWidth="1"/>
    <col min="65" max="65" width="0.1640625" style="1" hidden="1" customWidth="1"/>
    <col min="66" max="66" width="0.1640625" hidden="1" customWidth="1"/>
    <col min="67" max="67" width="9.33203125" hidden="1" customWidth="1"/>
  </cols>
  <sheetData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8" t="s">
        <v>90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1:46" s="1" customFormat="1" ht="24.95" customHeight="1">
      <c r="B4" s="21"/>
      <c r="D4" s="22" t="s">
        <v>93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6" t="str">
        <f>'Rekapitulace stavby'!K6</f>
        <v>ZŠ Bezručova - střešní plášt</v>
      </c>
      <c r="F7" s="257"/>
      <c r="G7" s="257"/>
      <c r="H7" s="257"/>
      <c r="L7" s="21"/>
    </row>
    <row r="8" spans="1:46" s="2" customFormat="1" ht="12" customHeight="1">
      <c r="A8" s="33"/>
      <c r="B8" s="34"/>
      <c r="C8" s="33"/>
      <c r="D8" s="28" t="s">
        <v>94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35" t="s">
        <v>805</v>
      </c>
      <c r="F9" s="255"/>
      <c r="G9" s="255"/>
      <c r="H9" s="255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13. 2. 2019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21</v>
      </c>
      <c r="F15" s="33"/>
      <c r="G15" s="33"/>
      <c r="H15" s="33"/>
      <c r="I15" s="2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8" t="str">
        <f>'Rekapitulace stavby'!E14</f>
        <v>Vyplň údaj</v>
      </c>
      <c r="F18" s="224"/>
      <c r="G18" s="224"/>
      <c r="H18" s="224"/>
      <c r="I18" s="28" t="s">
        <v>26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21</v>
      </c>
      <c r="F21" s="33"/>
      <c r="G21" s="33"/>
      <c r="H21" s="33"/>
      <c r="I21" s="28" t="s">
        <v>26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21</v>
      </c>
      <c r="F24" s="33"/>
      <c r="G24" s="33"/>
      <c r="H24" s="33"/>
      <c r="I24" s="28" t="s">
        <v>26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32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0"/>
      <c r="B27" s="101"/>
      <c r="C27" s="100"/>
      <c r="D27" s="100"/>
      <c r="E27" s="228" t="s">
        <v>1</v>
      </c>
      <c r="F27" s="228"/>
      <c r="G27" s="228"/>
      <c r="H27" s="228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3" t="s">
        <v>33</v>
      </c>
      <c r="E30" s="33"/>
      <c r="F30" s="33"/>
      <c r="G30" s="33"/>
      <c r="H30" s="33"/>
      <c r="I30" s="33"/>
      <c r="J30" s="72">
        <f>ROUND(J134,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35</v>
      </c>
      <c r="G32" s="33"/>
      <c r="H32" s="33"/>
      <c r="I32" s="37" t="s">
        <v>34</v>
      </c>
      <c r="J32" s="37" t="s">
        <v>36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4" t="s">
        <v>37</v>
      </c>
      <c r="E33" s="28" t="s">
        <v>38</v>
      </c>
      <c r="F33" s="105">
        <f>ROUND((SUM(BE134:BE627)),  2)</f>
        <v>0</v>
      </c>
      <c r="G33" s="33"/>
      <c r="H33" s="33"/>
      <c r="I33" s="106">
        <v>0.21</v>
      </c>
      <c r="J33" s="105">
        <f>ROUND(((SUM(BE134:BE627))*I33),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39</v>
      </c>
      <c r="F34" s="105">
        <f>ROUND((SUM(BF134:BF627)),  2)</f>
        <v>0</v>
      </c>
      <c r="G34" s="33"/>
      <c r="H34" s="33"/>
      <c r="I34" s="106">
        <v>0.15</v>
      </c>
      <c r="J34" s="105">
        <f>ROUND(((SUM(BF134:BF627))*I34),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40</v>
      </c>
      <c r="F35" s="105">
        <f>ROUND((SUM(BG134:BG627)),  2)</f>
        <v>0</v>
      </c>
      <c r="G35" s="33"/>
      <c r="H35" s="33"/>
      <c r="I35" s="106">
        <v>0.21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41</v>
      </c>
      <c r="F36" s="105">
        <f>ROUND((SUM(BH134:BH627)),  2)</f>
        <v>0</v>
      </c>
      <c r="G36" s="33"/>
      <c r="H36" s="33"/>
      <c r="I36" s="106">
        <v>0.15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05">
        <f>ROUND((SUM(BI134:BI627)),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7"/>
      <c r="D39" s="108" t="s">
        <v>43</v>
      </c>
      <c r="E39" s="61"/>
      <c r="F39" s="61"/>
      <c r="G39" s="109" t="s">
        <v>44</v>
      </c>
      <c r="H39" s="110" t="s">
        <v>45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48</v>
      </c>
      <c r="E61" s="36"/>
      <c r="F61" s="113" t="s">
        <v>49</v>
      </c>
      <c r="G61" s="46" t="s">
        <v>48</v>
      </c>
      <c r="H61" s="36"/>
      <c r="I61" s="36"/>
      <c r="J61" s="114" t="s">
        <v>49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48</v>
      </c>
      <c r="E76" s="36"/>
      <c r="F76" s="113" t="s">
        <v>49</v>
      </c>
      <c r="G76" s="46" t="s">
        <v>48</v>
      </c>
      <c r="H76" s="36"/>
      <c r="I76" s="36"/>
      <c r="J76" s="114" t="s">
        <v>49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6" t="str">
        <f>E7</f>
        <v>ZŠ Bezručova - střešní plášt</v>
      </c>
      <c r="F85" s="257"/>
      <c r="G85" s="257"/>
      <c r="H85" s="257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94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35" t="str">
        <f>E9</f>
        <v>D.1.1_2.etapa - Architektonicko stavební řešení</v>
      </c>
      <c r="F87" s="255"/>
      <c r="G87" s="255"/>
      <c r="H87" s="255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 xml:space="preserve"> </v>
      </c>
      <c r="G89" s="33"/>
      <c r="H89" s="33"/>
      <c r="I89" s="28" t="s">
        <v>22</v>
      </c>
      <c r="J89" s="56" t="str">
        <f>IF(J12="","",J12)</f>
        <v>13. 2. 2019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28" t="s">
        <v>29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31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5" t="s">
        <v>97</v>
      </c>
      <c r="D94" s="107"/>
      <c r="E94" s="107"/>
      <c r="F94" s="107"/>
      <c r="G94" s="107"/>
      <c r="H94" s="107"/>
      <c r="I94" s="107"/>
      <c r="J94" s="116" t="s">
        <v>98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7" t="s">
        <v>99</v>
      </c>
      <c r="D96" s="33"/>
      <c r="E96" s="33"/>
      <c r="F96" s="33"/>
      <c r="G96" s="33"/>
      <c r="H96" s="33"/>
      <c r="I96" s="33"/>
      <c r="J96" s="72">
        <f>J134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100</v>
      </c>
    </row>
    <row r="97" spans="2:12" s="9" customFormat="1" ht="24.95" customHeight="1">
      <c r="B97" s="118"/>
      <c r="D97" s="119" t="s">
        <v>101</v>
      </c>
      <c r="E97" s="120"/>
      <c r="F97" s="120"/>
      <c r="G97" s="120"/>
      <c r="H97" s="120"/>
      <c r="I97" s="120"/>
      <c r="J97" s="121">
        <f>J135</f>
        <v>0</v>
      </c>
      <c r="L97" s="118"/>
    </row>
    <row r="98" spans="2:12" s="10" customFormat="1" ht="19.899999999999999" customHeight="1">
      <c r="B98" s="122"/>
      <c r="D98" s="123" t="s">
        <v>102</v>
      </c>
      <c r="E98" s="124"/>
      <c r="F98" s="124"/>
      <c r="G98" s="124"/>
      <c r="H98" s="124"/>
      <c r="I98" s="124"/>
      <c r="J98" s="125">
        <f>J136</f>
        <v>0</v>
      </c>
      <c r="L98" s="122"/>
    </row>
    <row r="99" spans="2:12" s="10" customFormat="1" ht="14.85" customHeight="1">
      <c r="B99" s="122"/>
      <c r="D99" s="123" t="s">
        <v>103</v>
      </c>
      <c r="E99" s="124"/>
      <c r="F99" s="124"/>
      <c r="G99" s="124"/>
      <c r="H99" s="124"/>
      <c r="I99" s="124"/>
      <c r="J99" s="125">
        <f>J137</f>
        <v>0</v>
      </c>
      <c r="L99" s="122"/>
    </row>
    <row r="100" spans="2:12" s="10" customFormat="1" ht="19.899999999999999" customHeight="1">
      <c r="B100" s="122"/>
      <c r="D100" s="123" t="s">
        <v>104</v>
      </c>
      <c r="E100" s="124"/>
      <c r="F100" s="124"/>
      <c r="G100" s="124"/>
      <c r="H100" s="124"/>
      <c r="I100" s="124"/>
      <c r="J100" s="125">
        <f>J167</f>
        <v>0</v>
      </c>
      <c r="L100" s="122"/>
    </row>
    <row r="101" spans="2:12" s="10" customFormat="1" ht="14.85" customHeight="1">
      <c r="B101" s="122"/>
      <c r="D101" s="123" t="s">
        <v>105</v>
      </c>
      <c r="E101" s="124"/>
      <c r="F101" s="124"/>
      <c r="G101" s="124"/>
      <c r="H101" s="124"/>
      <c r="I101" s="124"/>
      <c r="J101" s="125">
        <f>J168</f>
        <v>0</v>
      </c>
      <c r="L101" s="122"/>
    </row>
    <row r="102" spans="2:12" s="10" customFormat="1" ht="14.85" customHeight="1">
      <c r="B102" s="122"/>
      <c r="D102" s="123" t="s">
        <v>106</v>
      </c>
      <c r="E102" s="124"/>
      <c r="F102" s="124"/>
      <c r="G102" s="124"/>
      <c r="H102" s="124"/>
      <c r="I102" s="124"/>
      <c r="J102" s="125">
        <f>J197</f>
        <v>0</v>
      </c>
      <c r="L102" s="122"/>
    </row>
    <row r="103" spans="2:12" s="10" customFormat="1" ht="14.85" customHeight="1">
      <c r="B103" s="122"/>
      <c r="D103" s="123" t="s">
        <v>107</v>
      </c>
      <c r="E103" s="124"/>
      <c r="F103" s="124"/>
      <c r="G103" s="124"/>
      <c r="H103" s="124"/>
      <c r="I103" s="124"/>
      <c r="J103" s="125">
        <f>J201</f>
        <v>0</v>
      </c>
      <c r="L103" s="122"/>
    </row>
    <row r="104" spans="2:12" s="10" customFormat="1" ht="19.899999999999999" customHeight="1">
      <c r="B104" s="122"/>
      <c r="D104" s="123" t="s">
        <v>108</v>
      </c>
      <c r="E104" s="124"/>
      <c r="F104" s="124"/>
      <c r="G104" s="124"/>
      <c r="H104" s="124"/>
      <c r="I104" s="124"/>
      <c r="J104" s="125">
        <f>J208</f>
        <v>0</v>
      </c>
      <c r="L104" s="122"/>
    </row>
    <row r="105" spans="2:12" s="10" customFormat="1" ht="19.899999999999999" customHeight="1">
      <c r="B105" s="122"/>
      <c r="D105" s="123" t="s">
        <v>109</v>
      </c>
      <c r="E105" s="124"/>
      <c r="F105" s="124"/>
      <c r="G105" s="124"/>
      <c r="H105" s="124"/>
      <c r="I105" s="124"/>
      <c r="J105" s="125">
        <f>J225</f>
        <v>0</v>
      </c>
      <c r="L105" s="122"/>
    </row>
    <row r="106" spans="2:12" s="9" customFormat="1" ht="24.95" customHeight="1">
      <c r="B106" s="118"/>
      <c r="D106" s="119" t="s">
        <v>110</v>
      </c>
      <c r="E106" s="120"/>
      <c r="F106" s="120"/>
      <c r="G106" s="120"/>
      <c r="H106" s="120"/>
      <c r="I106" s="120"/>
      <c r="J106" s="121">
        <f>J227</f>
        <v>0</v>
      </c>
      <c r="L106" s="118"/>
    </row>
    <row r="107" spans="2:12" s="10" customFormat="1" ht="19.899999999999999" customHeight="1">
      <c r="B107" s="122"/>
      <c r="D107" s="123" t="s">
        <v>111</v>
      </c>
      <c r="E107" s="124"/>
      <c r="F107" s="124"/>
      <c r="G107" s="124"/>
      <c r="H107" s="124"/>
      <c r="I107" s="124"/>
      <c r="J107" s="125">
        <f>J228</f>
        <v>0</v>
      </c>
      <c r="L107" s="122"/>
    </row>
    <row r="108" spans="2:12" s="10" customFormat="1" ht="19.899999999999999" customHeight="1">
      <c r="B108" s="122"/>
      <c r="D108" s="123" t="s">
        <v>112</v>
      </c>
      <c r="E108" s="124"/>
      <c r="F108" s="124"/>
      <c r="G108" s="124"/>
      <c r="H108" s="124"/>
      <c r="I108" s="124"/>
      <c r="J108" s="125">
        <f>J232</f>
        <v>0</v>
      </c>
      <c r="L108" s="122"/>
    </row>
    <row r="109" spans="2:12" s="10" customFormat="1" ht="19.899999999999999" customHeight="1">
      <c r="B109" s="122"/>
      <c r="D109" s="123" t="s">
        <v>113</v>
      </c>
      <c r="E109" s="124"/>
      <c r="F109" s="124"/>
      <c r="G109" s="124"/>
      <c r="H109" s="124"/>
      <c r="I109" s="124"/>
      <c r="J109" s="125">
        <f>J237</f>
        <v>0</v>
      </c>
      <c r="L109" s="122"/>
    </row>
    <row r="110" spans="2:12" s="10" customFormat="1" ht="19.899999999999999" customHeight="1">
      <c r="B110" s="122"/>
      <c r="D110" s="123" t="s">
        <v>114</v>
      </c>
      <c r="E110" s="124"/>
      <c r="F110" s="124"/>
      <c r="G110" s="124"/>
      <c r="H110" s="124"/>
      <c r="I110" s="124"/>
      <c r="J110" s="125">
        <f>J361</f>
        <v>0</v>
      </c>
      <c r="L110" s="122"/>
    </row>
    <row r="111" spans="2:12" s="10" customFormat="1" ht="19.899999999999999" customHeight="1">
      <c r="B111" s="122"/>
      <c r="D111" s="123" t="s">
        <v>115</v>
      </c>
      <c r="E111" s="124"/>
      <c r="F111" s="124"/>
      <c r="G111" s="124"/>
      <c r="H111" s="124"/>
      <c r="I111" s="124"/>
      <c r="J111" s="125">
        <f>J455</f>
        <v>0</v>
      </c>
      <c r="L111" s="122"/>
    </row>
    <row r="112" spans="2:12" s="10" customFormat="1" ht="19.899999999999999" customHeight="1">
      <c r="B112" s="122"/>
      <c r="D112" s="123" t="s">
        <v>116</v>
      </c>
      <c r="E112" s="124"/>
      <c r="F112" s="124"/>
      <c r="G112" s="124"/>
      <c r="H112" s="124"/>
      <c r="I112" s="124"/>
      <c r="J112" s="125">
        <f>J485</f>
        <v>0</v>
      </c>
      <c r="L112" s="122"/>
    </row>
    <row r="113" spans="1:31" s="9" customFormat="1" ht="24.95" customHeight="1">
      <c r="B113" s="118"/>
      <c r="D113" s="119" t="s">
        <v>117</v>
      </c>
      <c r="E113" s="120"/>
      <c r="F113" s="120"/>
      <c r="G113" s="120"/>
      <c r="H113" s="120"/>
      <c r="I113" s="120"/>
      <c r="J113" s="121">
        <f>J607</f>
        <v>0</v>
      </c>
      <c r="L113" s="118"/>
    </row>
    <row r="114" spans="1:31" s="9" customFormat="1" ht="24.95" customHeight="1">
      <c r="B114" s="118"/>
      <c r="D114" s="119" t="s">
        <v>118</v>
      </c>
      <c r="E114" s="120"/>
      <c r="F114" s="120"/>
      <c r="G114" s="120"/>
      <c r="H114" s="120"/>
      <c r="I114" s="120"/>
      <c r="J114" s="121">
        <f>J614</f>
        <v>0</v>
      </c>
      <c r="L114" s="118"/>
    </row>
    <row r="115" spans="1:31" s="2" customFormat="1" ht="21.7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6.95" customHeight="1">
      <c r="A116" s="33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20" spans="1:31" s="2" customFormat="1" ht="6.95" customHeight="1">
      <c r="A120" s="33"/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24.95" customHeight="1">
      <c r="A121" s="33"/>
      <c r="B121" s="34"/>
      <c r="C121" s="22" t="s">
        <v>119</v>
      </c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16</v>
      </c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3"/>
      <c r="D124" s="33"/>
      <c r="E124" s="256" t="str">
        <f>E7</f>
        <v>ZŠ Bezručova - střešní plášt</v>
      </c>
      <c r="F124" s="257"/>
      <c r="G124" s="257"/>
      <c r="H124" s="257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94</v>
      </c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6.5" customHeight="1">
      <c r="A126" s="33"/>
      <c r="B126" s="34"/>
      <c r="C126" s="33"/>
      <c r="D126" s="33"/>
      <c r="E126" s="235" t="str">
        <f>E9</f>
        <v>D.1.1_2.etapa - Architektonicko stavební řešení</v>
      </c>
      <c r="F126" s="255"/>
      <c r="G126" s="255"/>
      <c r="H126" s="255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>
      <c r="A128" s="33"/>
      <c r="B128" s="34"/>
      <c r="C128" s="28" t="s">
        <v>20</v>
      </c>
      <c r="D128" s="33"/>
      <c r="E128" s="33"/>
      <c r="F128" s="26" t="str">
        <f>F12</f>
        <v xml:space="preserve"> </v>
      </c>
      <c r="G128" s="33"/>
      <c r="H128" s="33"/>
      <c r="I128" s="28" t="s">
        <v>22</v>
      </c>
      <c r="J128" s="56" t="str">
        <f>IF(J12="","",J12)</f>
        <v>13. 2. 2019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5" customHeight="1">
      <c r="A129" s="33"/>
      <c r="B129" s="34"/>
      <c r="C129" s="33"/>
      <c r="D129" s="33"/>
      <c r="E129" s="33"/>
      <c r="F129" s="33"/>
      <c r="G129" s="33"/>
      <c r="H129" s="33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2" customHeight="1">
      <c r="A130" s="33"/>
      <c r="B130" s="34"/>
      <c r="C130" s="28" t="s">
        <v>24</v>
      </c>
      <c r="D130" s="33"/>
      <c r="E130" s="33"/>
      <c r="F130" s="26" t="str">
        <f>E15</f>
        <v xml:space="preserve"> </v>
      </c>
      <c r="G130" s="33"/>
      <c r="H130" s="33"/>
      <c r="I130" s="28" t="s">
        <v>29</v>
      </c>
      <c r="J130" s="31" t="str">
        <f>E21</f>
        <v xml:space="preserve"> 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5.2" customHeight="1">
      <c r="A131" s="33"/>
      <c r="B131" s="34"/>
      <c r="C131" s="28" t="s">
        <v>27</v>
      </c>
      <c r="D131" s="33"/>
      <c r="E131" s="33"/>
      <c r="F131" s="26" t="str">
        <f>IF(E18="","",E18)</f>
        <v>Vyplň údaj</v>
      </c>
      <c r="G131" s="33"/>
      <c r="H131" s="33"/>
      <c r="I131" s="28" t="s">
        <v>31</v>
      </c>
      <c r="J131" s="31" t="str">
        <f>E24</f>
        <v xml:space="preserve"> </v>
      </c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0.35" customHeight="1">
      <c r="A132" s="33"/>
      <c r="B132" s="34"/>
      <c r="C132" s="33"/>
      <c r="D132" s="33"/>
      <c r="E132" s="33"/>
      <c r="F132" s="33"/>
      <c r="G132" s="33"/>
      <c r="H132" s="33"/>
      <c r="I132" s="33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11" customFormat="1" ht="29.25" customHeight="1">
      <c r="A133" s="126"/>
      <c r="B133" s="127"/>
      <c r="C133" s="128" t="s">
        <v>120</v>
      </c>
      <c r="D133" s="129" t="s">
        <v>58</v>
      </c>
      <c r="E133" s="129" t="s">
        <v>54</v>
      </c>
      <c r="F133" s="129" t="s">
        <v>55</v>
      </c>
      <c r="G133" s="129" t="s">
        <v>121</v>
      </c>
      <c r="H133" s="129" t="s">
        <v>122</v>
      </c>
      <c r="I133" s="129" t="s">
        <v>123</v>
      </c>
      <c r="J133" s="130" t="s">
        <v>98</v>
      </c>
      <c r="K133" s="131" t="s">
        <v>124</v>
      </c>
      <c r="L133" s="132"/>
      <c r="M133" s="63" t="s">
        <v>1</v>
      </c>
      <c r="N133" s="64" t="s">
        <v>37</v>
      </c>
      <c r="O133" s="64" t="s">
        <v>125</v>
      </c>
      <c r="P133" s="64" t="s">
        <v>126</v>
      </c>
      <c r="Q133" s="64" t="s">
        <v>127</v>
      </c>
      <c r="R133" s="64" t="s">
        <v>128</v>
      </c>
      <c r="S133" s="64" t="s">
        <v>129</v>
      </c>
      <c r="T133" s="65" t="s">
        <v>130</v>
      </c>
      <c r="U133" s="126"/>
      <c r="V133" s="126"/>
      <c r="W133" s="126"/>
      <c r="X133" s="126"/>
      <c r="Y133" s="126"/>
      <c r="Z133" s="126"/>
      <c r="AA133" s="126"/>
      <c r="AB133" s="126"/>
      <c r="AC133" s="126"/>
      <c r="AD133" s="126"/>
      <c r="AE133" s="126"/>
    </row>
    <row r="134" spans="1:65" s="2" customFormat="1" ht="22.9" customHeight="1">
      <c r="A134" s="33"/>
      <c r="B134" s="34"/>
      <c r="C134" s="70" t="s">
        <v>131</v>
      </c>
      <c r="D134" s="33"/>
      <c r="E134" s="33"/>
      <c r="F134" s="33"/>
      <c r="G134" s="33"/>
      <c r="H134" s="33"/>
      <c r="I134" s="33"/>
      <c r="J134" s="133">
        <f>BK134</f>
        <v>0</v>
      </c>
      <c r="K134" s="33"/>
      <c r="L134" s="34"/>
      <c r="M134" s="66"/>
      <c r="N134" s="57"/>
      <c r="O134" s="67"/>
      <c r="P134" s="134">
        <f>P135+P227+P607+P614</f>
        <v>0</v>
      </c>
      <c r="Q134" s="67"/>
      <c r="R134" s="134">
        <f>R135+R227+R607+R614</f>
        <v>16.467856100000002</v>
      </c>
      <c r="S134" s="67"/>
      <c r="T134" s="135">
        <f>T135+T227+T607+T614</f>
        <v>27.268459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72</v>
      </c>
      <c r="AU134" s="18" t="s">
        <v>100</v>
      </c>
      <c r="BK134" s="136">
        <f>BK135+BK227+BK607+BK614</f>
        <v>0</v>
      </c>
    </row>
    <row r="135" spans="1:65" s="12" customFormat="1" ht="25.9" customHeight="1">
      <c r="B135" s="137"/>
      <c r="D135" s="138" t="s">
        <v>72</v>
      </c>
      <c r="E135" s="139" t="s">
        <v>132</v>
      </c>
      <c r="F135" s="139" t="s">
        <v>133</v>
      </c>
      <c r="I135" s="140"/>
      <c r="J135" s="141">
        <f>BK135</f>
        <v>0</v>
      </c>
      <c r="L135" s="137"/>
      <c r="M135" s="142"/>
      <c r="N135" s="143"/>
      <c r="O135" s="143"/>
      <c r="P135" s="144">
        <f>P136+P167+P208+P225</f>
        <v>0</v>
      </c>
      <c r="Q135" s="143"/>
      <c r="R135" s="144">
        <f>R136+R167+R208+R225</f>
        <v>1.8381962500000002</v>
      </c>
      <c r="S135" s="143"/>
      <c r="T135" s="145">
        <f>T136+T167+T208+T225</f>
        <v>5.9225000000000003</v>
      </c>
      <c r="AR135" s="138" t="s">
        <v>80</v>
      </c>
      <c r="AT135" s="146" t="s">
        <v>72</v>
      </c>
      <c r="AU135" s="146" t="s">
        <v>73</v>
      </c>
      <c r="AY135" s="138" t="s">
        <v>134</v>
      </c>
      <c r="BK135" s="147">
        <f>BK136+BK167+BK208+BK225</f>
        <v>0</v>
      </c>
    </row>
    <row r="136" spans="1:65" s="12" customFormat="1" ht="22.9" customHeight="1">
      <c r="B136" s="137"/>
      <c r="D136" s="138" t="s">
        <v>72</v>
      </c>
      <c r="E136" s="148" t="s">
        <v>135</v>
      </c>
      <c r="F136" s="148" t="s">
        <v>136</v>
      </c>
      <c r="I136" s="140"/>
      <c r="J136" s="149">
        <f>BK136</f>
        <v>0</v>
      </c>
      <c r="L136" s="137"/>
      <c r="M136" s="142"/>
      <c r="N136" s="143"/>
      <c r="O136" s="143"/>
      <c r="P136" s="144">
        <f>P137</f>
        <v>0</v>
      </c>
      <c r="Q136" s="143"/>
      <c r="R136" s="144">
        <f>R137</f>
        <v>1.8225962500000001</v>
      </c>
      <c r="S136" s="143"/>
      <c r="T136" s="145">
        <f>T137</f>
        <v>0</v>
      </c>
      <c r="AR136" s="138" t="s">
        <v>80</v>
      </c>
      <c r="AT136" s="146" t="s">
        <v>72</v>
      </c>
      <c r="AU136" s="146" t="s">
        <v>80</v>
      </c>
      <c r="AY136" s="138" t="s">
        <v>134</v>
      </c>
      <c r="BK136" s="147">
        <f>BK137</f>
        <v>0</v>
      </c>
    </row>
    <row r="137" spans="1:65" s="12" customFormat="1" ht="20.85" customHeight="1">
      <c r="B137" s="137"/>
      <c r="D137" s="138" t="s">
        <v>72</v>
      </c>
      <c r="E137" s="148" t="s">
        <v>137</v>
      </c>
      <c r="F137" s="148" t="s">
        <v>138</v>
      </c>
      <c r="I137" s="140"/>
      <c r="J137" s="149">
        <f>BK137</f>
        <v>0</v>
      </c>
      <c r="L137" s="137"/>
      <c r="M137" s="142"/>
      <c r="N137" s="143"/>
      <c r="O137" s="143"/>
      <c r="P137" s="144">
        <f>SUM(P138:P166)</f>
        <v>0</v>
      </c>
      <c r="Q137" s="143"/>
      <c r="R137" s="144">
        <f>SUM(R138:R166)</f>
        <v>1.8225962500000001</v>
      </c>
      <c r="S137" s="143"/>
      <c r="T137" s="145">
        <f>SUM(T138:T166)</f>
        <v>0</v>
      </c>
      <c r="AR137" s="138" t="s">
        <v>80</v>
      </c>
      <c r="AT137" s="146" t="s">
        <v>72</v>
      </c>
      <c r="AU137" s="146" t="s">
        <v>82</v>
      </c>
      <c r="AY137" s="138" t="s">
        <v>134</v>
      </c>
      <c r="BK137" s="147">
        <f>SUM(BK138:BK166)</f>
        <v>0</v>
      </c>
    </row>
    <row r="138" spans="1:65" s="2" customFormat="1" ht="24.2" customHeight="1">
      <c r="A138" s="33"/>
      <c r="B138" s="150"/>
      <c r="C138" s="151" t="s">
        <v>1016</v>
      </c>
      <c r="D138" s="151" t="s">
        <v>139</v>
      </c>
      <c r="E138" s="152" t="s">
        <v>140</v>
      </c>
      <c r="F138" s="153" t="s">
        <v>141</v>
      </c>
      <c r="G138" s="154" t="s">
        <v>142</v>
      </c>
      <c r="H138" s="155">
        <v>118.45</v>
      </c>
      <c r="I138" s="156"/>
      <c r="J138" s="157">
        <f>ROUND(I138*H138,2)</f>
        <v>0</v>
      </c>
      <c r="K138" s="158"/>
      <c r="L138" s="34"/>
      <c r="M138" s="159" t="s">
        <v>1</v>
      </c>
      <c r="N138" s="160" t="s">
        <v>38</v>
      </c>
      <c r="O138" s="59"/>
      <c r="P138" s="161">
        <f>O138*H138</f>
        <v>0</v>
      </c>
      <c r="Q138" s="161">
        <v>7.3499999999999998E-3</v>
      </c>
      <c r="R138" s="161">
        <f>Q138*H138</f>
        <v>0.87060749999999998</v>
      </c>
      <c r="S138" s="161">
        <v>0</v>
      </c>
      <c r="T138" s="16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143</v>
      </c>
      <c r="AT138" s="163" t="s">
        <v>139</v>
      </c>
      <c r="AU138" s="163" t="s">
        <v>144</v>
      </c>
      <c r="AY138" s="18" t="s">
        <v>134</v>
      </c>
      <c r="BE138" s="164">
        <f>IF(N138="základní",J138,0)</f>
        <v>0</v>
      </c>
      <c r="BF138" s="164">
        <f>IF(N138="snížená",J138,0)</f>
        <v>0</v>
      </c>
      <c r="BG138" s="164">
        <f>IF(N138="zákl. přenesená",J138,0)</f>
        <v>0</v>
      </c>
      <c r="BH138" s="164">
        <f>IF(N138="sníž. přenesená",J138,0)</f>
        <v>0</v>
      </c>
      <c r="BI138" s="164">
        <f>IF(N138="nulová",J138,0)</f>
        <v>0</v>
      </c>
      <c r="BJ138" s="18" t="s">
        <v>80</v>
      </c>
      <c r="BK138" s="164">
        <f>ROUND(I138*H138,2)</f>
        <v>0</v>
      </c>
      <c r="BL138" s="18" t="s">
        <v>143</v>
      </c>
      <c r="BM138" s="163" t="s">
        <v>806</v>
      </c>
    </row>
    <row r="139" spans="1:65" s="13" customFormat="1">
      <c r="B139" s="165"/>
      <c r="D139" s="166" t="s">
        <v>146</v>
      </c>
      <c r="E139" s="167" t="s">
        <v>1</v>
      </c>
      <c r="F139" s="168" t="s">
        <v>807</v>
      </c>
      <c r="H139" s="169">
        <v>36.5</v>
      </c>
      <c r="I139" s="170"/>
      <c r="L139" s="165"/>
      <c r="M139" s="171"/>
      <c r="N139" s="172"/>
      <c r="O139" s="172"/>
      <c r="P139" s="172"/>
      <c r="Q139" s="172"/>
      <c r="R139" s="172"/>
      <c r="S139" s="172"/>
      <c r="T139" s="173"/>
      <c r="AT139" s="167" t="s">
        <v>146</v>
      </c>
      <c r="AU139" s="167" t="s">
        <v>144</v>
      </c>
      <c r="AV139" s="13" t="s">
        <v>82</v>
      </c>
      <c r="AW139" s="13" t="s">
        <v>30</v>
      </c>
      <c r="AX139" s="13" t="s">
        <v>73</v>
      </c>
      <c r="AY139" s="167" t="s">
        <v>134</v>
      </c>
    </row>
    <row r="140" spans="1:65" s="14" customFormat="1">
      <c r="B140" s="174"/>
      <c r="D140" s="166" t="s">
        <v>146</v>
      </c>
      <c r="E140" s="175" t="s">
        <v>1</v>
      </c>
      <c r="F140" s="176" t="s">
        <v>148</v>
      </c>
      <c r="H140" s="177">
        <v>36.5</v>
      </c>
      <c r="I140" s="178"/>
      <c r="L140" s="174"/>
      <c r="M140" s="179"/>
      <c r="N140" s="180"/>
      <c r="O140" s="180"/>
      <c r="P140" s="180"/>
      <c r="Q140" s="180"/>
      <c r="R140" s="180"/>
      <c r="S140" s="180"/>
      <c r="T140" s="181"/>
      <c r="AT140" s="175" t="s">
        <v>146</v>
      </c>
      <c r="AU140" s="175" t="s">
        <v>144</v>
      </c>
      <c r="AV140" s="14" t="s">
        <v>144</v>
      </c>
      <c r="AW140" s="14" t="s">
        <v>30</v>
      </c>
      <c r="AX140" s="14" t="s">
        <v>73</v>
      </c>
      <c r="AY140" s="175" t="s">
        <v>134</v>
      </c>
    </row>
    <row r="141" spans="1:65" s="13" customFormat="1">
      <c r="B141" s="165"/>
      <c r="D141" s="166" t="s">
        <v>146</v>
      </c>
      <c r="E141" s="167" t="s">
        <v>1</v>
      </c>
      <c r="F141" s="168" t="s">
        <v>1014</v>
      </c>
      <c r="H141" s="169">
        <v>81.95</v>
      </c>
      <c r="I141" s="170"/>
      <c r="L141" s="165"/>
      <c r="M141" s="171"/>
      <c r="N141" s="172"/>
      <c r="O141" s="172"/>
      <c r="P141" s="172"/>
      <c r="Q141" s="172"/>
      <c r="R141" s="172"/>
      <c r="S141" s="172"/>
      <c r="T141" s="173"/>
      <c r="AT141" s="167" t="s">
        <v>146</v>
      </c>
      <c r="AU141" s="167" t="s">
        <v>144</v>
      </c>
      <c r="AV141" s="13" t="s">
        <v>82</v>
      </c>
      <c r="AW141" s="13" t="s">
        <v>30</v>
      </c>
      <c r="AX141" s="13" t="s">
        <v>73</v>
      </c>
      <c r="AY141" s="167" t="s">
        <v>134</v>
      </c>
    </row>
    <row r="142" spans="1:65" s="14" customFormat="1">
      <c r="B142" s="174"/>
      <c r="D142" s="166" t="s">
        <v>146</v>
      </c>
      <c r="E142" s="175" t="s">
        <v>1</v>
      </c>
      <c r="F142" s="176" t="s">
        <v>148</v>
      </c>
      <c r="H142" s="177">
        <v>81.95</v>
      </c>
      <c r="I142" s="178"/>
      <c r="L142" s="174"/>
      <c r="M142" s="179"/>
      <c r="N142" s="180"/>
      <c r="O142" s="180"/>
      <c r="P142" s="180"/>
      <c r="Q142" s="180"/>
      <c r="R142" s="180"/>
      <c r="S142" s="180"/>
      <c r="T142" s="181"/>
      <c r="AT142" s="175" t="s">
        <v>146</v>
      </c>
      <c r="AU142" s="175" t="s">
        <v>144</v>
      </c>
      <c r="AV142" s="14" t="s">
        <v>144</v>
      </c>
      <c r="AW142" s="14" t="s">
        <v>30</v>
      </c>
      <c r="AX142" s="14" t="s">
        <v>73</v>
      </c>
      <c r="AY142" s="175" t="s">
        <v>134</v>
      </c>
    </row>
    <row r="143" spans="1:65" s="15" customFormat="1">
      <c r="B143" s="182"/>
      <c r="D143" s="166" t="s">
        <v>146</v>
      </c>
      <c r="E143" s="183" t="s">
        <v>1</v>
      </c>
      <c r="F143" s="184" t="s">
        <v>150</v>
      </c>
      <c r="H143" s="185">
        <v>118.45</v>
      </c>
      <c r="I143" s="186"/>
      <c r="L143" s="182"/>
      <c r="M143" s="187"/>
      <c r="N143" s="188"/>
      <c r="O143" s="188"/>
      <c r="P143" s="188"/>
      <c r="Q143" s="188"/>
      <c r="R143" s="188"/>
      <c r="S143" s="188"/>
      <c r="T143" s="189"/>
      <c r="AT143" s="183" t="s">
        <v>146</v>
      </c>
      <c r="AU143" s="183" t="s">
        <v>144</v>
      </c>
      <c r="AV143" s="15" t="s">
        <v>143</v>
      </c>
      <c r="AW143" s="15" t="s">
        <v>30</v>
      </c>
      <c r="AX143" s="15" t="s">
        <v>80</v>
      </c>
      <c r="AY143" s="183" t="s">
        <v>134</v>
      </c>
    </row>
    <row r="144" spans="1:65" s="15" customFormat="1" ht="24">
      <c r="B144" s="182"/>
      <c r="C144" s="151" t="s">
        <v>1017</v>
      </c>
      <c r="D144" s="151" t="s">
        <v>139</v>
      </c>
      <c r="E144" s="152" t="s">
        <v>1058</v>
      </c>
      <c r="F144" s="153" t="s">
        <v>1057</v>
      </c>
      <c r="G144" s="154" t="s">
        <v>142</v>
      </c>
      <c r="H144" s="155">
        <v>118.45</v>
      </c>
      <c r="I144" s="156"/>
      <c r="J144" s="157">
        <f>ROUND(I144*H144,2)</f>
        <v>0</v>
      </c>
      <c r="L144" s="182"/>
      <c r="M144" s="187"/>
      <c r="N144" s="188"/>
      <c r="O144" s="188"/>
      <c r="P144" s="188"/>
      <c r="Q144" s="188"/>
      <c r="R144" s="188"/>
      <c r="S144" s="188"/>
      <c r="T144" s="189"/>
      <c r="AT144" s="183"/>
      <c r="AU144" s="183"/>
      <c r="AY144" s="183"/>
      <c r="BK144" s="164">
        <f>ROUND(I144*H144,2)</f>
        <v>0</v>
      </c>
    </row>
    <row r="145" spans="1:65" s="15" customFormat="1">
      <c r="B145" s="182"/>
      <c r="C145" s="13"/>
      <c r="D145" s="166" t="s">
        <v>146</v>
      </c>
      <c r="E145" s="167" t="s">
        <v>1</v>
      </c>
      <c r="F145" s="168" t="s">
        <v>807</v>
      </c>
      <c r="G145" s="13"/>
      <c r="H145" s="169">
        <v>36.5</v>
      </c>
      <c r="I145" s="170"/>
      <c r="J145" s="13"/>
      <c r="L145" s="182"/>
      <c r="M145" s="187"/>
      <c r="N145" s="188"/>
      <c r="O145" s="188"/>
      <c r="P145" s="188"/>
      <c r="Q145" s="188"/>
      <c r="R145" s="188"/>
      <c r="S145" s="188"/>
      <c r="T145" s="189"/>
      <c r="AT145" s="183"/>
      <c r="AU145" s="183"/>
      <c r="AY145" s="183"/>
    </row>
    <row r="146" spans="1:65" s="15" customFormat="1">
      <c r="B146" s="182"/>
      <c r="C146" s="14"/>
      <c r="D146" s="166" t="s">
        <v>146</v>
      </c>
      <c r="E146" s="175" t="s">
        <v>1</v>
      </c>
      <c r="F146" s="176" t="s">
        <v>148</v>
      </c>
      <c r="G146" s="14"/>
      <c r="H146" s="177">
        <v>36.5</v>
      </c>
      <c r="I146" s="178"/>
      <c r="J146" s="14"/>
      <c r="L146" s="182"/>
      <c r="M146" s="187"/>
      <c r="N146" s="188"/>
      <c r="O146" s="188"/>
      <c r="P146" s="188"/>
      <c r="Q146" s="188"/>
      <c r="R146" s="188"/>
      <c r="S146" s="188"/>
      <c r="T146" s="189"/>
      <c r="AT146" s="183"/>
      <c r="AU146" s="183"/>
      <c r="AY146" s="183"/>
    </row>
    <row r="147" spans="1:65" s="15" customFormat="1">
      <c r="B147" s="182"/>
      <c r="C147" s="13"/>
      <c r="D147" s="166" t="s">
        <v>146</v>
      </c>
      <c r="E147" s="167" t="s">
        <v>1</v>
      </c>
      <c r="F147" s="168" t="s">
        <v>1014</v>
      </c>
      <c r="G147" s="13"/>
      <c r="H147" s="169">
        <v>81.95</v>
      </c>
      <c r="I147" s="170"/>
      <c r="J147" s="13"/>
      <c r="L147" s="182"/>
      <c r="M147" s="187"/>
      <c r="N147" s="188"/>
      <c r="O147" s="188"/>
      <c r="P147" s="188"/>
      <c r="Q147" s="188"/>
      <c r="R147" s="188"/>
      <c r="S147" s="188"/>
      <c r="T147" s="189"/>
      <c r="AT147" s="183"/>
      <c r="AU147" s="183"/>
      <c r="AY147" s="183"/>
    </row>
    <row r="148" spans="1:65" s="15" customFormat="1">
      <c r="B148" s="182"/>
      <c r="C148" s="14"/>
      <c r="D148" s="166" t="s">
        <v>146</v>
      </c>
      <c r="E148" s="175" t="s">
        <v>1</v>
      </c>
      <c r="F148" s="176" t="s">
        <v>148</v>
      </c>
      <c r="G148" s="14"/>
      <c r="H148" s="177">
        <v>81.95</v>
      </c>
      <c r="I148" s="178"/>
      <c r="J148" s="14"/>
      <c r="L148" s="182"/>
      <c r="M148" s="187"/>
      <c r="N148" s="188"/>
      <c r="O148" s="188"/>
      <c r="P148" s="188"/>
      <c r="Q148" s="188"/>
      <c r="R148" s="188"/>
      <c r="S148" s="188"/>
      <c r="T148" s="189"/>
      <c r="AT148" s="183"/>
      <c r="AU148" s="183"/>
      <c r="AY148" s="183"/>
    </row>
    <row r="149" spans="1:65" s="15" customFormat="1">
      <c r="B149" s="182"/>
      <c r="D149" s="166" t="s">
        <v>146</v>
      </c>
      <c r="E149" s="183" t="s">
        <v>1</v>
      </c>
      <c r="F149" s="184" t="s">
        <v>150</v>
      </c>
      <c r="H149" s="185">
        <v>118.45</v>
      </c>
      <c r="I149" s="186"/>
      <c r="L149" s="182"/>
      <c r="M149" s="187"/>
      <c r="N149" s="188"/>
      <c r="O149" s="188"/>
      <c r="P149" s="188"/>
      <c r="Q149" s="188"/>
      <c r="R149" s="188"/>
      <c r="S149" s="188"/>
      <c r="T149" s="189"/>
      <c r="AT149" s="183"/>
      <c r="AU149" s="183"/>
      <c r="AY149" s="183"/>
    </row>
    <row r="150" spans="1:65" s="2" customFormat="1" ht="24.2" customHeight="1">
      <c r="A150" s="33"/>
      <c r="B150" s="150"/>
      <c r="C150" s="151" t="s">
        <v>82</v>
      </c>
      <c r="D150" s="151" t="s">
        <v>139</v>
      </c>
      <c r="E150" s="152" t="s">
        <v>151</v>
      </c>
      <c r="F150" s="153" t="s">
        <v>152</v>
      </c>
      <c r="G150" s="154" t="s">
        <v>142</v>
      </c>
      <c r="H150" s="155">
        <v>118.45</v>
      </c>
      <c r="I150" s="156"/>
      <c r="J150" s="157">
        <f>ROUND(I150*H150,2)</f>
        <v>0</v>
      </c>
      <c r="K150" s="158"/>
      <c r="L150" s="34"/>
      <c r="M150" s="159" t="s">
        <v>1</v>
      </c>
      <c r="N150" s="160" t="s">
        <v>38</v>
      </c>
      <c r="O150" s="59"/>
      <c r="P150" s="161">
        <f>O150*H150</f>
        <v>0</v>
      </c>
      <c r="Q150" s="161">
        <v>4.3800000000000002E-3</v>
      </c>
      <c r="R150" s="161">
        <f>Q150*H150</f>
        <v>0.51881100000000002</v>
      </c>
      <c r="S150" s="161">
        <v>0</v>
      </c>
      <c r="T150" s="16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143</v>
      </c>
      <c r="AT150" s="163" t="s">
        <v>139</v>
      </c>
      <c r="AU150" s="163" t="s">
        <v>144</v>
      </c>
      <c r="AY150" s="18" t="s">
        <v>134</v>
      </c>
      <c r="BE150" s="164">
        <f>IF(N150="základní",J150,0)</f>
        <v>0</v>
      </c>
      <c r="BF150" s="164">
        <f>IF(N150="snížená",J150,0)</f>
        <v>0</v>
      </c>
      <c r="BG150" s="164">
        <f>IF(N150="zákl. přenesená",J150,0)</f>
        <v>0</v>
      </c>
      <c r="BH150" s="164">
        <f>IF(N150="sníž. přenesená",J150,0)</f>
        <v>0</v>
      </c>
      <c r="BI150" s="164">
        <f>IF(N150="nulová",J150,0)</f>
        <v>0</v>
      </c>
      <c r="BJ150" s="18" t="s">
        <v>80</v>
      </c>
      <c r="BK150" s="164">
        <f>ROUND(I150*H150,2)</f>
        <v>0</v>
      </c>
      <c r="BL150" s="18" t="s">
        <v>143</v>
      </c>
      <c r="BM150" s="163" t="s">
        <v>809</v>
      </c>
    </row>
    <row r="151" spans="1:65" s="13" customFormat="1">
      <c r="B151" s="165"/>
      <c r="D151" s="166" t="s">
        <v>146</v>
      </c>
      <c r="E151" s="167" t="s">
        <v>1</v>
      </c>
      <c r="F151" s="168" t="s">
        <v>807</v>
      </c>
      <c r="H151" s="169">
        <v>36.5</v>
      </c>
      <c r="I151" s="170"/>
      <c r="L151" s="165"/>
      <c r="M151" s="171"/>
      <c r="N151" s="172"/>
      <c r="O151" s="172"/>
      <c r="P151" s="172"/>
      <c r="Q151" s="172"/>
      <c r="R151" s="172"/>
      <c r="S151" s="172"/>
      <c r="T151" s="173"/>
      <c r="AT151" s="167" t="s">
        <v>146</v>
      </c>
      <c r="AU151" s="167" t="s">
        <v>144</v>
      </c>
      <c r="AV151" s="13" t="s">
        <v>82</v>
      </c>
      <c r="AW151" s="13" t="s">
        <v>30</v>
      </c>
      <c r="AX151" s="13" t="s">
        <v>73</v>
      </c>
      <c r="AY151" s="167" t="s">
        <v>134</v>
      </c>
    </row>
    <row r="152" spans="1:65" s="14" customFormat="1">
      <c r="B152" s="174"/>
      <c r="D152" s="166" t="s">
        <v>146</v>
      </c>
      <c r="E152" s="175" t="s">
        <v>1</v>
      </c>
      <c r="F152" s="176" t="s">
        <v>148</v>
      </c>
      <c r="H152" s="177">
        <v>36.5</v>
      </c>
      <c r="I152" s="178"/>
      <c r="L152" s="174"/>
      <c r="M152" s="179"/>
      <c r="N152" s="180"/>
      <c r="O152" s="180"/>
      <c r="P152" s="180"/>
      <c r="Q152" s="180"/>
      <c r="R152" s="180"/>
      <c r="S152" s="180"/>
      <c r="T152" s="181"/>
      <c r="AT152" s="175" t="s">
        <v>146</v>
      </c>
      <c r="AU152" s="175" t="s">
        <v>144</v>
      </c>
      <c r="AV152" s="14" t="s">
        <v>144</v>
      </c>
      <c r="AW152" s="14" t="s">
        <v>30</v>
      </c>
      <c r="AX152" s="14" t="s">
        <v>73</v>
      </c>
      <c r="AY152" s="175" t="s">
        <v>134</v>
      </c>
    </row>
    <row r="153" spans="1:65" s="13" customFormat="1">
      <c r="B153" s="165"/>
      <c r="D153" s="166" t="s">
        <v>146</v>
      </c>
      <c r="E153" s="167" t="s">
        <v>1</v>
      </c>
      <c r="F153" s="168" t="s">
        <v>1014</v>
      </c>
      <c r="H153" s="169">
        <v>81.95</v>
      </c>
      <c r="I153" s="170"/>
      <c r="L153" s="165"/>
      <c r="M153" s="171"/>
      <c r="N153" s="172"/>
      <c r="O153" s="172"/>
      <c r="P153" s="172"/>
      <c r="Q153" s="172"/>
      <c r="R153" s="172"/>
      <c r="S153" s="172"/>
      <c r="T153" s="173"/>
      <c r="AT153" s="167" t="s">
        <v>146</v>
      </c>
      <c r="AU153" s="167" t="s">
        <v>144</v>
      </c>
      <c r="AV153" s="13" t="s">
        <v>82</v>
      </c>
      <c r="AW153" s="13" t="s">
        <v>30</v>
      </c>
      <c r="AX153" s="13" t="s">
        <v>73</v>
      </c>
      <c r="AY153" s="167" t="s">
        <v>134</v>
      </c>
    </row>
    <row r="154" spans="1:65" s="14" customFormat="1">
      <c r="B154" s="174"/>
      <c r="D154" s="166" t="s">
        <v>146</v>
      </c>
      <c r="E154" s="175" t="s">
        <v>1</v>
      </c>
      <c r="F154" s="176" t="s">
        <v>148</v>
      </c>
      <c r="H154" s="177">
        <v>81.95</v>
      </c>
      <c r="I154" s="178"/>
      <c r="L154" s="174"/>
      <c r="M154" s="179"/>
      <c r="N154" s="180"/>
      <c r="O154" s="180"/>
      <c r="P154" s="180"/>
      <c r="Q154" s="180"/>
      <c r="R154" s="180"/>
      <c r="S154" s="180"/>
      <c r="T154" s="181"/>
      <c r="AT154" s="175" t="s">
        <v>146</v>
      </c>
      <c r="AU154" s="175" t="s">
        <v>144</v>
      </c>
      <c r="AV154" s="14" t="s">
        <v>144</v>
      </c>
      <c r="AW154" s="14" t="s">
        <v>30</v>
      </c>
      <c r="AX154" s="14" t="s">
        <v>73</v>
      </c>
      <c r="AY154" s="175" t="s">
        <v>134</v>
      </c>
    </row>
    <row r="155" spans="1:65" s="15" customFormat="1">
      <c r="B155" s="182"/>
      <c r="D155" s="166" t="s">
        <v>146</v>
      </c>
      <c r="E155" s="183" t="s">
        <v>1</v>
      </c>
      <c r="F155" s="184" t="s">
        <v>150</v>
      </c>
      <c r="H155" s="185">
        <v>118.45</v>
      </c>
      <c r="I155" s="186"/>
      <c r="L155" s="182"/>
      <c r="M155" s="187"/>
      <c r="N155" s="188"/>
      <c r="O155" s="188"/>
      <c r="P155" s="188"/>
      <c r="Q155" s="188"/>
      <c r="R155" s="188"/>
      <c r="S155" s="188"/>
      <c r="T155" s="189"/>
      <c r="AT155" s="183" t="s">
        <v>146</v>
      </c>
      <c r="AU155" s="183" t="s">
        <v>144</v>
      </c>
      <c r="AV155" s="15" t="s">
        <v>143</v>
      </c>
      <c r="AW155" s="15" t="s">
        <v>30</v>
      </c>
      <c r="AX155" s="15" t="s">
        <v>80</v>
      </c>
      <c r="AY155" s="183" t="s">
        <v>134</v>
      </c>
    </row>
    <row r="156" spans="1:65" s="2" customFormat="1" ht="16.5" customHeight="1">
      <c r="A156" s="33"/>
      <c r="B156" s="150"/>
      <c r="C156" s="151" t="s">
        <v>144</v>
      </c>
      <c r="D156" s="151" t="s">
        <v>139</v>
      </c>
      <c r="E156" s="152" t="s">
        <v>154</v>
      </c>
      <c r="F156" s="153" t="s">
        <v>810</v>
      </c>
      <c r="G156" s="154" t="s">
        <v>156</v>
      </c>
      <c r="H156" s="155">
        <v>74.5</v>
      </c>
      <c r="I156" s="156"/>
      <c r="J156" s="157">
        <f>ROUND(I156*H156,2)</f>
        <v>0</v>
      </c>
      <c r="K156" s="158"/>
      <c r="L156" s="34"/>
      <c r="M156" s="159" t="s">
        <v>1</v>
      </c>
      <c r="N156" s="160" t="s">
        <v>38</v>
      </c>
      <c r="O156" s="59"/>
      <c r="P156" s="161">
        <f>O156*H156</f>
        <v>0</v>
      </c>
      <c r="Q156" s="161">
        <v>2.5000000000000001E-4</v>
      </c>
      <c r="R156" s="161">
        <f>Q156*H156</f>
        <v>1.8624999999999999E-2</v>
      </c>
      <c r="S156" s="161">
        <v>0</v>
      </c>
      <c r="T156" s="16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143</v>
      </c>
      <c r="AT156" s="163" t="s">
        <v>139</v>
      </c>
      <c r="AU156" s="163" t="s">
        <v>144</v>
      </c>
      <c r="AY156" s="18" t="s">
        <v>134</v>
      </c>
      <c r="BE156" s="164">
        <f>IF(N156="základní",J156,0)</f>
        <v>0</v>
      </c>
      <c r="BF156" s="164">
        <f>IF(N156="snížená",J156,0)</f>
        <v>0</v>
      </c>
      <c r="BG156" s="164">
        <f>IF(N156="zákl. přenesená",J156,0)</f>
        <v>0</v>
      </c>
      <c r="BH156" s="164">
        <f>IF(N156="sníž. přenesená",J156,0)</f>
        <v>0</v>
      </c>
      <c r="BI156" s="164">
        <f>IF(N156="nulová",J156,0)</f>
        <v>0</v>
      </c>
      <c r="BJ156" s="18" t="s">
        <v>80</v>
      </c>
      <c r="BK156" s="164">
        <f>ROUND(I156*H156,2)</f>
        <v>0</v>
      </c>
      <c r="BL156" s="18" t="s">
        <v>143</v>
      </c>
      <c r="BM156" s="163" t="s">
        <v>811</v>
      </c>
    </row>
    <row r="157" spans="1:65" s="13" customFormat="1">
      <c r="B157" s="165"/>
      <c r="D157" s="166" t="s">
        <v>146</v>
      </c>
      <c r="E157" s="167" t="s">
        <v>1</v>
      </c>
      <c r="F157" s="168" t="s">
        <v>812</v>
      </c>
      <c r="H157" s="169">
        <v>74.5</v>
      </c>
      <c r="I157" s="170"/>
      <c r="L157" s="165"/>
      <c r="M157" s="171"/>
      <c r="N157" s="172"/>
      <c r="O157" s="172"/>
      <c r="P157" s="172"/>
      <c r="Q157" s="172"/>
      <c r="R157" s="172"/>
      <c r="S157" s="172"/>
      <c r="T157" s="173"/>
      <c r="AT157" s="167" t="s">
        <v>146</v>
      </c>
      <c r="AU157" s="167" t="s">
        <v>144</v>
      </c>
      <c r="AV157" s="13" t="s">
        <v>82</v>
      </c>
      <c r="AW157" s="13" t="s">
        <v>30</v>
      </c>
      <c r="AX157" s="13" t="s">
        <v>73</v>
      </c>
      <c r="AY157" s="167" t="s">
        <v>134</v>
      </c>
    </row>
    <row r="158" spans="1:65" s="14" customFormat="1">
      <c r="B158" s="174"/>
      <c r="D158" s="166" t="s">
        <v>146</v>
      </c>
      <c r="E158" s="175" t="s">
        <v>1</v>
      </c>
      <c r="F158" s="176" t="s">
        <v>148</v>
      </c>
      <c r="H158" s="177">
        <v>74.5</v>
      </c>
      <c r="I158" s="178"/>
      <c r="L158" s="174"/>
      <c r="M158" s="179"/>
      <c r="N158" s="180"/>
      <c r="O158" s="180"/>
      <c r="P158" s="180"/>
      <c r="Q158" s="180"/>
      <c r="R158" s="180"/>
      <c r="S158" s="180"/>
      <c r="T158" s="181"/>
      <c r="AT158" s="175" t="s">
        <v>146</v>
      </c>
      <c r="AU158" s="175" t="s">
        <v>144</v>
      </c>
      <c r="AV158" s="14" t="s">
        <v>144</v>
      </c>
      <c r="AW158" s="14" t="s">
        <v>30</v>
      </c>
      <c r="AX158" s="14" t="s">
        <v>80</v>
      </c>
      <c r="AY158" s="175" t="s">
        <v>134</v>
      </c>
    </row>
    <row r="159" spans="1:65" s="2" customFormat="1" ht="16.5" customHeight="1">
      <c r="A159" s="33"/>
      <c r="B159" s="150"/>
      <c r="C159" s="190" t="s">
        <v>143</v>
      </c>
      <c r="D159" s="190" t="s">
        <v>159</v>
      </c>
      <c r="E159" s="191" t="s">
        <v>160</v>
      </c>
      <c r="F159" s="192" t="s">
        <v>161</v>
      </c>
      <c r="G159" s="193" t="s">
        <v>156</v>
      </c>
      <c r="H159" s="194">
        <v>78.224999999999994</v>
      </c>
      <c r="I159" s="195"/>
      <c r="J159" s="196">
        <f>ROUND(I159*H159,2)</f>
        <v>0</v>
      </c>
      <c r="K159" s="197"/>
      <c r="L159" s="198"/>
      <c r="M159" s="199" t="s">
        <v>1</v>
      </c>
      <c r="N159" s="200" t="s">
        <v>38</v>
      </c>
      <c r="O159" s="59"/>
      <c r="P159" s="161">
        <f>O159*H159</f>
        <v>0</v>
      </c>
      <c r="Q159" s="161">
        <v>3.0000000000000001E-5</v>
      </c>
      <c r="R159" s="161">
        <f>Q159*H159</f>
        <v>2.3467499999999999E-3</v>
      </c>
      <c r="S159" s="161">
        <v>0</v>
      </c>
      <c r="T159" s="16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3" t="s">
        <v>162</v>
      </c>
      <c r="AT159" s="163" t="s">
        <v>159</v>
      </c>
      <c r="AU159" s="163" t="s">
        <v>144</v>
      </c>
      <c r="AY159" s="18" t="s">
        <v>134</v>
      </c>
      <c r="BE159" s="164">
        <f>IF(N159="základní",J159,0)</f>
        <v>0</v>
      </c>
      <c r="BF159" s="164">
        <f>IF(N159="snížená",J159,0)</f>
        <v>0</v>
      </c>
      <c r="BG159" s="164">
        <f>IF(N159="zákl. přenesená",J159,0)</f>
        <v>0</v>
      </c>
      <c r="BH159" s="164">
        <f>IF(N159="sníž. přenesená",J159,0)</f>
        <v>0</v>
      </c>
      <c r="BI159" s="164">
        <f>IF(N159="nulová",J159,0)</f>
        <v>0</v>
      </c>
      <c r="BJ159" s="18" t="s">
        <v>80</v>
      </c>
      <c r="BK159" s="164">
        <f>ROUND(I159*H159,2)</f>
        <v>0</v>
      </c>
      <c r="BL159" s="18" t="s">
        <v>143</v>
      </c>
      <c r="BM159" s="163" t="s">
        <v>813</v>
      </c>
    </row>
    <row r="160" spans="1:65" s="13" customFormat="1">
      <c r="B160" s="165"/>
      <c r="D160" s="166" t="s">
        <v>146</v>
      </c>
      <c r="E160" s="167" t="s">
        <v>1</v>
      </c>
      <c r="F160" s="168" t="s">
        <v>814</v>
      </c>
      <c r="H160" s="169">
        <v>78.224999999999994</v>
      </c>
      <c r="I160" s="170"/>
      <c r="L160" s="165"/>
      <c r="M160" s="171"/>
      <c r="N160" s="172"/>
      <c r="O160" s="172"/>
      <c r="P160" s="172"/>
      <c r="Q160" s="172"/>
      <c r="R160" s="172"/>
      <c r="S160" s="172"/>
      <c r="T160" s="173"/>
      <c r="AT160" s="167" t="s">
        <v>146</v>
      </c>
      <c r="AU160" s="167" t="s">
        <v>144</v>
      </c>
      <c r="AV160" s="13" t="s">
        <v>82</v>
      </c>
      <c r="AW160" s="13" t="s">
        <v>30</v>
      </c>
      <c r="AX160" s="13" t="s">
        <v>80</v>
      </c>
      <c r="AY160" s="167" t="s">
        <v>134</v>
      </c>
    </row>
    <row r="161" spans="1:65" s="2" customFormat="1" ht="24.2" customHeight="1">
      <c r="A161" s="33"/>
      <c r="B161" s="150"/>
      <c r="C161" s="151" t="s">
        <v>165</v>
      </c>
      <c r="D161" s="151" t="s">
        <v>139</v>
      </c>
      <c r="E161" s="152" t="s">
        <v>166</v>
      </c>
      <c r="F161" s="153" t="s">
        <v>167</v>
      </c>
      <c r="G161" s="154" t="s">
        <v>142</v>
      </c>
      <c r="H161" s="155">
        <v>118.45</v>
      </c>
      <c r="I161" s="156"/>
      <c r="J161" s="157">
        <f>ROUND(I161*H161,2)</f>
        <v>0</v>
      </c>
      <c r="K161" s="158"/>
      <c r="L161" s="34"/>
      <c r="M161" s="159" t="s">
        <v>1</v>
      </c>
      <c r="N161" s="160" t="s">
        <v>38</v>
      </c>
      <c r="O161" s="59"/>
      <c r="P161" s="161">
        <f>O161*H161</f>
        <v>0</v>
      </c>
      <c r="Q161" s="161">
        <v>3.48E-3</v>
      </c>
      <c r="R161" s="161">
        <f>Q161*H161</f>
        <v>0.41220600000000002</v>
      </c>
      <c r="S161" s="161">
        <v>0</v>
      </c>
      <c r="T161" s="16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3" t="s">
        <v>143</v>
      </c>
      <c r="AT161" s="163" t="s">
        <v>139</v>
      </c>
      <c r="AU161" s="163" t="s">
        <v>144</v>
      </c>
      <c r="AY161" s="18" t="s">
        <v>134</v>
      </c>
      <c r="BE161" s="164">
        <f>IF(N161="základní",J161,0)</f>
        <v>0</v>
      </c>
      <c r="BF161" s="164">
        <f>IF(N161="snížená",J161,0)</f>
        <v>0</v>
      </c>
      <c r="BG161" s="164">
        <f>IF(N161="zákl. přenesená",J161,0)</f>
        <v>0</v>
      </c>
      <c r="BH161" s="164">
        <f>IF(N161="sníž. přenesená",J161,0)</f>
        <v>0</v>
      </c>
      <c r="BI161" s="164">
        <f>IF(N161="nulová",J161,0)</f>
        <v>0</v>
      </c>
      <c r="BJ161" s="18" t="s">
        <v>80</v>
      </c>
      <c r="BK161" s="164">
        <f>ROUND(I161*H161,2)</f>
        <v>0</v>
      </c>
      <c r="BL161" s="18" t="s">
        <v>143</v>
      </c>
      <c r="BM161" s="163" t="s">
        <v>815</v>
      </c>
    </row>
    <row r="162" spans="1:65" s="13" customFormat="1">
      <c r="B162" s="165"/>
      <c r="D162" s="166" t="s">
        <v>146</v>
      </c>
      <c r="E162" s="167" t="s">
        <v>1</v>
      </c>
      <c r="F162" s="168" t="s">
        <v>807</v>
      </c>
      <c r="H162" s="169">
        <v>36.5</v>
      </c>
      <c r="I162" s="170"/>
      <c r="L162" s="165"/>
      <c r="M162" s="171"/>
      <c r="N162" s="172"/>
      <c r="O162" s="172"/>
      <c r="P162" s="172"/>
      <c r="Q162" s="172"/>
      <c r="R162" s="172"/>
      <c r="S162" s="172"/>
      <c r="T162" s="173"/>
      <c r="AT162" s="167" t="s">
        <v>146</v>
      </c>
      <c r="AU162" s="167" t="s">
        <v>144</v>
      </c>
      <c r="AV162" s="13" t="s">
        <v>82</v>
      </c>
      <c r="AW162" s="13" t="s">
        <v>30</v>
      </c>
      <c r="AX162" s="13" t="s">
        <v>73</v>
      </c>
      <c r="AY162" s="167" t="s">
        <v>134</v>
      </c>
    </row>
    <row r="163" spans="1:65" s="14" customFormat="1">
      <c r="B163" s="174"/>
      <c r="D163" s="166" t="s">
        <v>146</v>
      </c>
      <c r="E163" s="175" t="s">
        <v>1</v>
      </c>
      <c r="F163" s="176" t="s">
        <v>148</v>
      </c>
      <c r="H163" s="177">
        <v>36.5</v>
      </c>
      <c r="I163" s="178"/>
      <c r="L163" s="174"/>
      <c r="M163" s="179"/>
      <c r="N163" s="180"/>
      <c r="O163" s="180"/>
      <c r="P163" s="180"/>
      <c r="Q163" s="180"/>
      <c r="R163" s="180"/>
      <c r="S163" s="180"/>
      <c r="T163" s="181"/>
      <c r="AT163" s="175" t="s">
        <v>146</v>
      </c>
      <c r="AU163" s="175" t="s">
        <v>144</v>
      </c>
      <c r="AV163" s="14" t="s">
        <v>144</v>
      </c>
      <c r="AW163" s="14" t="s">
        <v>30</v>
      </c>
      <c r="AX163" s="14" t="s">
        <v>73</v>
      </c>
      <c r="AY163" s="175" t="s">
        <v>134</v>
      </c>
    </row>
    <row r="164" spans="1:65" s="13" customFormat="1">
      <c r="B164" s="165"/>
      <c r="D164" s="166" t="s">
        <v>146</v>
      </c>
      <c r="E164" s="167" t="s">
        <v>1</v>
      </c>
      <c r="F164" s="168" t="s">
        <v>1014</v>
      </c>
      <c r="H164" s="169">
        <v>81.95</v>
      </c>
      <c r="I164" s="170"/>
      <c r="L164" s="165"/>
      <c r="M164" s="171"/>
      <c r="N164" s="172"/>
      <c r="O164" s="172"/>
      <c r="P164" s="172"/>
      <c r="Q164" s="172"/>
      <c r="R164" s="172"/>
      <c r="S164" s="172"/>
      <c r="T164" s="173"/>
      <c r="AT164" s="167" t="s">
        <v>146</v>
      </c>
      <c r="AU164" s="167" t="s">
        <v>144</v>
      </c>
      <c r="AV164" s="13" t="s">
        <v>82</v>
      </c>
      <c r="AW164" s="13" t="s">
        <v>30</v>
      </c>
      <c r="AX164" s="13" t="s">
        <v>73</v>
      </c>
      <c r="AY164" s="167" t="s">
        <v>134</v>
      </c>
    </row>
    <row r="165" spans="1:65" s="14" customFormat="1">
      <c r="B165" s="174"/>
      <c r="D165" s="166" t="s">
        <v>146</v>
      </c>
      <c r="E165" s="175" t="s">
        <v>1</v>
      </c>
      <c r="F165" s="176" t="s">
        <v>148</v>
      </c>
      <c r="H165" s="177">
        <v>81.95</v>
      </c>
      <c r="I165" s="178"/>
      <c r="L165" s="174"/>
      <c r="M165" s="179"/>
      <c r="N165" s="180"/>
      <c r="O165" s="180"/>
      <c r="P165" s="180"/>
      <c r="Q165" s="180"/>
      <c r="R165" s="180"/>
      <c r="S165" s="180"/>
      <c r="T165" s="181"/>
      <c r="AT165" s="175" t="s">
        <v>146</v>
      </c>
      <c r="AU165" s="175" t="s">
        <v>144</v>
      </c>
      <c r="AV165" s="14" t="s">
        <v>144</v>
      </c>
      <c r="AW165" s="14" t="s">
        <v>30</v>
      </c>
      <c r="AX165" s="14" t="s">
        <v>73</v>
      </c>
      <c r="AY165" s="175" t="s">
        <v>134</v>
      </c>
    </row>
    <row r="166" spans="1:65" s="15" customFormat="1">
      <c r="B166" s="182"/>
      <c r="D166" s="166" t="s">
        <v>146</v>
      </c>
      <c r="E166" s="183" t="s">
        <v>1</v>
      </c>
      <c r="F166" s="184" t="s">
        <v>150</v>
      </c>
      <c r="H166" s="185">
        <v>118.45</v>
      </c>
      <c r="I166" s="186"/>
      <c r="L166" s="182"/>
      <c r="M166" s="187"/>
      <c r="N166" s="188"/>
      <c r="O166" s="188"/>
      <c r="P166" s="188"/>
      <c r="Q166" s="188"/>
      <c r="R166" s="188"/>
      <c r="S166" s="188"/>
      <c r="T166" s="189"/>
      <c r="AT166" s="183" t="s">
        <v>146</v>
      </c>
      <c r="AU166" s="183" t="s">
        <v>144</v>
      </c>
      <c r="AV166" s="15" t="s">
        <v>143</v>
      </c>
      <c r="AW166" s="15" t="s">
        <v>30</v>
      </c>
      <c r="AX166" s="15" t="s">
        <v>80</v>
      </c>
      <c r="AY166" s="183" t="s">
        <v>134</v>
      </c>
    </row>
    <row r="167" spans="1:65" s="12" customFormat="1" ht="22.9" customHeight="1">
      <c r="B167" s="137"/>
      <c r="D167" s="138" t="s">
        <v>72</v>
      </c>
      <c r="E167" s="148" t="s">
        <v>169</v>
      </c>
      <c r="F167" s="148" t="s">
        <v>170</v>
      </c>
      <c r="I167" s="140"/>
      <c r="J167" s="149">
        <f>BK167</f>
        <v>0</v>
      </c>
      <c r="L167" s="137"/>
      <c r="M167" s="142"/>
      <c r="N167" s="143"/>
      <c r="O167" s="143"/>
      <c r="P167" s="144">
        <f>P168+P197+P201</f>
        <v>0</v>
      </c>
      <c r="Q167" s="143"/>
      <c r="R167" s="144">
        <f>R168+R197+R201</f>
        <v>1.5600000000000001E-2</v>
      </c>
      <c r="S167" s="143"/>
      <c r="T167" s="145">
        <f>T168+T197+T201</f>
        <v>5.9225000000000003</v>
      </c>
      <c r="AR167" s="138" t="s">
        <v>80</v>
      </c>
      <c r="AT167" s="146" t="s">
        <v>72</v>
      </c>
      <c r="AU167" s="146" t="s">
        <v>80</v>
      </c>
      <c r="AY167" s="138" t="s">
        <v>134</v>
      </c>
      <c r="BK167" s="147">
        <f>BK168+BK197+BK201</f>
        <v>0</v>
      </c>
    </row>
    <row r="168" spans="1:65" s="12" customFormat="1" ht="20.85" customHeight="1">
      <c r="B168" s="137"/>
      <c r="D168" s="138" t="s">
        <v>72</v>
      </c>
      <c r="E168" s="148" t="s">
        <v>171</v>
      </c>
      <c r="F168" s="148" t="s">
        <v>172</v>
      </c>
      <c r="I168" s="140"/>
      <c r="J168" s="149">
        <f>BK168</f>
        <v>0</v>
      </c>
      <c r="L168" s="137"/>
      <c r="M168" s="142"/>
      <c r="N168" s="143"/>
      <c r="O168" s="143"/>
      <c r="P168" s="144">
        <f>SUM(P169:P196)</f>
        <v>0</v>
      </c>
      <c r="Q168" s="143"/>
      <c r="R168" s="144">
        <f>SUM(R169:R196)</f>
        <v>0</v>
      </c>
      <c r="S168" s="143"/>
      <c r="T168" s="145">
        <f>SUM(T169:T196)</f>
        <v>0</v>
      </c>
      <c r="AR168" s="138" t="s">
        <v>80</v>
      </c>
      <c r="AT168" s="146" t="s">
        <v>72</v>
      </c>
      <c r="AU168" s="146" t="s">
        <v>82</v>
      </c>
      <c r="AY168" s="138" t="s">
        <v>134</v>
      </c>
      <c r="BK168" s="147">
        <f>SUM(BK169:BK196)</f>
        <v>0</v>
      </c>
    </row>
    <row r="169" spans="1:65" s="2" customFormat="1" ht="33" customHeight="1">
      <c r="A169" s="33"/>
      <c r="B169" s="150"/>
      <c r="C169" s="151" t="s">
        <v>135</v>
      </c>
      <c r="D169" s="151" t="s">
        <v>139</v>
      </c>
      <c r="E169" s="152" t="s">
        <v>173</v>
      </c>
      <c r="F169" s="153" t="s">
        <v>174</v>
      </c>
      <c r="G169" s="154" t="s">
        <v>142</v>
      </c>
      <c r="H169" s="155">
        <v>1581</v>
      </c>
      <c r="I169" s="156"/>
      <c r="J169" s="157">
        <f>ROUND(I169*H169,2)</f>
        <v>0</v>
      </c>
      <c r="K169" s="158"/>
      <c r="L169" s="34"/>
      <c r="M169" s="159" t="s">
        <v>1</v>
      </c>
      <c r="N169" s="160" t="s">
        <v>38</v>
      </c>
      <c r="O169" s="59"/>
      <c r="P169" s="161">
        <f>O169*H169</f>
        <v>0</v>
      </c>
      <c r="Q169" s="161">
        <v>0</v>
      </c>
      <c r="R169" s="161">
        <f>Q169*H169</f>
        <v>0</v>
      </c>
      <c r="S169" s="161">
        <v>0</v>
      </c>
      <c r="T169" s="16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143</v>
      </c>
      <c r="AT169" s="163" t="s">
        <v>139</v>
      </c>
      <c r="AU169" s="163" t="s">
        <v>144</v>
      </c>
      <c r="AY169" s="18" t="s">
        <v>134</v>
      </c>
      <c r="BE169" s="164">
        <f>IF(N169="základní",J169,0)</f>
        <v>0</v>
      </c>
      <c r="BF169" s="164">
        <f>IF(N169="snížená",J169,0)</f>
        <v>0</v>
      </c>
      <c r="BG169" s="164">
        <f>IF(N169="zákl. přenesená",J169,0)</f>
        <v>0</v>
      </c>
      <c r="BH169" s="164">
        <f>IF(N169="sníž. přenesená",J169,0)</f>
        <v>0</v>
      </c>
      <c r="BI169" s="164">
        <f>IF(N169="nulová",J169,0)</f>
        <v>0</v>
      </c>
      <c r="BJ169" s="18" t="s">
        <v>80</v>
      </c>
      <c r="BK169" s="164">
        <f>ROUND(I169*H169,2)</f>
        <v>0</v>
      </c>
      <c r="BL169" s="18" t="s">
        <v>143</v>
      </c>
      <c r="BM169" s="163" t="s">
        <v>816</v>
      </c>
    </row>
    <row r="170" spans="1:65" s="13" customFormat="1">
      <c r="B170" s="165"/>
      <c r="D170" s="166" t="s">
        <v>146</v>
      </c>
      <c r="E170" s="167" t="s">
        <v>1</v>
      </c>
      <c r="F170" s="168" t="s">
        <v>817</v>
      </c>
      <c r="H170" s="169">
        <v>1581</v>
      </c>
      <c r="I170" s="170"/>
      <c r="L170" s="165"/>
      <c r="M170" s="171"/>
      <c r="N170" s="172"/>
      <c r="O170" s="172"/>
      <c r="P170" s="172"/>
      <c r="Q170" s="172"/>
      <c r="R170" s="172"/>
      <c r="S170" s="172"/>
      <c r="T170" s="173"/>
      <c r="AT170" s="167" t="s">
        <v>146</v>
      </c>
      <c r="AU170" s="167" t="s">
        <v>144</v>
      </c>
      <c r="AV170" s="13" t="s">
        <v>82</v>
      </c>
      <c r="AW170" s="13" t="s">
        <v>30</v>
      </c>
      <c r="AX170" s="13" t="s">
        <v>73</v>
      </c>
      <c r="AY170" s="167" t="s">
        <v>134</v>
      </c>
    </row>
    <row r="171" spans="1:65" s="14" customFormat="1">
      <c r="B171" s="174"/>
      <c r="D171" s="166" t="s">
        <v>146</v>
      </c>
      <c r="E171" s="175" t="s">
        <v>1</v>
      </c>
      <c r="F171" s="176" t="s">
        <v>148</v>
      </c>
      <c r="H171" s="177">
        <v>1581</v>
      </c>
      <c r="I171" s="178"/>
      <c r="L171" s="174"/>
      <c r="M171" s="179"/>
      <c r="N171" s="180"/>
      <c r="O171" s="180"/>
      <c r="P171" s="180"/>
      <c r="Q171" s="180"/>
      <c r="R171" s="180"/>
      <c r="S171" s="180"/>
      <c r="T171" s="181"/>
      <c r="AT171" s="175" t="s">
        <v>146</v>
      </c>
      <c r="AU171" s="175" t="s">
        <v>144</v>
      </c>
      <c r="AV171" s="14" t="s">
        <v>144</v>
      </c>
      <c r="AW171" s="14" t="s">
        <v>30</v>
      </c>
      <c r="AX171" s="14" t="s">
        <v>80</v>
      </c>
      <c r="AY171" s="175" t="s">
        <v>134</v>
      </c>
    </row>
    <row r="172" spans="1:65" s="2" customFormat="1" ht="33" customHeight="1">
      <c r="A172" s="33"/>
      <c r="B172" s="150"/>
      <c r="C172" s="151" t="s">
        <v>177</v>
      </c>
      <c r="D172" s="151" t="s">
        <v>139</v>
      </c>
      <c r="E172" s="152" t="s">
        <v>178</v>
      </c>
      <c r="F172" s="153" t="s">
        <v>179</v>
      </c>
      <c r="G172" s="154" t="s">
        <v>142</v>
      </c>
      <c r="H172" s="155">
        <v>142290</v>
      </c>
      <c r="I172" s="156"/>
      <c r="J172" s="157">
        <f>ROUND(I172*H172,2)</f>
        <v>0</v>
      </c>
      <c r="K172" s="158"/>
      <c r="L172" s="34"/>
      <c r="M172" s="159" t="s">
        <v>1</v>
      </c>
      <c r="N172" s="160" t="s">
        <v>38</v>
      </c>
      <c r="O172" s="59"/>
      <c r="P172" s="161">
        <f>O172*H172</f>
        <v>0</v>
      </c>
      <c r="Q172" s="161">
        <v>0</v>
      </c>
      <c r="R172" s="161">
        <f>Q172*H172</f>
        <v>0</v>
      </c>
      <c r="S172" s="161">
        <v>0</v>
      </c>
      <c r="T172" s="16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3" t="s">
        <v>143</v>
      </c>
      <c r="AT172" s="163" t="s">
        <v>139</v>
      </c>
      <c r="AU172" s="163" t="s">
        <v>144</v>
      </c>
      <c r="AY172" s="18" t="s">
        <v>134</v>
      </c>
      <c r="BE172" s="164">
        <f>IF(N172="základní",J172,0)</f>
        <v>0</v>
      </c>
      <c r="BF172" s="164">
        <f>IF(N172="snížená",J172,0)</f>
        <v>0</v>
      </c>
      <c r="BG172" s="164">
        <f>IF(N172="zákl. přenesená",J172,0)</f>
        <v>0</v>
      </c>
      <c r="BH172" s="164">
        <f>IF(N172="sníž. přenesená",J172,0)</f>
        <v>0</v>
      </c>
      <c r="BI172" s="164">
        <f>IF(N172="nulová",J172,0)</f>
        <v>0</v>
      </c>
      <c r="BJ172" s="18" t="s">
        <v>80</v>
      </c>
      <c r="BK172" s="164">
        <f>ROUND(I172*H172,2)</f>
        <v>0</v>
      </c>
      <c r="BL172" s="18" t="s">
        <v>143</v>
      </c>
      <c r="BM172" s="163" t="s">
        <v>818</v>
      </c>
    </row>
    <row r="173" spans="1:65" s="13" customFormat="1">
      <c r="B173" s="165"/>
      <c r="D173" s="166" t="s">
        <v>146</v>
      </c>
      <c r="E173" s="167" t="s">
        <v>1</v>
      </c>
      <c r="F173" s="168" t="s">
        <v>819</v>
      </c>
      <c r="H173" s="169">
        <v>142290</v>
      </c>
      <c r="I173" s="170"/>
      <c r="L173" s="165"/>
      <c r="M173" s="171"/>
      <c r="N173" s="172"/>
      <c r="O173" s="172"/>
      <c r="P173" s="172"/>
      <c r="Q173" s="172"/>
      <c r="R173" s="172"/>
      <c r="S173" s="172"/>
      <c r="T173" s="173"/>
      <c r="AT173" s="167" t="s">
        <v>146</v>
      </c>
      <c r="AU173" s="167" t="s">
        <v>144</v>
      </c>
      <c r="AV173" s="13" t="s">
        <v>82</v>
      </c>
      <c r="AW173" s="13" t="s">
        <v>30</v>
      </c>
      <c r="AX173" s="13" t="s">
        <v>73</v>
      </c>
      <c r="AY173" s="167" t="s">
        <v>134</v>
      </c>
    </row>
    <row r="174" spans="1:65" s="14" customFormat="1">
      <c r="B174" s="174"/>
      <c r="D174" s="166" t="s">
        <v>146</v>
      </c>
      <c r="E174" s="175" t="s">
        <v>1</v>
      </c>
      <c r="F174" s="176" t="s">
        <v>148</v>
      </c>
      <c r="H174" s="177">
        <v>142290</v>
      </c>
      <c r="I174" s="178"/>
      <c r="L174" s="174"/>
      <c r="M174" s="179"/>
      <c r="N174" s="180"/>
      <c r="O174" s="180"/>
      <c r="P174" s="180"/>
      <c r="Q174" s="180"/>
      <c r="R174" s="180"/>
      <c r="S174" s="180"/>
      <c r="T174" s="181"/>
      <c r="AT174" s="175" t="s">
        <v>146</v>
      </c>
      <c r="AU174" s="175" t="s">
        <v>144</v>
      </c>
      <c r="AV174" s="14" t="s">
        <v>144</v>
      </c>
      <c r="AW174" s="14" t="s">
        <v>30</v>
      </c>
      <c r="AX174" s="14" t="s">
        <v>80</v>
      </c>
      <c r="AY174" s="175" t="s">
        <v>134</v>
      </c>
    </row>
    <row r="175" spans="1:65" s="2" customFormat="1" ht="33" customHeight="1">
      <c r="A175" s="33"/>
      <c r="B175" s="150"/>
      <c r="C175" s="151" t="s">
        <v>162</v>
      </c>
      <c r="D175" s="151" t="s">
        <v>139</v>
      </c>
      <c r="E175" s="152" t="s">
        <v>182</v>
      </c>
      <c r="F175" s="153" t="s">
        <v>183</v>
      </c>
      <c r="G175" s="154" t="s">
        <v>142</v>
      </c>
      <c r="H175" s="155">
        <v>1581</v>
      </c>
      <c r="I175" s="156"/>
      <c r="J175" s="157">
        <f>ROUND(I175*H175,2)</f>
        <v>0</v>
      </c>
      <c r="K175" s="158"/>
      <c r="L175" s="34"/>
      <c r="M175" s="159" t="s">
        <v>1</v>
      </c>
      <c r="N175" s="160" t="s">
        <v>38</v>
      </c>
      <c r="O175" s="59"/>
      <c r="P175" s="161">
        <f>O175*H175</f>
        <v>0</v>
      </c>
      <c r="Q175" s="161">
        <v>0</v>
      </c>
      <c r="R175" s="161">
        <f>Q175*H175</f>
        <v>0</v>
      </c>
      <c r="S175" s="161">
        <v>0</v>
      </c>
      <c r="T175" s="16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143</v>
      </c>
      <c r="AT175" s="163" t="s">
        <v>139</v>
      </c>
      <c r="AU175" s="163" t="s">
        <v>144</v>
      </c>
      <c r="AY175" s="18" t="s">
        <v>134</v>
      </c>
      <c r="BE175" s="164">
        <f>IF(N175="základní",J175,0)</f>
        <v>0</v>
      </c>
      <c r="BF175" s="164">
        <f>IF(N175="snížená",J175,0)</f>
        <v>0</v>
      </c>
      <c r="BG175" s="164">
        <f>IF(N175="zákl. přenesená",J175,0)</f>
        <v>0</v>
      </c>
      <c r="BH175" s="164">
        <f>IF(N175="sníž. přenesená",J175,0)</f>
        <v>0</v>
      </c>
      <c r="BI175" s="164">
        <f>IF(N175="nulová",J175,0)</f>
        <v>0</v>
      </c>
      <c r="BJ175" s="18" t="s">
        <v>80</v>
      </c>
      <c r="BK175" s="164">
        <f>ROUND(I175*H175,2)</f>
        <v>0</v>
      </c>
      <c r="BL175" s="18" t="s">
        <v>143</v>
      </c>
      <c r="BM175" s="163" t="s">
        <v>820</v>
      </c>
    </row>
    <row r="176" spans="1:65" s="13" customFormat="1">
      <c r="B176" s="165"/>
      <c r="D176" s="166" t="s">
        <v>146</v>
      </c>
      <c r="E176" s="167" t="s">
        <v>1</v>
      </c>
      <c r="F176" s="168" t="s">
        <v>821</v>
      </c>
      <c r="H176" s="169">
        <v>1581</v>
      </c>
      <c r="I176" s="170"/>
      <c r="L176" s="165"/>
      <c r="M176" s="171"/>
      <c r="N176" s="172"/>
      <c r="O176" s="172"/>
      <c r="P176" s="172"/>
      <c r="Q176" s="172"/>
      <c r="R176" s="172"/>
      <c r="S176" s="172"/>
      <c r="T176" s="173"/>
      <c r="AT176" s="167" t="s">
        <v>146</v>
      </c>
      <c r="AU176" s="167" t="s">
        <v>144</v>
      </c>
      <c r="AV176" s="13" t="s">
        <v>82</v>
      </c>
      <c r="AW176" s="13" t="s">
        <v>30</v>
      </c>
      <c r="AX176" s="13" t="s">
        <v>73</v>
      </c>
      <c r="AY176" s="167" t="s">
        <v>134</v>
      </c>
    </row>
    <row r="177" spans="1:65" s="14" customFormat="1">
      <c r="B177" s="174"/>
      <c r="D177" s="166" t="s">
        <v>146</v>
      </c>
      <c r="E177" s="175" t="s">
        <v>1</v>
      </c>
      <c r="F177" s="176" t="s">
        <v>148</v>
      </c>
      <c r="H177" s="177">
        <v>1581</v>
      </c>
      <c r="I177" s="178"/>
      <c r="L177" s="174"/>
      <c r="M177" s="179"/>
      <c r="N177" s="180"/>
      <c r="O177" s="180"/>
      <c r="P177" s="180"/>
      <c r="Q177" s="180"/>
      <c r="R177" s="180"/>
      <c r="S177" s="180"/>
      <c r="T177" s="181"/>
      <c r="AT177" s="175" t="s">
        <v>146</v>
      </c>
      <c r="AU177" s="175" t="s">
        <v>144</v>
      </c>
      <c r="AV177" s="14" t="s">
        <v>144</v>
      </c>
      <c r="AW177" s="14" t="s">
        <v>30</v>
      </c>
      <c r="AX177" s="14" t="s">
        <v>80</v>
      </c>
      <c r="AY177" s="175" t="s">
        <v>134</v>
      </c>
    </row>
    <row r="178" spans="1:65" s="2" customFormat="1" ht="16.5" customHeight="1">
      <c r="A178" s="33"/>
      <c r="B178" s="150"/>
      <c r="C178" s="151" t="s">
        <v>169</v>
      </c>
      <c r="D178" s="151" t="s">
        <v>139</v>
      </c>
      <c r="E178" s="152" t="s">
        <v>186</v>
      </c>
      <c r="F178" s="153" t="s">
        <v>187</v>
      </c>
      <c r="G178" s="154" t="s">
        <v>142</v>
      </c>
      <c r="H178" s="155">
        <v>1581</v>
      </c>
      <c r="I178" s="156"/>
      <c r="J178" s="157">
        <f>ROUND(I178*H178,2)</f>
        <v>0</v>
      </c>
      <c r="K178" s="158"/>
      <c r="L178" s="34"/>
      <c r="M178" s="159" t="s">
        <v>1</v>
      </c>
      <c r="N178" s="160" t="s">
        <v>38</v>
      </c>
      <c r="O178" s="59"/>
      <c r="P178" s="161">
        <f>O178*H178</f>
        <v>0</v>
      </c>
      <c r="Q178" s="161">
        <v>0</v>
      </c>
      <c r="R178" s="161">
        <f>Q178*H178</f>
        <v>0</v>
      </c>
      <c r="S178" s="161">
        <v>0</v>
      </c>
      <c r="T178" s="16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3" t="s">
        <v>143</v>
      </c>
      <c r="AT178" s="163" t="s">
        <v>139</v>
      </c>
      <c r="AU178" s="163" t="s">
        <v>144</v>
      </c>
      <c r="AY178" s="18" t="s">
        <v>134</v>
      </c>
      <c r="BE178" s="164">
        <f>IF(N178="základní",J178,0)</f>
        <v>0</v>
      </c>
      <c r="BF178" s="164">
        <f>IF(N178="snížená",J178,0)</f>
        <v>0</v>
      </c>
      <c r="BG178" s="164">
        <f>IF(N178="zákl. přenesená",J178,0)</f>
        <v>0</v>
      </c>
      <c r="BH178" s="164">
        <f>IF(N178="sníž. přenesená",J178,0)</f>
        <v>0</v>
      </c>
      <c r="BI178" s="164">
        <f>IF(N178="nulová",J178,0)</f>
        <v>0</v>
      </c>
      <c r="BJ178" s="18" t="s">
        <v>80</v>
      </c>
      <c r="BK178" s="164">
        <f>ROUND(I178*H178,2)</f>
        <v>0</v>
      </c>
      <c r="BL178" s="18" t="s">
        <v>143</v>
      </c>
      <c r="BM178" s="163" t="s">
        <v>822</v>
      </c>
    </row>
    <row r="179" spans="1:65" s="13" customFormat="1">
      <c r="B179" s="165"/>
      <c r="D179" s="166" t="s">
        <v>146</v>
      </c>
      <c r="E179" s="167" t="s">
        <v>1</v>
      </c>
      <c r="F179" s="168" t="s">
        <v>821</v>
      </c>
      <c r="H179" s="169">
        <v>1581</v>
      </c>
      <c r="I179" s="170"/>
      <c r="L179" s="165"/>
      <c r="M179" s="171"/>
      <c r="N179" s="172"/>
      <c r="O179" s="172"/>
      <c r="P179" s="172"/>
      <c r="Q179" s="172"/>
      <c r="R179" s="172"/>
      <c r="S179" s="172"/>
      <c r="T179" s="173"/>
      <c r="AT179" s="167" t="s">
        <v>146</v>
      </c>
      <c r="AU179" s="167" t="s">
        <v>144</v>
      </c>
      <c r="AV179" s="13" t="s">
        <v>82</v>
      </c>
      <c r="AW179" s="13" t="s">
        <v>30</v>
      </c>
      <c r="AX179" s="13" t="s">
        <v>80</v>
      </c>
      <c r="AY179" s="167" t="s">
        <v>134</v>
      </c>
    </row>
    <row r="180" spans="1:65" s="2" customFormat="1" ht="21.75" customHeight="1">
      <c r="A180" s="33"/>
      <c r="B180" s="150"/>
      <c r="C180" s="151" t="s">
        <v>189</v>
      </c>
      <c r="D180" s="151" t="s">
        <v>139</v>
      </c>
      <c r="E180" s="152" t="s">
        <v>190</v>
      </c>
      <c r="F180" s="153" t="s">
        <v>191</v>
      </c>
      <c r="G180" s="154" t="s">
        <v>142</v>
      </c>
      <c r="H180" s="155">
        <v>142290</v>
      </c>
      <c r="I180" s="156"/>
      <c r="J180" s="157">
        <f>ROUND(I180*H180,2)</f>
        <v>0</v>
      </c>
      <c r="K180" s="158"/>
      <c r="L180" s="34"/>
      <c r="M180" s="159" t="s">
        <v>1</v>
      </c>
      <c r="N180" s="160" t="s">
        <v>38</v>
      </c>
      <c r="O180" s="59"/>
      <c r="P180" s="161">
        <f>O180*H180</f>
        <v>0</v>
      </c>
      <c r="Q180" s="161">
        <v>0</v>
      </c>
      <c r="R180" s="161">
        <f>Q180*H180</f>
        <v>0</v>
      </c>
      <c r="S180" s="161">
        <v>0</v>
      </c>
      <c r="T180" s="16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3" t="s">
        <v>143</v>
      </c>
      <c r="AT180" s="163" t="s">
        <v>139</v>
      </c>
      <c r="AU180" s="163" t="s">
        <v>144</v>
      </c>
      <c r="AY180" s="18" t="s">
        <v>134</v>
      </c>
      <c r="BE180" s="164">
        <f>IF(N180="základní",J180,0)</f>
        <v>0</v>
      </c>
      <c r="BF180" s="164">
        <f>IF(N180="snížená",J180,0)</f>
        <v>0</v>
      </c>
      <c r="BG180" s="164">
        <f>IF(N180="zákl. přenesená",J180,0)</f>
        <v>0</v>
      </c>
      <c r="BH180" s="164">
        <f>IF(N180="sníž. přenesená",J180,0)</f>
        <v>0</v>
      </c>
      <c r="BI180" s="164">
        <f>IF(N180="nulová",J180,0)</f>
        <v>0</v>
      </c>
      <c r="BJ180" s="18" t="s">
        <v>80</v>
      </c>
      <c r="BK180" s="164">
        <f>ROUND(I180*H180,2)</f>
        <v>0</v>
      </c>
      <c r="BL180" s="18" t="s">
        <v>143</v>
      </c>
      <c r="BM180" s="163" t="s">
        <v>823</v>
      </c>
    </row>
    <row r="181" spans="1:65" s="13" customFormat="1">
      <c r="B181" s="165"/>
      <c r="D181" s="166" t="s">
        <v>146</v>
      </c>
      <c r="E181" s="167" t="s">
        <v>1</v>
      </c>
      <c r="F181" s="168" t="s">
        <v>819</v>
      </c>
      <c r="H181" s="169">
        <v>142290</v>
      </c>
      <c r="I181" s="170"/>
      <c r="L181" s="165"/>
      <c r="M181" s="171"/>
      <c r="N181" s="172"/>
      <c r="O181" s="172"/>
      <c r="P181" s="172"/>
      <c r="Q181" s="172"/>
      <c r="R181" s="172"/>
      <c r="S181" s="172"/>
      <c r="T181" s="173"/>
      <c r="AT181" s="167" t="s">
        <v>146</v>
      </c>
      <c r="AU181" s="167" t="s">
        <v>144</v>
      </c>
      <c r="AV181" s="13" t="s">
        <v>82</v>
      </c>
      <c r="AW181" s="13" t="s">
        <v>30</v>
      </c>
      <c r="AX181" s="13" t="s">
        <v>73</v>
      </c>
      <c r="AY181" s="167" t="s">
        <v>134</v>
      </c>
    </row>
    <row r="182" spans="1:65" s="14" customFormat="1">
      <c r="B182" s="174"/>
      <c r="D182" s="166" t="s">
        <v>146</v>
      </c>
      <c r="E182" s="175" t="s">
        <v>1</v>
      </c>
      <c r="F182" s="176" t="s">
        <v>148</v>
      </c>
      <c r="H182" s="177">
        <v>142290</v>
      </c>
      <c r="I182" s="178"/>
      <c r="L182" s="174"/>
      <c r="M182" s="179"/>
      <c r="N182" s="180"/>
      <c r="O182" s="180"/>
      <c r="P182" s="180"/>
      <c r="Q182" s="180"/>
      <c r="R182" s="180"/>
      <c r="S182" s="180"/>
      <c r="T182" s="181"/>
      <c r="AT182" s="175" t="s">
        <v>146</v>
      </c>
      <c r="AU182" s="175" t="s">
        <v>144</v>
      </c>
      <c r="AV182" s="14" t="s">
        <v>144</v>
      </c>
      <c r="AW182" s="14" t="s">
        <v>30</v>
      </c>
      <c r="AX182" s="14" t="s">
        <v>80</v>
      </c>
      <c r="AY182" s="175" t="s">
        <v>134</v>
      </c>
    </row>
    <row r="183" spans="1:65" s="2" customFormat="1" ht="21.75" customHeight="1">
      <c r="A183" s="33"/>
      <c r="B183" s="150"/>
      <c r="C183" s="151" t="s">
        <v>193</v>
      </c>
      <c r="D183" s="151" t="s">
        <v>139</v>
      </c>
      <c r="E183" s="152" t="s">
        <v>194</v>
      </c>
      <c r="F183" s="153" t="s">
        <v>195</v>
      </c>
      <c r="G183" s="154" t="s">
        <v>142</v>
      </c>
      <c r="H183" s="155">
        <v>1581</v>
      </c>
      <c r="I183" s="156"/>
      <c r="J183" s="157">
        <f>ROUND(I183*H183,2)</f>
        <v>0</v>
      </c>
      <c r="K183" s="158"/>
      <c r="L183" s="34"/>
      <c r="M183" s="159" t="s">
        <v>1</v>
      </c>
      <c r="N183" s="160" t="s">
        <v>38</v>
      </c>
      <c r="O183" s="59"/>
      <c r="P183" s="161">
        <f>O183*H183</f>
        <v>0</v>
      </c>
      <c r="Q183" s="161">
        <v>0</v>
      </c>
      <c r="R183" s="161">
        <f>Q183*H183</f>
        <v>0</v>
      </c>
      <c r="S183" s="161">
        <v>0</v>
      </c>
      <c r="T183" s="16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3" t="s">
        <v>143</v>
      </c>
      <c r="AT183" s="163" t="s">
        <v>139</v>
      </c>
      <c r="AU183" s="163" t="s">
        <v>144</v>
      </c>
      <c r="AY183" s="18" t="s">
        <v>134</v>
      </c>
      <c r="BE183" s="164">
        <f>IF(N183="základní",J183,0)</f>
        <v>0</v>
      </c>
      <c r="BF183" s="164">
        <f>IF(N183="snížená",J183,0)</f>
        <v>0</v>
      </c>
      <c r="BG183" s="164">
        <f>IF(N183="zákl. přenesená",J183,0)</f>
        <v>0</v>
      </c>
      <c r="BH183" s="164">
        <f>IF(N183="sníž. přenesená",J183,0)</f>
        <v>0</v>
      </c>
      <c r="BI183" s="164">
        <f>IF(N183="nulová",J183,0)</f>
        <v>0</v>
      </c>
      <c r="BJ183" s="18" t="s">
        <v>80</v>
      </c>
      <c r="BK183" s="164">
        <f>ROUND(I183*H183,2)</f>
        <v>0</v>
      </c>
      <c r="BL183" s="18" t="s">
        <v>143</v>
      </c>
      <c r="BM183" s="163" t="s">
        <v>824</v>
      </c>
    </row>
    <row r="184" spans="1:65" s="13" customFormat="1">
      <c r="B184" s="165"/>
      <c r="D184" s="166" t="s">
        <v>146</v>
      </c>
      <c r="E184" s="167" t="s">
        <v>1</v>
      </c>
      <c r="F184" s="168" t="s">
        <v>821</v>
      </c>
      <c r="H184" s="169">
        <v>1581</v>
      </c>
      <c r="I184" s="170"/>
      <c r="L184" s="165"/>
      <c r="M184" s="171"/>
      <c r="N184" s="172"/>
      <c r="O184" s="172"/>
      <c r="P184" s="172"/>
      <c r="Q184" s="172"/>
      <c r="R184" s="172"/>
      <c r="S184" s="172"/>
      <c r="T184" s="173"/>
      <c r="AT184" s="167" t="s">
        <v>146</v>
      </c>
      <c r="AU184" s="167" t="s">
        <v>144</v>
      </c>
      <c r="AV184" s="13" t="s">
        <v>82</v>
      </c>
      <c r="AW184" s="13" t="s">
        <v>30</v>
      </c>
      <c r="AX184" s="13" t="s">
        <v>80</v>
      </c>
      <c r="AY184" s="167" t="s">
        <v>134</v>
      </c>
    </row>
    <row r="185" spans="1:65" s="2" customFormat="1" ht="24.2" customHeight="1">
      <c r="A185" s="33"/>
      <c r="B185" s="150"/>
      <c r="C185" s="151" t="s">
        <v>197</v>
      </c>
      <c r="D185" s="151" t="s">
        <v>139</v>
      </c>
      <c r="E185" s="152" t="s">
        <v>198</v>
      </c>
      <c r="F185" s="153" t="s">
        <v>199</v>
      </c>
      <c r="G185" s="154" t="s">
        <v>200</v>
      </c>
      <c r="H185" s="155">
        <v>60</v>
      </c>
      <c r="I185" s="156"/>
      <c r="J185" s="157">
        <f>ROUND(I185*H185,2)</f>
        <v>0</v>
      </c>
      <c r="K185" s="158"/>
      <c r="L185" s="34"/>
      <c r="M185" s="159" t="s">
        <v>1</v>
      </c>
      <c r="N185" s="160" t="s">
        <v>38</v>
      </c>
      <c r="O185" s="59"/>
      <c r="P185" s="161">
        <f>O185*H185</f>
        <v>0</v>
      </c>
      <c r="Q185" s="161">
        <v>0</v>
      </c>
      <c r="R185" s="161">
        <f>Q185*H185</f>
        <v>0</v>
      </c>
      <c r="S185" s="161">
        <v>0</v>
      </c>
      <c r="T185" s="16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3" t="s">
        <v>143</v>
      </c>
      <c r="AT185" s="163" t="s">
        <v>139</v>
      </c>
      <c r="AU185" s="163" t="s">
        <v>144</v>
      </c>
      <c r="AY185" s="18" t="s">
        <v>134</v>
      </c>
      <c r="BE185" s="164">
        <f>IF(N185="základní",J185,0)</f>
        <v>0</v>
      </c>
      <c r="BF185" s="164">
        <f>IF(N185="snížená",J185,0)</f>
        <v>0</v>
      </c>
      <c r="BG185" s="164">
        <f>IF(N185="zákl. přenesená",J185,0)</f>
        <v>0</v>
      </c>
      <c r="BH185" s="164">
        <f>IF(N185="sníž. přenesená",J185,0)</f>
        <v>0</v>
      </c>
      <c r="BI185" s="164">
        <f>IF(N185="nulová",J185,0)</f>
        <v>0</v>
      </c>
      <c r="BJ185" s="18" t="s">
        <v>80</v>
      </c>
      <c r="BK185" s="164">
        <f>ROUND(I185*H185,2)</f>
        <v>0</v>
      </c>
      <c r="BL185" s="18" t="s">
        <v>143</v>
      </c>
      <c r="BM185" s="163" t="s">
        <v>825</v>
      </c>
    </row>
    <row r="186" spans="1:65" s="13" customFormat="1">
      <c r="B186" s="165"/>
      <c r="D186" s="166" t="s">
        <v>146</v>
      </c>
      <c r="E186" s="167" t="s">
        <v>1</v>
      </c>
      <c r="F186" s="168" t="s">
        <v>1015</v>
      </c>
      <c r="H186" s="169">
        <v>60</v>
      </c>
      <c r="I186" s="170"/>
      <c r="L186" s="165"/>
      <c r="M186" s="171"/>
      <c r="N186" s="172"/>
      <c r="O186" s="172"/>
      <c r="P186" s="172"/>
      <c r="Q186" s="172"/>
      <c r="R186" s="172"/>
      <c r="S186" s="172"/>
      <c r="T186" s="173"/>
      <c r="AT186" s="167" t="s">
        <v>146</v>
      </c>
      <c r="AU186" s="167" t="s">
        <v>144</v>
      </c>
      <c r="AV186" s="13" t="s">
        <v>82</v>
      </c>
      <c r="AW186" s="13" t="s">
        <v>30</v>
      </c>
      <c r="AX186" s="13" t="s">
        <v>73</v>
      </c>
      <c r="AY186" s="167" t="s">
        <v>134</v>
      </c>
    </row>
    <row r="187" spans="1:65" s="14" customFormat="1">
      <c r="B187" s="174"/>
      <c r="D187" s="166" t="s">
        <v>146</v>
      </c>
      <c r="E187" s="175" t="s">
        <v>1</v>
      </c>
      <c r="F187" s="176" t="s">
        <v>148</v>
      </c>
      <c r="H187" s="177">
        <v>60</v>
      </c>
      <c r="I187" s="178"/>
      <c r="L187" s="174"/>
      <c r="M187" s="179"/>
      <c r="N187" s="180"/>
      <c r="O187" s="180"/>
      <c r="P187" s="180"/>
      <c r="Q187" s="180"/>
      <c r="R187" s="180"/>
      <c r="S187" s="180"/>
      <c r="T187" s="181"/>
      <c r="AT187" s="175" t="s">
        <v>146</v>
      </c>
      <c r="AU187" s="175" t="s">
        <v>144</v>
      </c>
      <c r="AV187" s="14" t="s">
        <v>144</v>
      </c>
      <c r="AW187" s="14" t="s">
        <v>30</v>
      </c>
      <c r="AX187" s="14" t="s">
        <v>80</v>
      </c>
      <c r="AY187" s="175" t="s">
        <v>134</v>
      </c>
    </row>
    <row r="188" spans="1:65" s="2" customFormat="1" ht="24.2" customHeight="1">
      <c r="A188" s="33"/>
      <c r="B188" s="150"/>
      <c r="C188" s="151" t="s">
        <v>203</v>
      </c>
      <c r="D188" s="151" t="s">
        <v>139</v>
      </c>
      <c r="E188" s="152" t="s">
        <v>204</v>
      </c>
      <c r="F188" s="153" t="s">
        <v>205</v>
      </c>
      <c r="G188" s="154" t="s">
        <v>206</v>
      </c>
      <c r="H188" s="155">
        <v>1</v>
      </c>
      <c r="I188" s="156"/>
      <c r="J188" s="157">
        <f>ROUND(I188*H188,2)</f>
        <v>0</v>
      </c>
      <c r="K188" s="158"/>
      <c r="L188" s="34"/>
      <c r="M188" s="159" t="s">
        <v>1</v>
      </c>
      <c r="N188" s="160" t="s">
        <v>38</v>
      </c>
      <c r="O188" s="59"/>
      <c r="P188" s="161">
        <f>O188*H188</f>
        <v>0</v>
      </c>
      <c r="Q188" s="161">
        <v>0</v>
      </c>
      <c r="R188" s="161">
        <f>Q188*H188</f>
        <v>0</v>
      </c>
      <c r="S188" s="161">
        <v>0</v>
      </c>
      <c r="T188" s="16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3" t="s">
        <v>143</v>
      </c>
      <c r="AT188" s="163" t="s">
        <v>139</v>
      </c>
      <c r="AU188" s="163" t="s">
        <v>144</v>
      </c>
      <c r="AY188" s="18" t="s">
        <v>134</v>
      </c>
      <c r="BE188" s="164">
        <f>IF(N188="základní",J188,0)</f>
        <v>0</v>
      </c>
      <c r="BF188" s="164">
        <f>IF(N188="snížená",J188,0)</f>
        <v>0</v>
      </c>
      <c r="BG188" s="164">
        <f>IF(N188="zákl. přenesená",J188,0)</f>
        <v>0</v>
      </c>
      <c r="BH188" s="164">
        <f>IF(N188="sníž. přenesená",J188,0)</f>
        <v>0</v>
      </c>
      <c r="BI188" s="164">
        <f>IF(N188="nulová",J188,0)</f>
        <v>0</v>
      </c>
      <c r="BJ188" s="18" t="s">
        <v>80</v>
      </c>
      <c r="BK188" s="164">
        <f>ROUND(I188*H188,2)</f>
        <v>0</v>
      </c>
      <c r="BL188" s="18" t="s">
        <v>143</v>
      </c>
      <c r="BM188" s="163" t="s">
        <v>826</v>
      </c>
    </row>
    <row r="189" spans="1:65" s="13" customFormat="1">
      <c r="B189" s="165"/>
      <c r="D189" s="166" t="s">
        <v>146</v>
      </c>
      <c r="E189" s="167" t="s">
        <v>1</v>
      </c>
      <c r="F189" s="168" t="s">
        <v>208</v>
      </c>
      <c r="H189" s="169">
        <v>1</v>
      </c>
      <c r="I189" s="170"/>
      <c r="L189" s="165"/>
      <c r="M189" s="171"/>
      <c r="N189" s="172"/>
      <c r="O189" s="172"/>
      <c r="P189" s="172"/>
      <c r="Q189" s="172"/>
      <c r="R189" s="172"/>
      <c r="S189" s="172"/>
      <c r="T189" s="173"/>
      <c r="AT189" s="167" t="s">
        <v>146</v>
      </c>
      <c r="AU189" s="167" t="s">
        <v>144</v>
      </c>
      <c r="AV189" s="13" t="s">
        <v>82</v>
      </c>
      <c r="AW189" s="13" t="s">
        <v>30</v>
      </c>
      <c r="AX189" s="13" t="s">
        <v>73</v>
      </c>
      <c r="AY189" s="167" t="s">
        <v>134</v>
      </c>
    </row>
    <row r="190" spans="1:65" s="14" customFormat="1">
      <c r="B190" s="174"/>
      <c r="D190" s="166" t="s">
        <v>146</v>
      </c>
      <c r="E190" s="175" t="s">
        <v>1</v>
      </c>
      <c r="F190" s="176" t="s">
        <v>148</v>
      </c>
      <c r="H190" s="177">
        <v>1</v>
      </c>
      <c r="I190" s="178"/>
      <c r="L190" s="174"/>
      <c r="M190" s="179"/>
      <c r="N190" s="180"/>
      <c r="O190" s="180"/>
      <c r="P190" s="180"/>
      <c r="Q190" s="180"/>
      <c r="R190" s="180"/>
      <c r="S190" s="180"/>
      <c r="T190" s="181"/>
      <c r="AT190" s="175" t="s">
        <v>146</v>
      </c>
      <c r="AU190" s="175" t="s">
        <v>144</v>
      </c>
      <c r="AV190" s="14" t="s">
        <v>144</v>
      </c>
      <c r="AW190" s="14" t="s">
        <v>30</v>
      </c>
      <c r="AX190" s="14" t="s">
        <v>80</v>
      </c>
      <c r="AY190" s="175" t="s">
        <v>134</v>
      </c>
    </row>
    <row r="191" spans="1:65" s="2" customFormat="1" ht="33" customHeight="1">
      <c r="A191" s="33"/>
      <c r="B191" s="150"/>
      <c r="C191" s="151" t="s">
        <v>209</v>
      </c>
      <c r="D191" s="151" t="s">
        <v>139</v>
      </c>
      <c r="E191" s="152" t="s">
        <v>210</v>
      </c>
      <c r="F191" s="153" t="s">
        <v>211</v>
      </c>
      <c r="G191" s="154" t="s">
        <v>206</v>
      </c>
      <c r="H191" s="155">
        <v>90</v>
      </c>
      <c r="I191" s="156"/>
      <c r="J191" s="157">
        <f>ROUND(I191*H191,2)</f>
        <v>0</v>
      </c>
      <c r="K191" s="158"/>
      <c r="L191" s="34"/>
      <c r="M191" s="159" t="s">
        <v>1</v>
      </c>
      <c r="N191" s="160" t="s">
        <v>38</v>
      </c>
      <c r="O191" s="59"/>
      <c r="P191" s="161">
        <f>O191*H191</f>
        <v>0</v>
      </c>
      <c r="Q191" s="161">
        <v>0</v>
      </c>
      <c r="R191" s="161">
        <f>Q191*H191</f>
        <v>0</v>
      </c>
      <c r="S191" s="161">
        <v>0</v>
      </c>
      <c r="T191" s="16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143</v>
      </c>
      <c r="AT191" s="163" t="s">
        <v>139</v>
      </c>
      <c r="AU191" s="163" t="s">
        <v>144</v>
      </c>
      <c r="AY191" s="18" t="s">
        <v>134</v>
      </c>
      <c r="BE191" s="164">
        <f>IF(N191="základní",J191,0)</f>
        <v>0</v>
      </c>
      <c r="BF191" s="164">
        <f>IF(N191="snížená",J191,0)</f>
        <v>0</v>
      </c>
      <c r="BG191" s="164">
        <f>IF(N191="zákl. přenesená",J191,0)</f>
        <v>0</v>
      </c>
      <c r="BH191" s="164">
        <f>IF(N191="sníž. přenesená",J191,0)</f>
        <v>0</v>
      </c>
      <c r="BI191" s="164">
        <f>IF(N191="nulová",J191,0)</f>
        <v>0</v>
      </c>
      <c r="BJ191" s="18" t="s">
        <v>80</v>
      </c>
      <c r="BK191" s="164">
        <f>ROUND(I191*H191,2)</f>
        <v>0</v>
      </c>
      <c r="BL191" s="18" t="s">
        <v>143</v>
      </c>
      <c r="BM191" s="163" t="s">
        <v>827</v>
      </c>
    </row>
    <row r="192" spans="1:65" s="13" customFormat="1">
      <c r="B192" s="165"/>
      <c r="D192" s="166" t="s">
        <v>146</v>
      </c>
      <c r="E192" s="167" t="s">
        <v>1</v>
      </c>
      <c r="F192" s="168" t="s">
        <v>213</v>
      </c>
      <c r="H192" s="169">
        <v>90</v>
      </c>
      <c r="I192" s="170"/>
      <c r="L192" s="165"/>
      <c r="M192" s="171"/>
      <c r="N192" s="172"/>
      <c r="O192" s="172"/>
      <c r="P192" s="172"/>
      <c r="Q192" s="172"/>
      <c r="R192" s="172"/>
      <c r="S192" s="172"/>
      <c r="T192" s="173"/>
      <c r="AT192" s="167" t="s">
        <v>146</v>
      </c>
      <c r="AU192" s="167" t="s">
        <v>144</v>
      </c>
      <c r="AV192" s="13" t="s">
        <v>82</v>
      </c>
      <c r="AW192" s="13" t="s">
        <v>30</v>
      </c>
      <c r="AX192" s="13" t="s">
        <v>73</v>
      </c>
      <c r="AY192" s="167" t="s">
        <v>134</v>
      </c>
    </row>
    <row r="193" spans="1:65" s="14" customFormat="1">
      <c r="B193" s="174"/>
      <c r="D193" s="166" t="s">
        <v>146</v>
      </c>
      <c r="E193" s="175" t="s">
        <v>1</v>
      </c>
      <c r="F193" s="176" t="s">
        <v>148</v>
      </c>
      <c r="H193" s="177">
        <v>90</v>
      </c>
      <c r="I193" s="178"/>
      <c r="L193" s="174"/>
      <c r="M193" s="179"/>
      <c r="N193" s="180"/>
      <c r="O193" s="180"/>
      <c r="P193" s="180"/>
      <c r="Q193" s="180"/>
      <c r="R193" s="180"/>
      <c r="S193" s="180"/>
      <c r="T193" s="181"/>
      <c r="AT193" s="175" t="s">
        <v>146</v>
      </c>
      <c r="AU193" s="175" t="s">
        <v>144</v>
      </c>
      <c r="AV193" s="14" t="s">
        <v>144</v>
      </c>
      <c r="AW193" s="14" t="s">
        <v>30</v>
      </c>
      <c r="AX193" s="14" t="s">
        <v>80</v>
      </c>
      <c r="AY193" s="175" t="s">
        <v>134</v>
      </c>
    </row>
    <row r="194" spans="1:65" s="2" customFormat="1" ht="24.2" customHeight="1">
      <c r="A194" s="33"/>
      <c r="B194" s="150"/>
      <c r="C194" s="151" t="s">
        <v>8</v>
      </c>
      <c r="D194" s="151" t="s">
        <v>139</v>
      </c>
      <c r="E194" s="152" t="s">
        <v>214</v>
      </c>
      <c r="F194" s="153" t="s">
        <v>215</v>
      </c>
      <c r="G194" s="154" t="s">
        <v>206</v>
      </c>
      <c r="H194" s="155">
        <v>1</v>
      </c>
      <c r="I194" s="156"/>
      <c r="J194" s="157">
        <f>ROUND(I194*H194,2)</f>
        <v>0</v>
      </c>
      <c r="K194" s="158"/>
      <c r="L194" s="34"/>
      <c r="M194" s="159" t="s">
        <v>1</v>
      </c>
      <c r="N194" s="160" t="s">
        <v>38</v>
      </c>
      <c r="O194" s="59"/>
      <c r="P194" s="161">
        <f>O194*H194</f>
        <v>0</v>
      </c>
      <c r="Q194" s="161">
        <v>0</v>
      </c>
      <c r="R194" s="161">
        <f>Q194*H194</f>
        <v>0</v>
      </c>
      <c r="S194" s="161">
        <v>0</v>
      </c>
      <c r="T194" s="16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3" t="s">
        <v>143</v>
      </c>
      <c r="AT194" s="163" t="s">
        <v>139</v>
      </c>
      <c r="AU194" s="163" t="s">
        <v>144</v>
      </c>
      <c r="AY194" s="18" t="s">
        <v>134</v>
      </c>
      <c r="BE194" s="164">
        <f>IF(N194="základní",J194,0)</f>
        <v>0</v>
      </c>
      <c r="BF194" s="164">
        <f>IF(N194="snížená",J194,0)</f>
        <v>0</v>
      </c>
      <c r="BG194" s="164">
        <f>IF(N194="zákl. přenesená",J194,0)</f>
        <v>0</v>
      </c>
      <c r="BH194" s="164">
        <f>IF(N194="sníž. přenesená",J194,0)</f>
        <v>0</v>
      </c>
      <c r="BI194" s="164">
        <f>IF(N194="nulová",J194,0)</f>
        <v>0</v>
      </c>
      <c r="BJ194" s="18" t="s">
        <v>80</v>
      </c>
      <c r="BK194" s="164">
        <f>ROUND(I194*H194,2)</f>
        <v>0</v>
      </c>
      <c r="BL194" s="18" t="s">
        <v>143</v>
      </c>
      <c r="BM194" s="163" t="s">
        <v>828</v>
      </c>
    </row>
    <row r="195" spans="1:65" s="13" customFormat="1">
      <c r="B195" s="165"/>
      <c r="D195" s="166" t="s">
        <v>146</v>
      </c>
      <c r="E195" s="167" t="s">
        <v>1</v>
      </c>
      <c r="F195" s="168" t="s">
        <v>80</v>
      </c>
      <c r="H195" s="169">
        <v>1</v>
      </c>
      <c r="I195" s="170"/>
      <c r="L195" s="165"/>
      <c r="M195" s="171"/>
      <c r="N195" s="172"/>
      <c r="O195" s="172"/>
      <c r="P195" s="172"/>
      <c r="Q195" s="172"/>
      <c r="R195" s="172"/>
      <c r="S195" s="172"/>
      <c r="T195" s="173"/>
      <c r="AT195" s="167" t="s">
        <v>146</v>
      </c>
      <c r="AU195" s="167" t="s">
        <v>144</v>
      </c>
      <c r="AV195" s="13" t="s">
        <v>82</v>
      </c>
      <c r="AW195" s="13" t="s">
        <v>30</v>
      </c>
      <c r="AX195" s="13" t="s">
        <v>73</v>
      </c>
      <c r="AY195" s="167" t="s">
        <v>134</v>
      </c>
    </row>
    <row r="196" spans="1:65" s="14" customFormat="1">
      <c r="B196" s="174"/>
      <c r="D196" s="166" t="s">
        <v>146</v>
      </c>
      <c r="E196" s="175" t="s">
        <v>1</v>
      </c>
      <c r="F196" s="176" t="s">
        <v>148</v>
      </c>
      <c r="H196" s="177">
        <v>1</v>
      </c>
      <c r="I196" s="178"/>
      <c r="L196" s="174"/>
      <c r="M196" s="179"/>
      <c r="N196" s="180"/>
      <c r="O196" s="180"/>
      <c r="P196" s="180"/>
      <c r="Q196" s="180"/>
      <c r="R196" s="180"/>
      <c r="S196" s="180"/>
      <c r="T196" s="181"/>
      <c r="AT196" s="175" t="s">
        <v>146</v>
      </c>
      <c r="AU196" s="175" t="s">
        <v>144</v>
      </c>
      <c r="AV196" s="14" t="s">
        <v>144</v>
      </c>
      <c r="AW196" s="14" t="s">
        <v>30</v>
      </c>
      <c r="AX196" s="14" t="s">
        <v>80</v>
      </c>
      <c r="AY196" s="175" t="s">
        <v>134</v>
      </c>
    </row>
    <row r="197" spans="1:65" s="12" customFormat="1" ht="20.85" customHeight="1">
      <c r="B197" s="137"/>
      <c r="D197" s="138" t="s">
        <v>72</v>
      </c>
      <c r="E197" s="148" t="s">
        <v>217</v>
      </c>
      <c r="F197" s="148" t="s">
        <v>218</v>
      </c>
      <c r="I197" s="140"/>
      <c r="J197" s="149">
        <f>BK197</f>
        <v>0</v>
      </c>
      <c r="L197" s="137"/>
      <c r="M197" s="142"/>
      <c r="N197" s="143"/>
      <c r="O197" s="143"/>
      <c r="P197" s="144">
        <f>SUM(P198:P200)</f>
        <v>0</v>
      </c>
      <c r="Q197" s="143"/>
      <c r="R197" s="144">
        <f>SUM(R198:R200)</f>
        <v>1.5600000000000001E-2</v>
      </c>
      <c r="S197" s="143"/>
      <c r="T197" s="145">
        <f>SUM(T198:T200)</f>
        <v>0</v>
      </c>
      <c r="AR197" s="138" t="s">
        <v>80</v>
      </c>
      <c r="AT197" s="146" t="s">
        <v>72</v>
      </c>
      <c r="AU197" s="146" t="s">
        <v>82</v>
      </c>
      <c r="AY197" s="138" t="s">
        <v>134</v>
      </c>
      <c r="BK197" s="147">
        <f>SUM(BK198:BK200)</f>
        <v>0</v>
      </c>
    </row>
    <row r="198" spans="1:65" s="2" customFormat="1" ht="24.2" customHeight="1">
      <c r="A198" s="33"/>
      <c r="B198" s="150"/>
      <c r="C198" s="151" t="s">
        <v>219</v>
      </c>
      <c r="D198" s="151" t="s">
        <v>139</v>
      </c>
      <c r="E198" s="152" t="s">
        <v>220</v>
      </c>
      <c r="F198" s="153" t="s">
        <v>221</v>
      </c>
      <c r="G198" s="154" t="s">
        <v>142</v>
      </c>
      <c r="H198" s="155">
        <v>390</v>
      </c>
      <c r="I198" s="156"/>
      <c r="J198" s="157">
        <f>ROUND(I198*H198,2)</f>
        <v>0</v>
      </c>
      <c r="K198" s="158"/>
      <c r="L198" s="34"/>
      <c r="M198" s="159" t="s">
        <v>1</v>
      </c>
      <c r="N198" s="160" t="s">
        <v>38</v>
      </c>
      <c r="O198" s="59"/>
      <c r="P198" s="161">
        <f>O198*H198</f>
        <v>0</v>
      </c>
      <c r="Q198" s="161">
        <v>4.0000000000000003E-5</v>
      </c>
      <c r="R198" s="161">
        <f>Q198*H198</f>
        <v>1.5600000000000001E-2</v>
      </c>
      <c r="S198" s="161">
        <v>0</v>
      </c>
      <c r="T198" s="16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3" t="s">
        <v>143</v>
      </c>
      <c r="AT198" s="163" t="s">
        <v>139</v>
      </c>
      <c r="AU198" s="163" t="s">
        <v>144</v>
      </c>
      <c r="AY198" s="18" t="s">
        <v>134</v>
      </c>
      <c r="BE198" s="164">
        <f>IF(N198="základní",J198,0)</f>
        <v>0</v>
      </c>
      <c r="BF198" s="164">
        <f>IF(N198="snížená",J198,0)</f>
        <v>0</v>
      </c>
      <c r="BG198" s="164">
        <f>IF(N198="zákl. přenesená",J198,0)</f>
        <v>0</v>
      </c>
      <c r="BH198" s="164">
        <f>IF(N198="sníž. přenesená",J198,0)</f>
        <v>0</v>
      </c>
      <c r="BI198" s="164">
        <f>IF(N198="nulová",J198,0)</f>
        <v>0</v>
      </c>
      <c r="BJ198" s="18" t="s">
        <v>80</v>
      </c>
      <c r="BK198" s="164">
        <f>ROUND(I198*H198,2)</f>
        <v>0</v>
      </c>
      <c r="BL198" s="18" t="s">
        <v>143</v>
      </c>
      <c r="BM198" s="163" t="s">
        <v>829</v>
      </c>
    </row>
    <row r="199" spans="1:65" s="13" customFormat="1">
      <c r="B199" s="165"/>
      <c r="D199" s="166" t="s">
        <v>146</v>
      </c>
      <c r="E199" s="167" t="s">
        <v>1</v>
      </c>
      <c r="F199" s="168" t="s">
        <v>830</v>
      </c>
      <c r="H199" s="169">
        <v>390</v>
      </c>
      <c r="I199" s="170"/>
      <c r="L199" s="165"/>
      <c r="M199" s="171"/>
      <c r="N199" s="172"/>
      <c r="O199" s="172"/>
      <c r="P199" s="172"/>
      <c r="Q199" s="172"/>
      <c r="R199" s="172"/>
      <c r="S199" s="172"/>
      <c r="T199" s="173"/>
      <c r="AT199" s="167" t="s">
        <v>146</v>
      </c>
      <c r="AU199" s="167" t="s">
        <v>144</v>
      </c>
      <c r="AV199" s="13" t="s">
        <v>82</v>
      </c>
      <c r="AW199" s="13" t="s">
        <v>30</v>
      </c>
      <c r="AX199" s="13" t="s">
        <v>73</v>
      </c>
      <c r="AY199" s="167" t="s">
        <v>134</v>
      </c>
    </row>
    <row r="200" spans="1:65" s="14" customFormat="1">
      <c r="B200" s="174"/>
      <c r="D200" s="166" t="s">
        <v>146</v>
      </c>
      <c r="E200" s="175" t="s">
        <v>1</v>
      </c>
      <c r="F200" s="176" t="s">
        <v>148</v>
      </c>
      <c r="H200" s="177">
        <v>390</v>
      </c>
      <c r="I200" s="178"/>
      <c r="L200" s="174"/>
      <c r="M200" s="179"/>
      <c r="N200" s="180"/>
      <c r="O200" s="180"/>
      <c r="P200" s="180"/>
      <c r="Q200" s="180"/>
      <c r="R200" s="180"/>
      <c r="S200" s="180"/>
      <c r="T200" s="181"/>
      <c r="AT200" s="175" t="s">
        <v>146</v>
      </c>
      <c r="AU200" s="175" t="s">
        <v>144</v>
      </c>
      <c r="AV200" s="14" t="s">
        <v>144</v>
      </c>
      <c r="AW200" s="14" t="s">
        <v>30</v>
      </c>
      <c r="AX200" s="14" t="s">
        <v>80</v>
      </c>
      <c r="AY200" s="175" t="s">
        <v>134</v>
      </c>
    </row>
    <row r="201" spans="1:65" s="12" customFormat="1" ht="20.85" customHeight="1">
      <c r="B201" s="137"/>
      <c r="D201" s="138" t="s">
        <v>72</v>
      </c>
      <c r="E201" s="148" t="s">
        <v>224</v>
      </c>
      <c r="F201" s="148" t="s">
        <v>225</v>
      </c>
      <c r="I201" s="140"/>
      <c r="J201" s="149">
        <f>BK201</f>
        <v>0</v>
      </c>
      <c r="L201" s="137"/>
      <c r="M201" s="142"/>
      <c r="N201" s="143"/>
      <c r="O201" s="143"/>
      <c r="P201" s="144">
        <f>SUM(P202:P207)</f>
        <v>0</v>
      </c>
      <c r="Q201" s="143"/>
      <c r="R201" s="144">
        <f>SUM(R202:R207)</f>
        <v>0</v>
      </c>
      <c r="S201" s="143"/>
      <c r="T201" s="145">
        <f>SUM(T202:T207)</f>
        <v>5.9225000000000003</v>
      </c>
      <c r="AR201" s="138" t="s">
        <v>80</v>
      </c>
      <c r="AT201" s="146" t="s">
        <v>72</v>
      </c>
      <c r="AU201" s="146" t="s">
        <v>82</v>
      </c>
      <c r="AY201" s="138" t="s">
        <v>134</v>
      </c>
      <c r="BK201" s="147">
        <f>SUM(BK202:BK207)</f>
        <v>0</v>
      </c>
    </row>
    <row r="202" spans="1:65" s="2" customFormat="1" ht="24.2" customHeight="1">
      <c r="A202" s="33"/>
      <c r="B202" s="150"/>
      <c r="C202" s="151" t="s">
        <v>226</v>
      </c>
      <c r="D202" s="151" t="s">
        <v>139</v>
      </c>
      <c r="E202" s="152" t="s">
        <v>227</v>
      </c>
      <c r="F202" s="153" t="s">
        <v>228</v>
      </c>
      <c r="G202" s="154" t="s">
        <v>142</v>
      </c>
      <c r="H202" s="155">
        <v>118.45</v>
      </c>
      <c r="I202" s="156"/>
      <c r="J202" s="157">
        <f>ROUND(I202*H202,2)</f>
        <v>0</v>
      </c>
      <c r="K202" s="158"/>
      <c r="L202" s="34"/>
      <c r="M202" s="159" t="s">
        <v>1</v>
      </c>
      <c r="N202" s="160" t="s">
        <v>38</v>
      </c>
      <c r="O202" s="59"/>
      <c r="P202" s="161">
        <f>O202*H202</f>
        <v>0</v>
      </c>
      <c r="Q202" s="161">
        <v>0</v>
      </c>
      <c r="R202" s="161">
        <f>Q202*H202</f>
        <v>0</v>
      </c>
      <c r="S202" s="161">
        <v>0.05</v>
      </c>
      <c r="T202" s="162">
        <f>S202*H202</f>
        <v>5.9225000000000003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3" t="s">
        <v>143</v>
      </c>
      <c r="AT202" s="163" t="s">
        <v>139</v>
      </c>
      <c r="AU202" s="163" t="s">
        <v>144</v>
      </c>
      <c r="AY202" s="18" t="s">
        <v>134</v>
      </c>
      <c r="BE202" s="164">
        <f>IF(N202="základní",J202,0)</f>
        <v>0</v>
      </c>
      <c r="BF202" s="164">
        <f>IF(N202="snížená",J202,0)</f>
        <v>0</v>
      </c>
      <c r="BG202" s="164">
        <f>IF(N202="zákl. přenesená",J202,0)</f>
        <v>0</v>
      </c>
      <c r="BH202" s="164">
        <f>IF(N202="sníž. přenesená",J202,0)</f>
        <v>0</v>
      </c>
      <c r="BI202" s="164">
        <f>IF(N202="nulová",J202,0)</f>
        <v>0</v>
      </c>
      <c r="BJ202" s="18" t="s">
        <v>80</v>
      </c>
      <c r="BK202" s="164">
        <f>ROUND(I202*H202,2)</f>
        <v>0</v>
      </c>
      <c r="BL202" s="18" t="s">
        <v>143</v>
      </c>
      <c r="BM202" s="163" t="s">
        <v>831</v>
      </c>
    </row>
    <row r="203" spans="1:65" s="13" customFormat="1">
      <c r="B203" s="165"/>
      <c r="D203" s="166" t="s">
        <v>146</v>
      </c>
      <c r="E203" s="167" t="s">
        <v>1</v>
      </c>
      <c r="F203" s="168" t="s">
        <v>807</v>
      </c>
      <c r="H203" s="169">
        <v>36.5</v>
      </c>
      <c r="I203" s="170"/>
      <c r="L203" s="165"/>
      <c r="M203" s="171"/>
      <c r="N203" s="172"/>
      <c r="O203" s="172"/>
      <c r="P203" s="172"/>
      <c r="Q203" s="172"/>
      <c r="R203" s="172"/>
      <c r="S203" s="172"/>
      <c r="T203" s="173"/>
      <c r="AT203" s="167" t="s">
        <v>146</v>
      </c>
      <c r="AU203" s="167" t="s">
        <v>144</v>
      </c>
      <c r="AV203" s="13" t="s">
        <v>82</v>
      </c>
      <c r="AW203" s="13" t="s">
        <v>30</v>
      </c>
      <c r="AX203" s="13" t="s">
        <v>73</v>
      </c>
      <c r="AY203" s="167" t="s">
        <v>134</v>
      </c>
    </row>
    <row r="204" spans="1:65" s="14" customFormat="1">
      <c r="B204" s="174"/>
      <c r="D204" s="166" t="s">
        <v>146</v>
      </c>
      <c r="E204" s="175" t="s">
        <v>1</v>
      </c>
      <c r="F204" s="176" t="s">
        <v>148</v>
      </c>
      <c r="H204" s="177">
        <v>36.5</v>
      </c>
      <c r="I204" s="178"/>
      <c r="L204" s="174"/>
      <c r="M204" s="179"/>
      <c r="N204" s="180"/>
      <c r="O204" s="180"/>
      <c r="P204" s="180"/>
      <c r="Q204" s="180"/>
      <c r="R204" s="180"/>
      <c r="S204" s="180"/>
      <c r="T204" s="181"/>
      <c r="AT204" s="175" t="s">
        <v>146</v>
      </c>
      <c r="AU204" s="175" t="s">
        <v>144</v>
      </c>
      <c r="AV204" s="14" t="s">
        <v>144</v>
      </c>
      <c r="AW204" s="14" t="s">
        <v>30</v>
      </c>
      <c r="AX204" s="14" t="s">
        <v>73</v>
      </c>
      <c r="AY204" s="175" t="s">
        <v>134</v>
      </c>
    </row>
    <row r="205" spans="1:65" s="13" customFormat="1">
      <c r="B205" s="165"/>
      <c r="D205" s="166" t="s">
        <v>146</v>
      </c>
      <c r="E205" s="167" t="s">
        <v>1</v>
      </c>
      <c r="F205" s="168" t="s">
        <v>808</v>
      </c>
      <c r="H205" s="169">
        <v>81.95</v>
      </c>
      <c r="I205" s="170"/>
      <c r="L205" s="165"/>
      <c r="M205" s="171"/>
      <c r="N205" s="172"/>
      <c r="O205" s="172"/>
      <c r="P205" s="172"/>
      <c r="Q205" s="172"/>
      <c r="R205" s="172"/>
      <c r="S205" s="172"/>
      <c r="T205" s="173"/>
      <c r="AT205" s="167" t="s">
        <v>146</v>
      </c>
      <c r="AU205" s="167" t="s">
        <v>144</v>
      </c>
      <c r="AV205" s="13" t="s">
        <v>82</v>
      </c>
      <c r="AW205" s="13" t="s">
        <v>30</v>
      </c>
      <c r="AX205" s="13" t="s">
        <v>73</v>
      </c>
      <c r="AY205" s="167" t="s">
        <v>134</v>
      </c>
    </row>
    <row r="206" spans="1:65" s="14" customFormat="1">
      <c r="B206" s="174"/>
      <c r="D206" s="166" t="s">
        <v>146</v>
      </c>
      <c r="E206" s="175" t="s">
        <v>1</v>
      </c>
      <c r="F206" s="176" t="s">
        <v>148</v>
      </c>
      <c r="H206" s="177">
        <v>81.95</v>
      </c>
      <c r="I206" s="178"/>
      <c r="L206" s="174"/>
      <c r="M206" s="179"/>
      <c r="N206" s="180"/>
      <c r="O206" s="180"/>
      <c r="P206" s="180"/>
      <c r="Q206" s="180"/>
      <c r="R206" s="180"/>
      <c r="S206" s="180"/>
      <c r="T206" s="181"/>
      <c r="AT206" s="175" t="s">
        <v>146</v>
      </c>
      <c r="AU206" s="175" t="s">
        <v>144</v>
      </c>
      <c r="AV206" s="14" t="s">
        <v>144</v>
      </c>
      <c r="AW206" s="14" t="s">
        <v>30</v>
      </c>
      <c r="AX206" s="14" t="s">
        <v>73</v>
      </c>
      <c r="AY206" s="175" t="s">
        <v>134</v>
      </c>
    </row>
    <row r="207" spans="1:65" s="15" customFormat="1">
      <c r="B207" s="182"/>
      <c r="D207" s="166" t="s">
        <v>146</v>
      </c>
      <c r="E207" s="183" t="s">
        <v>1</v>
      </c>
      <c r="F207" s="184" t="s">
        <v>150</v>
      </c>
      <c r="H207" s="185">
        <v>118.45</v>
      </c>
      <c r="I207" s="186"/>
      <c r="L207" s="182"/>
      <c r="M207" s="187"/>
      <c r="N207" s="188"/>
      <c r="O207" s="188"/>
      <c r="P207" s="188"/>
      <c r="Q207" s="188"/>
      <c r="R207" s="188"/>
      <c r="S207" s="188"/>
      <c r="T207" s="189"/>
      <c r="AT207" s="183" t="s">
        <v>146</v>
      </c>
      <c r="AU207" s="183" t="s">
        <v>144</v>
      </c>
      <c r="AV207" s="15" t="s">
        <v>143</v>
      </c>
      <c r="AW207" s="15" t="s">
        <v>30</v>
      </c>
      <c r="AX207" s="15" t="s">
        <v>80</v>
      </c>
      <c r="AY207" s="183" t="s">
        <v>134</v>
      </c>
    </row>
    <row r="208" spans="1:65" s="12" customFormat="1" ht="22.9" customHeight="1">
      <c r="B208" s="137"/>
      <c r="D208" s="138" t="s">
        <v>72</v>
      </c>
      <c r="E208" s="148" t="s">
        <v>230</v>
      </c>
      <c r="F208" s="148" t="s">
        <v>231</v>
      </c>
      <c r="I208" s="140"/>
      <c r="J208" s="149">
        <f>BK208</f>
        <v>0</v>
      </c>
      <c r="L208" s="137"/>
      <c r="M208" s="142"/>
      <c r="N208" s="143"/>
      <c r="O208" s="143"/>
      <c r="P208" s="144">
        <f>SUM(P209:P224)</f>
        <v>0</v>
      </c>
      <c r="Q208" s="143"/>
      <c r="R208" s="144">
        <f>SUM(R209:R224)</f>
        <v>0</v>
      </c>
      <c r="S208" s="143"/>
      <c r="T208" s="145">
        <f>SUM(T209:T224)</f>
        <v>0</v>
      </c>
      <c r="AR208" s="138" t="s">
        <v>80</v>
      </c>
      <c r="AT208" s="146" t="s">
        <v>72</v>
      </c>
      <c r="AU208" s="146" t="s">
        <v>80</v>
      </c>
      <c r="AY208" s="138" t="s">
        <v>134</v>
      </c>
      <c r="BK208" s="147">
        <f>SUM(BK209:BK224)</f>
        <v>0</v>
      </c>
    </row>
    <row r="209" spans="1:65" s="2" customFormat="1" ht="24.2" customHeight="1">
      <c r="A209" s="33"/>
      <c r="B209" s="150"/>
      <c r="C209" s="151" t="s">
        <v>232</v>
      </c>
      <c r="D209" s="151" t="s">
        <v>139</v>
      </c>
      <c r="E209" s="152" t="s">
        <v>233</v>
      </c>
      <c r="F209" s="153" t="s">
        <v>234</v>
      </c>
      <c r="G209" s="154" t="s">
        <v>235</v>
      </c>
      <c r="H209" s="155">
        <v>46.006999999999998</v>
      </c>
      <c r="I209" s="156"/>
      <c r="J209" s="157">
        <f>ROUND(I209*H209,2)</f>
        <v>0</v>
      </c>
      <c r="K209" s="158"/>
      <c r="L209" s="34"/>
      <c r="M209" s="159" t="s">
        <v>1</v>
      </c>
      <c r="N209" s="160" t="s">
        <v>38</v>
      </c>
      <c r="O209" s="59"/>
      <c r="P209" s="161">
        <f>O209*H209</f>
        <v>0</v>
      </c>
      <c r="Q209" s="161">
        <v>0</v>
      </c>
      <c r="R209" s="161">
        <f>Q209*H209</f>
        <v>0</v>
      </c>
      <c r="S209" s="161">
        <v>0</v>
      </c>
      <c r="T209" s="16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3" t="s">
        <v>143</v>
      </c>
      <c r="AT209" s="163" t="s">
        <v>139</v>
      </c>
      <c r="AU209" s="163" t="s">
        <v>82</v>
      </c>
      <c r="AY209" s="18" t="s">
        <v>134</v>
      </c>
      <c r="BE209" s="164">
        <f>IF(N209="základní",J209,0)</f>
        <v>0</v>
      </c>
      <c r="BF209" s="164">
        <f>IF(N209="snížená",J209,0)</f>
        <v>0</v>
      </c>
      <c r="BG209" s="164">
        <f>IF(N209="zákl. přenesená",J209,0)</f>
        <v>0</v>
      </c>
      <c r="BH209" s="164">
        <f>IF(N209="sníž. přenesená",J209,0)</f>
        <v>0</v>
      </c>
      <c r="BI209" s="164">
        <f>IF(N209="nulová",J209,0)</f>
        <v>0</v>
      </c>
      <c r="BJ209" s="18" t="s">
        <v>80</v>
      </c>
      <c r="BK209" s="164">
        <f>ROUND(I209*H209,2)</f>
        <v>0</v>
      </c>
      <c r="BL209" s="18" t="s">
        <v>143</v>
      </c>
      <c r="BM209" s="163" t="s">
        <v>832</v>
      </c>
    </row>
    <row r="210" spans="1:65" s="2" customFormat="1" ht="24.2" customHeight="1">
      <c r="A210" s="33"/>
      <c r="B210" s="150"/>
      <c r="C210" s="151" t="s">
        <v>237</v>
      </c>
      <c r="D210" s="151" t="s">
        <v>139</v>
      </c>
      <c r="E210" s="152" t="s">
        <v>238</v>
      </c>
      <c r="F210" s="153" t="s">
        <v>239</v>
      </c>
      <c r="G210" s="154" t="s">
        <v>235</v>
      </c>
      <c r="H210" s="155">
        <v>690.10500000000002</v>
      </c>
      <c r="I210" s="156"/>
      <c r="J210" s="157">
        <f>ROUND(I210*H210,2)</f>
        <v>0</v>
      </c>
      <c r="K210" s="158"/>
      <c r="L210" s="34"/>
      <c r="M210" s="159" t="s">
        <v>1</v>
      </c>
      <c r="N210" s="160" t="s">
        <v>38</v>
      </c>
      <c r="O210" s="59"/>
      <c r="P210" s="161">
        <f>O210*H210</f>
        <v>0</v>
      </c>
      <c r="Q210" s="161">
        <v>0</v>
      </c>
      <c r="R210" s="161">
        <f>Q210*H210</f>
        <v>0</v>
      </c>
      <c r="S210" s="161">
        <v>0</v>
      </c>
      <c r="T210" s="16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3" t="s">
        <v>143</v>
      </c>
      <c r="AT210" s="163" t="s">
        <v>139</v>
      </c>
      <c r="AU210" s="163" t="s">
        <v>82</v>
      </c>
      <c r="AY210" s="18" t="s">
        <v>134</v>
      </c>
      <c r="BE210" s="164">
        <f>IF(N210="základní",J210,0)</f>
        <v>0</v>
      </c>
      <c r="BF210" s="164">
        <f>IF(N210="snížená",J210,0)</f>
        <v>0</v>
      </c>
      <c r="BG210" s="164">
        <f>IF(N210="zákl. přenesená",J210,0)</f>
        <v>0</v>
      </c>
      <c r="BH210" s="164">
        <f>IF(N210="sníž. přenesená",J210,0)</f>
        <v>0</v>
      </c>
      <c r="BI210" s="164">
        <f>IF(N210="nulová",J210,0)</f>
        <v>0</v>
      </c>
      <c r="BJ210" s="18" t="s">
        <v>80</v>
      </c>
      <c r="BK210" s="164">
        <f>ROUND(I210*H210,2)</f>
        <v>0</v>
      </c>
      <c r="BL210" s="18" t="s">
        <v>143</v>
      </c>
      <c r="BM210" s="163" t="s">
        <v>833</v>
      </c>
    </row>
    <row r="211" spans="1:65" s="13" customFormat="1">
      <c r="B211" s="165"/>
      <c r="D211" s="166" t="s">
        <v>146</v>
      </c>
      <c r="E211" s="167" t="s">
        <v>1</v>
      </c>
      <c r="F211" s="168" t="s">
        <v>834</v>
      </c>
      <c r="H211" s="169">
        <v>690.10500000000002</v>
      </c>
      <c r="I211" s="170"/>
      <c r="L211" s="165"/>
      <c r="M211" s="171"/>
      <c r="N211" s="172"/>
      <c r="O211" s="172"/>
      <c r="P211" s="172"/>
      <c r="Q211" s="172"/>
      <c r="R211" s="172"/>
      <c r="S211" s="172"/>
      <c r="T211" s="173"/>
      <c r="AT211" s="167" t="s">
        <v>146</v>
      </c>
      <c r="AU211" s="167" t="s">
        <v>82</v>
      </c>
      <c r="AV211" s="13" t="s">
        <v>82</v>
      </c>
      <c r="AW211" s="13" t="s">
        <v>30</v>
      </c>
      <c r="AX211" s="13" t="s">
        <v>73</v>
      </c>
      <c r="AY211" s="167" t="s">
        <v>134</v>
      </c>
    </row>
    <row r="212" spans="1:65" s="14" customFormat="1">
      <c r="B212" s="174"/>
      <c r="D212" s="166" t="s">
        <v>146</v>
      </c>
      <c r="E212" s="175" t="s">
        <v>1</v>
      </c>
      <c r="F212" s="176" t="s">
        <v>148</v>
      </c>
      <c r="H212" s="177">
        <v>690.10500000000002</v>
      </c>
      <c r="I212" s="178"/>
      <c r="L212" s="174"/>
      <c r="M212" s="179"/>
      <c r="N212" s="180"/>
      <c r="O212" s="180"/>
      <c r="P212" s="180"/>
      <c r="Q212" s="180"/>
      <c r="R212" s="180"/>
      <c r="S212" s="180"/>
      <c r="T212" s="181"/>
      <c r="AT212" s="175" t="s">
        <v>146</v>
      </c>
      <c r="AU212" s="175" t="s">
        <v>82</v>
      </c>
      <c r="AV212" s="14" t="s">
        <v>144</v>
      </c>
      <c r="AW212" s="14" t="s">
        <v>30</v>
      </c>
      <c r="AX212" s="14" t="s">
        <v>80</v>
      </c>
      <c r="AY212" s="175" t="s">
        <v>134</v>
      </c>
    </row>
    <row r="213" spans="1:65" s="2" customFormat="1" ht="24.2" customHeight="1">
      <c r="A213" s="33"/>
      <c r="B213" s="150"/>
      <c r="C213" s="151" t="s">
        <v>242</v>
      </c>
      <c r="D213" s="151" t="s">
        <v>139</v>
      </c>
      <c r="E213" s="152" t="s">
        <v>243</v>
      </c>
      <c r="F213" s="153" t="s">
        <v>244</v>
      </c>
      <c r="G213" s="154" t="s">
        <v>235</v>
      </c>
      <c r="H213" s="155">
        <v>46.006999999999998</v>
      </c>
      <c r="I213" s="156"/>
      <c r="J213" s="157">
        <f>ROUND(I213*H213,2)</f>
        <v>0</v>
      </c>
      <c r="K213" s="158"/>
      <c r="L213" s="34"/>
      <c r="M213" s="159" t="s">
        <v>1</v>
      </c>
      <c r="N213" s="160" t="s">
        <v>38</v>
      </c>
      <c r="O213" s="59"/>
      <c r="P213" s="161">
        <f>O213*H213</f>
        <v>0</v>
      </c>
      <c r="Q213" s="161">
        <v>0</v>
      </c>
      <c r="R213" s="161">
        <f>Q213*H213</f>
        <v>0</v>
      </c>
      <c r="S213" s="161">
        <v>0</v>
      </c>
      <c r="T213" s="16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3" t="s">
        <v>143</v>
      </c>
      <c r="AT213" s="163" t="s">
        <v>139</v>
      </c>
      <c r="AU213" s="163" t="s">
        <v>82</v>
      </c>
      <c r="AY213" s="18" t="s">
        <v>134</v>
      </c>
      <c r="BE213" s="164">
        <f>IF(N213="základní",J213,0)</f>
        <v>0</v>
      </c>
      <c r="BF213" s="164">
        <f>IF(N213="snížená",J213,0)</f>
        <v>0</v>
      </c>
      <c r="BG213" s="164">
        <f>IF(N213="zákl. přenesená",J213,0)</f>
        <v>0</v>
      </c>
      <c r="BH213" s="164">
        <f>IF(N213="sníž. přenesená",J213,0)</f>
        <v>0</v>
      </c>
      <c r="BI213" s="164">
        <f>IF(N213="nulová",J213,0)</f>
        <v>0</v>
      </c>
      <c r="BJ213" s="18" t="s">
        <v>80</v>
      </c>
      <c r="BK213" s="164">
        <f>ROUND(I213*H213,2)</f>
        <v>0</v>
      </c>
      <c r="BL213" s="18" t="s">
        <v>143</v>
      </c>
      <c r="BM213" s="163" t="s">
        <v>835</v>
      </c>
    </row>
    <row r="214" spans="1:65" s="2" customFormat="1" ht="33" customHeight="1">
      <c r="A214" s="33"/>
      <c r="B214" s="150"/>
      <c r="C214" s="151" t="s">
        <v>7</v>
      </c>
      <c r="D214" s="151" t="s">
        <v>139</v>
      </c>
      <c r="E214" s="152" t="s">
        <v>246</v>
      </c>
      <c r="F214" s="153" t="s">
        <v>247</v>
      </c>
      <c r="G214" s="154" t="s">
        <v>235</v>
      </c>
      <c r="H214" s="155">
        <v>10</v>
      </c>
      <c r="I214" s="156"/>
      <c r="J214" s="157">
        <f>ROUND(I214*H214,2)</f>
        <v>0</v>
      </c>
      <c r="K214" s="158"/>
      <c r="L214" s="34"/>
      <c r="M214" s="159" t="s">
        <v>1</v>
      </c>
      <c r="N214" s="160" t="s">
        <v>38</v>
      </c>
      <c r="O214" s="59"/>
      <c r="P214" s="161">
        <f>O214*H214</f>
        <v>0</v>
      </c>
      <c r="Q214" s="161">
        <v>0</v>
      </c>
      <c r="R214" s="161">
        <f>Q214*H214</f>
        <v>0</v>
      </c>
      <c r="S214" s="161">
        <v>0</v>
      </c>
      <c r="T214" s="16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3" t="s">
        <v>143</v>
      </c>
      <c r="AT214" s="163" t="s">
        <v>139</v>
      </c>
      <c r="AU214" s="163" t="s">
        <v>82</v>
      </c>
      <c r="AY214" s="18" t="s">
        <v>134</v>
      </c>
      <c r="BE214" s="164">
        <f>IF(N214="základní",J214,0)</f>
        <v>0</v>
      </c>
      <c r="BF214" s="164">
        <f>IF(N214="snížená",J214,0)</f>
        <v>0</v>
      </c>
      <c r="BG214" s="164">
        <f>IF(N214="zákl. přenesená",J214,0)</f>
        <v>0</v>
      </c>
      <c r="BH214" s="164">
        <f>IF(N214="sníž. přenesená",J214,0)</f>
        <v>0</v>
      </c>
      <c r="BI214" s="164">
        <f>IF(N214="nulová",J214,0)</f>
        <v>0</v>
      </c>
      <c r="BJ214" s="18" t="s">
        <v>80</v>
      </c>
      <c r="BK214" s="164">
        <f>ROUND(I214*H214,2)</f>
        <v>0</v>
      </c>
      <c r="BL214" s="18" t="s">
        <v>143</v>
      </c>
      <c r="BM214" s="163" t="s">
        <v>836</v>
      </c>
    </row>
    <row r="215" spans="1:65" s="13" customFormat="1">
      <c r="B215" s="165"/>
      <c r="D215" s="166" t="s">
        <v>146</v>
      </c>
      <c r="E215" s="167" t="s">
        <v>1</v>
      </c>
      <c r="F215" s="168">
        <v>10</v>
      </c>
      <c r="H215" s="169">
        <v>10</v>
      </c>
      <c r="I215" s="170"/>
      <c r="L215" s="165"/>
      <c r="M215" s="171"/>
      <c r="N215" s="172"/>
      <c r="O215" s="172"/>
      <c r="P215" s="172"/>
      <c r="Q215" s="172"/>
      <c r="R215" s="172"/>
      <c r="S215" s="172"/>
      <c r="T215" s="173"/>
      <c r="AT215" s="167" t="s">
        <v>146</v>
      </c>
      <c r="AU215" s="167" t="s">
        <v>82</v>
      </c>
      <c r="AV215" s="13" t="s">
        <v>82</v>
      </c>
      <c r="AW215" s="13" t="s">
        <v>30</v>
      </c>
      <c r="AX215" s="13" t="s">
        <v>73</v>
      </c>
      <c r="AY215" s="167" t="s">
        <v>134</v>
      </c>
    </row>
    <row r="216" spans="1:65" s="14" customFormat="1">
      <c r="B216" s="174"/>
      <c r="D216" s="166" t="s">
        <v>146</v>
      </c>
      <c r="E216" s="175" t="s">
        <v>1</v>
      </c>
      <c r="F216" s="176" t="s">
        <v>148</v>
      </c>
      <c r="H216" s="177">
        <v>10</v>
      </c>
      <c r="I216" s="178"/>
      <c r="L216" s="174"/>
      <c r="M216" s="179"/>
      <c r="N216" s="180"/>
      <c r="O216" s="180"/>
      <c r="P216" s="180"/>
      <c r="Q216" s="180"/>
      <c r="R216" s="180"/>
      <c r="S216" s="180"/>
      <c r="T216" s="181"/>
      <c r="AT216" s="175" t="s">
        <v>146</v>
      </c>
      <c r="AU216" s="175" t="s">
        <v>82</v>
      </c>
      <c r="AV216" s="14" t="s">
        <v>144</v>
      </c>
      <c r="AW216" s="14" t="s">
        <v>30</v>
      </c>
      <c r="AX216" s="14" t="s">
        <v>80</v>
      </c>
      <c r="AY216" s="175" t="s">
        <v>134</v>
      </c>
    </row>
    <row r="217" spans="1:65" s="2" customFormat="1" ht="24.2" customHeight="1">
      <c r="A217" s="33"/>
      <c r="B217" s="150"/>
      <c r="C217" s="151" t="s">
        <v>250</v>
      </c>
      <c r="D217" s="151" t="s">
        <v>139</v>
      </c>
      <c r="E217" s="152" t="s">
        <v>251</v>
      </c>
      <c r="F217" s="153" t="s">
        <v>252</v>
      </c>
      <c r="G217" s="154" t="s">
        <v>235</v>
      </c>
      <c r="H217" s="155">
        <v>4.2</v>
      </c>
      <c r="I217" s="156"/>
      <c r="J217" s="157">
        <f>ROUND(I217*H217,2)</f>
        <v>0</v>
      </c>
      <c r="K217" s="158"/>
      <c r="L217" s="34"/>
      <c r="M217" s="159" t="s">
        <v>1</v>
      </c>
      <c r="N217" s="160" t="s">
        <v>38</v>
      </c>
      <c r="O217" s="59"/>
      <c r="P217" s="161">
        <f>O217*H217</f>
        <v>0</v>
      </c>
      <c r="Q217" s="161">
        <v>0</v>
      </c>
      <c r="R217" s="161">
        <f>Q217*H217</f>
        <v>0</v>
      </c>
      <c r="S217" s="161">
        <v>0</v>
      </c>
      <c r="T217" s="16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63" t="s">
        <v>143</v>
      </c>
      <c r="AT217" s="163" t="s">
        <v>139</v>
      </c>
      <c r="AU217" s="163" t="s">
        <v>82</v>
      </c>
      <c r="AY217" s="18" t="s">
        <v>134</v>
      </c>
      <c r="BE217" s="164">
        <f>IF(N217="základní",J217,0)</f>
        <v>0</v>
      </c>
      <c r="BF217" s="164">
        <f>IF(N217="snížená",J217,0)</f>
        <v>0</v>
      </c>
      <c r="BG217" s="164">
        <f>IF(N217="zákl. přenesená",J217,0)</f>
        <v>0</v>
      </c>
      <c r="BH217" s="164">
        <f>IF(N217="sníž. přenesená",J217,0)</f>
        <v>0</v>
      </c>
      <c r="BI217" s="164">
        <f>IF(N217="nulová",J217,0)</f>
        <v>0</v>
      </c>
      <c r="BJ217" s="18" t="s">
        <v>80</v>
      </c>
      <c r="BK217" s="164">
        <f>ROUND(I217*H217,2)</f>
        <v>0</v>
      </c>
      <c r="BL217" s="18" t="s">
        <v>143</v>
      </c>
      <c r="BM217" s="163" t="s">
        <v>837</v>
      </c>
    </row>
    <row r="218" spans="1:65" s="13" customFormat="1">
      <c r="B218" s="165"/>
      <c r="D218" s="166" t="s">
        <v>146</v>
      </c>
      <c r="E218" s="167" t="s">
        <v>1</v>
      </c>
      <c r="F218" s="168" t="s">
        <v>838</v>
      </c>
      <c r="H218" s="169">
        <v>4.2</v>
      </c>
      <c r="I218" s="170"/>
      <c r="L218" s="165"/>
      <c r="M218" s="171"/>
      <c r="N218" s="172"/>
      <c r="O218" s="172"/>
      <c r="P218" s="172"/>
      <c r="Q218" s="172"/>
      <c r="R218" s="172"/>
      <c r="S218" s="172"/>
      <c r="T218" s="173"/>
      <c r="AT218" s="167" t="s">
        <v>146</v>
      </c>
      <c r="AU218" s="167" t="s">
        <v>82</v>
      </c>
      <c r="AV218" s="13" t="s">
        <v>82</v>
      </c>
      <c r="AW218" s="13" t="s">
        <v>30</v>
      </c>
      <c r="AX218" s="13" t="s">
        <v>73</v>
      </c>
      <c r="AY218" s="167" t="s">
        <v>134</v>
      </c>
    </row>
    <row r="219" spans="1:65" s="14" customFormat="1">
      <c r="B219" s="174"/>
      <c r="D219" s="166" t="s">
        <v>146</v>
      </c>
      <c r="E219" s="175" t="s">
        <v>1</v>
      </c>
      <c r="F219" s="176" t="s">
        <v>148</v>
      </c>
      <c r="H219" s="177">
        <v>4.2</v>
      </c>
      <c r="I219" s="178"/>
      <c r="L219" s="174"/>
      <c r="M219" s="179"/>
      <c r="N219" s="180"/>
      <c r="O219" s="180"/>
      <c r="P219" s="180"/>
      <c r="Q219" s="180"/>
      <c r="R219" s="180"/>
      <c r="S219" s="180"/>
      <c r="T219" s="181"/>
      <c r="AT219" s="175" t="s">
        <v>146</v>
      </c>
      <c r="AU219" s="175" t="s">
        <v>82</v>
      </c>
      <c r="AV219" s="14" t="s">
        <v>144</v>
      </c>
      <c r="AW219" s="14" t="s">
        <v>30</v>
      </c>
      <c r="AX219" s="14" t="s">
        <v>80</v>
      </c>
      <c r="AY219" s="175" t="s">
        <v>134</v>
      </c>
    </row>
    <row r="220" spans="1:65" s="2" customFormat="1" ht="37.9" customHeight="1">
      <c r="A220" s="33"/>
      <c r="B220" s="150"/>
      <c r="C220" s="151" t="s">
        <v>255</v>
      </c>
      <c r="D220" s="151" t="s">
        <v>139</v>
      </c>
      <c r="E220" s="152" t="s">
        <v>256</v>
      </c>
      <c r="F220" s="211" t="s">
        <v>257</v>
      </c>
      <c r="G220" s="154" t="s">
        <v>235</v>
      </c>
      <c r="H220" s="155">
        <v>17.937000000000001</v>
      </c>
      <c r="I220" s="156"/>
      <c r="J220" s="157">
        <f>ROUND(I220*H220,2)</f>
        <v>0</v>
      </c>
      <c r="K220" s="158"/>
      <c r="L220" s="34"/>
      <c r="M220" s="159" t="s">
        <v>1</v>
      </c>
      <c r="N220" s="160" t="s">
        <v>38</v>
      </c>
      <c r="O220" s="59"/>
      <c r="P220" s="161">
        <f>O220*H220</f>
        <v>0</v>
      </c>
      <c r="Q220" s="161">
        <v>0</v>
      </c>
      <c r="R220" s="161">
        <f>Q220*H220</f>
        <v>0</v>
      </c>
      <c r="S220" s="161">
        <v>0</v>
      </c>
      <c r="T220" s="16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3" t="s">
        <v>143</v>
      </c>
      <c r="AT220" s="163" t="s">
        <v>139</v>
      </c>
      <c r="AU220" s="163" t="s">
        <v>82</v>
      </c>
      <c r="AY220" s="18" t="s">
        <v>134</v>
      </c>
      <c r="BE220" s="164">
        <f>IF(N220="základní",J220,0)</f>
        <v>0</v>
      </c>
      <c r="BF220" s="164">
        <f>IF(N220="snížená",J220,0)</f>
        <v>0</v>
      </c>
      <c r="BG220" s="164">
        <f>IF(N220="zákl. přenesená",J220,0)</f>
        <v>0</v>
      </c>
      <c r="BH220" s="164">
        <f>IF(N220="sníž. přenesená",J220,0)</f>
        <v>0</v>
      </c>
      <c r="BI220" s="164">
        <f>IF(N220="nulová",J220,0)</f>
        <v>0</v>
      </c>
      <c r="BJ220" s="18" t="s">
        <v>80</v>
      </c>
      <c r="BK220" s="164">
        <f>ROUND(I220*H220,2)</f>
        <v>0</v>
      </c>
      <c r="BL220" s="18" t="s">
        <v>143</v>
      </c>
      <c r="BM220" s="163" t="s">
        <v>839</v>
      </c>
    </row>
    <row r="221" spans="1:65" s="13" customFormat="1">
      <c r="B221" s="165"/>
      <c r="D221" s="166" t="s">
        <v>146</v>
      </c>
      <c r="E221" s="167" t="s">
        <v>1</v>
      </c>
      <c r="F221" s="168" t="s">
        <v>840</v>
      </c>
      <c r="H221" s="169">
        <v>17.937000000000001</v>
      </c>
      <c r="I221" s="170"/>
      <c r="L221" s="165"/>
      <c r="M221" s="171"/>
      <c r="N221" s="172"/>
      <c r="O221" s="172"/>
      <c r="P221" s="172"/>
      <c r="Q221" s="172"/>
      <c r="R221" s="172"/>
      <c r="S221" s="172"/>
      <c r="T221" s="173"/>
      <c r="AT221" s="167" t="s">
        <v>146</v>
      </c>
      <c r="AU221" s="167" t="s">
        <v>82</v>
      </c>
      <c r="AV221" s="13" t="s">
        <v>82</v>
      </c>
      <c r="AW221" s="13" t="s">
        <v>30</v>
      </c>
      <c r="AX221" s="13" t="s">
        <v>80</v>
      </c>
      <c r="AY221" s="167" t="s">
        <v>134</v>
      </c>
    </row>
    <row r="222" spans="1:65" s="2" customFormat="1" ht="24.2" customHeight="1">
      <c r="A222" s="33"/>
      <c r="B222" s="150"/>
      <c r="C222" s="151" t="s">
        <v>260</v>
      </c>
      <c r="D222" s="151" t="s">
        <v>139</v>
      </c>
      <c r="E222" s="152" t="s">
        <v>261</v>
      </c>
      <c r="F222" s="153" t="s">
        <v>262</v>
      </c>
      <c r="G222" s="154" t="s">
        <v>235</v>
      </c>
      <c r="H222" s="155">
        <v>13.87</v>
      </c>
      <c r="I222" s="156"/>
      <c r="J222" s="157">
        <f>ROUND(I222*H222,2)</f>
        <v>0</v>
      </c>
      <c r="K222" s="158"/>
      <c r="L222" s="34"/>
      <c r="M222" s="159" t="s">
        <v>1</v>
      </c>
      <c r="N222" s="160" t="s">
        <v>38</v>
      </c>
      <c r="O222" s="59"/>
      <c r="P222" s="161">
        <f>O222*H222</f>
        <v>0</v>
      </c>
      <c r="Q222" s="161">
        <v>0</v>
      </c>
      <c r="R222" s="161">
        <f>Q222*H222</f>
        <v>0</v>
      </c>
      <c r="S222" s="161">
        <v>0</v>
      </c>
      <c r="T222" s="16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3" t="s">
        <v>143</v>
      </c>
      <c r="AT222" s="163" t="s">
        <v>139</v>
      </c>
      <c r="AU222" s="163" t="s">
        <v>82</v>
      </c>
      <c r="AY222" s="18" t="s">
        <v>134</v>
      </c>
      <c r="BE222" s="164">
        <f>IF(N222="základní",J222,0)</f>
        <v>0</v>
      </c>
      <c r="BF222" s="164">
        <f>IF(N222="snížená",J222,0)</f>
        <v>0</v>
      </c>
      <c r="BG222" s="164">
        <f>IF(N222="zákl. přenesená",J222,0)</f>
        <v>0</v>
      </c>
      <c r="BH222" s="164">
        <f>IF(N222="sníž. přenesená",J222,0)</f>
        <v>0</v>
      </c>
      <c r="BI222" s="164">
        <f>IF(N222="nulová",J222,0)</f>
        <v>0</v>
      </c>
      <c r="BJ222" s="18" t="s">
        <v>80</v>
      </c>
      <c r="BK222" s="164">
        <f>ROUND(I222*H222,2)</f>
        <v>0</v>
      </c>
      <c r="BL222" s="18" t="s">
        <v>143</v>
      </c>
      <c r="BM222" s="163" t="s">
        <v>841</v>
      </c>
    </row>
    <row r="223" spans="1:65" s="13" customFormat="1">
      <c r="B223" s="165"/>
      <c r="D223" s="166" t="s">
        <v>146</v>
      </c>
      <c r="E223" s="167" t="s">
        <v>1</v>
      </c>
      <c r="F223" s="168" t="s">
        <v>1018</v>
      </c>
      <c r="H223" s="169">
        <v>8.8699999999999992</v>
      </c>
      <c r="I223" s="170"/>
      <c r="L223" s="165"/>
      <c r="M223" s="171"/>
      <c r="N223" s="172"/>
      <c r="O223" s="172"/>
      <c r="P223" s="172"/>
      <c r="Q223" s="172"/>
      <c r="R223" s="172"/>
      <c r="S223" s="172"/>
      <c r="T223" s="173"/>
      <c r="AT223" s="167" t="s">
        <v>146</v>
      </c>
      <c r="AU223" s="167" t="s">
        <v>82</v>
      </c>
      <c r="AV223" s="13" t="s">
        <v>82</v>
      </c>
      <c r="AW223" s="13" t="s">
        <v>30</v>
      </c>
      <c r="AX223" s="13" t="s">
        <v>73</v>
      </c>
      <c r="AY223" s="167" t="s">
        <v>134</v>
      </c>
    </row>
    <row r="224" spans="1:65" s="14" customFormat="1">
      <c r="B224" s="174"/>
      <c r="D224" s="166" t="s">
        <v>146</v>
      </c>
      <c r="E224" s="175" t="s">
        <v>1</v>
      </c>
      <c r="F224" s="176" t="s">
        <v>148</v>
      </c>
      <c r="H224" s="177">
        <v>8.8699999999999992</v>
      </c>
      <c r="I224" s="178"/>
      <c r="L224" s="174"/>
      <c r="M224" s="179"/>
      <c r="N224" s="180"/>
      <c r="O224" s="180"/>
      <c r="P224" s="180"/>
      <c r="Q224" s="180"/>
      <c r="R224" s="180"/>
      <c r="S224" s="180"/>
      <c r="T224" s="181"/>
      <c r="AT224" s="175" t="s">
        <v>146</v>
      </c>
      <c r="AU224" s="175" t="s">
        <v>82</v>
      </c>
      <c r="AV224" s="14" t="s">
        <v>144</v>
      </c>
      <c r="AW224" s="14" t="s">
        <v>30</v>
      </c>
      <c r="AX224" s="14" t="s">
        <v>80</v>
      </c>
      <c r="AY224" s="175" t="s">
        <v>134</v>
      </c>
    </row>
    <row r="225" spans="1:65" s="12" customFormat="1" ht="22.9" customHeight="1">
      <c r="B225" s="137"/>
      <c r="D225" s="138" t="s">
        <v>72</v>
      </c>
      <c r="E225" s="148" t="s">
        <v>265</v>
      </c>
      <c r="F225" s="148" t="s">
        <v>266</v>
      </c>
      <c r="I225" s="140"/>
      <c r="J225" s="149">
        <f>BK225</f>
        <v>0</v>
      </c>
      <c r="L225" s="137"/>
      <c r="M225" s="142"/>
      <c r="N225" s="143"/>
      <c r="O225" s="143"/>
      <c r="P225" s="144">
        <f>P226</f>
        <v>0</v>
      </c>
      <c r="Q225" s="143"/>
      <c r="R225" s="144">
        <f>R226</f>
        <v>0</v>
      </c>
      <c r="S225" s="143"/>
      <c r="T225" s="145">
        <f>T226</f>
        <v>0</v>
      </c>
      <c r="AR225" s="138" t="s">
        <v>80</v>
      </c>
      <c r="AT225" s="146" t="s">
        <v>72</v>
      </c>
      <c r="AU225" s="146" t="s">
        <v>80</v>
      </c>
      <c r="AY225" s="138" t="s">
        <v>134</v>
      </c>
      <c r="BK225" s="147">
        <f>BK226</f>
        <v>0</v>
      </c>
    </row>
    <row r="226" spans="1:65" s="2" customFormat="1" ht="16.5" customHeight="1">
      <c r="A226" s="33"/>
      <c r="B226" s="150"/>
      <c r="C226" s="151" t="s">
        <v>249</v>
      </c>
      <c r="D226" s="151" t="s">
        <v>139</v>
      </c>
      <c r="E226" s="152" t="s">
        <v>267</v>
      </c>
      <c r="F226" s="153" t="s">
        <v>268</v>
      </c>
      <c r="G226" s="154" t="s">
        <v>235</v>
      </c>
      <c r="H226" s="155">
        <v>1.498</v>
      </c>
      <c r="I226" s="156"/>
      <c r="J226" s="157">
        <f>ROUND(I226*H226,2)</f>
        <v>0</v>
      </c>
      <c r="K226" s="158"/>
      <c r="L226" s="34"/>
      <c r="M226" s="159" t="s">
        <v>1</v>
      </c>
      <c r="N226" s="160" t="s">
        <v>38</v>
      </c>
      <c r="O226" s="59"/>
      <c r="P226" s="161">
        <f>O226*H226</f>
        <v>0</v>
      </c>
      <c r="Q226" s="161">
        <v>0</v>
      </c>
      <c r="R226" s="161">
        <f>Q226*H226</f>
        <v>0</v>
      </c>
      <c r="S226" s="161">
        <v>0</v>
      </c>
      <c r="T226" s="16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3" t="s">
        <v>143</v>
      </c>
      <c r="AT226" s="163" t="s">
        <v>139</v>
      </c>
      <c r="AU226" s="163" t="s">
        <v>82</v>
      </c>
      <c r="AY226" s="18" t="s">
        <v>134</v>
      </c>
      <c r="BE226" s="164">
        <f>IF(N226="základní",J226,0)</f>
        <v>0</v>
      </c>
      <c r="BF226" s="164">
        <f>IF(N226="snížená",J226,0)</f>
        <v>0</v>
      </c>
      <c r="BG226" s="164">
        <f>IF(N226="zákl. přenesená",J226,0)</f>
        <v>0</v>
      </c>
      <c r="BH226" s="164">
        <f>IF(N226="sníž. přenesená",J226,0)</f>
        <v>0</v>
      </c>
      <c r="BI226" s="164">
        <f>IF(N226="nulová",J226,0)</f>
        <v>0</v>
      </c>
      <c r="BJ226" s="18" t="s">
        <v>80</v>
      </c>
      <c r="BK226" s="164">
        <f>ROUND(I226*H226,2)</f>
        <v>0</v>
      </c>
      <c r="BL226" s="18" t="s">
        <v>143</v>
      </c>
      <c r="BM226" s="163" t="s">
        <v>842</v>
      </c>
    </row>
    <row r="227" spans="1:65" s="12" customFormat="1" ht="25.9" customHeight="1">
      <c r="B227" s="137"/>
      <c r="D227" s="138" t="s">
        <v>72</v>
      </c>
      <c r="E227" s="139" t="s">
        <v>270</v>
      </c>
      <c r="F227" s="139" t="s">
        <v>271</v>
      </c>
      <c r="I227" s="140"/>
      <c r="J227" s="141">
        <f>BK227</f>
        <v>0</v>
      </c>
      <c r="L227" s="137"/>
      <c r="M227" s="142"/>
      <c r="N227" s="143"/>
      <c r="O227" s="143"/>
      <c r="P227" s="144">
        <f>P228+P232+P237+P361+P455+P485</f>
        <v>0</v>
      </c>
      <c r="Q227" s="143"/>
      <c r="R227" s="144">
        <f>R228+R232+R237+R361+R455+R485</f>
        <v>14.629659850000001</v>
      </c>
      <c r="S227" s="143"/>
      <c r="T227" s="145">
        <f>T228+T232+T237+T361+T455+T485</f>
        <v>21.345959000000001</v>
      </c>
      <c r="AR227" s="138" t="s">
        <v>82</v>
      </c>
      <c r="AT227" s="146" t="s">
        <v>72</v>
      </c>
      <c r="AU227" s="146" t="s">
        <v>73</v>
      </c>
      <c r="AY227" s="138" t="s">
        <v>134</v>
      </c>
      <c r="BK227" s="147">
        <f>BK228+BK232+BK237+BK361+BK455+BK485</f>
        <v>0</v>
      </c>
    </row>
    <row r="228" spans="1:65" s="12" customFormat="1" ht="22.9" customHeight="1">
      <c r="B228" s="137"/>
      <c r="D228" s="138" t="s">
        <v>72</v>
      </c>
      <c r="E228" s="148" t="s">
        <v>272</v>
      </c>
      <c r="F228" s="148" t="s">
        <v>273</v>
      </c>
      <c r="I228" s="140"/>
      <c r="J228" s="149">
        <f>BK228</f>
        <v>0</v>
      </c>
      <c r="L228" s="137"/>
      <c r="M228" s="142"/>
      <c r="N228" s="143"/>
      <c r="O228" s="143"/>
      <c r="P228" s="144">
        <f>SUM(P229:P231)</f>
        <v>0</v>
      </c>
      <c r="Q228" s="143"/>
      <c r="R228" s="144">
        <f>SUM(R229:R231)</f>
        <v>0</v>
      </c>
      <c r="S228" s="143"/>
      <c r="T228" s="145">
        <f>SUM(T229:T231)</f>
        <v>4.5120000000000005</v>
      </c>
      <c r="AR228" s="138" t="s">
        <v>82</v>
      </c>
      <c r="AT228" s="146" t="s">
        <v>72</v>
      </c>
      <c r="AU228" s="146" t="s">
        <v>80</v>
      </c>
      <c r="AY228" s="138" t="s">
        <v>134</v>
      </c>
      <c r="BK228" s="147">
        <f>SUM(BK229:BK231)</f>
        <v>0</v>
      </c>
    </row>
    <row r="229" spans="1:65" s="2" customFormat="1" ht="24.2" customHeight="1">
      <c r="A229" s="33"/>
      <c r="B229" s="150"/>
      <c r="C229" s="151" t="s">
        <v>274</v>
      </c>
      <c r="D229" s="151" t="s">
        <v>139</v>
      </c>
      <c r="E229" s="152" t="s">
        <v>275</v>
      </c>
      <c r="F229" s="153" t="s">
        <v>276</v>
      </c>
      <c r="G229" s="154" t="s">
        <v>142</v>
      </c>
      <c r="H229" s="155">
        <v>752</v>
      </c>
      <c r="I229" s="156"/>
      <c r="J229" s="157">
        <f>ROUND(I229*H229,2)</f>
        <v>0</v>
      </c>
      <c r="K229" s="158"/>
      <c r="L229" s="34"/>
      <c r="M229" s="159" t="s">
        <v>1</v>
      </c>
      <c r="N229" s="160" t="s">
        <v>38</v>
      </c>
      <c r="O229" s="59"/>
      <c r="P229" s="161">
        <f>O229*H229</f>
        <v>0</v>
      </c>
      <c r="Q229" s="161">
        <v>0</v>
      </c>
      <c r="R229" s="161">
        <f>Q229*H229</f>
        <v>0</v>
      </c>
      <c r="S229" s="161">
        <v>6.0000000000000001E-3</v>
      </c>
      <c r="T229" s="162">
        <f>S229*H229</f>
        <v>4.5120000000000005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3" t="s">
        <v>219</v>
      </c>
      <c r="AT229" s="163" t="s">
        <v>139</v>
      </c>
      <c r="AU229" s="163" t="s">
        <v>82</v>
      </c>
      <c r="AY229" s="18" t="s">
        <v>134</v>
      </c>
      <c r="BE229" s="164">
        <f>IF(N229="základní",J229,0)</f>
        <v>0</v>
      </c>
      <c r="BF229" s="164">
        <f>IF(N229="snížená",J229,0)</f>
        <v>0</v>
      </c>
      <c r="BG229" s="164">
        <f>IF(N229="zákl. přenesená",J229,0)</f>
        <v>0</v>
      </c>
      <c r="BH229" s="164">
        <f>IF(N229="sníž. přenesená",J229,0)</f>
        <v>0</v>
      </c>
      <c r="BI229" s="164">
        <f>IF(N229="nulová",J229,0)</f>
        <v>0</v>
      </c>
      <c r="BJ229" s="18" t="s">
        <v>80</v>
      </c>
      <c r="BK229" s="164">
        <f>ROUND(I229*H229,2)</f>
        <v>0</v>
      </c>
      <c r="BL229" s="18" t="s">
        <v>219</v>
      </c>
      <c r="BM229" s="163" t="s">
        <v>843</v>
      </c>
    </row>
    <row r="230" spans="1:65" s="13" customFormat="1">
      <c r="B230" s="165"/>
      <c r="D230" s="166" t="s">
        <v>146</v>
      </c>
      <c r="E230" s="167" t="s">
        <v>1</v>
      </c>
      <c r="F230" s="168">
        <v>752</v>
      </c>
      <c r="H230" s="169">
        <v>752</v>
      </c>
      <c r="I230" s="170"/>
      <c r="L230" s="165"/>
      <c r="M230" s="171"/>
      <c r="N230" s="172"/>
      <c r="O230" s="172"/>
      <c r="P230" s="172"/>
      <c r="Q230" s="172"/>
      <c r="R230" s="172"/>
      <c r="S230" s="172"/>
      <c r="T230" s="173"/>
      <c r="AT230" s="167" t="s">
        <v>146</v>
      </c>
      <c r="AU230" s="167" t="s">
        <v>82</v>
      </c>
      <c r="AV230" s="13" t="s">
        <v>82</v>
      </c>
      <c r="AW230" s="13" t="s">
        <v>30</v>
      </c>
      <c r="AX230" s="13" t="s">
        <v>73</v>
      </c>
      <c r="AY230" s="167" t="s">
        <v>134</v>
      </c>
    </row>
    <row r="231" spans="1:65" s="14" customFormat="1">
      <c r="B231" s="174"/>
      <c r="D231" s="166" t="s">
        <v>146</v>
      </c>
      <c r="E231" s="175" t="s">
        <v>1</v>
      </c>
      <c r="F231" s="176" t="s">
        <v>148</v>
      </c>
      <c r="H231" s="177">
        <v>752</v>
      </c>
      <c r="I231" s="178"/>
      <c r="L231" s="174"/>
      <c r="M231" s="179"/>
      <c r="N231" s="180"/>
      <c r="O231" s="180"/>
      <c r="P231" s="180"/>
      <c r="Q231" s="180"/>
      <c r="R231" s="180"/>
      <c r="S231" s="180"/>
      <c r="T231" s="181"/>
      <c r="AT231" s="175" t="s">
        <v>146</v>
      </c>
      <c r="AU231" s="175" t="s">
        <v>82</v>
      </c>
      <c r="AV231" s="14" t="s">
        <v>144</v>
      </c>
      <c r="AW231" s="14" t="s">
        <v>30</v>
      </c>
      <c r="AX231" s="14" t="s">
        <v>80</v>
      </c>
      <c r="AY231" s="175" t="s">
        <v>134</v>
      </c>
    </row>
    <row r="232" spans="1:65" s="12" customFormat="1" ht="22.9" customHeight="1">
      <c r="B232" s="137"/>
      <c r="D232" s="138" t="s">
        <v>72</v>
      </c>
      <c r="E232" s="148">
        <v>721</v>
      </c>
      <c r="F232" s="148" t="s">
        <v>280</v>
      </c>
      <c r="I232" s="140"/>
      <c r="J232" s="149">
        <f>BK232</f>
        <v>0</v>
      </c>
      <c r="L232" s="137"/>
      <c r="M232" s="142"/>
      <c r="N232" s="143"/>
      <c r="O232" s="143"/>
      <c r="P232" s="144">
        <f>SUM(P233:P236)</f>
        <v>0</v>
      </c>
      <c r="Q232" s="143"/>
      <c r="R232" s="144">
        <f>SUM(R233:R236)</f>
        <v>0.18540000000000001</v>
      </c>
      <c r="S232" s="143"/>
      <c r="T232" s="145">
        <f>SUM(T233:T236)</f>
        <v>0</v>
      </c>
      <c r="AR232" s="138" t="s">
        <v>82</v>
      </c>
      <c r="AT232" s="146" t="s">
        <v>72</v>
      </c>
      <c r="AU232" s="146" t="s">
        <v>80</v>
      </c>
      <c r="AY232" s="138" t="s">
        <v>134</v>
      </c>
      <c r="BK232" s="147">
        <f>SUM(BK233:BK236)</f>
        <v>0</v>
      </c>
    </row>
    <row r="233" spans="1:65" s="2" customFormat="1" ht="16.5" customHeight="1">
      <c r="A233" s="33"/>
      <c r="B233" s="150"/>
      <c r="C233" s="151" t="s">
        <v>281</v>
      </c>
      <c r="D233" s="151" t="s">
        <v>139</v>
      </c>
      <c r="E233" s="152" t="s">
        <v>282</v>
      </c>
      <c r="F233" s="153" t="s">
        <v>283</v>
      </c>
      <c r="G233" s="154" t="s">
        <v>206</v>
      </c>
      <c r="H233" s="155">
        <v>6</v>
      </c>
      <c r="I233" s="156"/>
      <c r="J233" s="157">
        <f>ROUND(I233*H233,2)</f>
        <v>0</v>
      </c>
      <c r="K233" s="158"/>
      <c r="L233" s="34"/>
      <c r="M233" s="159" t="s">
        <v>1</v>
      </c>
      <c r="N233" s="160" t="s">
        <v>38</v>
      </c>
      <c r="O233" s="59"/>
      <c r="P233" s="161">
        <f>O233*H233</f>
        <v>0</v>
      </c>
      <c r="Q233" s="161">
        <v>3.09E-2</v>
      </c>
      <c r="R233" s="161">
        <f>Q233*H233</f>
        <v>0.18540000000000001</v>
      </c>
      <c r="S233" s="161">
        <v>0</v>
      </c>
      <c r="T233" s="16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3" t="s">
        <v>219</v>
      </c>
      <c r="AT233" s="163" t="s">
        <v>139</v>
      </c>
      <c r="AU233" s="163" t="s">
        <v>82</v>
      </c>
      <c r="AY233" s="18" t="s">
        <v>134</v>
      </c>
      <c r="BE233" s="164">
        <f>IF(N233="základní",J233,0)</f>
        <v>0</v>
      </c>
      <c r="BF233" s="164">
        <f>IF(N233="snížená",J233,0)</f>
        <v>0</v>
      </c>
      <c r="BG233" s="164">
        <f>IF(N233="zákl. přenesená",J233,0)</f>
        <v>0</v>
      </c>
      <c r="BH233" s="164">
        <f>IF(N233="sníž. přenesená",J233,0)</f>
        <v>0</v>
      </c>
      <c r="BI233" s="164">
        <f>IF(N233="nulová",J233,0)</f>
        <v>0</v>
      </c>
      <c r="BJ233" s="18" t="s">
        <v>80</v>
      </c>
      <c r="BK233" s="164">
        <f>ROUND(I233*H233,2)</f>
        <v>0</v>
      </c>
      <c r="BL233" s="18" t="s">
        <v>219</v>
      </c>
      <c r="BM233" s="163" t="s">
        <v>844</v>
      </c>
    </row>
    <row r="234" spans="1:65" s="13" customFormat="1">
      <c r="B234" s="165"/>
      <c r="D234" s="166" t="s">
        <v>146</v>
      </c>
      <c r="E234" s="167" t="s">
        <v>1</v>
      </c>
      <c r="F234" s="168" t="s">
        <v>845</v>
      </c>
      <c r="H234" s="169">
        <v>6</v>
      </c>
      <c r="I234" s="170"/>
      <c r="L234" s="165"/>
      <c r="M234" s="171"/>
      <c r="N234" s="172"/>
      <c r="O234" s="172"/>
      <c r="P234" s="172"/>
      <c r="Q234" s="172"/>
      <c r="R234" s="172"/>
      <c r="S234" s="172"/>
      <c r="T234" s="173"/>
      <c r="AT234" s="167" t="s">
        <v>146</v>
      </c>
      <c r="AU234" s="167" t="s">
        <v>82</v>
      </c>
      <c r="AV234" s="13" t="s">
        <v>82</v>
      </c>
      <c r="AW234" s="13" t="s">
        <v>30</v>
      </c>
      <c r="AX234" s="13" t="s">
        <v>73</v>
      </c>
      <c r="AY234" s="167" t="s">
        <v>134</v>
      </c>
    </row>
    <row r="235" spans="1:65" s="14" customFormat="1">
      <c r="B235" s="174"/>
      <c r="D235" s="166" t="s">
        <v>146</v>
      </c>
      <c r="E235" s="175" t="s">
        <v>1</v>
      </c>
      <c r="F235" s="176" t="s">
        <v>148</v>
      </c>
      <c r="H235" s="177">
        <v>6</v>
      </c>
      <c r="I235" s="178"/>
      <c r="L235" s="174"/>
      <c r="M235" s="179"/>
      <c r="N235" s="180"/>
      <c r="O235" s="180"/>
      <c r="P235" s="180"/>
      <c r="Q235" s="180"/>
      <c r="R235" s="180"/>
      <c r="S235" s="180"/>
      <c r="T235" s="181"/>
      <c r="AT235" s="175" t="s">
        <v>146</v>
      </c>
      <c r="AU235" s="175" t="s">
        <v>82</v>
      </c>
      <c r="AV235" s="14" t="s">
        <v>144</v>
      </c>
      <c r="AW235" s="14" t="s">
        <v>30</v>
      </c>
      <c r="AX235" s="14" t="s">
        <v>80</v>
      </c>
      <c r="AY235" s="175" t="s">
        <v>134</v>
      </c>
    </row>
    <row r="236" spans="1:65" s="2" customFormat="1" ht="24.2" customHeight="1">
      <c r="A236" s="33"/>
      <c r="B236" s="150"/>
      <c r="C236" s="151" t="s">
        <v>286</v>
      </c>
      <c r="D236" s="151" t="s">
        <v>139</v>
      </c>
      <c r="E236" s="152" t="s">
        <v>287</v>
      </c>
      <c r="F236" s="153" t="s">
        <v>288</v>
      </c>
      <c r="G236" s="154" t="s">
        <v>235</v>
      </c>
      <c r="H236" s="155">
        <v>0.185</v>
      </c>
      <c r="I236" s="156"/>
      <c r="J236" s="157">
        <f>ROUND(I236*H236,2)</f>
        <v>0</v>
      </c>
      <c r="K236" s="158"/>
      <c r="L236" s="34"/>
      <c r="M236" s="159" t="s">
        <v>1</v>
      </c>
      <c r="N236" s="160" t="s">
        <v>38</v>
      </c>
      <c r="O236" s="59"/>
      <c r="P236" s="161">
        <f>O236*H236</f>
        <v>0</v>
      </c>
      <c r="Q236" s="161">
        <v>0</v>
      </c>
      <c r="R236" s="161">
        <f>Q236*H236</f>
        <v>0</v>
      </c>
      <c r="S236" s="161">
        <v>0</v>
      </c>
      <c r="T236" s="16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3" t="s">
        <v>219</v>
      </c>
      <c r="AT236" s="163" t="s">
        <v>139</v>
      </c>
      <c r="AU236" s="163" t="s">
        <v>82</v>
      </c>
      <c r="AY236" s="18" t="s">
        <v>134</v>
      </c>
      <c r="BE236" s="164">
        <f>IF(N236="základní",J236,0)</f>
        <v>0</v>
      </c>
      <c r="BF236" s="164">
        <f>IF(N236="snížená",J236,0)</f>
        <v>0</v>
      </c>
      <c r="BG236" s="164">
        <f>IF(N236="zákl. přenesená",J236,0)</f>
        <v>0</v>
      </c>
      <c r="BH236" s="164">
        <f>IF(N236="sníž. přenesená",J236,0)</f>
        <v>0</v>
      </c>
      <c r="BI236" s="164">
        <f>IF(N236="nulová",J236,0)</f>
        <v>0</v>
      </c>
      <c r="BJ236" s="18" t="s">
        <v>80</v>
      </c>
      <c r="BK236" s="164">
        <f>ROUND(I236*H236,2)</f>
        <v>0</v>
      </c>
      <c r="BL236" s="18" t="s">
        <v>219</v>
      </c>
      <c r="BM236" s="163" t="s">
        <v>846</v>
      </c>
    </row>
    <row r="237" spans="1:65" s="12" customFormat="1" ht="22.9" customHeight="1">
      <c r="B237" s="137"/>
      <c r="D237" s="138" t="s">
        <v>72</v>
      </c>
      <c r="E237" s="148" t="s">
        <v>290</v>
      </c>
      <c r="F237" s="148" t="s">
        <v>291</v>
      </c>
      <c r="I237" s="140"/>
      <c r="J237" s="149">
        <f>BK237</f>
        <v>0</v>
      </c>
      <c r="L237" s="137"/>
      <c r="M237" s="142"/>
      <c r="N237" s="143"/>
      <c r="O237" s="143"/>
      <c r="P237" s="144">
        <f>SUM(P238:P360)</f>
        <v>0</v>
      </c>
      <c r="Q237" s="143"/>
      <c r="R237" s="144">
        <f>SUM(R238:R360)</f>
        <v>6.9894020000000001</v>
      </c>
      <c r="S237" s="143"/>
      <c r="T237" s="145">
        <f>SUM(T238:T360)</f>
        <v>1.9585920000000001</v>
      </c>
      <c r="AR237" s="138" t="s">
        <v>82</v>
      </c>
      <c r="AT237" s="146" t="s">
        <v>72</v>
      </c>
      <c r="AU237" s="146" t="s">
        <v>80</v>
      </c>
      <c r="AY237" s="138" t="s">
        <v>134</v>
      </c>
      <c r="BK237" s="147">
        <f>SUM(BK238:BK360)</f>
        <v>0</v>
      </c>
    </row>
    <row r="238" spans="1:65" s="2" customFormat="1" ht="24.2" customHeight="1">
      <c r="A238" s="33"/>
      <c r="B238" s="150"/>
      <c r="C238" s="151" t="s">
        <v>292</v>
      </c>
      <c r="D238" s="151" t="s">
        <v>139</v>
      </c>
      <c r="E238" s="152" t="s">
        <v>293</v>
      </c>
      <c r="F238" s="153" t="s">
        <v>294</v>
      </c>
      <c r="G238" s="154" t="s">
        <v>156</v>
      </c>
      <c r="H238" s="155">
        <v>12.6</v>
      </c>
      <c r="I238" s="156"/>
      <c r="J238" s="157">
        <f>ROUND(I238*H238,2)</f>
        <v>0</v>
      </c>
      <c r="K238" s="158"/>
      <c r="L238" s="34"/>
      <c r="M238" s="159" t="s">
        <v>1</v>
      </c>
      <c r="N238" s="160" t="s">
        <v>38</v>
      </c>
      <c r="O238" s="59"/>
      <c r="P238" s="161">
        <f>O238*H238</f>
        <v>0</v>
      </c>
      <c r="Q238" s="161">
        <v>0</v>
      </c>
      <c r="R238" s="161">
        <f>Q238*H238</f>
        <v>0</v>
      </c>
      <c r="S238" s="161">
        <v>1.4E-2</v>
      </c>
      <c r="T238" s="162">
        <f>S238*H238</f>
        <v>0.1764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63" t="s">
        <v>219</v>
      </c>
      <c r="AT238" s="163" t="s">
        <v>139</v>
      </c>
      <c r="AU238" s="163" t="s">
        <v>82</v>
      </c>
      <c r="AY238" s="18" t="s">
        <v>134</v>
      </c>
      <c r="BE238" s="164">
        <f>IF(N238="základní",J238,0)</f>
        <v>0</v>
      </c>
      <c r="BF238" s="164">
        <f>IF(N238="snížená",J238,0)</f>
        <v>0</v>
      </c>
      <c r="BG238" s="164">
        <f>IF(N238="zákl. přenesená",J238,0)</f>
        <v>0</v>
      </c>
      <c r="BH238" s="164">
        <f>IF(N238="sníž. přenesená",J238,0)</f>
        <v>0</v>
      </c>
      <c r="BI238" s="164">
        <f>IF(N238="nulová",J238,0)</f>
        <v>0</v>
      </c>
      <c r="BJ238" s="18" t="s">
        <v>80</v>
      </c>
      <c r="BK238" s="164">
        <f>ROUND(I238*H238,2)</f>
        <v>0</v>
      </c>
      <c r="BL238" s="18" t="s">
        <v>219</v>
      </c>
      <c r="BM238" s="163" t="s">
        <v>847</v>
      </c>
    </row>
    <row r="239" spans="1:65" s="16" customFormat="1">
      <c r="B239" s="201"/>
      <c r="D239" s="166" t="s">
        <v>146</v>
      </c>
      <c r="E239" s="202" t="s">
        <v>1</v>
      </c>
      <c r="F239" s="203" t="s">
        <v>1027</v>
      </c>
      <c r="H239" s="202" t="s">
        <v>1</v>
      </c>
      <c r="I239" s="204"/>
      <c r="L239" s="201"/>
      <c r="M239" s="205"/>
      <c r="N239" s="206"/>
      <c r="O239" s="206"/>
      <c r="P239" s="206"/>
      <c r="Q239" s="206"/>
      <c r="R239" s="206"/>
      <c r="S239" s="206"/>
      <c r="T239" s="207"/>
      <c r="AT239" s="202" t="s">
        <v>146</v>
      </c>
      <c r="AU239" s="202" t="s">
        <v>82</v>
      </c>
      <c r="AV239" s="16" t="s">
        <v>80</v>
      </c>
      <c r="AW239" s="16" t="s">
        <v>30</v>
      </c>
      <c r="AX239" s="16" t="s">
        <v>73</v>
      </c>
      <c r="AY239" s="202" t="s">
        <v>134</v>
      </c>
    </row>
    <row r="240" spans="1:65" s="13" customFormat="1">
      <c r="B240" s="165"/>
      <c r="D240" s="166" t="s">
        <v>146</v>
      </c>
      <c r="E240" s="167" t="s">
        <v>1</v>
      </c>
      <c r="F240" s="168" t="s">
        <v>848</v>
      </c>
      <c r="H240" s="169">
        <v>162</v>
      </c>
      <c r="I240" s="170"/>
      <c r="L240" s="165"/>
      <c r="M240" s="171"/>
      <c r="N240" s="172"/>
      <c r="O240" s="172"/>
      <c r="P240" s="172"/>
      <c r="Q240" s="172"/>
      <c r="R240" s="172"/>
      <c r="S240" s="172"/>
      <c r="T240" s="173"/>
      <c r="AT240" s="167" t="s">
        <v>146</v>
      </c>
      <c r="AU240" s="167" t="s">
        <v>82</v>
      </c>
      <c r="AV240" s="13" t="s">
        <v>82</v>
      </c>
      <c r="AW240" s="13" t="s">
        <v>30</v>
      </c>
      <c r="AX240" s="13" t="s">
        <v>73</v>
      </c>
      <c r="AY240" s="167" t="s">
        <v>134</v>
      </c>
    </row>
    <row r="241" spans="1:65" s="14" customFormat="1">
      <c r="B241" s="174"/>
      <c r="D241" s="166" t="s">
        <v>146</v>
      </c>
      <c r="E241" s="175" t="s">
        <v>1</v>
      </c>
      <c r="F241" s="176" t="s">
        <v>148</v>
      </c>
      <c r="H241" s="177">
        <v>162</v>
      </c>
      <c r="I241" s="178"/>
      <c r="L241" s="174"/>
      <c r="M241" s="179"/>
      <c r="N241" s="180"/>
      <c r="O241" s="180"/>
      <c r="P241" s="180"/>
      <c r="Q241" s="180"/>
      <c r="R241" s="180"/>
      <c r="S241" s="180"/>
      <c r="T241" s="181"/>
      <c r="AT241" s="175" t="s">
        <v>146</v>
      </c>
      <c r="AU241" s="175" t="s">
        <v>82</v>
      </c>
      <c r="AV241" s="14" t="s">
        <v>144</v>
      </c>
      <c r="AW241" s="14" t="s">
        <v>30</v>
      </c>
      <c r="AX241" s="14" t="s">
        <v>73</v>
      </c>
      <c r="AY241" s="175" t="s">
        <v>134</v>
      </c>
    </row>
    <row r="242" spans="1:65" s="13" customFormat="1">
      <c r="B242" s="165"/>
      <c r="D242" s="166" t="s">
        <v>146</v>
      </c>
      <c r="E242" s="167" t="s">
        <v>1</v>
      </c>
      <c r="F242" s="168" t="s">
        <v>849</v>
      </c>
      <c r="H242" s="169">
        <v>36</v>
      </c>
      <c r="I242" s="170"/>
      <c r="L242" s="165"/>
      <c r="M242" s="171"/>
      <c r="N242" s="172"/>
      <c r="O242" s="172"/>
      <c r="P242" s="172"/>
      <c r="Q242" s="172"/>
      <c r="R242" s="172"/>
      <c r="S242" s="172"/>
      <c r="T242" s="173"/>
      <c r="AT242" s="167" t="s">
        <v>146</v>
      </c>
      <c r="AU242" s="167" t="s">
        <v>82</v>
      </c>
      <c r="AV242" s="13" t="s">
        <v>82</v>
      </c>
      <c r="AW242" s="13" t="s">
        <v>30</v>
      </c>
      <c r="AX242" s="13" t="s">
        <v>73</v>
      </c>
      <c r="AY242" s="167" t="s">
        <v>134</v>
      </c>
    </row>
    <row r="243" spans="1:65" s="14" customFormat="1">
      <c r="B243" s="174"/>
      <c r="D243" s="166" t="s">
        <v>146</v>
      </c>
      <c r="E243" s="175" t="s">
        <v>1</v>
      </c>
      <c r="F243" s="176" t="s">
        <v>148</v>
      </c>
      <c r="H243" s="177">
        <v>36</v>
      </c>
      <c r="I243" s="178"/>
      <c r="L243" s="174"/>
      <c r="M243" s="179"/>
      <c r="N243" s="180"/>
      <c r="O243" s="180"/>
      <c r="P243" s="180"/>
      <c r="Q243" s="180"/>
      <c r="R243" s="180"/>
      <c r="S243" s="180"/>
      <c r="T243" s="181"/>
      <c r="AT243" s="175" t="s">
        <v>146</v>
      </c>
      <c r="AU243" s="175" t="s">
        <v>82</v>
      </c>
      <c r="AV243" s="14" t="s">
        <v>144</v>
      </c>
      <c r="AW243" s="14" t="s">
        <v>30</v>
      </c>
      <c r="AX243" s="14" t="s">
        <v>73</v>
      </c>
      <c r="AY243" s="175" t="s">
        <v>134</v>
      </c>
    </row>
    <row r="244" spans="1:65" s="13" customFormat="1">
      <c r="B244" s="165"/>
      <c r="D244" s="166" t="s">
        <v>146</v>
      </c>
      <c r="E244" s="167" t="s">
        <v>1</v>
      </c>
      <c r="F244" s="168" t="s">
        <v>850</v>
      </c>
      <c r="H244" s="169">
        <v>63</v>
      </c>
      <c r="I244" s="170"/>
      <c r="L244" s="165"/>
      <c r="M244" s="171"/>
      <c r="N244" s="172"/>
      <c r="O244" s="172"/>
      <c r="P244" s="172"/>
      <c r="Q244" s="172"/>
      <c r="R244" s="172"/>
      <c r="S244" s="172"/>
      <c r="T244" s="173"/>
      <c r="AT244" s="167" t="s">
        <v>146</v>
      </c>
      <c r="AU244" s="167" t="s">
        <v>82</v>
      </c>
      <c r="AV244" s="13" t="s">
        <v>82</v>
      </c>
      <c r="AW244" s="13" t="s">
        <v>30</v>
      </c>
      <c r="AX244" s="13" t="s">
        <v>73</v>
      </c>
      <c r="AY244" s="167" t="s">
        <v>134</v>
      </c>
    </row>
    <row r="245" spans="1:65" s="14" customFormat="1">
      <c r="B245" s="174"/>
      <c r="D245" s="166" t="s">
        <v>146</v>
      </c>
      <c r="E245" s="175" t="s">
        <v>1</v>
      </c>
      <c r="F245" s="176" t="s">
        <v>148</v>
      </c>
      <c r="H245" s="177">
        <v>63</v>
      </c>
      <c r="I245" s="178"/>
      <c r="L245" s="174"/>
      <c r="M245" s="179"/>
      <c r="N245" s="180"/>
      <c r="O245" s="180"/>
      <c r="P245" s="180"/>
      <c r="Q245" s="180"/>
      <c r="R245" s="180"/>
      <c r="S245" s="180"/>
      <c r="T245" s="181"/>
      <c r="AT245" s="175" t="s">
        <v>146</v>
      </c>
      <c r="AU245" s="175" t="s">
        <v>82</v>
      </c>
      <c r="AV245" s="14" t="s">
        <v>144</v>
      </c>
      <c r="AW245" s="14" t="s">
        <v>30</v>
      </c>
      <c r="AX245" s="14" t="s">
        <v>73</v>
      </c>
      <c r="AY245" s="175" t="s">
        <v>134</v>
      </c>
    </row>
    <row r="246" spans="1:65" s="13" customFormat="1">
      <c r="B246" s="165"/>
      <c r="D246" s="166" t="s">
        <v>146</v>
      </c>
      <c r="E246" s="167" t="s">
        <v>1</v>
      </c>
      <c r="F246" s="168" t="s">
        <v>851</v>
      </c>
      <c r="H246" s="169">
        <v>54</v>
      </c>
      <c r="I246" s="170"/>
      <c r="L246" s="165"/>
      <c r="M246" s="171"/>
      <c r="N246" s="172"/>
      <c r="O246" s="172"/>
      <c r="P246" s="172"/>
      <c r="Q246" s="172"/>
      <c r="R246" s="172"/>
      <c r="S246" s="172"/>
      <c r="T246" s="173"/>
      <c r="AT246" s="167" t="s">
        <v>146</v>
      </c>
      <c r="AU246" s="167" t="s">
        <v>82</v>
      </c>
      <c r="AV246" s="13" t="s">
        <v>82</v>
      </c>
      <c r="AW246" s="13" t="s">
        <v>30</v>
      </c>
      <c r="AX246" s="13" t="s">
        <v>73</v>
      </c>
      <c r="AY246" s="167" t="s">
        <v>134</v>
      </c>
    </row>
    <row r="247" spans="1:65" s="14" customFormat="1">
      <c r="B247" s="174"/>
      <c r="D247" s="166" t="s">
        <v>146</v>
      </c>
      <c r="E247" s="175" t="s">
        <v>1</v>
      </c>
      <c r="F247" s="176" t="s">
        <v>148</v>
      </c>
      <c r="H247" s="177">
        <v>54</v>
      </c>
      <c r="I247" s="178"/>
      <c r="L247" s="174"/>
      <c r="M247" s="179"/>
      <c r="N247" s="180"/>
      <c r="O247" s="180"/>
      <c r="P247" s="180"/>
      <c r="Q247" s="180"/>
      <c r="R247" s="180"/>
      <c r="S247" s="180"/>
      <c r="T247" s="181"/>
      <c r="AT247" s="175" t="s">
        <v>146</v>
      </c>
      <c r="AU247" s="175" t="s">
        <v>82</v>
      </c>
      <c r="AV247" s="14" t="s">
        <v>144</v>
      </c>
      <c r="AW247" s="14" t="s">
        <v>30</v>
      </c>
      <c r="AX247" s="14" t="s">
        <v>73</v>
      </c>
      <c r="AY247" s="175" t="s">
        <v>134</v>
      </c>
    </row>
    <row r="248" spans="1:65" s="15" customFormat="1">
      <c r="B248" s="182"/>
      <c r="D248" s="166" t="s">
        <v>146</v>
      </c>
      <c r="E248" s="183" t="s">
        <v>1</v>
      </c>
      <c r="F248" s="184" t="s">
        <v>150</v>
      </c>
      <c r="H248" s="185">
        <v>315</v>
      </c>
      <c r="I248" s="186"/>
      <c r="L248" s="182"/>
      <c r="M248" s="187"/>
      <c r="N248" s="188"/>
      <c r="O248" s="188"/>
      <c r="P248" s="188"/>
      <c r="Q248" s="188"/>
      <c r="R248" s="188"/>
      <c r="S248" s="188"/>
      <c r="T248" s="189"/>
      <c r="AT248" s="183" t="s">
        <v>146</v>
      </c>
      <c r="AU248" s="183" t="s">
        <v>82</v>
      </c>
      <c r="AV248" s="15" t="s">
        <v>143</v>
      </c>
      <c r="AW248" s="15" t="s">
        <v>30</v>
      </c>
      <c r="AX248" s="15" t="s">
        <v>73</v>
      </c>
      <c r="AY248" s="183" t="s">
        <v>134</v>
      </c>
    </row>
    <row r="249" spans="1:65" s="13" customFormat="1">
      <c r="B249" s="165"/>
      <c r="D249" s="166" t="s">
        <v>146</v>
      </c>
      <c r="E249" s="167" t="s">
        <v>1</v>
      </c>
      <c r="F249" s="168" t="s">
        <v>1028</v>
      </c>
      <c r="H249" s="169">
        <v>12.6</v>
      </c>
      <c r="I249" s="170"/>
      <c r="L249" s="165"/>
      <c r="M249" s="171"/>
      <c r="N249" s="172"/>
      <c r="O249" s="172"/>
      <c r="P249" s="172"/>
      <c r="Q249" s="172"/>
      <c r="R249" s="172"/>
      <c r="S249" s="172"/>
      <c r="T249" s="173"/>
      <c r="AT249" s="167" t="s">
        <v>146</v>
      </c>
      <c r="AU249" s="167" t="s">
        <v>82</v>
      </c>
      <c r="AV249" s="13" t="s">
        <v>82</v>
      </c>
      <c r="AW249" s="13" t="s">
        <v>30</v>
      </c>
      <c r="AX249" s="13" t="s">
        <v>80</v>
      </c>
      <c r="AY249" s="167" t="s">
        <v>134</v>
      </c>
    </row>
    <row r="250" spans="1:65" s="2" customFormat="1" ht="24.2" customHeight="1">
      <c r="A250" s="33"/>
      <c r="B250" s="150"/>
      <c r="C250" s="151" t="s">
        <v>302</v>
      </c>
      <c r="D250" s="151" t="s">
        <v>139</v>
      </c>
      <c r="E250" s="152" t="s">
        <v>303</v>
      </c>
      <c r="F250" s="153" t="s">
        <v>304</v>
      </c>
      <c r="G250" s="154" t="s">
        <v>156</v>
      </c>
      <c r="H250" s="155">
        <v>26.16</v>
      </c>
      <c r="I250" s="156"/>
      <c r="J250" s="157">
        <f>ROUND(I250*H250,2)</f>
        <v>0</v>
      </c>
      <c r="K250" s="158"/>
      <c r="L250" s="34"/>
      <c r="M250" s="159" t="s">
        <v>1</v>
      </c>
      <c r="N250" s="160" t="s">
        <v>38</v>
      </c>
      <c r="O250" s="59"/>
      <c r="P250" s="161">
        <f>O250*H250</f>
        <v>0</v>
      </c>
      <c r="Q250" s="161">
        <v>0</v>
      </c>
      <c r="R250" s="161">
        <f>Q250*H250</f>
        <v>0</v>
      </c>
      <c r="S250" s="161">
        <v>2.4E-2</v>
      </c>
      <c r="T250" s="162">
        <f>S250*H250</f>
        <v>0.62784000000000006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3" t="s">
        <v>219</v>
      </c>
      <c r="AT250" s="163" t="s">
        <v>139</v>
      </c>
      <c r="AU250" s="163" t="s">
        <v>82</v>
      </c>
      <c r="AY250" s="18" t="s">
        <v>134</v>
      </c>
      <c r="BE250" s="164">
        <f>IF(N250="základní",J250,0)</f>
        <v>0</v>
      </c>
      <c r="BF250" s="164">
        <f>IF(N250="snížená",J250,0)</f>
        <v>0</v>
      </c>
      <c r="BG250" s="164">
        <f>IF(N250="zákl. přenesená",J250,0)</f>
        <v>0</v>
      </c>
      <c r="BH250" s="164">
        <f>IF(N250="sníž. přenesená",J250,0)</f>
        <v>0</v>
      </c>
      <c r="BI250" s="164">
        <f>IF(N250="nulová",J250,0)</f>
        <v>0</v>
      </c>
      <c r="BJ250" s="18" t="s">
        <v>80</v>
      </c>
      <c r="BK250" s="164">
        <f>ROUND(I250*H250,2)</f>
        <v>0</v>
      </c>
      <c r="BL250" s="18" t="s">
        <v>219</v>
      </c>
      <c r="BM250" s="163" t="s">
        <v>852</v>
      </c>
    </row>
    <row r="251" spans="1:65" s="16" customFormat="1">
      <c r="B251" s="201"/>
      <c r="D251" s="166" t="s">
        <v>146</v>
      </c>
      <c r="E251" s="202" t="s">
        <v>1</v>
      </c>
      <c r="F251" s="203" t="s">
        <v>1029</v>
      </c>
      <c r="H251" s="202" t="s">
        <v>1</v>
      </c>
      <c r="I251" s="204"/>
      <c r="L251" s="201"/>
      <c r="M251" s="205"/>
      <c r="N251" s="206"/>
      <c r="O251" s="206"/>
      <c r="P251" s="206"/>
      <c r="Q251" s="206"/>
      <c r="R251" s="206"/>
      <c r="S251" s="206"/>
      <c r="T251" s="207"/>
      <c r="AT251" s="202" t="s">
        <v>146</v>
      </c>
      <c r="AU251" s="202" t="s">
        <v>82</v>
      </c>
      <c r="AV251" s="16" t="s">
        <v>80</v>
      </c>
      <c r="AW251" s="16" t="s">
        <v>30</v>
      </c>
      <c r="AX251" s="16" t="s">
        <v>73</v>
      </c>
      <c r="AY251" s="202" t="s">
        <v>134</v>
      </c>
    </row>
    <row r="252" spans="1:65" s="13" customFormat="1">
      <c r="B252" s="165"/>
      <c r="D252" s="166" t="s">
        <v>146</v>
      </c>
      <c r="E252" s="167" t="s">
        <v>1</v>
      </c>
      <c r="F252" s="168" t="s">
        <v>853</v>
      </c>
      <c r="H252" s="169">
        <v>600</v>
      </c>
      <c r="I252" s="170"/>
      <c r="L252" s="165"/>
      <c r="M252" s="171"/>
      <c r="N252" s="172"/>
      <c r="O252" s="172"/>
      <c r="P252" s="172"/>
      <c r="Q252" s="172"/>
      <c r="R252" s="172"/>
      <c r="S252" s="172"/>
      <c r="T252" s="173"/>
      <c r="AT252" s="167" t="s">
        <v>146</v>
      </c>
      <c r="AU252" s="167" t="s">
        <v>82</v>
      </c>
      <c r="AV252" s="13" t="s">
        <v>82</v>
      </c>
      <c r="AW252" s="13" t="s">
        <v>30</v>
      </c>
      <c r="AX252" s="13" t="s">
        <v>73</v>
      </c>
      <c r="AY252" s="167" t="s">
        <v>134</v>
      </c>
    </row>
    <row r="253" spans="1:65" s="14" customFormat="1">
      <c r="B253" s="174"/>
      <c r="D253" s="166" t="s">
        <v>146</v>
      </c>
      <c r="E253" s="175" t="s">
        <v>1</v>
      </c>
      <c r="F253" s="176" t="s">
        <v>148</v>
      </c>
      <c r="H253" s="177">
        <v>600</v>
      </c>
      <c r="I253" s="178"/>
      <c r="L253" s="174"/>
      <c r="M253" s="179"/>
      <c r="N253" s="180"/>
      <c r="O253" s="180"/>
      <c r="P253" s="180"/>
      <c r="Q253" s="180"/>
      <c r="R253" s="180"/>
      <c r="S253" s="180"/>
      <c r="T253" s="181"/>
      <c r="AT253" s="175" t="s">
        <v>146</v>
      </c>
      <c r="AU253" s="175" t="s">
        <v>82</v>
      </c>
      <c r="AV253" s="14" t="s">
        <v>144</v>
      </c>
      <c r="AW253" s="14" t="s">
        <v>30</v>
      </c>
      <c r="AX253" s="14" t="s">
        <v>73</v>
      </c>
      <c r="AY253" s="175" t="s">
        <v>134</v>
      </c>
    </row>
    <row r="254" spans="1:65" s="13" customFormat="1">
      <c r="B254" s="165"/>
      <c r="D254" s="166" t="s">
        <v>146</v>
      </c>
      <c r="E254" s="167" t="s">
        <v>1</v>
      </c>
      <c r="F254" s="168" t="s">
        <v>854</v>
      </c>
      <c r="H254" s="169">
        <v>54</v>
      </c>
      <c r="I254" s="170"/>
      <c r="L254" s="165"/>
      <c r="M254" s="171"/>
      <c r="N254" s="172"/>
      <c r="O254" s="172"/>
      <c r="P254" s="172"/>
      <c r="Q254" s="172"/>
      <c r="R254" s="172"/>
      <c r="S254" s="172"/>
      <c r="T254" s="173"/>
      <c r="AT254" s="167" t="s">
        <v>146</v>
      </c>
      <c r="AU254" s="167" t="s">
        <v>82</v>
      </c>
      <c r="AV254" s="13" t="s">
        <v>82</v>
      </c>
      <c r="AW254" s="13" t="s">
        <v>30</v>
      </c>
      <c r="AX254" s="13" t="s">
        <v>73</v>
      </c>
      <c r="AY254" s="167" t="s">
        <v>134</v>
      </c>
    </row>
    <row r="255" spans="1:65" s="14" customFormat="1">
      <c r="B255" s="174"/>
      <c r="D255" s="166" t="s">
        <v>146</v>
      </c>
      <c r="E255" s="175" t="s">
        <v>1</v>
      </c>
      <c r="F255" s="176" t="s">
        <v>148</v>
      </c>
      <c r="H255" s="177">
        <v>54</v>
      </c>
      <c r="I255" s="178"/>
      <c r="L255" s="174"/>
      <c r="M255" s="179"/>
      <c r="N255" s="180"/>
      <c r="O255" s="180"/>
      <c r="P255" s="180"/>
      <c r="Q255" s="180"/>
      <c r="R255" s="180"/>
      <c r="S255" s="180"/>
      <c r="T255" s="181"/>
      <c r="AT255" s="175" t="s">
        <v>146</v>
      </c>
      <c r="AU255" s="175" t="s">
        <v>82</v>
      </c>
      <c r="AV255" s="14" t="s">
        <v>144</v>
      </c>
      <c r="AW255" s="14" t="s">
        <v>30</v>
      </c>
      <c r="AX255" s="14" t="s">
        <v>73</v>
      </c>
      <c r="AY255" s="175" t="s">
        <v>134</v>
      </c>
    </row>
    <row r="256" spans="1:65" s="15" customFormat="1">
      <c r="B256" s="182"/>
      <c r="D256" s="166" t="s">
        <v>146</v>
      </c>
      <c r="E256" s="183" t="s">
        <v>1</v>
      </c>
      <c r="F256" s="184" t="s">
        <v>150</v>
      </c>
      <c r="H256" s="185">
        <v>654</v>
      </c>
      <c r="I256" s="186"/>
      <c r="L256" s="182"/>
      <c r="M256" s="187"/>
      <c r="N256" s="188"/>
      <c r="O256" s="188"/>
      <c r="P256" s="188"/>
      <c r="Q256" s="188"/>
      <c r="R256" s="188"/>
      <c r="S256" s="188"/>
      <c r="T256" s="189"/>
      <c r="AT256" s="183" t="s">
        <v>146</v>
      </c>
      <c r="AU256" s="183" t="s">
        <v>82</v>
      </c>
      <c r="AV256" s="15" t="s">
        <v>143</v>
      </c>
      <c r="AW256" s="15" t="s">
        <v>30</v>
      </c>
      <c r="AX256" s="15" t="s">
        <v>73</v>
      </c>
      <c r="AY256" s="183" t="s">
        <v>134</v>
      </c>
    </row>
    <row r="257" spans="1:65" s="13" customFormat="1">
      <c r="B257" s="165"/>
      <c r="D257" s="166" t="s">
        <v>146</v>
      </c>
      <c r="E257" s="167" t="s">
        <v>1</v>
      </c>
      <c r="F257" s="168" t="s">
        <v>1030</v>
      </c>
      <c r="H257" s="169">
        <v>26.16</v>
      </c>
      <c r="I257" s="170"/>
      <c r="L257" s="165"/>
      <c r="M257" s="171"/>
      <c r="N257" s="172"/>
      <c r="O257" s="172"/>
      <c r="P257" s="172"/>
      <c r="Q257" s="172"/>
      <c r="R257" s="172"/>
      <c r="S257" s="172"/>
      <c r="T257" s="173"/>
      <c r="AT257" s="167" t="s">
        <v>146</v>
      </c>
      <c r="AU257" s="167" t="s">
        <v>82</v>
      </c>
      <c r="AV257" s="13" t="s">
        <v>82</v>
      </c>
      <c r="AW257" s="13" t="s">
        <v>30</v>
      </c>
      <c r="AX257" s="13" t="s">
        <v>80</v>
      </c>
      <c r="AY257" s="167" t="s">
        <v>134</v>
      </c>
    </row>
    <row r="258" spans="1:65" s="2" customFormat="1" ht="24.2" customHeight="1">
      <c r="A258" s="33"/>
      <c r="B258" s="150"/>
      <c r="C258" s="151" t="s">
        <v>310</v>
      </c>
      <c r="D258" s="151" t="s">
        <v>139</v>
      </c>
      <c r="E258" s="152" t="s">
        <v>311</v>
      </c>
      <c r="F258" s="153" t="s">
        <v>312</v>
      </c>
      <c r="G258" s="154" t="s">
        <v>156</v>
      </c>
      <c r="H258" s="155">
        <v>12.635999999999999</v>
      </c>
      <c r="I258" s="156"/>
      <c r="J258" s="157">
        <f>ROUND(I258*H258,2)</f>
        <v>0</v>
      </c>
      <c r="K258" s="158"/>
      <c r="L258" s="34"/>
      <c r="M258" s="159" t="s">
        <v>1</v>
      </c>
      <c r="N258" s="160" t="s">
        <v>38</v>
      </c>
      <c r="O258" s="59"/>
      <c r="P258" s="161">
        <f>O258*H258</f>
        <v>0</v>
      </c>
      <c r="Q258" s="161">
        <v>0</v>
      </c>
      <c r="R258" s="161">
        <f>Q258*H258</f>
        <v>0</v>
      </c>
      <c r="S258" s="161">
        <v>3.2000000000000001E-2</v>
      </c>
      <c r="T258" s="162">
        <f>S258*H258</f>
        <v>0.40435199999999999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3" t="s">
        <v>219</v>
      </c>
      <c r="AT258" s="163" t="s">
        <v>139</v>
      </c>
      <c r="AU258" s="163" t="s">
        <v>82</v>
      </c>
      <c r="AY258" s="18" t="s">
        <v>134</v>
      </c>
      <c r="BE258" s="164">
        <f>IF(N258="základní",J258,0)</f>
        <v>0</v>
      </c>
      <c r="BF258" s="164">
        <f>IF(N258="snížená",J258,0)</f>
        <v>0</v>
      </c>
      <c r="BG258" s="164">
        <f>IF(N258="zákl. přenesená",J258,0)</f>
        <v>0</v>
      </c>
      <c r="BH258" s="164">
        <f>IF(N258="sníž. přenesená",J258,0)</f>
        <v>0</v>
      </c>
      <c r="BI258" s="164">
        <f>IF(N258="nulová",J258,0)</f>
        <v>0</v>
      </c>
      <c r="BJ258" s="18" t="s">
        <v>80</v>
      </c>
      <c r="BK258" s="164">
        <f>ROUND(I258*H258,2)</f>
        <v>0</v>
      </c>
      <c r="BL258" s="18" t="s">
        <v>219</v>
      </c>
      <c r="BM258" s="163" t="s">
        <v>855</v>
      </c>
    </row>
    <row r="259" spans="1:65" s="16" customFormat="1">
      <c r="B259" s="201"/>
      <c r="D259" s="166" t="s">
        <v>146</v>
      </c>
      <c r="E259" s="202" t="s">
        <v>1</v>
      </c>
      <c r="F259" s="203" t="s">
        <v>1031</v>
      </c>
      <c r="H259" s="202" t="s">
        <v>1</v>
      </c>
      <c r="I259" s="204"/>
      <c r="L259" s="201"/>
      <c r="M259" s="205"/>
      <c r="N259" s="206"/>
      <c r="O259" s="206"/>
      <c r="P259" s="206"/>
      <c r="Q259" s="206"/>
      <c r="R259" s="206"/>
      <c r="S259" s="206"/>
      <c r="T259" s="207"/>
      <c r="AT259" s="202" t="s">
        <v>146</v>
      </c>
      <c r="AU259" s="202" t="s">
        <v>82</v>
      </c>
      <c r="AV259" s="16" t="s">
        <v>80</v>
      </c>
      <c r="AW259" s="16" t="s">
        <v>30</v>
      </c>
      <c r="AX259" s="16" t="s">
        <v>73</v>
      </c>
      <c r="AY259" s="202" t="s">
        <v>134</v>
      </c>
    </row>
    <row r="260" spans="1:65" s="13" customFormat="1">
      <c r="B260" s="165"/>
      <c r="D260" s="166" t="s">
        <v>146</v>
      </c>
      <c r="E260" s="167" t="s">
        <v>1</v>
      </c>
      <c r="F260" s="168" t="s">
        <v>856</v>
      </c>
      <c r="H260" s="169">
        <v>75</v>
      </c>
      <c r="I260" s="170"/>
      <c r="L260" s="165"/>
      <c r="M260" s="171"/>
      <c r="N260" s="172"/>
      <c r="O260" s="172"/>
      <c r="P260" s="172"/>
      <c r="Q260" s="172"/>
      <c r="R260" s="172"/>
      <c r="S260" s="172"/>
      <c r="T260" s="173"/>
      <c r="AT260" s="167" t="s">
        <v>146</v>
      </c>
      <c r="AU260" s="167" t="s">
        <v>82</v>
      </c>
      <c r="AV260" s="13" t="s">
        <v>82</v>
      </c>
      <c r="AW260" s="13" t="s">
        <v>30</v>
      </c>
      <c r="AX260" s="13" t="s">
        <v>73</v>
      </c>
      <c r="AY260" s="167" t="s">
        <v>134</v>
      </c>
    </row>
    <row r="261" spans="1:65" s="14" customFormat="1">
      <c r="B261" s="174"/>
      <c r="D261" s="166" t="s">
        <v>146</v>
      </c>
      <c r="E261" s="175" t="s">
        <v>1</v>
      </c>
      <c r="F261" s="176" t="s">
        <v>148</v>
      </c>
      <c r="H261" s="177">
        <v>75</v>
      </c>
      <c r="I261" s="178"/>
      <c r="L261" s="174"/>
      <c r="M261" s="179"/>
      <c r="N261" s="180"/>
      <c r="O261" s="180"/>
      <c r="P261" s="180"/>
      <c r="Q261" s="180"/>
      <c r="R261" s="180"/>
      <c r="S261" s="180"/>
      <c r="T261" s="181"/>
      <c r="AT261" s="175" t="s">
        <v>146</v>
      </c>
      <c r="AU261" s="175" t="s">
        <v>82</v>
      </c>
      <c r="AV261" s="14" t="s">
        <v>144</v>
      </c>
      <c r="AW261" s="14" t="s">
        <v>30</v>
      </c>
      <c r="AX261" s="14" t="s">
        <v>73</v>
      </c>
      <c r="AY261" s="175" t="s">
        <v>134</v>
      </c>
    </row>
    <row r="262" spans="1:65" s="13" customFormat="1">
      <c r="B262" s="165"/>
      <c r="D262" s="166" t="s">
        <v>146</v>
      </c>
      <c r="E262" s="167" t="s">
        <v>1</v>
      </c>
      <c r="F262" s="168" t="s">
        <v>857</v>
      </c>
      <c r="H262" s="169">
        <v>90.9</v>
      </c>
      <c r="I262" s="170"/>
      <c r="L262" s="165"/>
      <c r="M262" s="171"/>
      <c r="N262" s="172"/>
      <c r="O262" s="172"/>
      <c r="P262" s="172"/>
      <c r="Q262" s="172"/>
      <c r="R262" s="172"/>
      <c r="S262" s="172"/>
      <c r="T262" s="173"/>
      <c r="AT262" s="167" t="s">
        <v>146</v>
      </c>
      <c r="AU262" s="167" t="s">
        <v>82</v>
      </c>
      <c r="AV262" s="13" t="s">
        <v>82</v>
      </c>
      <c r="AW262" s="13" t="s">
        <v>30</v>
      </c>
      <c r="AX262" s="13" t="s">
        <v>73</v>
      </c>
      <c r="AY262" s="167" t="s">
        <v>134</v>
      </c>
    </row>
    <row r="263" spans="1:65" s="14" customFormat="1">
      <c r="B263" s="174"/>
      <c r="D263" s="166" t="s">
        <v>146</v>
      </c>
      <c r="E263" s="175" t="s">
        <v>1</v>
      </c>
      <c r="F263" s="176" t="s">
        <v>148</v>
      </c>
      <c r="H263" s="177">
        <v>90.9</v>
      </c>
      <c r="I263" s="178"/>
      <c r="L263" s="174"/>
      <c r="M263" s="179"/>
      <c r="N263" s="180"/>
      <c r="O263" s="180"/>
      <c r="P263" s="180"/>
      <c r="Q263" s="180"/>
      <c r="R263" s="180"/>
      <c r="S263" s="180"/>
      <c r="T263" s="181"/>
      <c r="AT263" s="175" t="s">
        <v>146</v>
      </c>
      <c r="AU263" s="175" t="s">
        <v>82</v>
      </c>
      <c r="AV263" s="14" t="s">
        <v>144</v>
      </c>
      <c r="AW263" s="14" t="s">
        <v>30</v>
      </c>
      <c r="AX263" s="14" t="s">
        <v>73</v>
      </c>
      <c r="AY263" s="175" t="s">
        <v>134</v>
      </c>
    </row>
    <row r="264" spans="1:65" s="13" customFormat="1">
      <c r="B264" s="165"/>
      <c r="D264" s="166" t="s">
        <v>146</v>
      </c>
      <c r="E264" s="167" t="s">
        <v>1</v>
      </c>
      <c r="F264" s="168" t="s">
        <v>858</v>
      </c>
      <c r="H264" s="169">
        <v>150</v>
      </c>
      <c r="I264" s="170"/>
      <c r="L264" s="165"/>
      <c r="M264" s="171"/>
      <c r="N264" s="172"/>
      <c r="O264" s="172"/>
      <c r="P264" s="172"/>
      <c r="Q264" s="172"/>
      <c r="R264" s="172"/>
      <c r="S264" s="172"/>
      <c r="T264" s="173"/>
      <c r="AT264" s="167" t="s">
        <v>146</v>
      </c>
      <c r="AU264" s="167" t="s">
        <v>82</v>
      </c>
      <c r="AV264" s="13" t="s">
        <v>82</v>
      </c>
      <c r="AW264" s="13" t="s">
        <v>30</v>
      </c>
      <c r="AX264" s="13" t="s">
        <v>73</v>
      </c>
      <c r="AY264" s="167" t="s">
        <v>134</v>
      </c>
    </row>
    <row r="265" spans="1:65" s="14" customFormat="1">
      <c r="B265" s="174"/>
      <c r="D265" s="166" t="s">
        <v>146</v>
      </c>
      <c r="E265" s="175" t="s">
        <v>1</v>
      </c>
      <c r="F265" s="176" t="s">
        <v>148</v>
      </c>
      <c r="H265" s="177">
        <v>150</v>
      </c>
      <c r="I265" s="178"/>
      <c r="L265" s="174"/>
      <c r="M265" s="179"/>
      <c r="N265" s="180"/>
      <c r="O265" s="180"/>
      <c r="P265" s="180"/>
      <c r="Q265" s="180"/>
      <c r="R265" s="180"/>
      <c r="S265" s="180"/>
      <c r="T265" s="181"/>
      <c r="AT265" s="175" t="s">
        <v>146</v>
      </c>
      <c r="AU265" s="175" t="s">
        <v>82</v>
      </c>
      <c r="AV265" s="14" t="s">
        <v>144</v>
      </c>
      <c r="AW265" s="14" t="s">
        <v>30</v>
      </c>
      <c r="AX265" s="14" t="s">
        <v>73</v>
      </c>
      <c r="AY265" s="175" t="s">
        <v>134</v>
      </c>
    </row>
    <row r="266" spans="1:65" s="15" customFormat="1">
      <c r="B266" s="182"/>
      <c r="D266" s="166" t="s">
        <v>146</v>
      </c>
      <c r="E266" s="183" t="s">
        <v>1</v>
      </c>
      <c r="F266" s="184" t="s">
        <v>150</v>
      </c>
      <c r="H266" s="185">
        <v>315.89999999999998</v>
      </c>
      <c r="I266" s="186"/>
      <c r="L266" s="182"/>
      <c r="M266" s="187"/>
      <c r="N266" s="188"/>
      <c r="O266" s="188"/>
      <c r="P266" s="188"/>
      <c r="Q266" s="188"/>
      <c r="R266" s="188"/>
      <c r="S266" s="188"/>
      <c r="T266" s="189"/>
      <c r="AT266" s="183" t="s">
        <v>146</v>
      </c>
      <c r="AU266" s="183" t="s">
        <v>82</v>
      </c>
      <c r="AV266" s="15" t="s">
        <v>143</v>
      </c>
      <c r="AW266" s="15" t="s">
        <v>30</v>
      </c>
      <c r="AX266" s="15" t="s">
        <v>73</v>
      </c>
      <c r="AY266" s="183" t="s">
        <v>134</v>
      </c>
    </row>
    <row r="267" spans="1:65" s="13" customFormat="1">
      <c r="B267" s="165"/>
      <c r="D267" s="166" t="s">
        <v>146</v>
      </c>
      <c r="E267" s="167" t="s">
        <v>1</v>
      </c>
      <c r="F267" s="168" t="s">
        <v>1032</v>
      </c>
      <c r="H267" s="169">
        <v>12.635999999999999</v>
      </c>
      <c r="I267" s="170"/>
      <c r="L267" s="165"/>
      <c r="M267" s="171"/>
      <c r="N267" s="172"/>
      <c r="O267" s="172"/>
      <c r="P267" s="172"/>
      <c r="Q267" s="172"/>
      <c r="R267" s="172"/>
      <c r="S267" s="172"/>
      <c r="T267" s="173"/>
      <c r="AT267" s="167" t="s">
        <v>146</v>
      </c>
      <c r="AU267" s="167" t="s">
        <v>82</v>
      </c>
      <c r="AV267" s="13" t="s">
        <v>82</v>
      </c>
      <c r="AW267" s="13" t="s">
        <v>30</v>
      </c>
      <c r="AX267" s="13" t="s">
        <v>80</v>
      </c>
      <c r="AY267" s="167" t="s">
        <v>134</v>
      </c>
    </row>
    <row r="268" spans="1:65" s="2" customFormat="1" ht="24.2" customHeight="1">
      <c r="A268" s="33"/>
      <c r="B268" s="150"/>
      <c r="C268" s="151" t="s">
        <v>319</v>
      </c>
      <c r="D268" s="151" t="s">
        <v>139</v>
      </c>
      <c r="E268" s="152" t="s">
        <v>320</v>
      </c>
      <c r="F268" s="153" t="s">
        <v>321</v>
      </c>
      <c r="G268" s="154" t="s">
        <v>156</v>
      </c>
      <c r="H268" s="155">
        <v>104.6</v>
      </c>
      <c r="I268" s="156"/>
      <c r="J268" s="157">
        <f>ROUND(I268*H268,2)</f>
        <v>0</v>
      </c>
      <c r="K268" s="158"/>
      <c r="L268" s="34"/>
      <c r="M268" s="159" t="s">
        <v>1</v>
      </c>
      <c r="N268" s="160" t="s">
        <v>38</v>
      </c>
      <c r="O268" s="59"/>
      <c r="P268" s="161">
        <f>O268*H268</f>
        <v>0</v>
      </c>
      <c r="Q268" s="161">
        <v>0</v>
      </c>
      <c r="R268" s="161">
        <f>Q268*H268</f>
        <v>0</v>
      </c>
      <c r="S268" s="161">
        <v>0</v>
      </c>
      <c r="T268" s="162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63" t="s">
        <v>219</v>
      </c>
      <c r="AT268" s="163" t="s">
        <v>139</v>
      </c>
      <c r="AU268" s="163" t="s">
        <v>82</v>
      </c>
      <c r="AY268" s="18" t="s">
        <v>134</v>
      </c>
      <c r="BE268" s="164">
        <f>IF(N268="základní",J268,0)</f>
        <v>0</v>
      </c>
      <c r="BF268" s="164">
        <f>IF(N268="snížená",J268,0)</f>
        <v>0</v>
      </c>
      <c r="BG268" s="164">
        <f>IF(N268="zákl. přenesená",J268,0)</f>
        <v>0</v>
      </c>
      <c r="BH268" s="164">
        <f>IF(N268="sníž. přenesená",J268,0)</f>
        <v>0</v>
      </c>
      <c r="BI268" s="164">
        <f>IF(N268="nulová",J268,0)</f>
        <v>0</v>
      </c>
      <c r="BJ268" s="18" t="s">
        <v>80</v>
      </c>
      <c r="BK268" s="164">
        <f>ROUND(I268*H268,2)</f>
        <v>0</v>
      </c>
      <c r="BL268" s="18" t="s">
        <v>219</v>
      </c>
      <c r="BM268" s="163" t="s">
        <v>859</v>
      </c>
    </row>
    <row r="269" spans="1:65" s="16" customFormat="1" ht="22.5">
      <c r="B269" s="201"/>
      <c r="D269" s="166" t="s">
        <v>146</v>
      </c>
      <c r="E269" s="202" t="s">
        <v>1</v>
      </c>
      <c r="F269" s="203" t="s">
        <v>1046</v>
      </c>
      <c r="H269" s="202" t="s">
        <v>1</v>
      </c>
      <c r="I269" s="204"/>
      <c r="L269" s="201"/>
      <c r="M269" s="205"/>
      <c r="N269" s="206"/>
      <c r="O269" s="206"/>
      <c r="P269" s="206"/>
      <c r="Q269" s="206"/>
      <c r="R269" s="206"/>
      <c r="S269" s="206"/>
      <c r="T269" s="207"/>
      <c r="AT269" s="202" t="s">
        <v>146</v>
      </c>
      <c r="AU269" s="202" t="s">
        <v>82</v>
      </c>
      <c r="AV269" s="16" t="s">
        <v>80</v>
      </c>
      <c r="AW269" s="16" t="s">
        <v>30</v>
      </c>
      <c r="AX269" s="16" t="s">
        <v>73</v>
      </c>
      <c r="AY269" s="202" t="s">
        <v>134</v>
      </c>
    </row>
    <row r="270" spans="1:65" s="13" customFormat="1">
      <c r="B270" s="165"/>
      <c r="D270" s="166" t="s">
        <v>146</v>
      </c>
      <c r="E270" s="167" t="s">
        <v>1</v>
      </c>
      <c r="F270" s="168" t="s">
        <v>848</v>
      </c>
      <c r="H270" s="169">
        <v>162</v>
      </c>
      <c r="I270" s="170"/>
      <c r="L270" s="165"/>
      <c r="M270" s="171"/>
      <c r="N270" s="172"/>
      <c r="O270" s="172"/>
      <c r="P270" s="172"/>
      <c r="Q270" s="172"/>
      <c r="R270" s="172"/>
      <c r="S270" s="172"/>
      <c r="T270" s="173"/>
      <c r="AT270" s="167" t="s">
        <v>146</v>
      </c>
      <c r="AU270" s="167" t="s">
        <v>82</v>
      </c>
      <c r="AV270" s="13" t="s">
        <v>82</v>
      </c>
      <c r="AW270" s="13" t="s">
        <v>30</v>
      </c>
      <c r="AX270" s="13" t="s">
        <v>73</v>
      </c>
      <c r="AY270" s="167" t="s">
        <v>134</v>
      </c>
    </row>
    <row r="271" spans="1:65" s="14" customFormat="1">
      <c r="B271" s="174"/>
      <c r="D271" s="166" t="s">
        <v>146</v>
      </c>
      <c r="E271" s="175" t="s">
        <v>1</v>
      </c>
      <c r="F271" s="176" t="s">
        <v>148</v>
      </c>
      <c r="H271" s="177">
        <v>162</v>
      </c>
      <c r="I271" s="178"/>
      <c r="L271" s="174"/>
      <c r="M271" s="179"/>
      <c r="N271" s="180"/>
      <c r="O271" s="180"/>
      <c r="P271" s="180"/>
      <c r="Q271" s="180"/>
      <c r="R271" s="180"/>
      <c r="S271" s="180"/>
      <c r="T271" s="181"/>
      <c r="AT271" s="175" t="s">
        <v>146</v>
      </c>
      <c r="AU271" s="175" t="s">
        <v>82</v>
      </c>
      <c r="AV271" s="14" t="s">
        <v>144</v>
      </c>
      <c r="AW271" s="14" t="s">
        <v>30</v>
      </c>
      <c r="AX271" s="14" t="s">
        <v>73</v>
      </c>
      <c r="AY271" s="175" t="s">
        <v>134</v>
      </c>
    </row>
    <row r="272" spans="1:65" s="13" customFormat="1">
      <c r="B272" s="165"/>
      <c r="D272" s="166" t="s">
        <v>146</v>
      </c>
      <c r="E272" s="167" t="s">
        <v>1</v>
      </c>
      <c r="F272" s="168" t="s">
        <v>860</v>
      </c>
      <c r="H272" s="169">
        <v>36</v>
      </c>
      <c r="I272" s="170"/>
      <c r="L272" s="165"/>
      <c r="M272" s="171"/>
      <c r="N272" s="172"/>
      <c r="O272" s="172"/>
      <c r="P272" s="172"/>
      <c r="Q272" s="172"/>
      <c r="R272" s="172"/>
      <c r="S272" s="172"/>
      <c r="T272" s="173"/>
      <c r="AT272" s="167" t="s">
        <v>146</v>
      </c>
      <c r="AU272" s="167" t="s">
        <v>82</v>
      </c>
      <c r="AV272" s="13" t="s">
        <v>82</v>
      </c>
      <c r="AW272" s="13" t="s">
        <v>30</v>
      </c>
      <c r="AX272" s="13" t="s">
        <v>73</v>
      </c>
      <c r="AY272" s="167" t="s">
        <v>134</v>
      </c>
    </row>
    <row r="273" spans="1:65" s="14" customFormat="1">
      <c r="B273" s="174"/>
      <c r="D273" s="166" t="s">
        <v>146</v>
      </c>
      <c r="E273" s="175" t="s">
        <v>1</v>
      </c>
      <c r="F273" s="176" t="s">
        <v>148</v>
      </c>
      <c r="H273" s="177">
        <v>36</v>
      </c>
      <c r="I273" s="178"/>
      <c r="L273" s="174"/>
      <c r="M273" s="179"/>
      <c r="N273" s="180"/>
      <c r="O273" s="180"/>
      <c r="P273" s="180"/>
      <c r="Q273" s="180"/>
      <c r="R273" s="180"/>
      <c r="S273" s="180"/>
      <c r="T273" s="181"/>
      <c r="AT273" s="175" t="s">
        <v>146</v>
      </c>
      <c r="AU273" s="175" t="s">
        <v>82</v>
      </c>
      <c r="AV273" s="14" t="s">
        <v>144</v>
      </c>
      <c r="AW273" s="14" t="s">
        <v>30</v>
      </c>
      <c r="AX273" s="14" t="s">
        <v>73</v>
      </c>
      <c r="AY273" s="175" t="s">
        <v>134</v>
      </c>
    </row>
    <row r="274" spans="1:65" s="13" customFormat="1">
      <c r="B274" s="165"/>
      <c r="D274" s="166" t="s">
        <v>146</v>
      </c>
      <c r="E274" s="167" t="s">
        <v>1</v>
      </c>
      <c r="F274" s="168" t="s">
        <v>850</v>
      </c>
      <c r="H274" s="169">
        <v>63</v>
      </c>
      <c r="I274" s="170"/>
      <c r="L274" s="165"/>
      <c r="M274" s="171"/>
      <c r="N274" s="172"/>
      <c r="O274" s="172"/>
      <c r="P274" s="172"/>
      <c r="Q274" s="172"/>
      <c r="R274" s="172"/>
      <c r="S274" s="172"/>
      <c r="T274" s="173"/>
      <c r="AT274" s="167" t="s">
        <v>146</v>
      </c>
      <c r="AU274" s="167" t="s">
        <v>82</v>
      </c>
      <c r="AV274" s="13" t="s">
        <v>82</v>
      </c>
      <c r="AW274" s="13" t="s">
        <v>30</v>
      </c>
      <c r="AX274" s="13" t="s">
        <v>73</v>
      </c>
      <c r="AY274" s="167" t="s">
        <v>134</v>
      </c>
    </row>
    <row r="275" spans="1:65" s="14" customFormat="1">
      <c r="B275" s="174"/>
      <c r="D275" s="166" t="s">
        <v>146</v>
      </c>
      <c r="E275" s="175" t="s">
        <v>1</v>
      </c>
      <c r="F275" s="176" t="s">
        <v>148</v>
      </c>
      <c r="H275" s="177">
        <v>63</v>
      </c>
      <c r="I275" s="178"/>
      <c r="L275" s="174"/>
      <c r="M275" s="179"/>
      <c r="N275" s="180"/>
      <c r="O275" s="180"/>
      <c r="P275" s="180"/>
      <c r="Q275" s="180"/>
      <c r="R275" s="180"/>
      <c r="S275" s="180"/>
      <c r="T275" s="181"/>
      <c r="AT275" s="175" t="s">
        <v>146</v>
      </c>
      <c r="AU275" s="175" t="s">
        <v>82</v>
      </c>
      <c r="AV275" s="14" t="s">
        <v>144</v>
      </c>
      <c r="AW275" s="14" t="s">
        <v>30</v>
      </c>
      <c r="AX275" s="14" t="s">
        <v>73</v>
      </c>
      <c r="AY275" s="175" t="s">
        <v>134</v>
      </c>
    </row>
    <row r="276" spans="1:65" s="13" customFormat="1">
      <c r="B276" s="165"/>
      <c r="D276" s="166" t="s">
        <v>146</v>
      </c>
      <c r="E276" s="167" t="s">
        <v>1</v>
      </c>
      <c r="F276" s="168" t="s">
        <v>851</v>
      </c>
      <c r="H276" s="169">
        <v>54</v>
      </c>
      <c r="I276" s="170"/>
      <c r="L276" s="165"/>
      <c r="M276" s="171"/>
      <c r="N276" s="172"/>
      <c r="O276" s="172"/>
      <c r="P276" s="172"/>
      <c r="Q276" s="172"/>
      <c r="R276" s="172"/>
      <c r="S276" s="172"/>
      <c r="T276" s="173"/>
      <c r="AT276" s="167" t="s">
        <v>146</v>
      </c>
      <c r="AU276" s="167" t="s">
        <v>82</v>
      </c>
      <c r="AV276" s="13" t="s">
        <v>82</v>
      </c>
      <c r="AW276" s="13" t="s">
        <v>30</v>
      </c>
      <c r="AX276" s="13" t="s">
        <v>73</v>
      </c>
      <c r="AY276" s="167" t="s">
        <v>134</v>
      </c>
    </row>
    <row r="277" spans="1:65" s="14" customFormat="1">
      <c r="B277" s="174"/>
      <c r="D277" s="166" t="s">
        <v>146</v>
      </c>
      <c r="E277" s="175" t="s">
        <v>1</v>
      </c>
      <c r="F277" s="176" t="s">
        <v>148</v>
      </c>
      <c r="H277" s="177">
        <v>54</v>
      </c>
      <c r="I277" s="178"/>
      <c r="L277" s="174"/>
      <c r="M277" s="179"/>
      <c r="N277" s="180"/>
      <c r="O277" s="180"/>
      <c r="P277" s="180"/>
      <c r="Q277" s="180"/>
      <c r="R277" s="180"/>
      <c r="S277" s="180"/>
      <c r="T277" s="181"/>
      <c r="AT277" s="175" t="s">
        <v>146</v>
      </c>
      <c r="AU277" s="175" t="s">
        <v>82</v>
      </c>
      <c r="AV277" s="14" t="s">
        <v>144</v>
      </c>
      <c r="AW277" s="14" t="s">
        <v>30</v>
      </c>
      <c r="AX277" s="14" t="s">
        <v>73</v>
      </c>
      <c r="AY277" s="175" t="s">
        <v>134</v>
      </c>
    </row>
    <row r="278" spans="1:65" s="15" customFormat="1">
      <c r="B278" s="182"/>
      <c r="D278" s="166" t="s">
        <v>146</v>
      </c>
      <c r="E278" s="183" t="s">
        <v>1</v>
      </c>
      <c r="F278" s="184" t="s">
        <v>150</v>
      </c>
      <c r="H278" s="185">
        <v>315</v>
      </c>
      <c r="I278" s="186"/>
      <c r="L278" s="182"/>
      <c r="M278" s="187"/>
      <c r="N278" s="188"/>
      <c r="O278" s="188"/>
      <c r="P278" s="188"/>
      <c r="Q278" s="188"/>
      <c r="R278" s="188"/>
      <c r="S278" s="188"/>
      <c r="T278" s="189"/>
      <c r="AT278" s="183" t="s">
        <v>146</v>
      </c>
      <c r="AU278" s="183" t="s">
        <v>82</v>
      </c>
      <c r="AV278" s="15" t="s">
        <v>143</v>
      </c>
      <c r="AW278" s="15" t="s">
        <v>30</v>
      </c>
      <c r="AX278" s="15" t="s">
        <v>73</v>
      </c>
      <c r="AY278" s="183" t="s">
        <v>134</v>
      </c>
    </row>
    <row r="279" spans="1:65" s="13" customFormat="1">
      <c r="B279" s="165"/>
      <c r="D279" s="166" t="s">
        <v>146</v>
      </c>
      <c r="E279" s="167" t="s">
        <v>1</v>
      </c>
      <c r="F279" s="168" t="s">
        <v>1047</v>
      </c>
      <c r="H279" s="169">
        <v>12.6</v>
      </c>
      <c r="I279" s="170"/>
      <c r="L279" s="165"/>
      <c r="M279" s="171"/>
      <c r="N279" s="172"/>
      <c r="O279" s="172"/>
      <c r="P279" s="172"/>
      <c r="Q279" s="172"/>
      <c r="R279" s="172"/>
      <c r="S279" s="172"/>
      <c r="T279" s="173"/>
      <c r="AT279" s="167" t="s">
        <v>146</v>
      </c>
      <c r="AU279" s="167" t="s">
        <v>82</v>
      </c>
      <c r="AV279" s="13" t="s">
        <v>82</v>
      </c>
      <c r="AW279" s="13" t="s">
        <v>30</v>
      </c>
      <c r="AX279" s="13" t="s">
        <v>80</v>
      </c>
      <c r="AY279" s="167" t="s">
        <v>134</v>
      </c>
    </row>
    <row r="280" spans="1:65" s="13" customFormat="1">
      <c r="B280" s="165"/>
      <c r="D280" s="166" t="s">
        <v>146</v>
      </c>
      <c r="E280" s="167"/>
      <c r="F280" s="168" t="s">
        <v>1048</v>
      </c>
      <c r="H280" s="169">
        <f>2.3*2*20</f>
        <v>92</v>
      </c>
      <c r="I280" s="170"/>
      <c r="L280" s="165"/>
      <c r="M280" s="171"/>
      <c r="N280" s="172"/>
      <c r="O280" s="172"/>
      <c r="P280" s="172"/>
      <c r="Q280" s="172"/>
      <c r="R280" s="172"/>
      <c r="S280" s="172"/>
      <c r="T280" s="173"/>
      <c r="AT280" s="167"/>
      <c r="AU280" s="167"/>
      <c r="AY280" s="167"/>
    </row>
    <row r="281" spans="1:65" s="13" customFormat="1">
      <c r="B281" s="165"/>
      <c r="D281" s="166"/>
      <c r="E281" s="167"/>
      <c r="F281" s="176" t="s">
        <v>148</v>
      </c>
      <c r="H281" s="177">
        <v>92</v>
      </c>
      <c r="I281" s="170"/>
      <c r="L281" s="165"/>
      <c r="M281" s="171"/>
      <c r="N281" s="172"/>
      <c r="O281" s="172"/>
      <c r="P281" s="172"/>
      <c r="Q281" s="172"/>
      <c r="R281" s="172"/>
      <c r="S281" s="172"/>
      <c r="T281" s="173"/>
      <c r="AT281" s="167"/>
      <c r="AU281" s="167"/>
      <c r="AY281" s="167"/>
    </row>
    <row r="282" spans="1:65" s="13" customFormat="1">
      <c r="B282" s="165"/>
      <c r="D282" s="166" t="s">
        <v>146</v>
      </c>
      <c r="E282" s="167"/>
      <c r="F282" s="168" t="s">
        <v>1049</v>
      </c>
      <c r="H282" s="169">
        <f>H279+H280</f>
        <v>104.6</v>
      </c>
      <c r="I282" s="170"/>
      <c r="L282" s="165"/>
      <c r="M282" s="171"/>
      <c r="N282" s="172"/>
      <c r="O282" s="172"/>
      <c r="P282" s="172"/>
      <c r="Q282" s="172"/>
      <c r="R282" s="172"/>
      <c r="S282" s="172"/>
      <c r="T282" s="173"/>
      <c r="AT282" s="167"/>
      <c r="AU282" s="167"/>
      <c r="AY282" s="167"/>
    </row>
    <row r="283" spans="1:65" s="2" customFormat="1" ht="24.2" customHeight="1">
      <c r="A283" s="33"/>
      <c r="B283" s="150"/>
      <c r="C283" s="151" t="s">
        <v>323</v>
      </c>
      <c r="D283" s="151" t="s">
        <v>139</v>
      </c>
      <c r="E283" s="152" t="s">
        <v>324</v>
      </c>
      <c r="F283" s="153" t="s">
        <v>325</v>
      </c>
      <c r="G283" s="154" t="s">
        <v>156</v>
      </c>
      <c r="H283" s="155">
        <v>26.16</v>
      </c>
      <c r="I283" s="156"/>
      <c r="J283" s="157">
        <f>ROUND(I283*H283,2)</f>
        <v>0</v>
      </c>
      <c r="K283" s="158"/>
      <c r="L283" s="34"/>
      <c r="M283" s="159" t="s">
        <v>1</v>
      </c>
      <c r="N283" s="160" t="s">
        <v>38</v>
      </c>
      <c r="O283" s="59"/>
      <c r="P283" s="161">
        <f>O283*H283</f>
        <v>0</v>
      </c>
      <c r="Q283" s="161">
        <v>0</v>
      </c>
      <c r="R283" s="161">
        <f>Q283*H283</f>
        <v>0</v>
      </c>
      <c r="S283" s="161">
        <v>0</v>
      </c>
      <c r="T283" s="16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63" t="s">
        <v>219</v>
      </c>
      <c r="AT283" s="163" t="s">
        <v>139</v>
      </c>
      <c r="AU283" s="163" t="s">
        <v>82</v>
      </c>
      <c r="AY283" s="18" t="s">
        <v>134</v>
      </c>
      <c r="BE283" s="164">
        <f>IF(N283="základní",J283,0)</f>
        <v>0</v>
      </c>
      <c r="BF283" s="164">
        <f>IF(N283="snížená",J283,0)</f>
        <v>0</v>
      </c>
      <c r="BG283" s="164">
        <f>IF(N283="zákl. přenesená",J283,0)</f>
        <v>0</v>
      </c>
      <c r="BH283" s="164">
        <f>IF(N283="sníž. přenesená",J283,0)</f>
        <v>0</v>
      </c>
      <c r="BI283" s="164">
        <f>IF(N283="nulová",J283,0)</f>
        <v>0</v>
      </c>
      <c r="BJ283" s="18" t="s">
        <v>80</v>
      </c>
      <c r="BK283" s="164">
        <f>ROUND(I283*H283,2)</f>
        <v>0</v>
      </c>
      <c r="BL283" s="18" t="s">
        <v>219</v>
      </c>
      <c r="BM283" s="163" t="s">
        <v>861</v>
      </c>
    </row>
    <row r="284" spans="1:65" s="16" customFormat="1">
      <c r="B284" s="201"/>
      <c r="D284" s="166" t="s">
        <v>146</v>
      </c>
      <c r="E284" s="202" t="s">
        <v>1</v>
      </c>
      <c r="F284" s="203" t="s">
        <v>1029</v>
      </c>
      <c r="H284" s="202" t="s">
        <v>1</v>
      </c>
      <c r="I284" s="204"/>
      <c r="L284" s="201"/>
      <c r="M284" s="205"/>
      <c r="N284" s="206"/>
      <c r="O284" s="206"/>
      <c r="P284" s="206"/>
      <c r="Q284" s="206"/>
      <c r="R284" s="206"/>
      <c r="S284" s="206"/>
      <c r="T284" s="207"/>
      <c r="AT284" s="202" t="s">
        <v>146</v>
      </c>
      <c r="AU284" s="202" t="s">
        <v>82</v>
      </c>
      <c r="AV284" s="16" t="s">
        <v>80</v>
      </c>
      <c r="AW284" s="16" t="s">
        <v>30</v>
      </c>
      <c r="AX284" s="16" t="s">
        <v>73</v>
      </c>
      <c r="AY284" s="202" t="s">
        <v>134</v>
      </c>
    </row>
    <row r="285" spans="1:65" s="13" customFormat="1">
      <c r="B285" s="165"/>
      <c r="D285" s="166" t="s">
        <v>146</v>
      </c>
      <c r="E285" s="167" t="s">
        <v>1</v>
      </c>
      <c r="F285" s="168" t="s">
        <v>853</v>
      </c>
      <c r="H285" s="169">
        <v>600</v>
      </c>
      <c r="I285" s="170"/>
      <c r="L285" s="165"/>
      <c r="M285" s="171"/>
      <c r="N285" s="172"/>
      <c r="O285" s="172"/>
      <c r="P285" s="172"/>
      <c r="Q285" s="172"/>
      <c r="R285" s="172"/>
      <c r="S285" s="172"/>
      <c r="T285" s="173"/>
      <c r="AT285" s="167" t="s">
        <v>146</v>
      </c>
      <c r="AU285" s="167" t="s">
        <v>82</v>
      </c>
      <c r="AV285" s="13" t="s">
        <v>82</v>
      </c>
      <c r="AW285" s="13" t="s">
        <v>30</v>
      </c>
      <c r="AX285" s="13" t="s">
        <v>73</v>
      </c>
      <c r="AY285" s="167" t="s">
        <v>134</v>
      </c>
    </row>
    <row r="286" spans="1:65" s="14" customFormat="1">
      <c r="B286" s="174"/>
      <c r="D286" s="166" t="s">
        <v>146</v>
      </c>
      <c r="E286" s="175" t="s">
        <v>1</v>
      </c>
      <c r="F286" s="176" t="s">
        <v>148</v>
      </c>
      <c r="H286" s="177">
        <v>600</v>
      </c>
      <c r="I286" s="178"/>
      <c r="L286" s="174"/>
      <c r="M286" s="179"/>
      <c r="N286" s="180"/>
      <c r="O286" s="180"/>
      <c r="P286" s="180"/>
      <c r="Q286" s="180"/>
      <c r="R286" s="180"/>
      <c r="S286" s="180"/>
      <c r="T286" s="181"/>
      <c r="AT286" s="175" t="s">
        <v>146</v>
      </c>
      <c r="AU286" s="175" t="s">
        <v>82</v>
      </c>
      <c r="AV286" s="14" t="s">
        <v>144</v>
      </c>
      <c r="AW286" s="14" t="s">
        <v>30</v>
      </c>
      <c r="AX286" s="14" t="s">
        <v>73</v>
      </c>
      <c r="AY286" s="175" t="s">
        <v>134</v>
      </c>
    </row>
    <row r="287" spans="1:65" s="13" customFormat="1">
      <c r="B287" s="165"/>
      <c r="D287" s="166" t="s">
        <v>146</v>
      </c>
      <c r="E287" s="167" t="s">
        <v>1</v>
      </c>
      <c r="F287" s="168" t="s">
        <v>862</v>
      </c>
      <c r="H287" s="169">
        <v>54</v>
      </c>
      <c r="I287" s="170"/>
      <c r="L287" s="165"/>
      <c r="M287" s="171"/>
      <c r="N287" s="172"/>
      <c r="O287" s="172"/>
      <c r="P287" s="172"/>
      <c r="Q287" s="172"/>
      <c r="R287" s="172"/>
      <c r="S287" s="172"/>
      <c r="T287" s="173"/>
      <c r="AT287" s="167" t="s">
        <v>146</v>
      </c>
      <c r="AU287" s="167" t="s">
        <v>82</v>
      </c>
      <c r="AV287" s="13" t="s">
        <v>82</v>
      </c>
      <c r="AW287" s="13" t="s">
        <v>30</v>
      </c>
      <c r="AX287" s="13" t="s">
        <v>73</v>
      </c>
      <c r="AY287" s="167" t="s">
        <v>134</v>
      </c>
    </row>
    <row r="288" spans="1:65" s="14" customFormat="1">
      <c r="B288" s="174"/>
      <c r="D288" s="166" t="s">
        <v>146</v>
      </c>
      <c r="E288" s="175" t="s">
        <v>1</v>
      </c>
      <c r="F288" s="176" t="s">
        <v>148</v>
      </c>
      <c r="H288" s="177">
        <v>54</v>
      </c>
      <c r="I288" s="178"/>
      <c r="L288" s="174"/>
      <c r="M288" s="179"/>
      <c r="N288" s="180"/>
      <c r="O288" s="180"/>
      <c r="P288" s="180"/>
      <c r="Q288" s="180"/>
      <c r="R288" s="180"/>
      <c r="S288" s="180"/>
      <c r="T288" s="181"/>
      <c r="AT288" s="175" t="s">
        <v>146</v>
      </c>
      <c r="AU288" s="175" t="s">
        <v>82</v>
      </c>
      <c r="AV288" s="14" t="s">
        <v>144</v>
      </c>
      <c r="AW288" s="14" t="s">
        <v>30</v>
      </c>
      <c r="AX288" s="14" t="s">
        <v>73</v>
      </c>
      <c r="AY288" s="175" t="s">
        <v>134</v>
      </c>
    </row>
    <row r="289" spans="1:65" s="15" customFormat="1">
      <c r="B289" s="182"/>
      <c r="D289" s="166" t="s">
        <v>146</v>
      </c>
      <c r="E289" s="183" t="s">
        <v>1</v>
      </c>
      <c r="F289" s="184" t="s">
        <v>150</v>
      </c>
      <c r="H289" s="185">
        <v>654</v>
      </c>
      <c r="I289" s="186"/>
      <c r="L289" s="182"/>
      <c r="M289" s="187"/>
      <c r="N289" s="188"/>
      <c r="O289" s="188"/>
      <c r="P289" s="188"/>
      <c r="Q289" s="188"/>
      <c r="R289" s="188"/>
      <c r="S289" s="188"/>
      <c r="T289" s="189"/>
      <c r="AT289" s="183" t="s">
        <v>146</v>
      </c>
      <c r="AU289" s="183" t="s">
        <v>82</v>
      </c>
      <c r="AV289" s="15" t="s">
        <v>143</v>
      </c>
      <c r="AW289" s="15" t="s">
        <v>30</v>
      </c>
      <c r="AX289" s="15" t="s">
        <v>73</v>
      </c>
      <c r="AY289" s="183" t="s">
        <v>134</v>
      </c>
    </row>
    <row r="290" spans="1:65" s="13" customFormat="1">
      <c r="B290" s="165"/>
      <c r="D290" s="166" t="s">
        <v>146</v>
      </c>
      <c r="E290" s="167" t="s">
        <v>1</v>
      </c>
      <c r="F290" s="168" t="s">
        <v>1030</v>
      </c>
      <c r="H290" s="169">
        <v>26.16</v>
      </c>
      <c r="I290" s="170"/>
      <c r="L290" s="165"/>
      <c r="M290" s="171"/>
      <c r="N290" s="172"/>
      <c r="O290" s="172"/>
      <c r="P290" s="172"/>
      <c r="Q290" s="172"/>
      <c r="R290" s="172"/>
      <c r="S290" s="172"/>
      <c r="T290" s="173"/>
      <c r="AT290" s="167" t="s">
        <v>146</v>
      </c>
      <c r="AU290" s="167" t="s">
        <v>82</v>
      </c>
      <c r="AV290" s="13" t="s">
        <v>82</v>
      </c>
      <c r="AW290" s="13" t="s">
        <v>30</v>
      </c>
      <c r="AX290" s="13" t="s">
        <v>80</v>
      </c>
      <c r="AY290" s="167" t="s">
        <v>134</v>
      </c>
    </row>
    <row r="291" spans="1:65" s="2" customFormat="1" ht="24.2" customHeight="1">
      <c r="A291" s="33"/>
      <c r="B291" s="150"/>
      <c r="C291" s="151" t="s">
        <v>328</v>
      </c>
      <c r="D291" s="151" t="s">
        <v>139</v>
      </c>
      <c r="E291" s="152" t="s">
        <v>329</v>
      </c>
      <c r="F291" s="153" t="s">
        <v>330</v>
      </c>
      <c r="G291" s="154" t="s">
        <v>156</v>
      </c>
      <c r="H291" s="155">
        <v>12.635999999999999</v>
      </c>
      <c r="I291" s="156"/>
      <c r="J291" s="157">
        <f>ROUND(I291*H291,2)</f>
        <v>0</v>
      </c>
      <c r="K291" s="158"/>
      <c r="L291" s="34"/>
      <c r="M291" s="159" t="s">
        <v>1</v>
      </c>
      <c r="N291" s="160" t="s">
        <v>38</v>
      </c>
      <c r="O291" s="59"/>
      <c r="P291" s="161">
        <f>O291*H291</f>
        <v>0</v>
      </c>
      <c r="Q291" s="161">
        <v>0</v>
      </c>
      <c r="R291" s="161">
        <f>Q291*H291</f>
        <v>0</v>
      </c>
      <c r="S291" s="161">
        <v>0</v>
      </c>
      <c r="T291" s="162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63" t="s">
        <v>219</v>
      </c>
      <c r="AT291" s="163" t="s">
        <v>139</v>
      </c>
      <c r="AU291" s="163" t="s">
        <v>82</v>
      </c>
      <c r="AY291" s="18" t="s">
        <v>134</v>
      </c>
      <c r="BE291" s="164">
        <f>IF(N291="základní",J291,0)</f>
        <v>0</v>
      </c>
      <c r="BF291" s="164">
        <f>IF(N291="snížená",J291,0)</f>
        <v>0</v>
      </c>
      <c r="BG291" s="164">
        <f>IF(N291="zákl. přenesená",J291,0)</f>
        <v>0</v>
      </c>
      <c r="BH291" s="164">
        <f>IF(N291="sníž. přenesená",J291,0)</f>
        <v>0</v>
      </c>
      <c r="BI291" s="164">
        <f>IF(N291="nulová",J291,0)</f>
        <v>0</v>
      </c>
      <c r="BJ291" s="18" t="s">
        <v>80</v>
      </c>
      <c r="BK291" s="164">
        <f>ROUND(I291*H291,2)</f>
        <v>0</v>
      </c>
      <c r="BL291" s="18" t="s">
        <v>219</v>
      </c>
      <c r="BM291" s="163" t="s">
        <v>863</v>
      </c>
    </row>
    <row r="292" spans="1:65" s="16" customFormat="1">
      <c r="B292" s="201"/>
      <c r="D292" s="166" t="s">
        <v>146</v>
      </c>
      <c r="E292" s="202" t="s">
        <v>1</v>
      </c>
      <c r="F292" s="203" t="s">
        <v>1033</v>
      </c>
      <c r="H292" s="202" t="s">
        <v>1</v>
      </c>
      <c r="I292" s="204"/>
      <c r="L292" s="201"/>
      <c r="M292" s="205"/>
      <c r="N292" s="206"/>
      <c r="O292" s="206"/>
      <c r="P292" s="206"/>
      <c r="Q292" s="206"/>
      <c r="R292" s="206"/>
      <c r="S292" s="206"/>
      <c r="T292" s="207"/>
      <c r="AT292" s="202" t="s">
        <v>146</v>
      </c>
      <c r="AU292" s="202" t="s">
        <v>82</v>
      </c>
      <c r="AV292" s="16" t="s">
        <v>80</v>
      </c>
      <c r="AW292" s="16" t="s">
        <v>30</v>
      </c>
      <c r="AX292" s="16" t="s">
        <v>73</v>
      </c>
      <c r="AY292" s="202" t="s">
        <v>134</v>
      </c>
    </row>
    <row r="293" spans="1:65" s="13" customFormat="1">
      <c r="B293" s="165"/>
      <c r="D293" s="166" t="s">
        <v>146</v>
      </c>
      <c r="E293" s="167" t="s">
        <v>1</v>
      </c>
      <c r="F293" s="168" t="s">
        <v>856</v>
      </c>
      <c r="H293" s="169">
        <v>75</v>
      </c>
      <c r="I293" s="170"/>
      <c r="L293" s="165"/>
      <c r="M293" s="171"/>
      <c r="N293" s="172"/>
      <c r="O293" s="172"/>
      <c r="P293" s="172"/>
      <c r="Q293" s="172"/>
      <c r="R293" s="172"/>
      <c r="S293" s="172"/>
      <c r="T293" s="173"/>
      <c r="AT293" s="167" t="s">
        <v>146</v>
      </c>
      <c r="AU293" s="167" t="s">
        <v>82</v>
      </c>
      <c r="AV293" s="13" t="s">
        <v>82</v>
      </c>
      <c r="AW293" s="13" t="s">
        <v>30</v>
      </c>
      <c r="AX293" s="13" t="s">
        <v>73</v>
      </c>
      <c r="AY293" s="167" t="s">
        <v>134</v>
      </c>
    </row>
    <row r="294" spans="1:65" s="14" customFormat="1">
      <c r="B294" s="174"/>
      <c r="D294" s="166" t="s">
        <v>146</v>
      </c>
      <c r="E294" s="175" t="s">
        <v>1</v>
      </c>
      <c r="F294" s="176" t="s">
        <v>148</v>
      </c>
      <c r="H294" s="177">
        <v>75</v>
      </c>
      <c r="I294" s="178"/>
      <c r="L294" s="174"/>
      <c r="M294" s="179"/>
      <c r="N294" s="180"/>
      <c r="O294" s="180"/>
      <c r="P294" s="180"/>
      <c r="Q294" s="180"/>
      <c r="R294" s="180"/>
      <c r="S294" s="180"/>
      <c r="T294" s="181"/>
      <c r="AT294" s="175" t="s">
        <v>146</v>
      </c>
      <c r="AU294" s="175" t="s">
        <v>82</v>
      </c>
      <c r="AV294" s="14" t="s">
        <v>144</v>
      </c>
      <c r="AW294" s="14" t="s">
        <v>30</v>
      </c>
      <c r="AX294" s="14" t="s">
        <v>73</v>
      </c>
      <c r="AY294" s="175" t="s">
        <v>134</v>
      </c>
    </row>
    <row r="295" spans="1:65" s="13" customFormat="1">
      <c r="B295" s="165"/>
      <c r="D295" s="166" t="s">
        <v>146</v>
      </c>
      <c r="E295" s="167" t="s">
        <v>1</v>
      </c>
      <c r="F295" s="168" t="s">
        <v>857</v>
      </c>
      <c r="H295" s="169">
        <v>90.9</v>
      </c>
      <c r="I295" s="170"/>
      <c r="L295" s="165"/>
      <c r="M295" s="171"/>
      <c r="N295" s="172"/>
      <c r="O295" s="172"/>
      <c r="P295" s="172"/>
      <c r="Q295" s="172"/>
      <c r="R295" s="172"/>
      <c r="S295" s="172"/>
      <c r="T295" s="173"/>
      <c r="AT295" s="167" t="s">
        <v>146</v>
      </c>
      <c r="AU295" s="167" t="s">
        <v>82</v>
      </c>
      <c r="AV295" s="13" t="s">
        <v>82</v>
      </c>
      <c r="AW295" s="13" t="s">
        <v>30</v>
      </c>
      <c r="AX295" s="13" t="s">
        <v>73</v>
      </c>
      <c r="AY295" s="167" t="s">
        <v>134</v>
      </c>
    </row>
    <row r="296" spans="1:65" s="14" customFormat="1">
      <c r="B296" s="174"/>
      <c r="D296" s="166" t="s">
        <v>146</v>
      </c>
      <c r="E296" s="175" t="s">
        <v>1</v>
      </c>
      <c r="F296" s="176" t="s">
        <v>148</v>
      </c>
      <c r="H296" s="177">
        <v>90.9</v>
      </c>
      <c r="I296" s="178"/>
      <c r="L296" s="174"/>
      <c r="M296" s="179"/>
      <c r="N296" s="180"/>
      <c r="O296" s="180"/>
      <c r="P296" s="180"/>
      <c r="Q296" s="180"/>
      <c r="R296" s="180"/>
      <c r="S296" s="180"/>
      <c r="T296" s="181"/>
      <c r="AT296" s="175" t="s">
        <v>146</v>
      </c>
      <c r="AU296" s="175" t="s">
        <v>82</v>
      </c>
      <c r="AV296" s="14" t="s">
        <v>144</v>
      </c>
      <c r="AW296" s="14" t="s">
        <v>30</v>
      </c>
      <c r="AX296" s="14" t="s">
        <v>73</v>
      </c>
      <c r="AY296" s="175" t="s">
        <v>134</v>
      </c>
    </row>
    <row r="297" spans="1:65" s="13" customFormat="1">
      <c r="B297" s="165"/>
      <c r="D297" s="166" t="s">
        <v>146</v>
      </c>
      <c r="E297" s="167" t="s">
        <v>1</v>
      </c>
      <c r="F297" s="168" t="s">
        <v>858</v>
      </c>
      <c r="H297" s="169">
        <v>150</v>
      </c>
      <c r="I297" s="170"/>
      <c r="L297" s="165"/>
      <c r="M297" s="171"/>
      <c r="N297" s="172"/>
      <c r="O297" s="172"/>
      <c r="P297" s="172"/>
      <c r="Q297" s="172"/>
      <c r="R297" s="172"/>
      <c r="S297" s="172"/>
      <c r="T297" s="173"/>
      <c r="AT297" s="167" t="s">
        <v>146</v>
      </c>
      <c r="AU297" s="167" t="s">
        <v>82</v>
      </c>
      <c r="AV297" s="13" t="s">
        <v>82</v>
      </c>
      <c r="AW297" s="13" t="s">
        <v>30</v>
      </c>
      <c r="AX297" s="13" t="s">
        <v>73</v>
      </c>
      <c r="AY297" s="167" t="s">
        <v>134</v>
      </c>
    </row>
    <row r="298" spans="1:65" s="14" customFormat="1">
      <c r="B298" s="174"/>
      <c r="D298" s="166" t="s">
        <v>146</v>
      </c>
      <c r="E298" s="175" t="s">
        <v>1</v>
      </c>
      <c r="F298" s="176" t="s">
        <v>148</v>
      </c>
      <c r="H298" s="177">
        <v>150</v>
      </c>
      <c r="I298" s="178"/>
      <c r="L298" s="174"/>
      <c r="M298" s="179"/>
      <c r="N298" s="180"/>
      <c r="O298" s="180"/>
      <c r="P298" s="180"/>
      <c r="Q298" s="180"/>
      <c r="R298" s="180"/>
      <c r="S298" s="180"/>
      <c r="T298" s="181"/>
      <c r="AT298" s="175" t="s">
        <v>146</v>
      </c>
      <c r="AU298" s="175" t="s">
        <v>82</v>
      </c>
      <c r="AV298" s="14" t="s">
        <v>144</v>
      </c>
      <c r="AW298" s="14" t="s">
        <v>30</v>
      </c>
      <c r="AX298" s="14" t="s">
        <v>73</v>
      </c>
      <c r="AY298" s="175" t="s">
        <v>134</v>
      </c>
    </row>
    <row r="299" spans="1:65" s="15" customFormat="1">
      <c r="B299" s="182"/>
      <c r="D299" s="166" t="s">
        <v>146</v>
      </c>
      <c r="E299" s="183" t="s">
        <v>1</v>
      </c>
      <c r="F299" s="184" t="s">
        <v>150</v>
      </c>
      <c r="H299" s="185">
        <v>315.89999999999998</v>
      </c>
      <c r="I299" s="186"/>
      <c r="L299" s="182"/>
      <c r="M299" s="187"/>
      <c r="N299" s="188"/>
      <c r="O299" s="188"/>
      <c r="P299" s="188"/>
      <c r="Q299" s="188"/>
      <c r="R299" s="188"/>
      <c r="S299" s="188"/>
      <c r="T299" s="189"/>
      <c r="AT299" s="183" t="s">
        <v>146</v>
      </c>
      <c r="AU299" s="183" t="s">
        <v>82</v>
      </c>
      <c r="AV299" s="15" t="s">
        <v>143</v>
      </c>
      <c r="AW299" s="15" t="s">
        <v>30</v>
      </c>
      <c r="AX299" s="15" t="s">
        <v>73</v>
      </c>
      <c r="AY299" s="183" t="s">
        <v>134</v>
      </c>
    </row>
    <row r="300" spans="1:65" s="13" customFormat="1">
      <c r="B300" s="165"/>
      <c r="D300" s="166" t="s">
        <v>146</v>
      </c>
      <c r="E300" s="167" t="s">
        <v>1</v>
      </c>
      <c r="F300" s="168" t="s">
        <v>1032</v>
      </c>
      <c r="H300" s="169">
        <v>12.635999999999999</v>
      </c>
      <c r="I300" s="170"/>
      <c r="L300" s="165"/>
      <c r="M300" s="171"/>
      <c r="N300" s="172"/>
      <c r="O300" s="172"/>
      <c r="P300" s="172"/>
      <c r="Q300" s="172"/>
      <c r="R300" s="172"/>
      <c r="S300" s="172"/>
      <c r="T300" s="173"/>
      <c r="AT300" s="167" t="s">
        <v>146</v>
      </c>
      <c r="AU300" s="167" t="s">
        <v>82</v>
      </c>
      <c r="AV300" s="13" t="s">
        <v>82</v>
      </c>
      <c r="AW300" s="13" t="s">
        <v>30</v>
      </c>
      <c r="AX300" s="13" t="s">
        <v>80</v>
      </c>
      <c r="AY300" s="167" t="s">
        <v>134</v>
      </c>
    </row>
    <row r="301" spans="1:65" s="2" customFormat="1" ht="21.75" customHeight="1">
      <c r="A301" s="33"/>
      <c r="B301" s="150"/>
      <c r="C301" s="190" t="s">
        <v>333</v>
      </c>
      <c r="D301" s="190" t="s">
        <v>159</v>
      </c>
      <c r="E301" s="191" t="s">
        <v>334</v>
      </c>
      <c r="F301" s="192" t="s">
        <v>335</v>
      </c>
      <c r="G301" s="193" t="s">
        <v>336</v>
      </c>
      <c r="H301" s="194">
        <v>1.1579999999999999</v>
      </c>
      <c r="I301" s="195"/>
      <c r="J301" s="196">
        <f>ROUND(I301*H301,2)</f>
        <v>0</v>
      </c>
      <c r="K301" s="197"/>
      <c r="L301" s="198"/>
      <c r="M301" s="199" t="s">
        <v>1</v>
      </c>
      <c r="N301" s="200" t="s">
        <v>38</v>
      </c>
      <c r="O301" s="59"/>
      <c r="P301" s="161">
        <f>O301*H301</f>
        <v>0</v>
      </c>
      <c r="Q301" s="161">
        <v>0.55000000000000004</v>
      </c>
      <c r="R301" s="161">
        <f>Q301*H301</f>
        <v>0.63690000000000002</v>
      </c>
      <c r="S301" s="161">
        <v>0</v>
      </c>
      <c r="T301" s="162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63" t="s">
        <v>319</v>
      </c>
      <c r="AT301" s="163" t="s">
        <v>159</v>
      </c>
      <c r="AU301" s="163" t="s">
        <v>82</v>
      </c>
      <c r="AY301" s="18" t="s">
        <v>134</v>
      </c>
      <c r="BE301" s="164">
        <f>IF(N301="základní",J301,0)</f>
        <v>0</v>
      </c>
      <c r="BF301" s="164">
        <f>IF(N301="snížená",J301,0)</f>
        <v>0</v>
      </c>
      <c r="BG301" s="164">
        <f>IF(N301="zákl. přenesená",J301,0)</f>
        <v>0</v>
      </c>
      <c r="BH301" s="164">
        <f>IF(N301="sníž. přenesená",J301,0)</f>
        <v>0</v>
      </c>
      <c r="BI301" s="164">
        <f>IF(N301="nulová",J301,0)</f>
        <v>0</v>
      </c>
      <c r="BJ301" s="18" t="s">
        <v>80</v>
      </c>
      <c r="BK301" s="164">
        <f>ROUND(I301*H301,2)</f>
        <v>0</v>
      </c>
      <c r="BL301" s="18" t="s">
        <v>219</v>
      </c>
      <c r="BM301" s="163" t="s">
        <v>864</v>
      </c>
    </row>
    <row r="302" spans="1:65" s="16" customFormat="1" ht="22.5">
      <c r="B302" s="201"/>
      <c r="D302" s="166" t="s">
        <v>146</v>
      </c>
      <c r="E302" s="202" t="s">
        <v>1</v>
      </c>
      <c r="F302" s="203" t="s">
        <v>1046</v>
      </c>
      <c r="H302" s="202" t="s">
        <v>1</v>
      </c>
      <c r="I302" s="204"/>
      <c r="L302" s="201"/>
      <c r="M302" s="205"/>
      <c r="N302" s="206"/>
      <c r="O302" s="206"/>
      <c r="P302" s="206"/>
      <c r="Q302" s="206"/>
      <c r="R302" s="206"/>
      <c r="S302" s="206"/>
      <c r="T302" s="207"/>
      <c r="AT302" s="202" t="s">
        <v>146</v>
      </c>
      <c r="AU302" s="202" t="s">
        <v>82</v>
      </c>
      <c r="AV302" s="16" t="s">
        <v>80</v>
      </c>
      <c r="AW302" s="16" t="s">
        <v>30</v>
      </c>
      <c r="AX302" s="16" t="s">
        <v>73</v>
      </c>
      <c r="AY302" s="202" t="s">
        <v>134</v>
      </c>
    </row>
    <row r="303" spans="1:65" s="13" customFormat="1">
      <c r="B303" s="165"/>
      <c r="D303" s="166" t="s">
        <v>146</v>
      </c>
      <c r="E303" s="167" t="s">
        <v>1</v>
      </c>
      <c r="F303" s="168" t="s">
        <v>1034</v>
      </c>
      <c r="H303" s="169">
        <v>6.2199999999999998E-2</v>
      </c>
      <c r="I303" s="170"/>
      <c r="L303" s="165"/>
      <c r="M303" s="171"/>
      <c r="N303" s="172"/>
      <c r="O303" s="172"/>
      <c r="P303" s="172"/>
      <c r="Q303" s="172"/>
      <c r="R303" s="172"/>
      <c r="S303" s="172"/>
      <c r="T303" s="173"/>
      <c r="AT303" s="167" t="s">
        <v>146</v>
      </c>
      <c r="AU303" s="167" t="s">
        <v>82</v>
      </c>
      <c r="AV303" s="13" t="s">
        <v>82</v>
      </c>
      <c r="AW303" s="13" t="s">
        <v>30</v>
      </c>
      <c r="AX303" s="13" t="s">
        <v>73</v>
      </c>
      <c r="AY303" s="167" t="s">
        <v>134</v>
      </c>
    </row>
    <row r="304" spans="1:65" s="14" customFormat="1">
      <c r="B304" s="174"/>
      <c r="D304" s="166" t="s">
        <v>146</v>
      </c>
      <c r="E304" s="175" t="s">
        <v>1</v>
      </c>
      <c r="F304" s="176" t="s">
        <v>148</v>
      </c>
      <c r="H304" s="177">
        <v>6.2199999999999998E-2</v>
      </c>
      <c r="I304" s="178"/>
      <c r="L304" s="174"/>
      <c r="M304" s="179"/>
      <c r="N304" s="180"/>
      <c r="O304" s="180"/>
      <c r="P304" s="180"/>
      <c r="Q304" s="180"/>
      <c r="R304" s="180"/>
      <c r="S304" s="180"/>
      <c r="T304" s="181"/>
      <c r="AT304" s="175" t="s">
        <v>146</v>
      </c>
      <c r="AU304" s="175" t="s">
        <v>82</v>
      </c>
      <c r="AV304" s="14" t="s">
        <v>144</v>
      </c>
      <c r="AW304" s="14" t="s">
        <v>30</v>
      </c>
      <c r="AX304" s="14" t="s">
        <v>73</v>
      </c>
      <c r="AY304" s="175" t="s">
        <v>134</v>
      </c>
    </row>
    <row r="305" spans="1:65" s="13" customFormat="1">
      <c r="B305" s="165"/>
      <c r="D305" s="166" t="s">
        <v>146</v>
      </c>
      <c r="E305" s="167" t="s">
        <v>1</v>
      </c>
      <c r="F305" s="168" t="s">
        <v>1035</v>
      </c>
      <c r="H305" s="169">
        <v>1.61E-2</v>
      </c>
      <c r="I305" s="170"/>
      <c r="L305" s="165"/>
      <c r="M305" s="171"/>
      <c r="N305" s="172"/>
      <c r="O305" s="172"/>
      <c r="P305" s="172"/>
      <c r="Q305" s="172"/>
      <c r="R305" s="172"/>
      <c r="S305" s="172"/>
      <c r="T305" s="173"/>
      <c r="AT305" s="167" t="s">
        <v>146</v>
      </c>
      <c r="AU305" s="167" t="s">
        <v>82</v>
      </c>
      <c r="AV305" s="13" t="s">
        <v>82</v>
      </c>
      <c r="AW305" s="13" t="s">
        <v>30</v>
      </c>
      <c r="AX305" s="13" t="s">
        <v>73</v>
      </c>
      <c r="AY305" s="167" t="s">
        <v>134</v>
      </c>
    </row>
    <row r="306" spans="1:65" s="14" customFormat="1">
      <c r="B306" s="174"/>
      <c r="D306" s="166" t="s">
        <v>146</v>
      </c>
      <c r="E306" s="175" t="s">
        <v>1</v>
      </c>
      <c r="F306" s="176" t="s">
        <v>148</v>
      </c>
      <c r="H306" s="177">
        <v>1.61E-2</v>
      </c>
      <c r="I306" s="178"/>
      <c r="L306" s="174"/>
      <c r="M306" s="179"/>
      <c r="N306" s="180"/>
      <c r="O306" s="180"/>
      <c r="P306" s="180"/>
      <c r="Q306" s="180"/>
      <c r="R306" s="180"/>
      <c r="S306" s="180"/>
      <c r="T306" s="181"/>
      <c r="AT306" s="175" t="s">
        <v>146</v>
      </c>
      <c r="AU306" s="175" t="s">
        <v>82</v>
      </c>
      <c r="AV306" s="14" t="s">
        <v>144</v>
      </c>
      <c r="AW306" s="14" t="s">
        <v>30</v>
      </c>
      <c r="AX306" s="14" t="s">
        <v>73</v>
      </c>
      <c r="AY306" s="175" t="s">
        <v>134</v>
      </c>
    </row>
    <row r="307" spans="1:65" s="13" customFormat="1">
      <c r="B307" s="165"/>
      <c r="D307" s="166" t="s">
        <v>146</v>
      </c>
      <c r="E307" s="167" t="s">
        <v>1</v>
      </c>
      <c r="F307" s="168" t="s">
        <v>1036</v>
      </c>
      <c r="H307" s="169">
        <v>4.2299999999999997E-2</v>
      </c>
      <c r="I307" s="170"/>
      <c r="L307" s="165"/>
      <c r="M307" s="171"/>
      <c r="N307" s="172"/>
      <c r="O307" s="172"/>
      <c r="P307" s="172"/>
      <c r="Q307" s="172"/>
      <c r="R307" s="172"/>
      <c r="S307" s="172"/>
      <c r="T307" s="173"/>
      <c r="AT307" s="167" t="s">
        <v>146</v>
      </c>
      <c r="AU307" s="167" t="s">
        <v>82</v>
      </c>
      <c r="AV307" s="13" t="s">
        <v>82</v>
      </c>
      <c r="AW307" s="13" t="s">
        <v>30</v>
      </c>
      <c r="AX307" s="13" t="s">
        <v>73</v>
      </c>
      <c r="AY307" s="167" t="s">
        <v>134</v>
      </c>
    </row>
    <row r="308" spans="1:65" s="14" customFormat="1">
      <c r="B308" s="174"/>
      <c r="D308" s="166" t="s">
        <v>146</v>
      </c>
      <c r="E308" s="175" t="s">
        <v>1</v>
      </c>
      <c r="F308" s="176" t="s">
        <v>148</v>
      </c>
      <c r="H308" s="177">
        <v>4.2299999999999997E-2</v>
      </c>
      <c r="I308" s="178"/>
      <c r="L308" s="174"/>
      <c r="M308" s="179"/>
      <c r="N308" s="180"/>
      <c r="O308" s="180"/>
      <c r="P308" s="180"/>
      <c r="Q308" s="180"/>
      <c r="R308" s="180"/>
      <c r="S308" s="180"/>
      <c r="T308" s="181"/>
      <c r="AT308" s="175" t="s">
        <v>146</v>
      </c>
      <c r="AU308" s="175" t="s">
        <v>82</v>
      </c>
      <c r="AV308" s="14" t="s">
        <v>144</v>
      </c>
      <c r="AW308" s="14" t="s">
        <v>30</v>
      </c>
      <c r="AX308" s="14" t="s">
        <v>73</v>
      </c>
      <c r="AY308" s="175" t="s">
        <v>134</v>
      </c>
    </row>
    <row r="309" spans="1:65" s="13" customFormat="1">
      <c r="B309" s="165"/>
      <c r="D309" s="166" t="s">
        <v>146</v>
      </c>
      <c r="E309" s="167" t="s">
        <v>1</v>
      </c>
      <c r="F309" s="168" t="s">
        <v>1037</v>
      </c>
      <c r="H309" s="169">
        <v>2.8500000000000001E-2</v>
      </c>
      <c r="I309" s="170"/>
      <c r="L309" s="165"/>
      <c r="M309" s="171"/>
      <c r="N309" s="172"/>
      <c r="O309" s="172"/>
      <c r="P309" s="172"/>
      <c r="Q309" s="172"/>
      <c r="R309" s="172"/>
      <c r="S309" s="172"/>
      <c r="T309" s="173"/>
      <c r="AT309" s="167" t="s">
        <v>146</v>
      </c>
      <c r="AU309" s="167" t="s">
        <v>82</v>
      </c>
      <c r="AV309" s="13" t="s">
        <v>82</v>
      </c>
      <c r="AW309" s="13" t="s">
        <v>30</v>
      </c>
      <c r="AX309" s="13" t="s">
        <v>73</v>
      </c>
      <c r="AY309" s="167" t="s">
        <v>134</v>
      </c>
    </row>
    <row r="310" spans="1:65" s="14" customFormat="1">
      <c r="B310" s="174"/>
      <c r="D310" s="166" t="s">
        <v>146</v>
      </c>
      <c r="E310" s="175" t="s">
        <v>1</v>
      </c>
      <c r="F310" s="176" t="s">
        <v>148</v>
      </c>
      <c r="H310" s="177">
        <v>2.8500000000000001E-2</v>
      </c>
      <c r="I310" s="178"/>
      <c r="L310" s="174"/>
      <c r="M310" s="179"/>
      <c r="N310" s="180"/>
      <c r="O310" s="180"/>
      <c r="P310" s="180"/>
      <c r="Q310" s="180"/>
      <c r="R310" s="180"/>
      <c r="S310" s="180"/>
      <c r="T310" s="181"/>
      <c r="AT310" s="175" t="s">
        <v>146</v>
      </c>
      <c r="AU310" s="175" t="s">
        <v>82</v>
      </c>
      <c r="AV310" s="14" t="s">
        <v>144</v>
      </c>
      <c r="AW310" s="14" t="s">
        <v>30</v>
      </c>
      <c r="AX310" s="14" t="s">
        <v>73</v>
      </c>
      <c r="AY310" s="175" t="s">
        <v>134</v>
      </c>
    </row>
    <row r="311" spans="1:65" s="15" customFormat="1">
      <c r="B311" s="182"/>
      <c r="D311" s="166" t="s">
        <v>146</v>
      </c>
      <c r="E311" s="183" t="s">
        <v>1</v>
      </c>
      <c r="F311" s="184" t="s">
        <v>150</v>
      </c>
      <c r="H311" s="185">
        <v>0.14910000000000001</v>
      </c>
      <c r="I311" s="186"/>
      <c r="L311" s="182"/>
      <c r="M311" s="187"/>
      <c r="N311" s="188"/>
      <c r="O311" s="188"/>
      <c r="P311" s="188"/>
      <c r="Q311" s="188"/>
      <c r="R311" s="188"/>
      <c r="S311" s="188"/>
      <c r="T311" s="189"/>
      <c r="AT311" s="183" t="s">
        <v>146</v>
      </c>
      <c r="AU311" s="183" t="s">
        <v>82</v>
      </c>
      <c r="AV311" s="15" t="s">
        <v>143</v>
      </c>
      <c r="AW311" s="15" t="s">
        <v>30</v>
      </c>
      <c r="AX311" s="15" t="s">
        <v>73</v>
      </c>
      <c r="AY311" s="183" t="s">
        <v>134</v>
      </c>
    </row>
    <row r="312" spans="1:65" s="13" customFormat="1">
      <c r="B312" s="165"/>
      <c r="D312" s="166" t="s">
        <v>146</v>
      </c>
      <c r="E312" s="167" t="s">
        <v>1</v>
      </c>
      <c r="F312" s="168" t="s">
        <v>1038</v>
      </c>
      <c r="H312" s="169">
        <f>H311*1.1</f>
        <v>0.16401000000000002</v>
      </c>
      <c r="I312" s="170"/>
      <c r="L312" s="165"/>
      <c r="M312" s="171"/>
      <c r="N312" s="172"/>
      <c r="O312" s="172"/>
      <c r="P312" s="172"/>
      <c r="Q312" s="172"/>
      <c r="R312" s="172"/>
      <c r="S312" s="172"/>
      <c r="T312" s="173"/>
      <c r="AT312" s="167" t="s">
        <v>146</v>
      </c>
      <c r="AU312" s="167" t="s">
        <v>82</v>
      </c>
      <c r="AV312" s="13" t="s">
        <v>82</v>
      </c>
      <c r="AW312" s="13" t="s">
        <v>30</v>
      </c>
      <c r="AX312" s="13" t="s">
        <v>80</v>
      </c>
      <c r="AY312" s="167" t="s">
        <v>134</v>
      </c>
    </row>
    <row r="313" spans="1:65" s="13" customFormat="1">
      <c r="B313" s="165"/>
      <c r="D313" s="166"/>
      <c r="E313" s="167"/>
      <c r="F313" s="168" t="s">
        <v>1050</v>
      </c>
      <c r="H313" s="169">
        <f>2.3*2*20*0.06*0.18</f>
        <v>0.99359999999999993</v>
      </c>
      <c r="I313" s="170"/>
      <c r="L313" s="165"/>
      <c r="M313" s="171"/>
      <c r="N313" s="172"/>
      <c r="O313" s="172"/>
      <c r="P313" s="172"/>
      <c r="Q313" s="172"/>
      <c r="R313" s="172"/>
      <c r="S313" s="172"/>
      <c r="T313" s="173"/>
      <c r="AT313" s="167"/>
      <c r="AU313" s="167"/>
      <c r="AY313" s="167"/>
    </row>
    <row r="314" spans="1:65" s="13" customFormat="1">
      <c r="B314" s="165"/>
      <c r="D314" s="166"/>
      <c r="E314" s="167"/>
      <c r="F314" s="176" t="s">
        <v>148</v>
      </c>
      <c r="H314" s="177">
        <v>0.99399999999999999</v>
      </c>
      <c r="I314" s="170"/>
      <c r="L314" s="165"/>
      <c r="M314" s="171"/>
      <c r="N314" s="172"/>
      <c r="O314" s="172"/>
      <c r="P314" s="172"/>
      <c r="Q314" s="172"/>
      <c r="R314" s="172"/>
      <c r="S314" s="172"/>
      <c r="T314" s="173"/>
      <c r="AT314" s="167"/>
      <c r="AU314" s="167"/>
      <c r="AY314" s="167"/>
    </row>
    <row r="315" spans="1:65" s="13" customFormat="1">
      <c r="B315" s="165"/>
      <c r="D315" s="166"/>
      <c r="E315" s="167"/>
      <c r="F315" s="168" t="s">
        <v>1049</v>
      </c>
      <c r="H315" s="169">
        <f>H312+H313</f>
        <v>1.15761</v>
      </c>
      <c r="I315" s="170"/>
      <c r="L315" s="165"/>
      <c r="M315" s="171"/>
      <c r="N315" s="172"/>
      <c r="O315" s="172"/>
      <c r="P315" s="172"/>
      <c r="Q315" s="172"/>
      <c r="R315" s="172"/>
      <c r="S315" s="172"/>
      <c r="T315" s="173"/>
      <c r="AT315" s="167"/>
      <c r="AU315" s="167"/>
      <c r="AY315" s="167"/>
    </row>
    <row r="316" spans="1:65" s="2" customFormat="1" ht="21.75" customHeight="1">
      <c r="A316" s="33"/>
      <c r="B316" s="150"/>
      <c r="C316" s="190" t="s">
        <v>343</v>
      </c>
      <c r="D316" s="190" t="s">
        <v>159</v>
      </c>
      <c r="E316" s="191" t="s">
        <v>344</v>
      </c>
      <c r="F316" s="192" t="s">
        <v>345</v>
      </c>
      <c r="G316" s="193" t="s">
        <v>336</v>
      </c>
      <c r="H316" s="194">
        <v>0.79990000000000006</v>
      </c>
      <c r="I316" s="195"/>
      <c r="J316" s="196">
        <f>ROUND(I316*H316,2)</f>
        <v>0</v>
      </c>
      <c r="K316" s="197"/>
      <c r="L316" s="198"/>
      <c r="M316" s="199" t="s">
        <v>1</v>
      </c>
      <c r="N316" s="200" t="s">
        <v>38</v>
      </c>
      <c r="O316" s="59"/>
      <c r="P316" s="161">
        <f>O316*H316</f>
        <v>0</v>
      </c>
      <c r="Q316" s="161">
        <v>0.55000000000000004</v>
      </c>
      <c r="R316" s="161">
        <f>Q316*H316</f>
        <v>0.43994500000000009</v>
      </c>
      <c r="S316" s="161">
        <v>0</v>
      </c>
      <c r="T316" s="162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63" t="s">
        <v>319</v>
      </c>
      <c r="AT316" s="163" t="s">
        <v>159</v>
      </c>
      <c r="AU316" s="163" t="s">
        <v>82</v>
      </c>
      <c r="AY316" s="18" t="s">
        <v>134</v>
      </c>
      <c r="BE316" s="164">
        <f>IF(N316="základní",J316,0)</f>
        <v>0</v>
      </c>
      <c r="BF316" s="164">
        <f>IF(N316="snížená",J316,0)</f>
        <v>0</v>
      </c>
      <c r="BG316" s="164">
        <f>IF(N316="zákl. přenesená",J316,0)</f>
        <v>0</v>
      </c>
      <c r="BH316" s="164">
        <f>IF(N316="sníž. přenesená",J316,0)</f>
        <v>0</v>
      </c>
      <c r="BI316" s="164">
        <f>IF(N316="nulová",J316,0)</f>
        <v>0</v>
      </c>
      <c r="BJ316" s="18" t="s">
        <v>80</v>
      </c>
      <c r="BK316" s="164">
        <f>ROUND(I316*H316,2)</f>
        <v>0</v>
      </c>
      <c r="BL316" s="18" t="s">
        <v>219</v>
      </c>
      <c r="BM316" s="163" t="s">
        <v>865</v>
      </c>
    </row>
    <row r="317" spans="1:65" s="16" customFormat="1">
      <c r="B317" s="201"/>
      <c r="D317" s="166" t="s">
        <v>146</v>
      </c>
      <c r="E317" s="202" t="s">
        <v>1</v>
      </c>
      <c r="F317" s="203" t="s">
        <v>1029</v>
      </c>
      <c r="H317" s="202" t="s">
        <v>1</v>
      </c>
      <c r="I317" s="204"/>
      <c r="L317" s="201"/>
      <c r="M317" s="205"/>
      <c r="N317" s="206"/>
      <c r="O317" s="206"/>
      <c r="P317" s="206"/>
      <c r="Q317" s="206"/>
      <c r="R317" s="206"/>
      <c r="S317" s="206"/>
      <c r="T317" s="207"/>
      <c r="AT317" s="202" t="s">
        <v>146</v>
      </c>
      <c r="AU317" s="202" t="s">
        <v>82</v>
      </c>
      <c r="AV317" s="16" t="s">
        <v>80</v>
      </c>
      <c r="AW317" s="16" t="s">
        <v>30</v>
      </c>
      <c r="AX317" s="16" t="s">
        <v>73</v>
      </c>
      <c r="AY317" s="202" t="s">
        <v>134</v>
      </c>
    </row>
    <row r="318" spans="1:65" s="13" customFormat="1">
      <c r="B318" s="165"/>
      <c r="D318" s="166" t="s">
        <v>146</v>
      </c>
      <c r="E318" s="167" t="s">
        <v>1</v>
      </c>
      <c r="F318" s="168" t="s">
        <v>1039</v>
      </c>
      <c r="H318" s="169">
        <v>0.4032</v>
      </c>
      <c r="I318" s="170"/>
      <c r="L318" s="165"/>
      <c r="M318" s="171"/>
      <c r="N318" s="172"/>
      <c r="O318" s="172"/>
      <c r="P318" s="172"/>
      <c r="Q318" s="172"/>
      <c r="R318" s="172"/>
      <c r="S318" s="172"/>
      <c r="T318" s="173"/>
      <c r="AT318" s="167" t="s">
        <v>146</v>
      </c>
      <c r="AU318" s="167" t="s">
        <v>82</v>
      </c>
      <c r="AV318" s="13" t="s">
        <v>82</v>
      </c>
      <c r="AW318" s="13" t="s">
        <v>30</v>
      </c>
      <c r="AX318" s="13" t="s">
        <v>73</v>
      </c>
      <c r="AY318" s="167" t="s">
        <v>134</v>
      </c>
    </row>
    <row r="319" spans="1:65" s="14" customFormat="1">
      <c r="B319" s="174"/>
      <c r="D319" s="166" t="s">
        <v>146</v>
      </c>
      <c r="E319" s="175" t="s">
        <v>1</v>
      </c>
      <c r="F319" s="176" t="s">
        <v>148</v>
      </c>
      <c r="H319" s="177">
        <v>0.4032</v>
      </c>
      <c r="I319" s="178"/>
      <c r="L319" s="174"/>
      <c r="M319" s="179"/>
      <c r="N319" s="180"/>
      <c r="O319" s="180"/>
      <c r="P319" s="180"/>
      <c r="Q319" s="180"/>
      <c r="R319" s="180"/>
      <c r="S319" s="180"/>
      <c r="T319" s="181"/>
      <c r="AT319" s="175" t="s">
        <v>146</v>
      </c>
      <c r="AU319" s="175" t="s">
        <v>82</v>
      </c>
      <c r="AV319" s="14" t="s">
        <v>144</v>
      </c>
      <c r="AW319" s="14" t="s">
        <v>30</v>
      </c>
      <c r="AX319" s="14" t="s">
        <v>73</v>
      </c>
      <c r="AY319" s="175" t="s">
        <v>134</v>
      </c>
    </row>
    <row r="320" spans="1:65" s="13" customFormat="1">
      <c r="B320" s="165"/>
      <c r="D320" s="166" t="s">
        <v>146</v>
      </c>
      <c r="E320" s="167" t="s">
        <v>1</v>
      </c>
      <c r="F320" s="168" t="s">
        <v>1040</v>
      </c>
      <c r="H320" s="169">
        <v>0.32400000000000001</v>
      </c>
      <c r="I320" s="170"/>
      <c r="L320" s="165"/>
      <c r="M320" s="171"/>
      <c r="N320" s="172"/>
      <c r="O320" s="172"/>
      <c r="P320" s="172"/>
      <c r="Q320" s="172"/>
      <c r="R320" s="172"/>
      <c r="S320" s="172"/>
      <c r="T320" s="173"/>
      <c r="AT320" s="167" t="s">
        <v>146</v>
      </c>
      <c r="AU320" s="167" t="s">
        <v>82</v>
      </c>
      <c r="AV320" s="13" t="s">
        <v>82</v>
      </c>
      <c r="AW320" s="13" t="s">
        <v>30</v>
      </c>
      <c r="AX320" s="13" t="s">
        <v>73</v>
      </c>
      <c r="AY320" s="167" t="s">
        <v>134</v>
      </c>
    </row>
    <row r="321" spans="1:65" s="14" customFormat="1">
      <c r="B321" s="174"/>
      <c r="D321" s="166" t="s">
        <v>146</v>
      </c>
      <c r="E321" s="175" t="s">
        <v>1</v>
      </c>
      <c r="F321" s="176" t="s">
        <v>148</v>
      </c>
      <c r="H321" s="177">
        <v>0.32400000000000001</v>
      </c>
      <c r="I321" s="178"/>
      <c r="L321" s="174"/>
      <c r="M321" s="179"/>
      <c r="N321" s="180"/>
      <c r="O321" s="180"/>
      <c r="P321" s="180"/>
      <c r="Q321" s="180"/>
      <c r="R321" s="180"/>
      <c r="S321" s="180"/>
      <c r="T321" s="181"/>
      <c r="AT321" s="175" t="s">
        <v>146</v>
      </c>
      <c r="AU321" s="175" t="s">
        <v>82</v>
      </c>
      <c r="AV321" s="14" t="s">
        <v>144</v>
      </c>
      <c r="AW321" s="14" t="s">
        <v>30</v>
      </c>
      <c r="AX321" s="14" t="s">
        <v>73</v>
      </c>
      <c r="AY321" s="175" t="s">
        <v>134</v>
      </c>
    </row>
    <row r="322" spans="1:65" s="15" customFormat="1">
      <c r="B322" s="182"/>
      <c r="D322" s="166" t="s">
        <v>146</v>
      </c>
      <c r="E322" s="183" t="s">
        <v>1</v>
      </c>
      <c r="F322" s="184" t="s">
        <v>150</v>
      </c>
      <c r="H322" s="185">
        <v>0.72719999999999996</v>
      </c>
      <c r="I322" s="186"/>
      <c r="L322" s="182"/>
      <c r="M322" s="187"/>
      <c r="N322" s="188"/>
      <c r="O322" s="188"/>
      <c r="P322" s="188"/>
      <c r="Q322" s="188"/>
      <c r="R322" s="188"/>
      <c r="S322" s="188"/>
      <c r="T322" s="189"/>
      <c r="AT322" s="183" t="s">
        <v>146</v>
      </c>
      <c r="AU322" s="183" t="s">
        <v>82</v>
      </c>
      <c r="AV322" s="15" t="s">
        <v>143</v>
      </c>
      <c r="AW322" s="15" t="s">
        <v>30</v>
      </c>
      <c r="AX322" s="15" t="s">
        <v>73</v>
      </c>
      <c r="AY322" s="183" t="s">
        <v>134</v>
      </c>
    </row>
    <row r="323" spans="1:65" s="13" customFormat="1">
      <c r="B323" s="165"/>
      <c r="D323" s="166" t="s">
        <v>146</v>
      </c>
      <c r="E323" s="167" t="s">
        <v>1</v>
      </c>
      <c r="F323" s="168" t="s">
        <v>1041</v>
      </c>
      <c r="H323" s="169">
        <v>0.79990000000000006</v>
      </c>
      <c r="I323" s="170"/>
      <c r="L323" s="165"/>
      <c r="M323" s="171"/>
      <c r="N323" s="172"/>
      <c r="O323" s="172"/>
      <c r="P323" s="172"/>
      <c r="Q323" s="172"/>
      <c r="R323" s="172"/>
      <c r="S323" s="172"/>
      <c r="T323" s="173"/>
      <c r="AT323" s="167" t="s">
        <v>146</v>
      </c>
      <c r="AU323" s="167" t="s">
        <v>82</v>
      </c>
      <c r="AV323" s="13" t="s">
        <v>82</v>
      </c>
      <c r="AW323" s="13" t="s">
        <v>30</v>
      </c>
      <c r="AX323" s="13" t="s">
        <v>80</v>
      </c>
      <c r="AY323" s="167" t="s">
        <v>134</v>
      </c>
    </row>
    <row r="324" spans="1:65" s="2" customFormat="1" ht="21.75" customHeight="1">
      <c r="A324" s="33"/>
      <c r="B324" s="150"/>
      <c r="C324" s="190" t="s">
        <v>350</v>
      </c>
      <c r="D324" s="190" t="s">
        <v>159</v>
      </c>
      <c r="E324" s="191" t="s">
        <v>351</v>
      </c>
      <c r="F324" s="192" t="s">
        <v>352</v>
      </c>
      <c r="G324" s="193" t="s">
        <v>336</v>
      </c>
      <c r="H324" s="194">
        <v>0.47199999999999998</v>
      </c>
      <c r="I324" s="195"/>
      <c r="J324" s="196">
        <f>ROUND(I324*H324,2)</f>
        <v>0</v>
      </c>
      <c r="K324" s="197"/>
      <c r="L324" s="198"/>
      <c r="M324" s="199" t="s">
        <v>1</v>
      </c>
      <c r="N324" s="200" t="s">
        <v>38</v>
      </c>
      <c r="O324" s="59"/>
      <c r="P324" s="161">
        <f>O324*H324</f>
        <v>0</v>
      </c>
      <c r="Q324" s="161">
        <v>0.55000000000000004</v>
      </c>
      <c r="R324" s="161">
        <f>Q324*H324</f>
        <v>0.2596</v>
      </c>
      <c r="S324" s="161">
        <v>0</v>
      </c>
      <c r="T324" s="16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63" t="s">
        <v>319</v>
      </c>
      <c r="AT324" s="163" t="s">
        <v>159</v>
      </c>
      <c r="AU324" s="163" t="s">
        <v>82</v>
      </c>
      <c r="AY324" s="18" t="s">
        <v>134</v>
      </c>
      <c r="BE324" s="164">
        <f>IF(N324="základní",J324,0)</f>
        <v>0</v>
      </c>
      <c r="BF324" s="164">
        <f>IF(N324="snížená",J324,0)</f>
        <v>0</v>
      </c>
      <c r="BG324" s="164">
        <f>IF(N324="zákl. přenesená",J324,0)</f>
        <v>0</v>
      </c>
      <c r="BH324" s="164">
        <f>IF(N324="sníž. přenesená",J324,0)</f>
        <v>0</v>
      </c>
      <c r="BI324" s="164">
        <f>IF(N324="nulová",J324,0)</f>
        <v>0</v>
      </c>
      <c r="BJ324" s="18" t="s">
        <v>80</v>
      </c>
      <c r="BK324" s="164">
        <f>ROUND(I324*H324,2)</f>
        <v>0</v>
      </c>
      <c r="BL324" s="18" t="s">
        <v>219</v>
      </c>
      <c r="BM324" s="163" t="s">
        <v>866</v>
      </c>
    </row>
    <row r="325" spans="1:65" s="16" customFormat="1">
      <c r="B325" s="201"/>
      <c r="D325" s="166" t="s">
        <v>146</v>
      </c>
      <c r="E325" s="202" t="s">
        <v>1</v>
      </c>
      <c r="F325" s="203" t="s">
        <v>1033</v>
      </c>
      <c r="H325" s="202" t="s">
        <v>1</v>
      </c>
      <c r="I325" s="204"/>
      <c r="L325" s="201"/>
      <c r="M325" s="205"/>
      <c r="N325" s="206"/>
      <c r="O325" s="206"/>
      <c r="P325" s="206"/>
      <c r="Q325" s="206"/>
      <c r="R325" s="206"/>
      <c r="S325" s="206"/>
      <c r="T325" s="207"/>
      <c r="AT325" s="202" t="s">
        <v>146</v>
      </c>
      <c r="AU325" s="202" t="s">
        <v>82</v>
      </c>
      <c r="AV325" s="16" t="s">
        <v>80</v>
      </c>
      <c r="AW325" s="16" t="s">
        <v>30</v>
      </c>
      <c r="AX325" s="16" t="s">
        <v>73</v>
      </c>
      <c r="AY325" s="202" t="s">
        <v>134</v>
      </c>
    </row>
    <row r="326" spans="1:65" s="13" customFormat="1">
      <c r="B326" s="165"/>
      <c r="D326" s="166" t="s">
        <v>146</v>
      </c>
      <c r="E326" s="167" t="s">
        <v>1</v>
      </c>
      <c r="F326" s="168" t="s">
        <v>1042</v>
      </c>
      <c r="H326" s="169">
        <v>0.1008</v>
      </c>
      <c r="I326" s="170"/>
      <c r="L326" s="165"/>
      <c r="M326" s="171"/>
      <c r="N326" s="172"/>
      <c r="O326" s="172"/>
      <c r="P326" s="172"/>
      <c r="Q326" s="172"/>
      <c r="R326" s="172"/>
      <c r="S326" s="172"/>
      <c r="T326" s="173"/>
      <c r="AT326" s="167" t="s">
        <v>146</v>
      </c>
      <c r="AU326" s="167" t="s">
        <v>82</v>
      </c>
      <c r="AV326" s="13" t="s">
        <v>82</v>
      </c>
      <c r="AW326" s="13" t="s">
        <v>30</v>
      </c>
      <c r="AX326" s="13" t="s">
        <v>73</v>
      </c>
      <c r="AY326" s="167" t="s">
        <v>134</v>
      </c>
    </row>
    <row r="327" spans="1:65" s="14" customFormat="1">
      <c r="B327" s="174"/>
      <c r="D327" s="166" t="s">
        <v>146</v>
      </c>
      <c r="E327" s="175" t="s">
        <v>1</v>
      </c>
      <c r="F327" s="176" t="s">
        <v>148</v>
      </c>
      <c r="H327" s="177">
        <v>0.1008</v>
      </c>
      <c r="I327" s="178"/>
      <c r="L327" s="174"/>
      <c r="M327" s="179"/>
      <c r="N327" s="180"/>
      <c r="O327" s="180"/>
      <c r="P327" s="180"/>
      <c r="Q327" s="180"/>
      <c r="R327" s="180"/>
      <c r="S327" s="180"/>
      <c r="T327" s="181"/>
      <c r="AT327" s="175" t="s">
        <v>146</v>
      </c>
      <c r="AU327" s="175" t="s">
        <v>82</v>
      </c>
      <c r="AV327" s="14" t="s">
        <v>144</v>
      </c>
      <c r="AW327" s="14" t="s">
        <v>30</v>
      </c>
      <c r="AX327" s="14" t="s">
        <v>73</v>
      </c>
      <c r="AY327" s="175" t="s">
        <v>134</v>
      </c>
    </row>
    <row r="328" spans="1:65" s="13" customFormat="1">
      <c r="B328" s="165"/>
      <c r="D328" s="166" t="s">
        <v>146</v>
      </c>
      <c r="E328" s="167" t="s">
        <v>1</v>
      </c>
      <c r="F328" s="168" t="s">
        <v>1043</v>
      </c>
      <c r="H328" s="169">
        <v>0.14829999999999999</v>
      </c>
      <c r="I328" s="170"/>
      <c r="L328" s="165"/>
      <c r="M328" s="171"/>
      <c r="N328" s="172"/>
      <c r="O328" s="172"/>
      <c r="P328" s="172"/>
      <c r="Q328" s="172"/>
      <c r="R328" s="172"/>
      <c r="S328" s="172"/>
      <c r="T328" s="173"/>
      <c r="AT328" s="167" t="s">
        <v>146</v>
      </c>
      <c r="AU328" s="167" t="s">
        <v>82</v>
      </c>
      <c r="AV328" s="13" t="s">
        <v>82</v>
      </c>
      <c r="AW328" s="13" t="s">
        <v>30</v>
      </c>
      <c r="AX328" s="13" t="s">
        <v>73</v>
      </c>
      <c r="AY328" s="167" t="s">
        <v>134</v>
      </c>
    </row>
    <row r="329" spans="1:65" s="14" customFormat="1">
      <c r="B329" s="174"/>
      <c r="D329" s="166" t="s">
        <v>146</v>
      </c>
      <c r="E329" s="175" t="s">
        <v>1</v>
      </c>
      <c r="F329" s="176" t="s">
        <v>148</v>
      </c>
      <c r="H329" s="177">
        <v>0.14829999999999999</v>
      </c>
      <c r="I329" s="178"/>
      <c r="L329" s="174"/>
      <c r="M329" s="179"/>
      <c r="N329" s="180"/>
      <c r="O329" s="180"/>
      <c r="P329" s="180"/>
      <c r="Q329" s="180"/>
      <c r="R329" s="180"/>
      <c r="S329" s="180"/>
      <c r="T329" s="181"/>
      <c r="AT329" s="175" t="s">
        <v>146</v>
      </c>
      <c r="AU329" s="175" t="s">
        <v>82</v>
      </c>
      <c r="AV329" s="14" t="s">
        <v>144</v>
      </c>
      <c r="AW329" s="14" t="s">
        <v>30</v>
      </c>
      <c r="AX329" s="14" t="s">
        <v>73</v>
      </c>
      <c r="AY329" s="175" t="s">
        <v>134</v>
      </c>
    </row>
    <row r="330" spans="1:65" s="13" customFormat="1">
      <c r="B330" s="165"/>
      <c r="D330" s="166" t="s">
        <v>146</v>
      </c>
      <c r="E330" s="167" t="s">
        <v>1</v>
      </c>
      <c r="F330" s="168" t="s">
        <v>1044</v>
      </c>
      <c r="H330" s="169">
        <v>0.18</v>
      </c>
      <c r="I330" s="170"/>
      <c r="L330" s="165"/>
      <c r="M330" s="171"/>
      <c r="N330" s="172"/>
      <c r="O330" s="172"/>
      <c r="P330" s="172"/>
      <c r="Q330" s="172"/>
      <c r="R330" s="172"/>
      <c r="S330" s="172"/>
      <c r="T330" s="173"/>
      <c r="AT330" s="167" t="s">
        <v>146</v>
      </c>
      <c r="AU330" s="167" t="s">
        <v>82</v>
      </c>
      <c r="AV330" s="13" t="s">
        <v>82</v>
      </c>
      <c r="AW330" s="13" t="s">
        <v>30</v>
      </c>
      <c r="AX330" s="13" t="s">
        <v>73</v>
      </c>
      <c r="AY330" s="167" t="s">
        <v>134</v>
      </c>
    </row>
    <row r="331" spans="1:65" s="14" customFormat="1">
      <c r="B331" s="174"/>
      <c r="D331" s="166" t="s">
        <v>146</v>
      </c>
      <c r="E331" s="175" t="s">
        <v>1</v>
      </c>
      <c r="F331" s="176" t="s">
        <v>148</v>
      </c>
      <c r="H331" s="177">
        <v>0.18</v>
      </c>
      <c r="I331" s="178"/>
      <c r="L331" s="174"/>
      <c r="M331" s="179"/>
      <c r="N331" s="180"/>
      <c r="O331" s="180"/>
      <c r="P331" s="180"/>
      <c r="Q331" s="180"/>
      <c r="R331" s="180"/>
      <c r="S331" s="180"/>
      <c r="T331" s="181"/>
      <c r="AT331" s="175" t="s">
        <v>146</v>
      </c>
      <c r="AU331" s="175" t="s">
        <v>82</v>
      </c>
      <c r="AV331" s="14" t="s">
        <v>144</v>
      </c>
      <c r="AW331" s="14" t="s">
        <v>30</v>
      </c>
      <c r="AX331" s="14" t="s">
        <v>73</v>
      </c>
      <c r="AY331" s="175" t="s">
        <v>134</v>
      </c>
    </row>
    <row r="332" spans="1:65" s="15" customFormat="1">
      <c r="B332" s="182"/>
      <c r="D332" s="166" t="s">
        <v>146</v>
      </c>
      <c r="E332" s="183" t="s">
        <v>1</v>
      </c>
      <c r="F332" s="184" t="s">
        <v>150</v>
      </c>
      <c r="H332" s="185">
        <v>0.42909999999999998</v>
      </c>
      <c r="I332" s="186"/>
      <c r="L332" s="182"/>
      <c r="M332" s="187"/>
      <c r="N332" s="188"/>
      <c r="O332" s="188"/>
      <c r="P332" s="188"/>
      <c r="Q332" s="188"/>
      <c r="R332" s="188"/>
      <c r="S332" s="188"/>
      <c r="T332" s="189"/>
      <c r="AT332" s="183" t="s">
        <v>146</v>
      </c>
      <c r="AU332" s="183" t="s">
        <v>82</v>
      </c>
      <c r="AV332" s="15" t="s">
        <v>143</v>
      </c>
      <c r="AW332" s="15" t="s">
        <v>30</v>
      </c>
      <c r="AX332" s="15" t="s">
        <v>73</v>
      </c>
      <c r="AY332" s="183" t="s">
        <v>134</v>
      </c>
    </row>
    <row r="333" spans="1:65" s="13" customFormat="1">
      <c r="B333" s="165"/>
      <c r="D333" s="166" t="s">
        <v>146</v>
      </c>
      <c r="E333" s="167" t="s">
        <v>1</v>
      </c>
      <c r="F333" s="168" t="s">
        <v>1045</v>
      </c>
      <c r="H333" s="169">
        <v>0.47199999999999998</v>
      </c>
      <c r="I333" s="170"/>
      <c r="L333" s="165"/>
      <c r="M333" s="171"/>
      <c r="N333" s="172"/>
      <c r="O333" s="172"/>
      <c r="P333" s="172"/>
      <c r="Q333" s="172"/>
      <c r="R333" s="172"/>
      <c r="S333" s="172"/>
      <c r="T333" s="173"/>
      <c r="AT333" s="167" t="s">
        <v>146</v>
      </c>
      <c r="AU333" s="167" t="s">
        <v>82</v>
      </c>
      <c r="AV333" s="13" t="s">
        <v>82</v>
      </c>
      <c r="AW333" s="13" t="s">
        <v>30</v>
      </c>
      <c r="AX333" s="13" t="s">
        <v>80</v>
      </c>
      <c r="AY333" s="167" t="s">
        <v>134</v>
      </c>
    </row>
    <row r="334" spans="1:65" s="2" customFormat="1" ht="25.5" customHeight="1">
      <c r="A334" s="33"/>
      <c r="B334" s="150"/>
      <c r="C334" s="151" t="s">
        <v>358</v>
      </c>
      <c r="D334" s="151" t="s">
        <v>139</v>
      </c>
      <c r="E334" s="152" t="s">
        <v>1021</v>
      </c>
      <c r="F334" s="153" t="s">
        <v>1022</v>
      </c>
      <c r="G334" s="154" t="s">
        <v>142</v>
      </c>
      <c r="H334" s="155">
        <v>50</v>
      </c>
      <c r="I334" s="156"/>
      <c r="J334" s="157">
        <f>ROUND(I334*H334,2)</f>
        <v>0</v>
      </c>
      <c r="K334" s="158"/>
      <c r="L334" s="34"/>
      <c r="M334" s="159" t="s">
        <v>1</v>
      </c>
      <c r="N334" s="160" t="s">
        <v>38</v>
      </c>
      <c r="O334" s="59"/>
      <c r="P334" s="161">
        <f>O334*H334</f>
        <v>0</v>
      </c>
      <c r="Q334" s="161">
        <v>0</v>
      </c>
      <c r="R334" s="161">
        <f>Q334*H334</f>
        <v>0</v>
      </c>
      <c r="S334" s="161">
        <v>1.4999999999999999E-2</v>
      </c>
      <c r="T334" s="162">
        <f>S334*H334</f>
        <v>0.75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63" t="s">
        <v>219</v>
      </c>
      <c r="AT334" s="163" t="s">
        <v>139</v>
      </c>
      <c r="AU334" s="163" t="s">
        <v>82</v>
      </c>
      <c r="AY334" s="18" t="s">
        <v>134</v>
      </c>
      <c r="BE334" s="164">
        <f>IF(N334="základní",J334,0)</f>
        <v>0</v>
      </c>
      <c r="BF334" s="164">
        <f>IF(N334="snížená",J334,0)</f>
        <v>0</v>
      </c>
      <c r="BG334" s="164">
        <f>IF(N334="zákl. přenesená",J334,0)</f>
        <v>0</v>
      </c>
      <c r="BH334" s="164">
        <f>IF(N334="sníž. přenesená",J334,0)</f>
        <v>0</v>
      </c>
      <c r="BI334" s="164">
        <f>IF(N334="nulová",J334,0)</f>
        <v>0</v>
      </c>
      <c r="BJ334" s="18" t="s">
        <v>80</v>
      </c>
      <c r="BK334" s="164">
        <f>ROUND(I334*H334,2)</f>
        <v>0</v>
      </c>
      <c r="BL334" s="18" t="s">
        <v>219</v>
      </c>
      <c r="BM334" s="163" t="s">
        <v>867</v>
      </c>
    </row>
    <row r="335" spans="1:65" s="13" customFormat="1">
      <c r="B335" s="165"/>
      <c r="D335" s="166" t="s">
        <v>146</v>
      </c>
      <c r="E335" s="167" t="s">
        <v>1</v>
      </c>
      <c r="F335" s="168" t="s">
        <v>1020</v>
      </c>
      <c r="H335" s="169">
        <v>50</v>
      </c>
      <c r="I335" s="170"/>
      <c r="L335" s="165"/>
      <c r="M335" s="171"/>
      <c r="N335" s="172"/>
      <c r="O335" s="172"/>
      <c r="P335" s="172"/>
      <c r="Q335" s="172"/>
      <c r="R335" s="172"/>
      <c r="S335" s="172"/>
      <c r="T335" s="173"/>
      <c r="AT335" s="167" t="s">
        <v>146</v>
      </c>
      <c r="AU335" s="167" t="s">
        <v>82</v>
      </c>
      <c r="AV335" s="13" t="s">
        <v>82</v>
      </c>
      <c r="AW335" s="13" t="s">
        <v>30</v>
      </c>
      <c r="AX335" s="13" t="s">
        <v>73</v>
      </c>
      <c r="AY335" s="167" t="s">
        <v>134</v>
      </c>
    </row>
    <row r="336" spans="1:65" s="14" customFormat="1">
      <c r="B336" s="174"/>
      <c r="D336" s="166" t="s">
        <v>146</v>
      </c>
      <c r="E336" s="175" t="s">
        <v>1</v>
      </c>
      <c r="F336" s="176" t="s">
        <v>148</v>
      </c>
      <c r="H336" s="177">
        <v>50</v>
      </c>
      <c r="I336" s="178"/>
      <c r="L336" s="174"/>
      <c r="M336" s="179"/>
      <c r="N336" s="180"/>
      <c r="O336" s="180"/>
      <c r="P336" s="180"/>
      <c r="Q336" s="180"/>
      <c r="R336" s="180"/>
      <c r="S336" s="180"/>
      <c r="T336" s="181"/>
      <c r="AT336" s="175" t="s">
        <v>146</v>
      </c>
      <c r="AU336" s="175" t="s">
        <v>82</v>
      </c>
      <c r="AV336" s="14" t="s">
        <v>144</v>
      </c>
      <c r="AW336" s="14" t="s">
        <v>30</v>
      </c>
      <c r="AX336" s="14" t="s">
        <v>80</v>
      </c>
      <c r="AY336" s="175" t="s">
        <v>134</v>
      </c>
    </row>
    <row r="337" spans="1:65" s="2" customFormat="1" ht="24.2" customHeight="1">
      <c r="A337" s="33"/>
      <c r="B337" s="150"/>
      <c r="C337" s="151" t="s">
        <v>363</v>
      </c>
      <c r="D337" s="151" t="s">
        <v>139</v>
      </c>
      <c r="E337" s="152" t="s">
        <v>364</v>
      </c>
      <c r="F337" s="153" t="s">
        <v>365</v>
      </c>
      <c r="G337" s="154" t="s">
        <v>142</v>
      </c>
      <c r="H337" s="155">
        <v>752</v>
      </c>
      <c r="I337" s="156"/>
      <c r="J337" s="157">
        <f>ROUND(I337*H337,2)</f>
        <v>0</v>
      </c>
      <c r="K337" s="158"/>
      <c r="L337" s="34"/>
      <c r="M337" s="159" t="s">
        <v>1</v>
      </c>
      <c r="N337" s="160" t="s">
        <v>38</v>
      </c>
      <c r="O337" s="59"/>
      <c r="P337" s="161">
        <f>O337*H337</f>
        <v>0</v>
      </c>
      <c r="Q337" s="161">
        <v>0</v>
      </c>
      <c r="R337" s="161">
        <f>Q337*H337</f>
        <v>0</v>
      </c>
      <c r="S337" s="161">
        <v>0</v>
      </c>
      <c r="T337" s="162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63" t="s">
        <v>219</v>
      </c>
      <c r="AT337" s="163" t="s">
        <v>139</v>
      </c>
      <c r="AU337" s="163" t="s">
        <v>82</v>
      </c>
      <c r="AY337" s="18" t="s">
        <v>134</v>
      </c>
      <c r="BE337" s="164">
        <f>IF(N337="základní",J337,0)</f>
        <v>0</v>
      </c>
      <c r="BF337" s="164">
        <f>IF(N337="snížená",J337,0)</f>
        <v>0</v>
      </c>
      <c r="BG337" s="164">
        <f>IF(N337="zákl. přenesená",J337,0)</f>
        <v>0</v>
      </c>
      <c r="BH337" s="164">
        <f>IF(N337="sníž. přenesená",J337,0)</f>
        <v>0</v>
      </c>
      <c r="BI337" s="164">
        <f>IF(N337="nulová",J337,0)</f>
        <v>0</v>
      </c>
      <c r="BJ337" s="18" t="s">
        <v>80</v>
      </c>
      <c r="BK337" s="164">
        <f>ROUND(I337*H337,2)</f>
        <v>0</v>
      </c>
      <c r="BL337" s="18" t="s">
        <v>219</v>
      </c>
      <c r="BM337" s="163" t="s">
        <v>868</v>
      </c>
    </row>
    <row r="338" spans="1:65" s="13" customFormat="1">
      <c r="B338" s="165"/>
      <c r="D338" s="166" t="s">
        <v>146</v>
      </c>
      <c r="E338" s="167" t="s">
        <v>1</v>
      </c>
      <c r="F338" s="168">
        <v>752</v>
      </c>
      <c r="H338" s="169">
        <v>752</v>
      </c>
      <c r="I338" s="170"/>
      <c r="L338" s="165"/>
      <c r="M338" s="171"/>
      <c r="N338" s="172"/>
      <c r="O338" s="172"/>
      <c r="P338" s="172"/>
      <c r="Q338" s="172"/>
      <c r="R338" s="172"/>
      <c r="S338" s="172"/>
      <c r="T338" s="173"/>
      <c r="AT338" s="167" t="s">
        <v>146</v>
      </c>
      <c r="AU338" s="167" t="s">
        <v>82</v>
      </c>
      <c r="AV338" s="13" t="s">
        <v>82</v>
      </c>
      <c r="AW338" s="13" t="s">
        <v>30</v>
      </c>
      <c r="AX338" s="13" t="s">
        <v>73</v>
      </c>
      <c r="AY338" s="167" t="s">
        <v>134</v>
      </c>
    </row>
    <row r="339" spans="1:65" s="14" customFormat="1">
      <c r="B339" s="174"/>
      <c r="D339" s="166" t="s">
        <v>146</v>
      </c>
      <c r="E339" s="175" t="s">
        <v>1</v>
      </c>
      <c r="F339" s="176" t="s">
        <v>148</v>
      </c>
      <c r="H339" s="177">
        <v>752</v>
      </c>
      <c r="I339" s="178"/>
      <c r="L339" s="174"/>
      <c r="M339" s="179"/>
      <c r="N339" s="180"/>
      <c r="O339" s="180"/>
      <c r="P339" s="180"/>
      <c r="Q339" s="180"/>
      <c r="R339" s="180"/>
      <c r="S339" s="180"/>
      <c r="T339" s="181"/>
      <c r="AT339" s="175" t="s">
        <v>146</v>
      </c>
      <c r="AU339" s="175" t="s">
        <v>82</v>
      </c>
      <c r="AV339" s="14" t="s">
        <v>144</v>
      </c>
      <c r="AW339" s="14" t="s">
        <v>30</v>
      </c>
      <c r="AX339" s="14" t="s">
        <v>80</v>
      </c>
      <c r="AY339" s="175" t="s">
        <v>134</v>
      </c>
    </row>
    <row r="340" spans="1:65" s="2" customFormat="1" ht="21.75" customHeight="1">
      <c r="A340" s="33"/>
      <c r="B340" s="150"/>
      <c r="C340" s="190" t="s">
        <v>367</v>
      </c>
      <c r="D340" s="190" t="s">
        <v>159</v>
      </c>
      <c r="E340" s="191" t="s">
        <v>368</v>
      </c>
      <c r="F340" s="192" t="s">
        <v>369</v>
      </c>
      <c r="G340" s="193" t="s">
        <v>336</v>
      </c>
      <c r="H340" s="194">
        <v>8.01</v>
      </c>
      <c r="I340" s="195"/>
      <c r="J340" s="196">
        <f>ROUND(I340*H340,2)</f>
        <v>0</v>
      </c>
      <c r="K340" s="197"/>
      <c r="L340" s="198"/>
      <c r="M340" s="199" t="s">
        <v>1</v>
      </c>
      <c r="N340" s="200" t="s">
        <v>38</v>
      </c>
      <c r="O340" s="59"/>
      <c r="P340" s="161">
        <f>O340*H340</f>
        <v>0</v>
      </c>
      <c r="Q340" s="161">
        <v>0.55000000000000004</v>
      </c>
      <c r="R340" s="161">
        <f>Q340*H340</f>
        <v>4.4055</v>
      </c>
      <c r="S340" s="161">
        <v>0</v>
      </c>
      <c r="T340" s="162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63" t="s">
        <v>319</v>
      </c>
      <c r="AT340" s="163" t="s">
        <v>159</v>
      </c>
      <c r="AU340" s="163" t="s">
        <v>82</v>
      </c>
      <c r="AY340" s="18" t="s">
        <v>134</v>
      </c>
      <c r="BE340" s="164">
        <f>IF(N340="základní",J340,0)</f>
        <v>0</v>
      </c>
      <c r="BF340" s="164">
        <f>IF(N340="snížená",J340,0)</f>
        <v>0</v>
      </c>
      <c r="BG340" s="164">
        <f>IF(N340="zákl. přenesená",J340,0)</f>
        <v>0</v>
      </c>
      <c r="BH340" s="164">
        <f>IF(N340="sníž. přenesená",J340,0)</f>
        <v>0</v>
      </c>
      <c r="BI340" s="164">
        <f>IF(N340="nulová",J340,0)</f>
        <v>0</v>
      </c>
      <c r="BJ340" s="18" t="s">
        <v>80</v>
      </c>
      <c r="BK340" s="164">
        <f>ROUND(I340*H340,2)</f>
        <v>0</v>
      </c>
      <c r="BL340" s="18" t="s">
        <v>219</v>
      </c>
      <c r="BM340" s="163" t="s">
        <v>869</v>
      </c>
    </row>
    <row r="341" spans="1:65" s="13" customFormat="1">
      <c r="B341" s="165"/>
      <c r="D341" s="166" t="s">
        <v>146</v>
      </c>
      <c r="E341" s="167" t="s">
        <v>1</v>
      </c>
      <c r="F341" s="168" t="s">
        <v>870</v>
      </c>
      <c r="H341" s="169">
        <v>7.109</v>
      </c>
      <c r="I341" s="170"/>
      <c r="L341" s="165"/>
      <c r="M341" s="171"/>
      <c r="N341" s="172"/>
      <c r="O341" s="172"/>
      <c r="P341" s="172"/>
      <c r="Q341" s="172"/>
      <c r="R341" s="172"/>
      <c r="S341" s="172"/>
      <c r="T341" s="173"/>
      <c r="AT341" s="167" t="s">
        <v>146</v>
      </c>
      <c r="AU341" s="167" t="s">
        <v>82</v>
      </c>
      <c r="AV341" s="13" t="s">
        <v>82</v>
      </c>
      <c r="AW341" s="13" t="s">
        <v>30</v>
      </c>
      <c r="AX341" s="13" t="s">
        <v>73</v>
      </c>
      <c r="AY341" s="167" t="s">
        <v>134</v>
      </c>
    </row>
    <row r="342" spans="1:65" s="14" customFormat="1">
      <c r="B342" s="174"/>
      <c r="D342" s="166" t="s">
        <v>146</v>
      </c>
      <c r="E342" s="175" t="s">
        <v>1</v>
      </c>
      <c r="F342" s="176" t="s">
        <v>148</v>
      </c>
      <c r="H342" s="177">
        <v>7.109</v>
      </c>
      <c r="I342" s="178"/>
      <c r="L342" s="174"/>
      <c r="M342" s="179"/>
      <c r="N342" s="180"/>
      <c r="O342" s="180"/>
      <c r="P342" s="180"/>
      <c r="Q342" s="180"/>
      <c r="R342" s="180"/>
      <c r="S342" s="180"/>
      <c r="T342" s="181"/>
      <c r="AT342" s="175" t="s">
        <v>146</v>
      </c>
      <c r="AU342" s="175" t="s">
        <v>82</v>
      </c>
      <c r="AV342" s="14" t="s">
        <v>144</v>
      </c>
      <c r="AW342" s="14" t="s">
        <v>30</v>
      </c>
      <c r="AX342" s="14" t="s">
        <v>73</v>
      </c>
      <c r="AY342" s="175" t="s">
        <v>134</v>
      </c>
    </row>
    <row r="343" spans="1:65" s="13" customFormat="1">
      <c r="B343" s="165"/>
      <c r="D343" s="166" t="s">
        <v>146</v>
      </c>
      <c r="E343" s="167" t="s">
        <v>1</v>
      </c>
      <c r="F343" s="168" t="s">
        <v>871</v>
      </c>
      <c r="H343" s="169">
        <v>0.17299999999999999</v>
      </c>
      <c r="I343" s="170"/>
      <c r="L343" s="165"/>
      <c r="M343" s="171"/>
      <c r="N343" s="172"/>
      <c r="O343" s="172"/>
      <c r="P343" s="172"/>
      <c r="Q343" s="172"/>
      <c r="R343" s="172"/>
      <c r="S343" s="172"/>
      <c r="T343" s="173"/>
      <c r="AT343" s="167" t="s">
        <v>146</v>
      </c>
      <c r="AU343" s="167" t="s">
        <v>82</v>
      </c>
      <c r="AV343" s="13" t="s">
        <v>82</v>
      </c>
      <c r="AW343" s="13" t="s">
        <v>30</v>
      </c>
      <c r="AX343" s="13" t="s">
        <v>73</v>
      </c>
      <c r="AY343" s="167" t="s">
        <v>134</v>
      </c>
    </row>
    <row r="344" spans="1:65" s="14" customFormat="1">
      <c r="B344" s="174"/>
      <c r="D344" s="166" t="s">
        <v>146</v>
      </c>
      <c r="E344" s="175" t="s">
        <v>1</v>
      </c>
      <c r="F344" s="176" t="s">
        <v>148</v>
      </c>
      <c r="H344" s="177">
        <v>0.17299999999999999</v>
      </c>
      <c r="I344" s="178"/>
      <c r="L344" s="174"/>
      <c r="M344" s="179"/>
      <c r="N344" s="180"/>
      <c r="O344" s="180"/>
      <c r="P344" s="180"/>
      <c r="Q344" s="180"/>
      <c r="R344" s="180"/>
      <c r="S344" s="180"/>
      <c r="T344" s="181"/>
      <c r="AT344" s="175" t="s">
        <v>146</v>
      </c>
      <c r="AU344" s="175" t="s">
        <v>82</v>
      </c>
      <c r="AV344" s="14" t="s">
        <v>144</v>
      </c>
      <c r="AW344" s="14" t="s">
        <v>30</v>
      </c>
      <c r="AX344" s="14" t="s">
        <v>73</v>
      </c>
      <c r="AY344" s="175" t="s">
        <v>134</v>
      </c>
    </row>
    <row r="345" spans="1:65" s="15" customFormat="1">
      <c r="B345" s="182"/>
      <c r="D345" s="166" t="s">
        <v>146</v>
      </c>
      <c r="E345" s="183" t="s">
        <v>1</v>
      </c>
      <c r="F345" s="184" t="s">
        <v>150</v>
      </c>
      <c r="H345" s="185">
        <v>7.282</v>
      </c>
      <c r="I345" s="186"/>
      <c r="L345" s="182"/>
      <c r="M345" s="187"/>
      <c r="N345" s="188"/>
      <c r="O345" s="188"/>
      <c r="P345" s="188"/>
      <c r="Q345" s="188"/>
      <c r="R345" s="188"/>
      <c r="S345" s="188"/>
      <c r="T345" s="189"/>
      <c r="AT345" s="183" t="s">
        <v>146</v>
      </c>
      <c r="AU345" s="183" t="s">
        <v>82</v>
      </c>
      <c r="AV345" s="15" t="s">
        <v>143</v>
      </c>
      <c r="AW345" s="15" t="s">
        <v>30</v>
      </c>
      <c r="AX345" s="15" t="s">
        <v>73</v>
      </c>
      <c r="AY345" s="183" t="s">
        <v>134</v>
      </c>
    </row>
    <row r="346" spans="1:65" s="13" customFormat="1">
      <c r="B346" s="165"/>
      <c r="D346" s="166" t="s">
        <v>146</v>
      </c>
      <c r="E346" s="167" t="s">
        <v>1</v>
      </c>
      <c r="F346" s="168" t="s">
        <v>872</v>
      </c>
      <c r="H346" s="169">
        <v>8.01</v>
      </c>
      <c r="I346" s="170"/>
      <c r="L346" s="165"/>
      <c r="M346" s="171"/>
      <c r="N346" s="172"/>
      <c r="O346" s="172"/>
      <c r="P346" s="172"/>
      <c r="Q346" s="172"/>
      <c r="R346" s="172"/>
      <c r="S346" s="172"/>
      <c r="T346" s="173"/>
      <c r="AT346" s="167" t="s">
        <v>146</v>
      </c>
      <c r="AU346" s="167" t="s">
        <v>82</v>
      </c>
      <c r="AV346" s="13" t="s">
        <v>82</v>
      </c>
      <c r="AW346" s="13" t="s">
        <v>30</v>
      </c>
      <c r="AX346" s="13" t="s">
        <v>80</v>
      </c>
      <c r="AY346" s="167" t="s">
        <v>134</v>
      </c>
    </row>
    <row r="347" spans="1:65" s="2" customFormat="1" ht="16.5" customHeight="1">
      <c r="A347" s="33"/>
      <c r="B347" s="150"/>
      <c r="C347" s="151" t="s">
        <v>374</v>
      </c>
      <c r="D347" s="151" t="s">
        <v>139</v>
      </c>
      <c r="E347" s="152" t="s">
        <v>375</v>
      </c>
      <c r="F347" s="153" t="s">
        <v>376</v>
      </c>
      <c r="G347" s="154" t="s">
        <v>156</v>
      </c>
      <c r="H347" s="155">
        <v>600</v>
      </c>
      <c r="I347" s="156"/>
      <c r="J347" s="157">
        <f>ROUND(I347*H347,2)</f>
        <v>0</v>
      </c>
      <c r="K347" s="158"/>
      <c r="L347" s="34"/>
      <c r="M347" s="159" t="s">
        <v>1</v>
      </c>
      <c r="N347" s="160" t="s">
        <v>38</v>
      </c>
      <c r="O347" s="59"/>
      <c r="P347" s="161">
        <f>O347*H347</f>
        <v>0</v>
      </c>
      <c r="Q347" s="161">
        <v>0</v>
      </c>
      <c r="R347" s="161">
        <f>Q347*H347</f>
        <v>0</v>
      </c>
      <c r="S347" s="161">
        <v>0</v>
      </c>
      <c r="T347" s="162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63" t="s">
        <v>219</v>
      </c>
      <c r="AT347" s="163" t="s">
        <v>139</v>
      </c>
      <c r="AU347" s="163" t="s">
        <v>82</v>
      </c>
      <c r="AY347" s="18" t="s">
        <v>134</v>
      </c>
      <c r="BE347" s="164">
        <f>IF(N347="základní",J347,0)</f>
        <v>0</v>
      </c>
      <c r="BF347" s="164">
        <f>IF(N347="snížená",J347,0)</f>
        <v>0</v>
      </c>
      <c r="BG347" s="164">
        <f>IF(N347="zákl. přenesená",J347,0)</f>
        <v>0</v>
      </c>
      <c r="BH347" s="164">
        <f>IF(N347="sníž. přenesená",J347,0)</f>
        <v>0</v>
      </c>
      <c r="BI347" s="164">
        <f>IF(N347="nulová",J347,0)</f>
        <v>0</v>
      </c>
      <c r="BJ347" s="18" t="s">
        <v>80</v>
      </c>
      <c r="BK347" s="164">
        <f>ROUND(I347*H347,2)</f>
        <v>0</v>
      </c>
      <c r="BL347" s="18" t="s">
        <v>219</v>
      </c>
      <c r="BM347" s="163" t="s">
        <v>873</v>
      </c>
    </row>
    <row r="348" spans="1:65" s="13" customFormat="1">
      <c r="B348" s="165"/>
      <c r="D348" s="166" t="s">
        <v>146</v>
      </c>
      <c r="E348" s="167" t="s">
        <v>1</v>
      </c>
      <c r="F348" s="168" t="s">
        <v>874</v>
      </c>
      <c r="H348" s="169">
        <v>600</v>
      </c>
      <c r="I348" s="170"/>
      <c r="L348" s="165"/>
      <c r="M348" s="171"/>
      <c r="N348" s="172"/>
      <c r="O348" s="172"/>
      <c r="P348" s="172"/>
      <c r="Q348" s="172"/>
      <c r="R348" s="172"/>
      <c r="S348" s="172"/>
      <c r="T348" s="173"/>
      <c r="AT348" s="167" t="s">
        <v>146</v>
      </c>
      <c r="AU348" s="167" t="s">
        <v>82</v>
      </c>
      <c r="AV348" s="13" t="s">
        <v>82</v>
      </c>
      <c r="AW348" s="13" t="s">
        <v>30</v>
      </c>
      <c r="AX348" s="13" t="s">
        <v>73</v>
      </c>
      <c r="AY348" s="167" t="s">
        <v>134</v>
      </c>
    </row>
    <row r="349" spans="1:65" s="14" customFormat="1">
      <c r="B349" s="174"/>
      <c r="D349" s="166" t="s">
        <v>146</v>
      </c>
      <c r="E349" s="175" t="s">
        <v>1</v>
      </c>
      <c r="F349" s="176" t="s">
        <v>148</v>
      </c>
      <c r="H349" s="177">
        <v>600</v>
      </c>
      <c r="I349" s="178"/>
      <c r="L349" s="174"/>
      <c r="M349" s="179"/>
      <c r="N349" s="180"/>
      <c r="O349" s="180"/>
      <c r="P349" s="180"/>
      <c r="Q349" s="180"/>
      <c r="R349" s="180"/>
      <c r="S349" s="180"/>
      <c r="T349" s="181"/>
      <c r="AT349" s="175" t="s">
        <v>146</v>
      </c>
      <c r="AU349" s="175" t="s">
        <v>82</v>
      </c>
      <c r="AV349" s="14" t="s">
        <v>144</v>
      </c>
      <c r="AW349" s="14" t="s">
        <v>30</v>
      </c>
      <c r="AX349" s="14" t="s">
        <v>73</v>
      </c>
      <c r="AY349" s="175" t="s">
        <v>134</v>
      </c>
    </row>
    <row r="350" spans="1:65" s="15" customFormat="1">
      <c r="B350" s="182"/>
      <c r="D350" s="166" t="s">
        <v>146</v>
      </c>
      <c r="E350" s="183" t="s">
        <v>1</v>
      </c>
      <c r="F350" s="184" t="s">
        <v>150</v>
      </c>
      <c r="H350" s="185">
        <v>600</v>
      </c>
      <c r="I350" s="186"/>
      <c r="L350" s="182"/>
      <c r="M350" s="187"/>
      <c r="N350" s="188"/>
      <c r="O350" s="188"/>
      <c r="P350" s="188"/>
      <c r="Q350" s="188"/>
      <c r="R350" s="188"/>
      <c r="S350" s="188"/>
      <c r="T350" s="189"/>
      <c r="AT350" s="183" t="s">
        <v>146</v>
      </c>
      <c r="AU350" s="183" t="s">
        <v>82</v>
      </c>
      <c r="AV350" s="15" t="s">
        <v>143</v>
      </c>
      <c r="AW350" s="15" t="s">
        <v>30</v>
      </c>
      <c r="AX350" s="15" t="s">
        <v>80</v>
      </c>
      <c r="AY350" s="183" t="s">
        <v>134</v>
      </c>
    </row>
    <row r="351" spans="1:65" s="2" customFormat="1" ht="21.75" customHeight="1">
      <c r="A351" s="33"/>
      <c r="B351" s="150"/>
      <c r="C351" s="190" t="s">
        <v>379</v>
      </c>
      <c r="D351" s="190" t="s">
        <v>159</v>
      </c>
      <c r="E351" s="191" t="s">
        <v>368</v>
      </c>
      <c r="F351" s="192" t="s">
        <v>369</v>
      </c>
      <c r="G351" s="193" t="s">
        <v>336</v>
      </c>
      <c r="H351" s="194">
        <v>1.5840000000000001</v>
      </c>
      <c r="I351" s="195"/>
      <c r="J351" s="196">
        <f>ROUND(I351*H351,2)</f>
        <v>0</v>
      </c>
      <c r="K351" s="197"/>
      <c r="L351" s="198"/>
      <c r="M351" s="199" t="s">
        <v>1</v>
      </c>
      <c r="N351" s="200" t="s">
        <v>38</v>
      </c>
      <c r="O351" s="59"/>
      <c r="P351" s="161">
        <f>O351*H351</f>
        <v>0</v>
      </c>
      <c r="Q351" s="161">
        <v>0.55000000000000004</v>
      </c>
      <c r="R351" s="161">
        <f>Q351*H351</f>
        <v>0.87120000000000009</v>
      </c>
      <c r="S351" s="161">
        <v>0</v>
      </c>
      <c r="T351" s="162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63" t="s">
        <v>319</v>
      </c>
      <c r="AT351" s="163" t="s">
        <v>159</v>
      </c>
      <c r="AU351" s="163" t="s">
        <v>82</v>
      </c>
      <c r="AY351" s="18" t="s">
        <v>134</v>
      </c>
      <c r="BE351" s="164">
        <f>IF(N351="základní",J351,0)</f>
        <v>0</v>
      </c>
      <c r="BF351" s="164">
        <f>IF(N351="snížená",J351,0)</f>
        <v>0</v>
      </c>
      <c r="BG351" s="164">
        <f>IF(N351="zákl. přenesená",J351,0)</f>
        <v>0</v>
      </c>
      <c r="BH351" s="164">
        <f>IF(N351="sníž. přenesená",J351,0)</f>
        <v>0</v>
      </c>
      <c r="BI351" s="164">
        <f>IF(N351="nulová",J351,0)</f>
        <v>0</v>
      </c>
      <c r="BJ351" s="18" t="s">
        <v>80</v>
      </c>
      <c r="BK351" s="164">
        <f>ROUND(I351*H351,2)</f>
        <v>0</v>
      </c>
      <c r="BL351" s="18" t="s">
        <v>219</v>
      </c>
      <c r="BM351" s="163" t="s">
        <v>875</v>
      </c>
    </row>
    <row r="352" spans="1:65" s="13" customFormat="1">
      <c r="B352" s="165"/>
      <c r="D352" s="166" t="s">
        <v>146</v>
      </c>
      <c r="E352" s="167" t="s">
        <v>1</v>
      </c>
      <c r="F352" s="168" t="s">
        <v>876</v>
      </c>
      <c r="H352" s="169">
        <v>1.44</v>
      </c>
      <c r="I352" s="170"/>
      <c r="L352" s="165"/>
      <c r="M352" s="171"/>
      <c r="N352" s="172"/>
      <c r="O352" s="172"/>
      <c r="P352" s="172"/>
      <c r="Q352" s="172"/>
      <c r="R352" s="172"/>
      <c r="S352" s="172"/>
      <c r="T352" s="173"/>
      <c r="AT352" s="167" t="s">
        <v>146</v>
      </c>
      <c r="AU352" s="167" t="s">
        <v>82</v>
      </c>
      <c r="AV352" s="13" t="s">
        <v>82</v>
      </c>
      <c r="AW352" s="13" t="s">
        <v>30</v>
      </c>
      <c r="AX352" s="13" t="s">
        <v>73</v>
      </c>
      <c r="AY352" s="167" t="s">
        <v>134</v>
      </c>
    </row>
    <row r="353" spans="1:65" s="14" customFormat="1">
      <c r="B353" s="174"/>
      <c r="D353" s="166" t="s">
        <v>146</v>
      </c>
      <c r="E353" s="175" t="s">
        <v>1</v>
      </c>
      <c r="F353" s="176" t="s">
        <v>148</v>
      </c>
      <c r="H353" s="177">
        <v>1.44</v>
      </c>
      <c r="I353" s="178"/>
      <c r="L353" s="174"/>
      <c r="M353" s="179"/>
      <c r="N353" s="180"/>
      <c r="O353" s="180"/>
      <c r="P353" s="180"/>
      <c r="Q353" s="180"/>
      <c r="R353" s="180"/>
      <c r="S353" s="180"/>
      <c r="T353" s="181"/>
      <c r="AT353" s="175" t="s">
        <v>146</v>
      </c>
      <c r="AU353" s="175" t="s">
        <v>82</v>
      </c>
      <c r="AV353" s="14" t="s">
        <v>144</v>
      </c>
      <c r="AW353" s="14" t="s">
        <v>30</v>
      </c>
      <c r="AX353" s="14" t="s">
        <v>73</v>
      </c>
      <c r="AY353" s="175" t="s">
        <v>134</v>
      </c>
    </row>
    <row r="354" spans="1:65" s="13" customFormat="1">
      <c r="B354" s="165"/>
      <c r="D354" s="166" t="s">
        <v>146</v>
      </c>
      <c r="E354" s="167" t="s">
        <v>1</v>
      </c>
      <c r="F354" s="168" t="s">
        <v>877</v>
      </c>
      <c r="H354" s="169">
        <v>1.5840000000000001</v>
      </c>
      <c r="I354" s="170"/>
      <c r="L354" s="165"/>
      <c r="M354" s="171"/>
      <c r="N354" s="172"/>
      <c r="O354" s="172"/>
      <c r="P354" s="172"/>
      <c r="Q354" s="172"/>
      <c r="R354" s="172"/>
      <c r="S354" s="172"/>
      <c r="T354" s="173"/>
      <c r="AT354" s="167" t="s">
        <v>146</v>
      </c>
      <c r="AU354" s="167" t="s">
        <v>82</v>
      </c>
      <c r="AV354" s="13" t="s">
        <v>82</v>
      </c>
      <c r="AW354" s="13" t="s">
        <v>30</v>
      </c>
      <c r="AX354" s="13" t="s">
        <v>80</v>
      </c>
      <c r="AY354" s="167" t="s">
        <v>134</v>
      </c>
    </row>
    <row r="355" spans="1:65" s="2" customFormat="1" ht="24.2" customHeight="1">
      <c r="A355" s="33"/>
      <c r="B355" s="150"/>
      <c r="C355" s="151" t="s">
        <v>383</v>
      </c>
      <c r="D355" s="151" t="s">
        <v>139</v>
      </c>
      <c r="E355" s="152" t="s">
        <v>384</v>
      </c>
      <c r="F355" s="153" t="s">
        <v>385</v>
      </c>
      <c r="G355" s="154" t="s">
        <v>336</v>
      </c>
      <c r="H355" s="155">
        <v>16.100000000000001</v>
      </c>
      <c r="I355" s="156"/>
      <c r="J355" s="157">
        <f>ROUND(I355*H355,2)</f>
        <v>0</v>
      </c>
      <c r="K355" s="158"/>
      <c r="L355" s="34"/>
      <c r="M355" s="159" t="s">
        <v>1</v>
      </c>
      <c r="N355" s="160" t="s">
        <v>38</v>
      </c>
      <c r="O355" s="59"/>
      <c r="P355" s="161">
        <f>O355*H355</f>
        <v>0</v>
      </c>
      <c r="Q355" s="161">
        <v>2.3369999999999998E-2</v>
      </c>
      <c r="R355" s="161">
        <f>Q355*H355</f>
        <v>0.37625700000000001</v>
      </c>
      <c r="S355" s="161">
        <v>0</v>
      </c>
      <c r="T355" s="162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63" t="s">
        <v>219</v>
      </c>
      <c r="AT355" s="163" t="s">
        <v>139</v>
      </c>
      <c r="AU355" s="163" t="s">
        <v>82</v>
      </c>
      <c r="AY355" s="18" t="s">
        <v>134</v>
      </c>
      <c r="BE355" s="164">
        <f>IF(N355="základní",J355,0)</f>
        <v>0</v>
      </c>
      <c r="BF355" s="164">
        <f>IF(N355="snížená",J355,0)</f>
        <v>0</v>
      </c>
      <c r="BG355" s="164">
        <f>IF(N355="zákl. přenesená",J355,0)</f>
        <v>0</v>
      </c>
      <c r="BH355" s="164">
        <f>IF(N355="sníž. přenesená",J355,0)</f>
        <v>0</v>
      </c>
      <c r="BI355" s="164">
        <f>IF(N355="nulová",J355,0)</f>
        <v>0</v>
      </c>
      <c r="BJ355" s="18" t="s">
        <v>80</v>
      </c>
      <c r="BK355" s="164">
        <f>ROUND(I355*H355,2)</f>
        <v>0</v>
      </c>
      <c r="BL355" s="18" t="s">
        <v>219</v>
      </c>
      <c r="BM355" s="163" t="s">
        <v>878</v>
      </c>
    </row>
    <row r="356" spans="1:65" s="13" customFormat="1">
      <c r="B356" s="165"/>
      <c r="D356" s="166" t="s">
        <v>146</v>
      </c>
      <c r="E356" s="167" t="s">
        <v>1</v>
      </c>
      <c r="F356" s="168" t="s">
        <v>879</v>
      </c>
      <c r="H356" s="169">
        <v>11.3</v>
      </c>
      <c r="I356" s="170"/>
      <c r="L356" s="165"/>
      <c r="M356" s="171"/>
      <c r="N356" s="172"/>
      <c r="O356" s="172"/>
      <c r="P356" s="172"/>
      <c r="Q356" s="172"/>
      <c r="R356" s="172"/>
      <c r="S356" s="172"/>
      <c r="T356" s="173"/>
      <c r="AT356" s="167" t="s">
        <v>146</v>
      </c>
      <c r="AU356" s="167" t="s">
        <v>82</v>
      </c>
      <c r="AV356" s="13" t="s">
        <v>82</v>
      </c>
      <c r="AW356" s="13" t="s">
        <v>30</v>
      </c>
      <c r="AX356" s="13" t="s">
        <v>73</v>
      </c>
      <c r="AY356" s="167" t="s">
        <v>134</v>
      </c>
    </row>
    <row r="357" spans="1:65" s="13" customFormat="1">
      <c r="B357" s="165"/>
      <c r="D357" s="166" t="s">
        <v>146</v>
      </c>
      <c r="E357" s="167" t="s">
        <v>1</v>
      </c>
      <c r="F357" s="168" t="s">
        <v>880</v>
      </c>
      <c r="H357" s="169">
        <v>4.8</v>
      </c>
      <c r="I357" s="170"/>
      <c r="L357" s="165"/>
      <c r="M357" s="171"/>
      <c r="N357" s="172"/>
      <c r="O357" s="172"/>
      <c r="P357" s="172"/>
      <c r="Q357" s="172"/>
      <c r="R357" s="172"/>
      <c r="S357" s="172"/>
      <c r="T357" s="173"/>
      <c r="AT357" s="167" t="s">
        <v>146</v>
      </c>
      <c r="AU357" s="167" t="s">
        <v>82</v>
      </c>
      <c r="AV357" s="13" t="s">
        <v>82</v>
      </c>
      <c r="AW357" s="13" t="s">
        <v>30</v>
      </c>
      <c r="AX357" s="13" t="s">
        <v>73</v>
      </c>
      <c r="AY357" s="167" t="s">
        <v>134</v>
      </c>
    </row>
    <row r="358" spans="1:65" s="14" customFormat="1">
      <c r="B358" s="174"/>
      <c r="D358" s="166" t="s">
        <v>146</v>
      </c>
      <c r="E358" s="175" t="s">
        <v>1</v>
      </c>
      <c r="F358" s="176" t="s">
        <v>148</v>
      </c>
      <c r="H358" s="177">
        <v>16.100000000000001</v>
      </c>
      <c r="I358" s="178"/>
      <c r="L358" s="174"/>
      <c r="M358" s="179"/>
      <c r="N358" s="180"/>
      <c r="O358" s="180"/>
      <c r="P358" s="180"/>
      <c r="Q358" s="180"/>
      <c r="R358" s="180"/>
      <c r="S358" s="180"/>
      <c r="T358" s="181"/>
      <c r="AT358" s="175" t="s">
        <v>146</v>
      </c>
      <c r="AU358" s="175" t="s">
        <v>82</v>
      </c>
      <c r="AV358" s="14" t="s">
        <v>144</v>
      </c>
      <c r="AW358" s="14" t="s">
        <v>30</v>
      </c>
      <c r="AX358" s="14" t="s">
        <v>80</v>
      </c>
      <c r="AY358" s="175" t="s">
        <v>134</v>
      </c>
    </row>
    <row r="359" spans="1:65" s="2" customFormat="1" ht="24.2" customHeight="1">
      <c r="A359" s="33"/>
      <c r="B359" s="150"/>
      <c r="C359" s="151" t="s">
        <v>389</v>
      </c>
      <c r="D359" s="151" t="s">
        <v>139</v>
      </c>
      <c r="E359" s="152" t="s">
        <v>390</v>
      </c>
      <c r="F359" s="153" t="s">
        <v>391</v>
      </c>
      <c r="G359" s="154" t="s">
        <v>235</v>
      </c>
      <c r="H359" s="155">
        <v>13.55</v>
      </c>
      <c r="I359" s="156"/>
      <c r="J359" s="157">
        <f>ROUND(I359*H359,2)</f>
        <v>0</v>
      </c>
      <c r="K359" s="158"/>
      <c r="L359" s="34"/>
      <c r="M359" s="159" t="s">
        <v>1</v>
      </c>
      <c r="N359" s="160" t="s">
        <v>38</v>
      </c>
      <c r="O359" s="59"/>
      <c r="P359" s="161">
        <f>O359*H359</f>
        <v>0</v>
      </c>
      <c r="Q359" s="161">
        <v>0</v>
      </c>
      <c r="R359" s="161">
        <f>Q359*H359</f>
        <v>0</v>
      </c>
      <c r="S359" s="161">
        <v>0</v>
      </c>
      <c r="T359" s="162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63" t="s">
        <v>219</v>
      </c>
      <c r="AT359" s="163" t="s">
        <v>139</v>
      </c>
      <c r="AU359" s="163" t="s">
        <v>82</v>
      </c>
      <c r="AY359" s="18" t="s">
        <v>134</v>
      </c>
      <c r="BE359" s="164">
        <f>IF(N359="základní",J359,0)</f>
        <v>0</v>
      </c>
      <c r="BF359" s="164">
        <f>IF(N359="snížená",J359,0)</f>
        <v>0</v>
      </c>
      <c r="BG359" s="164">
        <f>IF(N359="zákl. přenesená",J359,0)</f>
        <v>0</v>
      </c>
      <c r="BH359" s="164">
        <f>IF(N359="sníž. přenesená",J359,0)</f>
        <v>0</v>
      </c>
      <c r="BI359" s="164">
        <f>IF(N359="nulová",J359,0)</f>
        <v>0</v>
      </c>
      <c r="BJ359" s="18" t="s">
        <v>80</v>
      </c>
      <c r="BK359" s="164">
        <f>ROUND(I359*H359,2)</f>
        <v>0</v>
      </c>
      <c r="BL359" s="18" t="s">
        <v>219</v>
      </c>
      <c r="BM359" s="163" t="s">
        <v>881</v>
      </c>
    </row>
    <row r="360" spans="1:65" s="2" customFormat="1" ht="24.2" customHeight="1">
      <c r="A360" s="33"/>
      <c r="B360" s="150"/>
      <c r="C360" s="151" t="s">
        <v>393</v>
      </c>
      <c r="D360" s="151" t="s">
        <v>139</v>
      </c>
      <c r="E360" s="152" t="s">
        <v>394</v>
      </c>
      <c r="F360" s="153" t="s">
        <v>395</v>
      </c>
      <c r="G360" s="154" t="s">
        <v>235</v>
      </c>
      <c r="H360" s="155">
        <v>13.55</v>
      </c>
      <c r="I360" s="156"/>
      <c r="J360" s="157">
        <f>ROUND(I360*H360,2)</f>
        <v>0</v>
      </c>
      <c r="K360" s="158"/>
      <c r="L360" s="34"/>
      <c r="M360" s="159" t="s">
        <v>1</v>
      </c>
      <c r="N360" s="160" t="s">
        <v>38</v>
      </c>
      <c r="O360" s="59"/>
      <c r="P360" s="161">
        <f>O360*H360</f>
        <v>0</v>
      </c>
      <c r="Q360" s="161">
        <v>0</v>
      </c>
      <c r="R360" s="161">
        <f>Q360*H360</f>
        <v>0</v>
      </c>
      <c r="S360" s="161">
        <v>0</v>
      </c>
      <c r="T360" s="162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63" t="s">
        <v>219</v>
      </c>
      <c r="AT360" s="163" t="s">
        <v>139</v>
      </c>
      <c r="AU360" s="163" t="s">
        <v>82</v>
      </c>
      <c r="AY360" s="18" t="s">
        <v>134</v>
      </c>
      <c r="BE360" s="164">
        <f>IF(N360="základní",J360,0)</f>
        <v>0</v>
      </c>
      <c r="BF360" s="164">
        <f>IF(N360="snížená",J360,0)</f>
        <v>0</v>
      </c>
      <c r="BG360" s="164">
        <f>IF(N360="zákl. přenesená",J360,0)</f>
        <v>0</v>
      </c>
      <c r="BH360" s="164">
        <f>IF(N360="sníž. přenesená",J360,0)</f>
        <v>0</v>
      </c>
      <c r="BI360" s="164">
        <f>IF(N360="nulová",J360,0)</f>
        <v>0</v>
      </c>
      <c r="BJ360" s="18" t="s">
        <v>80</v>
      </c>
      <c r="BK360" s="164">
        <f>ROUND(I360*H360,2)</f>
        <v>0</v>
      </c>
      <c r="BL360" s="18" t="s">
        <v>219</v>
      </c>
      <c r="BM360" s="163" t="s">
        <v>882</v>
      </c>
    </row>
    <row r="361" spans="1:65" s="12" customFormat="1" ht="22.9" customHeight="1">
      <c r="B361" s="137"/>
      <c r="D361" s="138" t="s">
        <v>72</v>
      </c>
      <c r="E361" s="148" t="s">
        <v>397</v>
      </c>
      <c r="F361" s="148" t="s">
        <v>398</v>
      </c>
      <c r="I361" s="140"/>
      <c r="J361" s="149">
        <f>BK361</f>
        <v>0</v>
      </c>
      <c r="L361" s="137"/>
      <c r="M361" s="142"/>
      <c r="N361" s="143"/>
      <c r="O361" s="143"/>
      <c r="P361" s="144">
        <f>SUM(P362:P454)</f>
        <v>0</v>
      </c>
      <c r="Q361" s="143"/>
      <c r="R361" s="144">
        <f>SUM(R362:R454)</f>
        <v>6.2520880000000014</v>
      </c>
      <c r="S361" s="143"/>
      <c r="T361" s="145">
        <f>SUM(T362:T454)</f>
        <v>1.227007</v>
      </c>
      <c r="AR361" s="138" t="s">
        <v>82</v>
      </c>
      <c r="AT361" s="146" t="s">
        <v>72</v>
      </c>
      <c r="AU361" s="146" t="s">
        <v>80</v>
      </c>
      <c r="AY361" s="138" t="s">
        <v>134</v>
      </c>
      <c r="BK361" s="147">
        <f>SUM(BK362:BK454)</f>
        <v>0</v>
      </c>
    </row>
    <row r="362" spans="1:65" s="2" customFormat="1" ht="16.5" customHeight="1">
      <c r="A362" s="33"/>
      <c r="B362" s="150"/>
      <c r="C362" s="151" t="s">
        <v>399</v>
      </c>
      <c r="D362" s="151" t="s">
        <v>139</v>
      </c>
      <c r="E362" s="152" t="s">
        <v>400</v>
      </c>
      <c r="F362" s="153" t="s">
        <v>401</v>
      </c>
      <c r="G362" s="154" t="s">
        <v>156</v>
      </c>
      <c r="H362" s="155">
        <v>71.5</v>
      </c>
      <c r="I362" s="156"/>
      <c r="J362" s="157">
        <f>ROUND(I362*H362,2)</f>
        <v>0</v>
      </c>
      <c r="K362" s="158"/>
      <c r="L362" s="34"/>
      <c r="M362" s="159" t="s">
        <v>1</v>
      </c>
      <c r="N362" s="160" t="s">
        <v>38</v>
      </c>
      <c r="O362" s="59"/>
      <c r="P362" s="161">
        <f>O362*H362</f>
        <v>0</v>
      </c>
      <c r="Q362" s="161">
        <v>0</v>
      </c>
      <c r="R362" s="161">
        <f>Q362*H362</f>
        <v>0</v>
      </c>
      <c r="S362" s="161">
        <v>1.7600000000000001E-3</v>
      </c>
      <c r="T362" s="162">
        <f>S362*H362</f>
        <v>0.12584000000000001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63" t="s">
        <v>219</v>
      </c>
      <c r="AT362" s="163" t="s">
        <v>139</v>
      </c>
      <c r="AU362" s="163" t="s">
        <v>82</v>
      </c>
      <c r="AY362" s="18" t="s">
        <v>134</v>
      </c>
      <c r="BE362" s="164">
        <f>IF(N362="základní",J362,0)</f>
        <v>0</v>
      </c>
      <c r="BF362" s="164">
        <f>IF(N362="snížená",J362,0)</f>
        <v>0</v>
      </c>
      <c r="BG362" s="164">
        <f>IF(N362="zákl. přenesená",J362,0)</f>
        <v>0</v>
      </c>
      <c r="BH362" s="164">
        <f>IF(N362="sníž. přenesená",J362,0)</f>
        <v>0</v>
      </c>
      <c r="BI362" s="164">
        <f>IF(N362="nulová",J362,0)</f>
        <v>0</v>
      </c>
      <c r="BJ362" s="18" t="s">
        <v>80</v>
      </c>
      <c r="BK362" s="164">
        <f>ROUND(I362*H362,2)</f>
        <v>0</v>
      </c>
      <c r="BL362" s="18" t="s">
        <v>219</v>
      </c>
      <c r="BM362" s="163" t="s">
        <v>883</v>
      </c>
    </row>
    <row r="363" spans="1:65" s="13" customFormat="1">
      <c r="B363" s="165"/>
      <c r="D363" s="166" t="s">
        <v>146</v>
      </c>
      <c r="E363" s="167" t="s">
        <v>1</v>
      </c>
      <c r="F363" s="168" t="s">
        <v>884</v>
      </c>
      <c r="H363" s="169">
        <v>71.5</v>
      </c>
      <c r="I363" s="170"/>
      <c r="L363" s="165"/>
      <c r="M363" s="171"/>
      <c r="N363" s="172"/>
      <c r="O363" s="172"/>
      <c r="P363" s="172"/>
      <c r="Q363" s="172"/>
      <c r="R363" s="172"/>
      <c r="S363" s="172"/>
      <c r="T363" s="173"/>
      <c r="AT363" s="167" t="s">
        <v>146</v>
      </c>
      <c r="AU363" s="167" t="s">
        <v>82</v>
      </c>
      <c r="AV363" s="13" t="s">
        <v>82</v>
      </c>
      <c r="AW363" s="13" t="s">
        <v>30</v>
      </c>
      <c r="AX363" s="13" t="s">
        <v>73</v>
      </c>
      <c r="AY363" s="167" t="s">
        <v>134</v>
      </c>
    </row>
    <row r="364" spans="1:65" s="14" customFormat="1">
      <c r="B364" s="174"/>
      <c r="D364" s="166" t="s">
        <v>146</v>
      </c>
      <c r="E364" s="175" t="s">
        <v>1</v>
      </c>
      <c r="F364" s="176" t="s">
        <v>148</v>
      </c>
      <c r="H364" s="177">
        <v>71.5</v>
      </c>
      <c r="I364" s="178"/>
      <c r="L364" s="174"/>
      <c r="M364" s="179"/>
      <c r="N364" s="180"/>
      <c r="O364" s="180"/>
      <c r="P364" s="180"/>
      <c r="Q364" s="180"/>
      <c r="R364" s="180"/>
      <c r="S364" s="180"/>
      <c r="T364" s="181"/>
      <c r="AT364" s="175" t="s">
        <v>146</v>
      </c>
      <c r="AU364" s="175" t="s">
        <v>82</v>
      </c>
      <c r="AV364" s="14" t="s">
        <v>144</v>
      </c>
      <c r="AW364" s="14" t="s">
        <v>30</v>
      </c>
      <c r="AX364" s="14" t="s">
        <v>80</v>
      </c>
      <c r="AY364" s="175" t="s">
        <v>134</v>
      </c>
    </row>
    <row r="365" spans="1:65" s="2" customFormat="1" ht="16.5" customHeight="1">
      <c r="A365" s="33"/>
      <c r="B365" s="150"/>
      <c r="C365" s="151" t="s">
        <v>404</v>
      </c>
      <c r="D365" s="151" t="s">
        <v>139</v>
      </c>
      <c r="E365" s="152" t="s">
        <v>405</v>
      </c>
      <c r="F365" s="153" t="s">
        <v>406</v>
      </c>
      <c r="G365" s="154" t="s">
        <v>156</v>
      </c>
      <c r="H365" s="155">
        <v>13.5</v>
      </c>
      <c r="I365" s="156"/>
      <c r="J365" s="157">
        <f>ROUND(I365*H365,2)</f>
        <v>0</v>
      </c>
      <c r="K365" s="158"/>
      <c r="L365" s="34"/>
      <c r="M365" s="159" t="s">
        <v>1</v>
      </c>
      <c r="N365" s="160" t="s">
        <v>38</v>
      </c>
      <c r="O365" s="59"/>
      <c r="P365" s="161">
        <f>O365*H365</f>
        <v>0</v>
      </c>
      <c r="Q365" s="161">
        <v>0</v>
      </c>
      <c r="R365" s="161">
        <f>Q365*H365</f>
        <v>0</v>
      </c>
      <c r="S365" s="161">
        <v>3.48E-3</v>
      </c>
      <c r="T365" s="162">
        <f>S365*H365</f>
        <v>4.6980000000000001E-2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63" t="s">
        <v>219</v>
      </c>
      <c r="AT365" s="163" t="s">
        <v>139</v>
      </c>
      <c r="AU365" s="163" t="s">
        <v>82</v>
      </c>
      <c r="AY365" s="18" t="s">
        <v>134</v>
      </c>
      <c r="BE365" s="164">
        <f>IF(N365="základní",J365,0)</f>
        <v>0</v>
      </c>
      <c r="BF365" s="164">
        <f>IF(N365="snížená",J365,0)</f>
        <v>0</v>
      </c>
      <c r="BG365" s="164">
        <f>IF(N365="zákl. přenesená",J365,0)</f>
        <v>0</v>
      </c>
      <c r="BH365" s="164">
        <f>IF(N365="sníž. přenesená",J365,0)</f>
        <v>0</v>
      </c>
      <c r="BI365" s="164">
        <f>IF(N365="nulová",J365,0)</f>
        <v>0</v>
      </c>
      <c r="BJ365" s="18" t="s">
        <v>80</v>
      </c>
      <c r="BK365" s="164">
        <f>ROUND(I365*H365,2)</f>
        <v>0</v>
      </c>
      <c r="BL365" s="18" t="s">
        <v>219</v>
      </c>
      <c r="BM365" s="163" t="s">
        <v>885</v>
      </c>
    </row>
    <row r="366" spans="1:65" s="13" customFormat="1">
      <c r="B366" s="165"/>
      <c r="D366" s="166" t="s">
        <v>146</v>
      </c>
      <c r="E366" s="167" t="s">
        <v>1</v>
      </c>
      <c r="F366" s="168" t="s">
        <v>886</v>
      </c>
      <c r="H366" s="169">
        <v>13.5</v>
      </c>
      <c r="I366" s="170"/>
      <c r="L366" s="165"/>
      <c r="M366" s="171"/>
      <c r="N366" s="172"/>
      <c r="O366" s="172"/>
      <c r="P366" s="172"/>
      <c r="Q366" s="172"/>
      <c r="R366" s="172"/>
      <c r="S366" s="172"/>
      <c r="T366" s="173"/>
      <c r="AT366" s="167" t="s">
        <v>146</v>
      </c>
      <c r="AU366" s="167" t="s">
        <v>82</v>
      </c>
      <c r="AV366" s="13" t="s">
        <v>82</v>
      </c>
      <c r="AW366" s="13" t="s">
        <v>30</v>
      </c>
      <c r="AX366" s="13" t="s">
        <v>73</v>
      </c>
      <c r="AY366" s="167" t="s">
        <v>134</v>
      </c>
    </row>
    <row r="367" spans="1:65" s="14" customFormat="1">
      <c r="B367" s="174"/>
      <c r="D367" s="166" t="s">
        <v>146</v>
      </c>
      <c r="E367" s="175" t="s">
        <v>1</v>
      </c>
      <c r="F367" s="176" t="s">
        <v>148</v>
      </c>
      <c r="H367" s="177">
        <v>13.5</v>
      </c>
      <c r="I367" s="178"/>
      <c r="L367" s="174"/>
      <c r="M367" s="179"/>
      <c r="N367" s="180"/>
      <c r="O367" s="180"/>
      <c r="P367" s="180"/>
      <c r="Q367" s="180"/>
      <c r="R367" s="180"/>
      <c r="S367" s="180"/>
      <c r="T367" s="181"/>
      <c r="AT367" s="175" t="s">
        <v>146</v>
      </c>
      <c r="AU367" s="175" t="s">
        <v>82</v>
      </c>
      <c r="AV367" s="14" t="s">
        <v>144</v>
      </c>
      <c r="AW367" s="14" t="s">
        <v>30</v>
      </c>
      <c r="AX367" s="14" t="s">
        <v>80</v>
      </c>
      <c r="AY367" s="175" t="s">
        <v>134</v>
      </c>
    </row>
    <row r="368" spans="1:65" s="2" customFormat="1" ht="16.5" customHeight="1">
      <c r="A368" s="33"/>
      <c r="B368" s="150"/>
      <c r="C368" s="151" t="s">
        <v>409</v>
      </c>
      <c r="D368" s="151" t="s">
        <v>139</v>
      </c>
      <c r="E368" s="152" t="s">
        <v>410</v>
      </c>
      <c r="F368" s="153" t="s">
        <v>411</v>
      </c>
      <c r="G368" s="154" t="s">
        <v>206</v>
      </c>
      <c r="H368" s="155">
        <v>7</v>
      </c>
      <c r="I368" s="156"/>
      <c r="J368" s="157">
        <f>ROUND(I368*H368,2)</f>
        <v>0</v>
      </c>
      <c r="K368" s="158"/>
      <c r="L368" s="34"/>
      <c r="M368" s="159" t="s">
        <v>1</v>
      </c>
      <c r="N368" s="160" t="s">
        <v>38</v>
      </c>
      <c r="O368" s="59"/>
      <c r="P368" s="161">
        <f>O368*H368</f>
        <v>0</v>
      </c>
      <c r="Q368" s="161">
        <v>0</v>
      </c>
      <c r="R368" s="161">
        <f>Q368*H368</f>
        <v>0</v>
      </c>
      <c r="S368" s="161">
        <v>9.0600000000000003E-3</v>
      </c>
      <c r="T368" s="162">
        <f>S368*H368</f>
        <v>6.3420000000000004E-2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63" t="s">
        <v>219</v>
      </c>
      <c r="AT368" s="163" t="s">
        <v>139</v>
      </c>
      <c r="AU368" s="163" t="s">
        <v>82</v>
      </c>
      <c r="AY368" s="18" t="s">
        <v>134</v>
      </c>
      <c r="BE368" s="164">
        <f>IF(N368="základní",J368,0)</f>
        <v>0</v>
      </c>
      <c r="BF368" s="164">
        <f>IF(N368="snížená",J368,0)</f>
        <v>0</v>
      </c>
      <c r="BG368" s="164">
        <f>IF(N368="zákl. přenesená",J368,0)</f>
        <v>0</v>
      </c>
      <c r="BH368" s="164">
        <f>IF(N368="sníž. přenesená",J368,0)</f>
        <v>0</v>
      </c>
      <c r="BI368" s="164">
        <f>IF(N368="nulová",J368,0)</f>
        <v>0</v>
      </c>
      <c r="BJ368" s="18" t="s">
        <v>80</v>
      </c>
      <c r="BK368" s="164">
        <f>ROUND(I368*H368,2)</f>
        <v>0</v>
      </c>
      <c r="BL368" s="18" t="s">
        <v>219</v>
      </c>
      <c r="BM368" s="163" t="s">
        <v>887</v>
      </c>
    </row>
    <row r="369" spans="1:65" s="13" customFormat="1">
      <c r="B369" s="165"/>
      <c r="D369" s="166" t="s">
        <v>146</v>
      </c>
      <c r="E369" s="167" t="s">
        <v>1</v>
      </c>
      <c r="F369" s="168" t="s">
        <v>177</v>
      </c>
      <c r="H369" s="169">
        <v>7</v>
      </c>
      <c r="I369" s="170"/>
      <c r="L369" s="165"/>
      <c r="M369" s="171"/>
      <c r="N369" s="172"/>
      <c r="O369" s="172"/>
      <c r="P369" s="172"/>
      <c r="Q369" s="172"/>
      <c r="R369" s="172"/>
      <c r="S369" s="172"/>
      <c r="T369" s="173"/>
      <c r="AT369" s="167" t="s">
        <v>146</v>
      </c>
      <c r="AU369" s="167" t="s">
        <v>82</v>
      </c>
      <c r="AV369" s="13" t="s">
        <v>82</v>
      </c>
      <c r="AW369" s="13" t="s">
        <v>30</v>
      </c>
      <c r="AX369" s="13" t="s">
        <v>73</v>
      </c>
      <c r="AY369" s="167" t="s">
        <v>134</v>
      </c>
    </row>
    <row r="370" spans="1:65" s="14" customFormat="1">
      <c r="B370" s="174"/>
      <c r="D370" s="166" t="s">
        <v>146</v>
      </c>
      <c r="E370" s="175" t="s">
        <v>1</v>
      </c>
      <c r="F370" s="176" t="s">
        <v>148</v>
      </c>
      <c r="H370" s="177">
        <v>7</v>
      </c>
      <c r="I370" s="178"/>
      <c r="L370" s="174"/>
      <c r="M370" s="179"/>
      <c r="N370" s="180"/>
      <c r="O370" s="180"/>
      <c r="P370" s="180"/>
      <c r="Q370" s="180"/>
      <c r="R370" s="180"/>
      <c r="S370" s="180"/>
      <c r="T370" s="181"/>
      <c r="AT370" s="175" t="s">
        <v>146</v>
      </c>
      <c r="AU370" s="175" t="s">
        <v>82</v>
      </c>
      <c r="AV370" s="14" t="s">
        <v>144</v>
      </c>
      <c r="AW370" s="14" t="s">
        <v>30</v>
      </c>
      <c r="AX370" s="14" t="s">
        <v>80</v>
      </c>
      <c r="AY370" s="175" t="s">
        <v>134</v>
      </c>
    </row>
    <row r="371" spans="1:65" s="2" customFormat="1" ht="16.5" customHeight="1">
      <c r="A371" s="33"/>
      <c r="B371" s="150"/>
      <c r="C371" s="151" t="s">
        <v>413</v>
      </c>
      <c r="D371" s="151" t="s">
        <v>139</v>
      </c>
      <c r="E371" s="152" t="s">
        <v>414</v>
      </c>
      <c r="F371" s="153" t="s">
        <v>415</v>
      </c>
      <c r="G371" s="154" t="s">
        <v>156</v>
      </c>
      <c r="H371" s="155">
        <v>62</v>
      </c>
      <c r="I371" s="156"/>
      <c r="J371" s="157">
        <f>ROUND(I371*H371,2)</f>
        <v>0</v>
      </c>
      <c r="K371" s="158"/>
      <c r="L371" s="34"/>
      <c r="M371" s="159" t="s">
        <v>1</v>
      </c>
      <c r="N371" s="160" t="s">
        <v>38</v>
      </c>
      <c r="O371" s="59"/>
      <c r="P371" s="161">
        <f>O371*H371</f>
        <v>0</v>
      </c>
      <c r="Q371" s="161">
        <v>0</v>
      </c>
      <c r="R371" s="161">
        <f>Q371*H371</f>
        <v>0</v>
      </c>
      <c r="S371" s="161">
        <v>2E-3</v>
      </c>
      <c r="T371" s="162">
        <f>S371*H371</f>
        <v>0.124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63" t="s">
        <v>219</v>
      </c>
      <c r="AT371" s="163" t="s">
        <v>139</v>
      </c>
      <c r="AU371" s="163" t="s">
        <v>82</v>
      </c>
      <c r="AY371" s="18" t="s">
        <v>134</v>
      </c>
      <c r="BE371" s="164">
        <f>IF(N371="základní",J371,0)</f>
        <v>0</v>
      </c>
      <c r="BF371" s="164">
        <f>IF(N371="snížená",J371,0)</f>
        <v>0</v>
      </c>
      <c r="BG371" s="164">
        <f>IF(N371="zákl. přenesená",J371,0)</f>
        <v>0</v>
      </c>
      <c r="BH371" s="164">
        <f>IF(N371="sníž. přenesená",J371,0)</f>
        <v>0</v>
      </c>
      <c r="BI371" s="164">
        <f>IF(N371="nulová",J371,0)</f>
        <v>0</v>
      </c>
      <c r="BJ371" s="18" t="s">
        <v>80</v>
      </c>
      <c r="BK371" s="164">
        <f>ROUND(I371*H371,2)</f>
        <v>0</v>
      </c>
      <c r="BL371" s="18" t="s">
        <v>219</v>
      </c>
      <c r="BM371" s="163" t="s">
        <v>888</v>
      </c>
    </row>
    <row r="372" spans="1:65" s="13" customFormat="1">
      <c r="B372" s="165"/>
      <c r="D372" s="166" t="s">
        <v>146</v>
      </c>
      <c r="E372" s="167" t="s">
        <v>1</v>
      </c>
      <c r="F372" s="168" t="s">
        <v>889</v>
      </c>
      <c r="H372" s="169">
        <v>62</v>
      </c>
      <c r="I372" s="170"/>
      <c r="L372" s="165"/>
      <c r="M372" s="171"/>
      <c r="N372" s="172"/>
      <c r="O372" s="172"/>
      <c r="P372" s="172"/>
      <c r="Q372" s="172"/>
      <c r="R372" s="172"/>
      <c r="S372" s="172"/>
      <c r="T372" s="173"/>
      <c r="AT372" s="167" t="s">
        <v>146</v>
      </c>
      <c r="AU372" s="167" t="s">
        <v>82</v>
      </c>
      <c r="AV372" s="13" t="s">
        <v>82</v>
      </c>
      <c r="AW372" s="13" t="s">
        <v>30</v>
      </c>
      <c r="AX372" s="13" t="s">
        <v>73</v>
      </c>
      <c r="AY372" s="167" t="s">
        <v>134</v>
      </c>
    </row>
    <row r="373" spans="1:65" s="14" customFormat="1">
      <c r="B373" s="174"/>
      <c r="D373" s="166" t="s">
        <v>146</v>
      </c>
      <c r="E373" s="175" t="s">
        <v>1</v>
      </c>
      <c r="F373" s="176" t="s">
        <v>148</v>
      </c>
      <c r="H373" s="177">
        <v>62</v>
      </c>
      <c r="I373" s="178"/>
      <c r="L373" s="174"/>
      <c r="M373" s="179"/>
      <c r="N373" s="180"/>
      <c r="O373" s="180"/>
      <c r="P373" s="180"/>
      <c r="Q373" s="180"/>
      <c r="R373" s="180"/>
      <c r="S373" s="180"/>
      <c r="T373" s="181"/>
      <c r="AT373" s="175" t="s">
        <v>146</v>
      </c>
      <c r="AU373" s="175" t="s">
        <v>82</v>
      </c>
      <c r="AV373" s="14" t="s">
        <v>144</v>
      </c>
      <c r="AW373" s="14" t="s">
        <v>30</v>
      </c>
      <c r="AX373" s="14" t="s">
        <v>80</v>
      </c>
      <c r="AY373" s="175" t="s">
        <v>134</v>
      </c>
    </row>
    <row r="374" spans="1:65" s="2" customFormat="1" ht="24.2" customHeight="1">
      <c r="A374" s="33"/>
      <c r="B374" s="150"/>
      <c r="C374" s="151" t="s">
        <v>418</v>
      </c>
      <c r="D374" s="151" t="s">
        <v>139</v>
      </c>
      <c r="E374" s="152" t="s">
        <v>419</v>
      </c>
      <c r="F374" s="153" t="s">
        <v>420</v>
      </c>
      <c r="G374" s="154" t="s">
        <v>156</v>
      </c>
      <c r="H374" s="155">
        <v>57.7</v>
      </c>
      <c r="I374" s="156"/>
      <c r="J374" s="157">
        <f>ROUND(I374*H374,2)</f>
        <v>0</v>
      </c>
      <c r="K374" s="158"/>
      <c r="L374" s="34"/>
      <c r="M374" s="159" t="s">
        <v>1</v>
      </c>
      <c r="N374" s="160" t="s">
        <v>38</v>
      </c>
      <c r="O374" s="59"/>
      <c r="P374" s="161">
        <f>O374*H374</f>
        <v>0</v>
      </c>
      <c r="Q374" s="161">
        <v>0</v>
      </c>
      <c r="R374" s="161">
        <f>Q374*H374</f>
        <v>0</v>
      </c>
      <c r="S374" s="161">
        <v>1.91E-3</v>
      </c>
      <c r="T374" s="162">
        <f>S374*H374</f>
        <v>0.11020700000000001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63" t="s">
        <v>219</v>
      </c>
      <c r="AT374" s="163" t="s">
        <v>139</v>
      </c>
      <c r="AU374" s="163" t="s">
        <v>82</v>
      </c>
      <c r="AY374" s="18" t="s">
        <v>134</v>
      </c>
      <c r="BE374" s="164">
        <f>IF(N374="základní",J374,0)</f>
        <v>0</v>
      </c>
      <c r="BF374" s="164">
        <f>IF(N374="snížená",J374,0)</f>
        <v>0</v>
      </c>
      <c r="BG374" s="164">
        <f>IF(N374="zákl. přenesená",J374,0)</f>
        <v>0</v>
      </c>
      <c r="BH374" s="164">
        <f>IF(N374="sníž. přenesená",J374,0)</f>
        <v>0</v>
      </c>
      <c r="BI374" s="164">
        <f>IF(N374="nulová",J374,0)</f>
        <v>0</v>
      </c>
      <c r="BJ374" s="18" t="s">
        <v>80</v>
      </c>
      <c r="BK374" s="164">
        <f>ROUND(I374*H374,2)</f>
        <v>0</v>
      </c>
      <c r="BL374" s="18" t="s">
        <v>219</v>
      </c>
      <c r="BM374" s="163" t="s">
        <v>890</v>
      </c>
    </row>
    <row r="375" spans="1:65" s="13" customFormat="1">
      <c r="B375" s="165"/>
      <c r="D375" s="166" t="s">
        <v>146</v>
      </c>
      <c r="E375" s="167" t="s">
        <v>1</v>
      </c>
      <c r="F375" s="168" t="s">
        <v>891</v>
      </c>
      <c r="H375" s="169">
        <v>57.7</v>
      </c>
      <c r="I375" s="170"/>
      <c r="L375" s="165"/>
      <c r="M375" s="171"/>
      <c r="N375" s="172"/>
      <c r="O375" s="172"/>
      <c r="P375" s="172"/>
      <c r="Q375" s="172"/>
      <c r="R375" s="172"/>
      <c r="S375" s="172"/>
      <c r="T375" s="173"/>
      <c r="AT375" s="167" t="s">
        <v>146</v>
      </c>
      <c r="AU375" s="167" t="s">
        <v>82</v>
      </c>
      <c r="AV375" s="13" t="s">
        <v>82</v>
      </c>
      <c r="AW375" s="13" t="s">
        <v>30</v>
      </c>
      <c r="AX375" s="13" t="s">
        <v>73</v>
      </c>
      <c r="AY375" s="167" t="s">
        <v>134</v>
      </c>
    </row>
    <row r="376" spans="1:65" s="14" customFormat="1">
      <c r="B376" s="174"/>
      <c r="D376" s="166" t="s">
        <v>146</v>
      </c>
      <c r="E376" s="175" t="s">
        <v>1</v>
      </c>
      <c r="F376" s="176" t="s">
        <v>148</v>
      </c>
      <c r="H376" s="177">
        <v>57.7</v>
      </c>
      <c r="I376" s="178"/>
      <c r="L376" s="174"/>
      <c r="M376" s="179"/>
      <c r="N376" s="180"/>
      <c r="O376" s="180"/>
      <c r="P376" s="180"/>
      <c r="Q376" s="180"/>
      <c r="R376" s="180"/>
      <c r="S376" s="180"/>
      <c r="T376" s="181"/>
      <c r="AT376" s="175" t="s">
        <v>146</v>
      </c>
      <c r="AU376" s="175" t="s">
        <v>82</v>
      </c>
      <c r="AV376" s="14" t="s">
        <v>144</v>
      </c>
      <c r="AW376" s="14" t="s">
        <v>30</v>
      </c>
      <c r="AX376" s="14" t="s">
        <v>80</v>
      </c>
      <c r="AY376" s="175" t="s">
        <v>134</v>
      </c>
    </row>
    <row r="377" spans="1:65" s="2" customFormat="1" ht="16.5" customHeight="1">
      <c r="A377" s="33"/>
      <c r="B377" s="150"/>
      <c r="C377" s="151" t="s">
        <v>423</v>
      </c>
      <c r="D377" s="151" t="s">
        <v>139</v>
      </c>
      <c r="E377" s="152" t="s">
        <v>424</v>
      </c>
      <c r="F377" s="153" t="s">
        <v>425</v>
      </c>
      <c r="G377" s="154" t="s">
        <v>156</v>
      </c>
      <c r="H377" s="155">
        <v>66</v>
      </c>
      <c r="I377" s="156"/>
      <c r="J377" s="157">
        <f>ROUND(I377*H377,2)</f>
        <v>0</v>
      </c>
      <c r="K377" s="158"/>
      <c r="L377" s="34"/>
      <c r="M377" s="159" t="s">
        <v>1</v>
      </c>
      <c r="N377" s="160" t="s">
        <v>38</v>
      </c>
      <c r="O377" s="59"/>
      <c r="P377" s="161">
        <f>O377*H377</f>
        <v>0</v>
      </c>
      <c r="Q377" s="161">
        <v>0</v>
      </c>
      <c r="R377" s="161">
        <f>Q377*H377</f>
        <v>0</v>
      </c>
      <c r="S377" s="161">
        <v>1.75E-3</v>
      </c>
      <c r="T377" s="162">
        <f>S377*H377</f>
        <v>0.11550000000000001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63" t="s">
        <v>219</v>
      </c>
      <c r="AT377" s="163" t="s">
        <v>139</v>
      </c>
      <c r="AU377" s="163" t="s">
        <v>82</v>
      </c>
      <c r="AY377" s="18" t="s">
        <v>134</v>
      </c>
      <c r="BE377" s="164">
        <f>IF(N377="základní",J377,0)</f>
        <v>0</v>
      </c>
      <c r="BF377" s="164">
        <f>IF(N377="snížená",J377,0)</f>
        <v>0</v>
      </c>
      <c r="BG377" s="164">
        <f>IF(N377="zákl. přenesená",J377,0)</f>
        <v>0</v>
      </c>
      <c r="BH377" s="164">
        <f>IF(N377="sníž. přenesená",J377,0)</f>
        <v>0</v>
      </c>
      <c r="BI377" s="164">
        <f>IF(N377="nulová",J377,0)</f>
        <v>0</v>
      </c>
      <c r="BJ377" s="18" t="s">
        <v>80</v>
      </c>
      <c r="BK377" s="164">
        <f>ROUND(I377*H377,2)</f>
        <v>0</v>
      </c>
      <c r="BL377" s="18" t="s">
        <v>219</v>
      </c>
      <c r="BM377" s="163" t="s">
        <v>892</v>
      </c>
    </row>
    <row r="378" spans="1:65" s="13" customFormat="1">
      <c r="B378" s="165"/>
      <c r="D378" s="166" t="s">
        <v>146</v>
      </c>
      <c r="E378" s="167" t="s">
        <v>1</v>
      </c>
      <c r="F378" s="168" t="s">
        <v>893</v>
      </c>
      <c r="H378" s="169">
        <v>66</v>
      </c>
      <c r="I378" s="170"/>
      <c r="L378" s="165"/>
      <c r="M378" s="171"/>
      <c r="N378" s="172"/>
      <c r="O378" s="172"/>
      <c r="P378" s="172"/>
      <c r="Q378" s="172"/>
      <c r="R378" s="172"/>
      <c r="S378" s="172"/>
      <c r="T378" s="173"/>
      <c r="AT378" s="167" t="s">
        <v>146</v>
      </c>
      <c r="AU378" s="167" t="s">
        <v>82</v>
      </c>
      <c r="AV378" s="13" t="s">
        <v>82</v>
      </c>
      <c r="AW378" s="13" t="s">
        <v>30</v>
      </c>
      <c r="AX378" s="13" t="s">
        <v>80</v>
      </c>
      <c r="AY378" s="167" t="s">
        <v>134</v>
      </c>
    </row>
    <row r="379" spans="1:65" s="2" customFormat="1" ht="16.5" customHeight="1">
      <c r="A379" s="33"/>
      <c r="B379" s="150"/>
      <c r="C379" s="151" t="s">
        <v>428</v>
      </c>
      <c r="D379" s="151" t="s">
        <v>139</v>
      </c>
      <c r="E379" s="152" t="s">
        <v>435</v>
      </c>
      <c r="F379" s="153" t="s">
        <v>436</v>
      </c>
      <c r="G379" s="154" t="s">
        <v>156</v>
      </c>
      <c r="H379" s="155">
        <v>35.5</v>
      </c>
      <c r="I379" s="156"/>
      <c r="J379" s="157">
        <f>ROUND(I379*H379,2)</f>
        <v>0</v>
      </c>
      <c r="K379" s="158"/>
      <c r="L379" s="34"/>
      <c r="M379" s="159" t="s">
        <v>1</v>
      </c>
      <c r="N379" s="160" t="s">
        <v>38</v>
      </c>
      <c r="O379" s="59"/>
      <c r="P379" s="161">
        <f>O379*H379</f>
        <v>0</v>
      </c>
      <c r="Q379" s="161">
        <v>0</v>
      </c>
      <c r="R379" s="161">
        <f>Q379*H379</f>
        <v>0</v>
      </c>
      <c r="S379" s="161">
        <v>2.5999999999999999E-3</v>
      </c>
      <c r="T379" s="162">
        <f>S379*H379</f>
        <v>9.2299999999999993E-2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63" t="s">
        <v>219</v>
      </c>
      <c r="AT379" s="163" t="s">
        <v>139</v>
      </c>
      <c r="AU379" s="163" t="s">
        <v>82</v>
      </c>
      <c r="AY379" s="18" t="s">
        <v>134</v>
      </c>
      <c r="BE379" s="164">
        <f>IF(N379="základní",J379,0)</f>
        <v>0</v>
      </c>
      <c r="BF379" s="164">
        <f>IF(N379="snížená",J379,0)</f>
        <v>0</v>
      </c>
      <c r="BG379" s="164">
        <f>IF(N379="zákl. přenesená",J379,0)</f>
        <v>0</v>
      </c>
      <c r="BH379" s="164">
        <f>IF(N379="sníž. přenesená",J379,0)</f>
        <v>0</v>
      </c>
      <c r="BI379" s="164">
        <f>IF(N379="nulová",J379,0)</f>
        <v>0</v>
      </c>
      <c r="BJ379" s="18" t="s">
        <v>80</v>
      </c>
      <c r="BK379" s="164">
        <f>ROUND(I379*H379,2)</f>
        <v>0</v>
      </c>
      <c r="BL379" s="18" t="s">
        <v>219</v>
      </c>
      <c r="BM379" s="163" t="s">
        <v>894</v>
      </c>
    </row>
    <row r="380" spans="1:65" s="13" customFormat="1">
      <c r="B380" s="165"/>
      <c r="D380" s="166" t="s">
        <v>146</v>
      </c>
      <c r="E380" s="167" t="s">
        <v>1</v>
      </c>
      <c r="F380" s="168" t="s">
        <v>895</v>
      </c>
      <c r="H380" s="169">
        <v>35.5</v>
      </c>
      <c r="I380" s="170"/>
      <c r="L380" s="165"/>
      <c r="M380" s="171"/>
      <c r="N380" s="172"/>
      <c r="O380" s="172"/>
      <c r="P380" s="172"/>
      <c r="Q380" s="172"/>
      <c r="R380" s="172"/>
      <c r="S380" s="172"/>
      <c r="T380" s="173"/>
      <c r="AT380" s="167" t="s">
        <v>146</v>
      </c>
      <c r="AU380" s="167" t="s">
        <v>82</v>
      </c>
      <c r="AV380" s="13" t="s">
        <v>82</v>
      </c>
      <c r="AW380" s="13" t="s">
        <v>30</v>
      </c>
      <c r="AX380" s="13" t="s">
        <v>73</v>
      </c>
      <c r="AY380" s="167" t="s">
        <v>134</v>
      </c>
    </row>
    <row r="381" spans="1:65" s="14" customFormat="1">
      <c r="B381" s="174"/>
      <c r="D381" s="166" t="s">
        <v>146</v>
      </c>
      <c r="E381" s="175" t="s">
        <v>1</v>
      </c>
      <c r="F381" s="176" t="s">
        <v>148</v>
      </c>
      <c r="H381" s="177">
        <v>35.5</v>
      </c>
      <c r="I381" s="178"/>
      <c r="L381" s="174"/>
      <c r="M381" s="179"/>
      <c r="N381" s="180"/>
      <c r="O381" s="180"/>
      <c r="P381" s="180"/>
      <c r="Q381" s="180"/>
      <c r="R381" s="180"/>
      <c r="S381" s="180"/>
      <c r="T381" s="181"/>
      <c r="AT381" s="175" t="s">
        <v>146</v>
      </c>
      <c r="AU381" s="175" t="s">
        <v>82</v>
      </c>
      <c r="AV381" s="14" t="s">
        <v>144</v>
      </c>
      <c r="AW381" s="14" t="s">
        <v>30</v>
      </c>
      <c r="AX381" s="14" t="s">
        <v>80</v>
      </c>
      <c r="AY381" s="175" t="s">
        <v>134</v>
      </c>
    </row>
    <row r="382" spans="1:65" s="2" customFormat="1" ht="16.5" customHeight="1">
      <c r="A382" s="33"/>
      <c r="B382" s="150"/>
      <c r="C382" s="151" t="s">
        <v>434</v>
      </c>
      <c r="D382" s="151" t="s">
        <v>139</v>
      </c>
      <c r="E382" s="152" t="s">
        <v>440</v>
      </c>
      <c r="F382" s="153" t="s">
        <v>441</v>
      </c>
      <c r="G382" s="154" t="s">
        <v>156</v>
      </c>
      <c r="H382" s="155">
        <v>36</v>
      </c>
      <c r="I382" s="156"/>
      <c r="J382" s="157">
        <f>ROUND(I382*H382,2)</f>
        <v>0</v>
      </c>
      <c r="K382" s="158"/>
      <c r="L382" s="34"/>
      <c r="M382" s="159" t="s">
        <v>1</v>
      </c>
      <c r="N382" s="160" t="s">
        <v>38</v>
      </c>
      <c r="O382" s="59"/>
      <c r="P382" s="161">
        <f>O382*H382</f>
        <v>0</v>
      </c>
      <c r="Q382" s="161">
        <v>0</v>
      </c>
      <c r="R382" s="161">
        <f>Q382*H382</f>
        <v>0</v>
      </c>
      <c r="S382" s="161">
        <v>6.0499999999999998E-3</v>
      </c>
      <c r="T382" s="162">
        <f>S382*H382</f>
        <v>0.21779999999999999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63" t="s">
        <v>219</v>
      </c>
      <c r="AT382" s="163" t="s">
        <v>139</v>
      </c>
      <c r="AU382" s="163" t="s">
        <v>82</v>
      </c>
      <c r="AY382" s="18" t="s">
        <v>134</v>
      </c>
      <c r="BE382" s="164">
        <f>IF(N382="základní",J382,0)</f>
        <v>0</v>
      </c>
      <c r="BF382" s="164">
        <f>IF(N382="snížená",J382,0)</f>
        <v>0</v>
      </c>
      <c r="BG382" s="164">
        <f>IF(N382="zákl. přenesená",J382,0)</f>
        <v>0</v>
      </c>
      <c r="BH382" s="164">
        <f>IF(N382="sníž. přenesená",J382,0)</f>
        <v>0</v>
      </c>
      <c r="BI382" s="164">
        <f>IF(N382="nulová",J382,0)</f>
        <v>0</v>
      </c>
      <c r="BJ382" s="18" t="s">
        <v>80</v>
      </c>
      <c r="BK382" s="164">
        <f>ROUND(I382*H382,2)</f>
        <v>0</v>
      </c>
      <c r="BL382" s="18" t="s">
        <v>219</v>
      </c>
      <c r="BM382" s="163" t="s">
        <v>896</v>
      </c>
    </row>
    <row r="383" spans="1:65" s="13" customFormat="1">
      <c r="B383" s="165"/>
      <c r="D383" s="166" t="s">
        <v>146</v>
      </c>
      <c r="E383" s="167" t="s">
        <v>1</v>
      </c>
      <c r="F383" s="168" t="s">
        <v>343</v>
      </c>
      <c r="H383" s="169">
        <v>36</v>
      </c>
      <c r="I383" s="170"/>
      <c r="L383" s="165"/>
      <c r="M383" s="171"/>
      <c r="N383" s="172"/>
      <c r="O383" s="172"/>
      <c r="P383" s="172"/>
      <c r="Q383" s="172"/>
      <c r="R383" s="172"/>
      <c r="S383" s="172"/>
      <c r="T383" s="173"/>
      <c r="AT383" s="167" t="s">
        <v>146</v>
      </c>
      <c r="AU383" s="167" t="s">
        <v>82</v>
      </c>
      <c r="AV383" s="13" t="s">
        <v>82</v>
      </c>
      <c r="AW383" s="13" t="s">
        <v>30</v>
      </c>
      <c r="AX383" s="13" t="s">
        <v>80</v>
      </c>
      <c r="AY383" s="167" t="s">
        <v>134</v>
      </c>
    </row>
    <row r="384" spans="1:65" s="2" customFormat="1" ht="16.5" customHeight="1">
      <c r="A384" s="33"/>
      <c r="B384" s="150"/>
      <c r="C384" s="151" t="s">
        <v>439</v>
      </c>
      <c r="D384" s="151" t="s">
        <v>139</v>
      </c>
      <c r="E384" s="152" t="s">
        <v>444</v>
      </c>
      <c r="F384" s="153" t="s">
        <v>445</v>
      </c>
      <c r="G384" s="154" t="s">
        <v>156</v>
      </c>
      <c r="H384" s="155">
        <v>84</v>
      </c>
      <c r="I384" s="156"/>
      <c r="J384" s="157">
        <f>ROUND(I384*H384,2)</f>
        <v>0</v>
      </c>
      <c r="K384" s="158"/>
      <c r="L384" s="34"/>
      <c r="M384" s="159" t="s">
        <v>1</v>
      </c>
      <c r="N384" s="160" t="s">
        <v>38</v>
      </c>
      <c r="O384" s="59"/>
      <c r="P384" s="161">
        <f>O384*H384</f>
        <v>0</v>
      </c>
      <c r="Q384" s="161">
        <v>0</v>
      </c>
      <c r="R384" s="161">
        <f>Q384*H384</f>
        <v>0</v>
      </c>
      <c r="S384" s="161">
        <v>3.9399999999999999E-3</v>
      </c>
      <c r="T384" s="162">
        <f>S384*H384</f>
        <v>0.33095999999999998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63" t="s">
        <v>219</v>
      </c>
      <c r="AT384" s="163" t="s">
        <v>139</v>
      </c>
      <c r="AU384" s="163" t="s">
        <v>82</v>
      </c>
      <c r="AY384" s="18" t="s">
        <v>134</v>
      </c>
      <c r="BE384" s="164">
        <f>IF(N384="základní",J384,0)</f>
        <v>0</v>
      </c>
      <c r="BF384" s="164">
        <f>IF(N384="snížená",J384,0)</f>
        <v>0</v>
      </c>
      <c r="BG384" s="164">
        <f>IF(N384="zákl. přenesená",J384,0)</f>
        <v>0</v>
      </c>
      <c r="BH384" s="164">
        <f>IF(N384="sníž. přenesená",J384,0)</f>
        <v>0</v>
      </c>
      <c r="BI384" s="164">
        <f>IF(N384="nulová",J384,0)</f>
        <v>0</v>
      </c>
      <c r="BJ384" s="18" t="s">
        <v>80</v>
      </c>
      <c r="BK384" s="164">
        <f>ROUND(I384*H384,2)</f>
        <v>0</v>
      </c>
      <c r="BL384" s="18" t="s">
        <v>219</v>
      </c>
      <c r="BM384" s="163" t="s">
        <v>897</v>
      </c>
    </row>
    <row r="385" spans="1:65" s="13" customFormat="1">
      <c r="B385" s="165"/>
      <c r="D385" s="166" t="s">
        <v>146</v>
      </c>
      <c r="E385" s="167" t="s">
        <v>1</v>
      </c>
      <c r="F385" s="168" t="s">
        <v>898</v>
      </c>
      <c r="H385" s="169">
        <v>84</v>
      </c>
      <c r="I385" s="170"/>
      <c r="L385" s="165"/>
      <c r="M385" s="171"/>
      <c r="N385" s="172"/>
      <c r="O385" s="172"/>
      <c r="P385" s="172"/>
      <c r="Q385" s="172"/>
      <c r="R385" s="172"/>
      <c r="S385" s="172"/>
      <c r="T385" s="173"/>
      <c r="AT385" s="167" t="s">
        <v>146</v>
      </c>
      <c r="AU385" s="167" t="s">
        <v>82</v>
      </c>
      <c r="AV385" s="13" t="s">
        <v>82</v>
      </c>
      <c r="AW385" s="13" t="s">
        <v>30</v>
      </c>
      <c r="AX385" s="13" t="s">
        <v>73</v>
      </c>
      <c r="AY385" s="167" t="s">
        <v>134</v>
      </c>
    </row>
    <row r="386" spans="1:65" s="14" customFormat="1">
      <c r="B386" s="174"/>
      <c r="D386" s="166" t="s">
        <v>146</v>
      </c>
      <c r="E386" s="175" t="s">
        <v>1</v>
      </c>
      <c r="F386" s="176" t="s">
        <v>148</v>
      </c>
      <c r="H386" s="177">
        <v>84</v>
      </c>
      <c r="I386" s="178"/>
      <c r="L386" s="174"/>
      <c r="M386" s="179"/>
      <c r="N386" s="180"/>
      <c r="O386" s="180"/>
      <c r="P386" s="180"/>
      <c r="Q386" s="180"/>
      <c r="R386" s="180"/>
      <c r="S386" s="180"/>
      <c r="T386" s="181"/>
      <c r="AT386" s="175" t="s">
        <v>146</v>
      </c>
      <c r="AU386" s="175" t="s">
        <v>82</v>
      </c>
      <c r="AV386" s="14" t="s">
        <v>144</v>
      </c>
      <c r="AW386" s="14" t="s">
        <v>30</v>
      </c>
      <c r="AX386" s="14" t="s">
        <v>80</v>
      </c>
      <c r="AY386" s="175" t="s">
        <v>134</v>
      </c>
    </row>
    <row r="387" spans="1:65" s="2" customFormat="1" ht="55.5" customHeight="1">
      <c r="A387" s="33"/>
      <c r="B387" s="150"/>
      <c r="C387" s="151" t="s">
        <v>443</v>
      </c>
      <c r="D387" s="151" t="s">
        <v>139</v>
      </c>
      <c r="E387" s="152" t="s">
        <v>449</v>
      </c>
      <c r="F387" s="153" t="s">
        <v>450</v>
      </c>
      <c r="G387" s="154" t="s">
        <v>142</v>
      </c>
      <c r="H387" s="155">
        <v>752</v>
      </c>
      <c r="I387" s="156"/>
      <c r="J387" s="157">
        <f>ROUND(I387*H387,2)</f>
        <v>0</v>
      </c>
      <c r="K387" s="158"/>
      <c r="L387" s="34"/>
      <c r="M387" s="159" t="s">
        <v>1</v>
      </c>
      <c r="N387" s="160" t="s">
        <v>38</v>
      </c>
      <c r="O387" s="59"/>
      <c r="P387" s="161">
        <f>O387*H387</f>
        <v>0</v>
      </c>
      <c r="Q387" s="161">
        <v>5.7099999999999998E-3</v>
      </c>
      <c r="R387" s="161">
        <f>Q387*H387</f>
        <v>4.29392</v>
      </c>
      <c r="S387" s="161">
        <v>0</v>
      </c>
      <c r="T387" s="162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63" t="s">
        <v>219</v>
      </c>
      <c r="AT387" s="163" t="s">
        <v>139</v>
      </c>
      <c r="AU387" s="163" t="s">
        <v>82</v>
      </c>
      <c r="AY387" s="18" t="s">
        <v>134</v>
      </c>
      <c r="BE387" s="164">
        <f>IF(N387="základní",J387,0)</f>
        <v>0</v>
      </c>
      <c r="BF387" s="164">
        <f>IF(N387="snížená",J387,0)</f>
        <v>0</v>
      </c>
      <c r="BG387" s="164">
        <f>IF(N387="zákl. přenesená",J387,0)</f>
        <v>0</v>
      </c>
      <c r="BH387" s="164">
        <f>IF(N387="sníž. přenesená",J387,0)</f>
        <v>0</v>
      </c>
      <c r="BI387" s="164">
        <f>IF(N387="nulová",J387,0)</f>
        <v>0</v>
      </c>
      <c r="BJ387" s="18" t="s">
        <v>80</v>
      </c>
      <c r="BK387" s="164">
        <f>ROUND(I387*H387,2)</f>
        <v>0</v>
      </c>
      <c r="BL387" s="18" t="s">
        <v>219</v>
      </c>
      <c r="BM387" s="163" t="s">
        <v>899</v>
      </c>
    </row>
    <row r="388" spans="1:65" s="13" customFormat="1">
      <c r="B388" s="165"/>
      <c r="D388" s="166" t="s">
        <v>146</v>
      </c>
      <c r="E388" s="167" t="s">
        <v>1</v>
      </c>
      <c r="F388" s="168" t="s">
        <v>1019</v>
      </c>
      <c r="H388" s="169">
        <v>752</v>
      </c>
      <c r="I388" s="170"/>
      <c r="L388" s="165"/>
      <c r="M388" s="171"/>
      <c r="N388" s="172"/>
      <c r="O388" s="172"/>
      <c r="P388" s="172"/>
      <c r="Q388" s="172"/>
      <c r="R388" s="172"/>
      <c r="S388" s="172"/>
      <c r="T388" s="173"/>
      <c r="AT388" s="167" t="s">
        <v>146</v>
      </c>
      <c r="AU388" s="167" t="s">
        <v>82</v>
      </c>
      <c r="AV388" s="13" t="s">
        <v>82</v>
      </c>
      <c r="AW388" s="13" t="s">
        <v>30</v>
      </c>
      <c r="AX388" s="13" t="s">
        <v>73</v>
      </c>
      <c r="AY388" s="167" t="s">
        <v>134</v>
      </c>
    </row>
    <row r="389" spans="1:65" s="14" customFormat="1">
      <c r="B389" s="174"/>
      <c r="D389" s="166" t="s">
        <v>146</v>
      </c>
      <c r="E389" s="175" t="s">
        <v>1</v>
      </c>
      <c r="F389" s="176" t="s">
        <v>148</v>
      </c>
      <c r="H389" s="177">
        <v>752</v>
      </c>
      <c r="I389" s="178"/>
      <c r="L389" s="174"/>
      <c r="M389" s="179"/>
      <c r="N389" s="180"/>
      <c r="O389" s="180"/>
      <c r="P389" s="180"/>
      <c r="Q389" s="180"/>
      <c r="R389" s="180"/>
      <c r="S389" s="180"/>
      <c r="T389" s="181"/>
      <c r="AT389" s="175" t="s">
        <v>146</v>
      </c>
      <c r="AU389" s="175" t="s">
        <v>82</v>
      </c>
      <c r="AV389" s="14" t="s">
        <v>144</v>
      </c>
      <c r="AW389" s="14" t="s">
        <v>30</v>
      </c>
      <c r="AX389" s="14" t="s">
        <v>73</v>
      </c>
      <c r="AY389" s="175" t="s">
        <v>134</v>
      </c>
    </row>
    <row r="390" spans="1:65" s="15" customFormat="1">
      <c r="B390" s="182"/>
      <c r="D390" s="166" t="s">
        <v>146</v>
      </c>
      <c r="E390" s="183" t="s">
        <v>1</v>
      </c>
      <c r="F390" s="184" t="s">
        <v>150</v>
      </c>
      <c r="H390" s="185">
        <v>752</v>
      </c>
      <c r="I390" s="186"/>
      <c r="L390" s="182"/>
      <c r="M390" s="187"/>
      <c r="N390" s="188"/>
      <c r="O390" s="188"/>
      <c r="P390" s="188"/>
      <c r="Q390" s="188"/>
      <c r="R390" s="188"/>
      <c r="S390" s="188"/>
      <c r="T390" s="189"/>
      <c r="AT390" s="183" t="s">
        <v>146</v>
      </c>
      <c r="AU390" s="183" t="s">
        <v>82</v>
      </c>
      <c r="AV390" s="15" t="s">
        <v>143</v>
      </c>
      <c r="AW390" s="15" t="s">
        <v>30</v>
      </c>
      <c r="AX390" s="15" t="s">
        <v>80</v>
      </c>
      <c r="AY390" s="183" t="s">
        <v>134</v>
      </c>
    </row>
    <row r="391" spans="1:65" s="2" customFormat="1" ht="24.2" customHeight="1">
      <c r="A391" s="33"/>
      <c r="B391" s="150"/>
      <c r="C391" s="151" t="s">
        <v>448</v>
      </c>
      <c r="D391" s="151" t="s">
        <v>139</v>
      </c>
      <c r="E391" s="152" t="s">
        <v>453</v>
      </c>
      <c r="F391" s="153" t="s">
        <v>454</v>
      </c>
      <c r="G391" s="154" t="s">
        <v>206</v>
      </c>
      <c r="H391" s="155">
        <v>7</v>
      </c>
      <c r="I391" s="156"/>
      <c r="J391" s="157">
        <f>ROUND(I391*H391,2)</f>
        <v>0</v>
      </c>
      <c r="K391" s="158"/>
      <c r="L391" s="34"/>
      <c r="M391" s="159" t="s">
        <v>1</v>
      </c>
      <c r="N391" s="160" t="s">
        <v>38</v>
      </c>
      <c r="O391" s="59"/>
      <c r="P391" s="161">
        <f>O391*H391</f>
        <v>0</v>
      </c>
      <c r="Q391" s="161">
        <v>0</v>
      </c>
      <c r="R391" s="161">
        <f>Q391*H391</f>
        <v>0</v>
      </c>
      <c r="S391" s="161">
        <v>0</v>
      </c>
      <c r="T391" s="162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63" t="s">
        <v>219</v>
      </c>
      <c r="AT391" s="163" t="s">
        <v>139</v>
      </c>
      <c r="AU391" s="163" t="s">
        <v>82</v>
      </c>
      <c r="AY391" s="18" t="s">
        <v>134</v>
      </c>
      <c r="BE391" s="164">
        <f>IF(N391="základní",J391,0)</f>
        <v>0</v>
      </c>
      <c r="BF391" s="164">
        <f>IF(N391="snížená",J391,0)</f>
        <v>0</v>
      </c>
      <c r="BG391" s="164">
        <f>IF(N391="zákl. přenesená",J391,0)</f>
        <v>0</v>
      </c>
      <c r="BH391" s="164">
        <f>IF(N391="sníž. přenesená",J391,0)</f>
        <v>0</v>
      </c>
      <c r="BI391" s="164">
        <f>IF(N391="nulová",J391,0)</f>
        <v>0</v>
      </c>
      <c r="BJ391" s="18" t="s">
        <v>80</v>
      </c>
      <c r="BK391" s="164">
        <f>ROUND(I391*H391,2)</f>
        <v>0</v>
      </c>
      <c r="BL391" s="18" t="s">
        <v>219</v>
      </c>
      <c r="BM391" s="163" t="s">
        <v>900</v>
      </c>
    </row>
    <row r="392" spans="1:65" s="13" customFormat="1">
      <c r="B392" s="165"/>
      <c r="D392" s="166" t="s">
        <v>146</v>
      </c>
      <c r="E392" s="167" t="s">
        <v>1</v>
      </c>
      <c r="F392" s="168" t="s">
        <v>901</v>
      </c>
      <c r="H392" s="169">
        <v>7</v>
      </c>
      <c r="I392" s="170"/>
      <c r="L392" s="165"/>
      <c r="M392" s="171"/>
      <c r="N392" s="172"/>
      <c r="O392" s="172"/>
      <c r="P392" s="172"/>
      <c r="Q392" s="172"/>
      <c r="R392" s="172"/>
      <c r="S392" s="172"/>
      <c r="T392" s="173"/>
      <c r="AT392" s="167" t="s">
        <v>146</v>
      </c>
      <c r="AU392" s="167" t="s">
        <v>82</v>
      </c>
      <c r="AV392" s="13" t="s">
        <v>82</v>
      </c>
      <c r="AW392" s="13" t="s">
        <v>30</v>
      </c>
      <c r="AX392" s="13" t="s">
        <v>73</v>
      </c>
      <c r="AY392" s="167" t="s">
        <v>134</v>
      </c>
    </row>
    <row r="393" spans="1:65" s="14" customFormat="1">
      <c r="B393" s="174"/>
      <c r="D393" s="166" t="s">
        <v>146</v>
      </c>
      <c r="E393" s="175" t="s">
        <v>1</v>
      </c>
      <c r="F393" s="176" t="s">
        <v>148</v>
      </c>
      <c r="H393" s="177">
        <v>7</v>
      </c>
      <c r="I393" s="178"/>
      <c r="L393" s="174"/>
      <c r="M393" s="179"/>
      <c r="N393" s="180"/>
      <c r="O393" s="180"/>
      <c r="P393" s="180"/>
      <c r="Q393" s="180"/>
      <c r="R393" s="180"/>
      <c r="S393" s="180"/>
      <c r="T393" s="181"/>
      <c r="AT393" s="175" t="s">
        <v>146</v>
      </c>
      <c r="AU393" s="175" t="s">
        <v>82</v>
      </c>
      <c r="AV393" s="14" t="s">
        <v>144</v>
      </c>
      <c r="AW393" s="14" t="s">
        <v>30</v>
      </c>
      <c r="AX393" s="14" t="s">
        <v>80</v>
      </c>
      <c r="AY393" s="175" t="s">
        <v>134</v>
      </c>
    </row>
    <row r="394" spans="1:65" s="2" customFormat="1" ht="21.75" customHeight="1">
      <c r="A394" s="33"/>
      <c r="B394" s="150"/>
      <c r="C394" s="190" t="s">
        <v>452</v>
      </c>
      <c r="D394" s="190" t="s">
        <v>159</v>
      </c>
      <c r="E394" s="191" t="s">
        <v>458</v>
      </c>
      <c r="F394" s="192" t="s">
        <v>459</v>
      </c>
      <c r="G394" s="193" t="s">
        <v>206</v>
      </c>
      <c r="H394" s="194">
        <v>7</v>
      </c>
      <c r="I394" s="195"/>
      <c r="J394" s="196">
        <f>ROUND(I394*H394,2)</f>
        <v>0</v>
      </c>
      <c r="K394" s="197"/>
      <c r="L394" s="198"/>
      <c r="M394" s="199" t="s">
        <v>1</v>
      </c>
      <c r="N394" s="200" t="s">
        <v>38</v>
      </c>
      <c r="O394" s="59"/>
      <c r="P394" s="161">
        <f>O394*H394</f>
        <v>0</v>
      </c>
      <c r="Q394" s="161">
        <v>1.4E-2</v>
      </c>
      <c r="R394" s="161">
        <f>Q394*H394</f>
        <v>9.8000000000000004E-2</v>
      </c>
      <c r="S394" s="161">
        <v>0</v>
      </c>
      <c r="T394" s="162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63" t="s">
        <v>319</v>
      </c>
      <c r="AT394" s="163" t="s">
        <v>159</v>
      </c>
      <c r="AU394" s="163" t="s">
        <v>82</v>
      </c>
      <c r="AY394" s="18" t="s">
        <v>134</v>
      </c>
      <c r="BE394" s="164">
        <f>IF(N394="základní",J394,0)</f>
        <v>0</v>
      </c>
      <c r="BF394" s="164">
        <f>IF(N394="snížená",J394,0)</f>
        <v>0</v>
      </c>
      <c r="BG394" s="164">
        <f>IF(N394="zákl. přenesená",J394,0)</f>
        <v>0</v>
      </c>
      <c r="BH394" s="164">
        <f>IF(N394="sníž. přenesená",J394,0)</f>
        <v>0</v>
      </c>
      <c r="BI394" s="164">
        <f>IF(N394="nulová",J394,0)</f>
        <v>0</v>
      </c>
      <c r="BJ394" s="18" t="s">
        <v>80</v>
      </c>
      <c r="BK394" s="164">
        <f>ROUND(I394*H394,2)</f>
        <v>0</v>
      </c>
      <c r="BL394" s="18" t="s">
        <v>219</v>
      </c>
      <c r="BM394" s="163" t="s">
        <v>902</v>
      </c>
    </row>
    <row r="395" spans="1:65" s="13" customFormat="1">
      <c r="B395" s="165"/>
      <c r="D395" s="166" t="s">
        <v>146</v>
      </c>
      <c r="E395" s="167" t="s">
        <v>1</v>
      </c>
      <c r="F395" s="168" t="s">
        <v>177</v>
      </c>
      <c r="H395" s="169">
        <v>7</v>
      </c>
      <c r="I395" s="170"/>
      <c r="L395" s="165"/>
      <c r="M395" s="171"/>
      <c r="N395" s="172"/>
      <c r="O395" s="172"/>
      <c r="P395" s="172"/>
      <c r="Q395" s="172"/>
      <c r="R395" s="172"/>
      <c r="S395" s="172"/>
      <c r="T395" s="173"/>
      <c r="AT395" s="167" t="s">
        <v>146</v>
      </c>
      <c r="AU395" s="167" t="s">
        <v>82</v>
      </c>
      <c r="AV395" s="13" t="s">
        <v>82</v>
      </c>
      <c r="AW395" s="13" t="s">
        <v>30</v>
      </c>
      <c r="AX395" s="13" t="s">
        <v>73</v>
      </c>
      <c r="AY395" s="167" t="s">
        <v>134</v>
      </c>
    </row>
    <row r="396" spans="1:65" s="14" customFormat="1">
      <c r="B396" s="174"/>
      <c r="D396" s="166" t="s">
        <v>146</v>
      </c>
      <c r="E396" s="175" t="s">
        <v>1</v>
      </c>
      <c r="F396" s="176" t="s">
        <v>148</v>
      </c>
      <c r="H396" s="177">
        <v>7</v>
      </c>
      <c r="I396" s="178"/>
      <c r="L396" s="174"/>
      <c r="M396" s="179"/>
      <c r="N396" s="180"/>
      <c r="O396" s="180"/>
      <c r="P396" s="180"/>
      <c r="Q396" s="180"/>
      <c r="R396" s="180"/>
      <c r="S396" s="180"/>
      <c r="T396" s="181"/>
      <c r="AT396" s="175" t="s">
        <v>146</v>
      </c>
      <c r="AU396" s="175" t="s">
        <v>82</v>
      </c>
      <c r="AV396" s="14" t="s">
        <v>144</v>
      </c>
      <c r="AW396" s="14" t="s">
        <v>30</v>
      </c>
      <c r="AX396" s="14" t="s">
        <v>80</v>
      </c>
      <c r="AY396" s="175" t="s">
        <v>134</v>
      </c>
    </row>
    <row r="397" spans="1:65" s="2" customFormat="1" ht="24.2" customHeight="1">
      <c r="A397" s="33"/>
      <c r="B397" s="150"/>
      <c r="C397" s="151" t="s">
        <v>457</v>
      </c>
      <c r="D397" s="151" t="s">
        <v>139</v>
      </c>
      <c r="E397" s="152" t="s">
        <v>462</v>
      </c>
      <c r="F397" s="153" t="s">
        <v>463</v>
      </c>
      <c r="G397" s="154" t="s">
        <v>156</v>
      </c>
      <c r="H397" s="155">
        <v>41</v>
      </c>
      <c r="I397" s="156"/>
      <c r="J397" s="157">
        <f>ROUND(I397*H397,2)</f>
        <v>0</v>
      </c>
      <c r="K397" s="158"/>
      <c r="L397" s="34"/>
      <c r="M397" s="159" t="s">
        <v>1</v>
      </c>
      <c r="N397" s="160" t="s">
        <v>38</v>
      </c>
      <c r="O397" s="59"/>
      <c r="P397" s="161">
        <f>O397*H397</f>
        <v>0</v>
      </c>
      <c r="Q397" s="161">
        <v>5.0400000000000002E-3</v>
      </c>
      <c r="R397" s="161">
        <f>Q397*H397</f>
        <v>0.20664000000000002</v>
      </c>
      <c r="S397" s="161">
        <v>0</v>
      </c>
      <c r="T397" s="162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63" t="s">
        <v>219</v>
      </c>
      <c r="AT397" s="163" t="s">
        <v>139</v>
      </c>
      <c r="AU397" s="163" t="s">
        <v>82</v>
      </c>
      <c r="AY397" s="18" t="s">
        <v>134</v>
      </c>
      <c r="BE397" s="164">
        <f>IF(N397="základní",J397,0)</f>
        <v>0</v>
      </c>
      <c r="BF397" s="164">
        <f>IF(N397="snížená",J397,0)</f>
        <v>0</v>
      </c>
      <c r="BG397" s="164">
        <f>IF(N397="zákl. přenesená",J397,0)</f>
        <v>0</v>
      </c>
      <c r="BH397" s="164">
        <f>IF(N397="sníž. přenesená",J397,0)</f>
        <v>0</v>
      </c>
      <c r="BI397" s="164">
        <f>IF(N397="nulová",J397,0)</f>
        <v>0</v>
      </c>
      <c r="BJ397" s="18" t="s">
        <v>80</v>
      </c>
      <c r="BK397" s="164">
        <f>ROUND(I397*H397,2)</f>
        <v>0</v>
      </c>
      <c r="BL397" s="18" t="s">
        <v>219</v>
      </c>
      <c r="BM397" s="163" t="s">
        <v>903</v>
      </c>
    </row>
    <row r="398" spans="1:65" s="13" customFormat="1">
      <c r="B398" s="165"/>
      <c r="D398" s="166" t="s">
        <v>146</v>
      </c>
      <c r="E398" s="167" t="s">
        <v>1</v>
      </c>
      <c r="F398" s="168" t="s">
        <v>904</v>
      </c>
      <c r="H398" s="169">
        <v>41</v>
      </c>
      <c r="I398" s="170"/>
      <c r="L398" s="165"/>
      <c r="M398" s="171"/>
      <c r="N398" s="172"/>
      <c r="O398" s="172"/>
      <c r="P398" s="172"/>
      <c r="Q398" s="172"/>
      <c r="R398" s="172"/>
      <c r="S398" s="172"/>
      <c r="T398" s="173"/>
      <c r="AT398" s="167" t="s">
        <v>146</v>
      </c>
      <c r="AU398" s="167" t="s">
        <v>82</v>
      </c>
      <c r="AV398" s="13" t="s">
        <v>82</v>
      </c>
      <c r="AW398" s="13" t="s">
        <v>30</v>
      </c>
      <c r="AX398" s="13" t="s">
        <v>73</v>
      </c>
      <c r="AY398" s="167" t="s">
        <v>134</v>
      </c>
    </row>
    <row r="399" spans="1:65" s="14" customFormat="1">
      <c r="B399" s="174"/>
      <c r="D399" s="166" t="s">
        <v>146</v>
      </c>
      <c r="E399" s="175" t="s">
        <v>1</v>
      </c>
      <c r="F399" s="176" t="s">
        <v>148</v>
      </c>
      <c r="H399" s="177">
        <v>41</v>
      </c>
      <c r="I399" s="178"/>
      <c r="L399" s="174"/>
      <c r="M399" s="179"/>
      <c r="N399" s="180"/>
      <c r="O399" s="180"/>
      <c r="P399" s="180"/>
      <c r="Q399" s="180"/>
      <c r="R399" s="180"/>
      <c r="S399" s="180"/>
      <c r="T399" s="181"/>
      <c r="AT399" s="175" t="s">
        <v>146</v>
      </c>
      <c r="AU399" s="175" t="s">
        <v>82</v>
      </c>
      <c r="AV399" s="14" t="s">
        <v>144</v>
      </c>
      <c r="AW399" s="14" t="s">
        <v>30</v>
      </c>
      <c r="AX399" s="14" t="s">
        <v>80</v>
      </c>
      <c r="AY399" s="175" t="s">
        <v>134</v>
      </c>
    </row>
    <row r="400" spans="1:65" s="2" customFormat="1" ht="24.2" customHeight="1">
      <c r="A400" s="33"/>
      <c r="B400" s="150"/>
      <c r="C400" s="151" t="s">
        <v>461</v>
      </c>
      <c r="D400" s="151" t="s">
        <v>139</v>
      </c>
      <c r="E400" s="152" t="s">
        <v>467</v>
      </c>
      <c r="F400" s="153" t="s">
        <v>468</v>
      </c>
      <c r="G400" s="154" t="s">
        <v>156</v>
      </c>
      <c r="H400" s="155">
        <v>19</v>
      </c>
      <c r="I400" s="156"/>
      <c r="J400" s="157">
        <f>ROUND(I400*H400,2)</f>
        <v>0</v>
      </c>
      <c r="K400" s="158"/>
      <c r="L400" s="34"/>
      <c r="M400" s="159" t="s">
        <v>1</v>
      </c>
      <c r="N400" s="160" t="s">
        <v>38</v>
      </c>
      <c r="O400" s="59"/>
      <c r="P400" s="161">
        <f>O400*H400</f>
        <v>0</v>
      </c>
      <c r="Q400" s="161">
        <v>5.0400000000000002E-3</v>
      </c>
      <c r="R400" s="161">
        <f>Q400*H400</f>
        <v>9.5759999999999998E-2</v>
      </c>
      <c r="S400" s="161">
        <v>0</v>
      </c>
      <c r="T400" s="162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63" t="s">
        <v>219</v>
      </c>
      <c r="AT400" s="163" t="s">
        <v>139</v>
      </c>
      <c r="AU400" s="163" t="s">
        <v>82</v>
      </c>
      <c r="AY400" s="18" t="s">
        <v>134</v>
      </c>
      <c r="BE400" s="164">
        <f>IF(N400="základní",J400,0)</f>
        <v>0</v>
      </c>
      <c r="BF400" s="164">
        <f>IF(N400="snížená",J400,0)</f>
        <v>0</v>
      </c>
      <c r="BG400" s="164">
        <f>IF(N400="zákl. přenesená",J400,0)</f>
        <v>0</v>
      </c>
      <c r="BH400" s="164">
        <f>IF(N400="sníž. přenesená",J400,0)</f>
        <v>0</v>
      </c>
      <c r="BI400" s="164">
        <f>IF(N400="nulová",J400,0)</f>
        <v>0</v>
      </c>
      <c r="BJ400" s="18" t="s">
        <v>80</v>
      </c>
      <c r="BK400" s="164">
        <f>ROUND(I400*H400,2)</f>
        <v>0</v>
      </c>
      <c r="BL400" s="18" t="s">
        <v>219</v>
      </c>
      <c r="BM400" s="163" t="s">
        <v>905</v>
      </c>
    </row>
    <row r="401" spans="1:65" s="13" customFormat="1">
      <c r="B401" s="165"/>
      <c r="D401" s="166" t="s">
        <v>146</v>
      </c>
      <c r="E401" s="167" t="s">
        <v>1</v>
      </c>
      <c r="F401" s="168" t="s">
        <v>906</v>
      </c>
      <c r="H401" s="169">
        <v>19</v>
      </c>
      <c r="I401" s="170"/>
      <c r="L401" s="165"/>
      <c r="M401" s="171"/>
      <c r="N401" s="172"/>
      <c r="O401" s="172"/>
      <c r="P401" s="172"/>
      <c r="Q401" s="172"/>
      <c r="R401" s="172"/>
      <c r="S401" s="172"/>
      <c r="T401" s="173"/>
      <c r="AT401" s="167" t="s">
        <v>146</v>
      </c>
      <c r="AU401" s="167" t="s">
        <v>82</v>
      </c>
      <c r="AV401" s="13" t="s">
        <v>82</v>
      </c>
      <c r="AW401" s="13" t="s">
        <v>30</v>
      </c>
      <c r="AX401" s="13" t="s">
        <v>73</v>
      </c>
      <c r="AY401" s="167" t="s">
        <v>134</v>
      </c>
    </row>
    <row r="402" spans="1:65" s="14" customFormat="1">
      <c r="B402" s="174"/>
      <c r="D402" s="166" t="s">
        <v>146</v>
      </c>
      <c r="E402" s="175" t="s">
        <v>1</v>
      </c>
      <c r="F402" s="176" t="s">
        <v>148</v>
      </c>
      <c r="H402" s="177">
        <v>19</v>
      </c>
      <c r="I402" s="178"/>
      <c r="L402" s="174"/>
      <c r="M402" s="179"/>
      <c r="N402" s="180"/>
      <c r="O402" s="180"/>
      <c r="P402" s="180"/>
      <c r="Q402" s="180"/>
      <c r="R402" s="180"/>
      <c r="S402" s="180"/>
      <c r="T402" s="181"/>
      <c r="AT402" s="175" t="s">
        <v>146</v>
      </c>
      <c r="AU402" s="175" t="s">
        <v>82</v>
      </c>
      <c r="AV402" s="14" t="s">
        <v>144</v>
      </c>
      <c r="AW402" s="14" t="s">
        <v>30</v>
      </c>
      <c r="AX402" s="14" t="s">
        <v>80</v>
      </c>
      <c r="AY402" s="175" t="s">
        <v>134</v>
      </c>
    </row>
    <row r="403" spans="1:65" s="2" customFormat="1" ht="16.5" customHeight="1">
      <c r="A403" s="33"/>
      <c r="B403" s="150"/>
      <c r="C403" s="151" t="s">
        <v>466</v>
      </c>
      <c r="D403" s="151" t="s">
        <v>139</v>
      </c>
      <c r="E403" s="152" t="s">
        <v>472</v>
      </c>
      <c r="F403" s="153" t="s">
        <v>473</v>
      </c>
      <c r="G403" s="154" t="s">
        <v>156</v>
      </c>
      <c r="H403" s="155">
        <v>13.5</v>
      </c>
      <c r="I403" s="156"/>
      <c r="J403" s="157">
        <f>ROUND(I403*H403,2)</f>
        <v>0</v>
      </c>
      <c r="K403" s="158"/>
      <c r="L403" s="34"/>
      <c r="M403" s="159" t="s">
        <v>1</v>
      </c>
      <c r="N403" s="160" t="s">
        <v>38</v>
      </c>
      <c r="O403" s="59"/>
      <c r="P403" s="161">
        <f>O403*H403</f>
        <v>0</v>
      </c>
      <c r="Q403" s="161">
        <v>5.1399999999999996E-3</v>
      </c>
      <c r="R403" s="161">
        <f>Q403*H403</f>
        <v>6.9389999999999993E-2</v>
      </c>
      <c r="S403" s="161">
        <v>0</v>
      </c>
      <c r="T403" s="162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63" t="s">
        <v>219</v>
      </c>
      <c r="AT403" s="163" t="s">
        <v>139</v>
      </c>
      <c r="AU403" s="163" t="s">
        <v>82</v>
      </c>
      <c r="AY403" s="18" t="s">
        <v>134</v>
      </c>
      <c r="BE403" s="164">
        <f>IF(N403="základní",J403,0)</f>
        <v>0</v>
      </c>
      <c r="BF403" s="164">
        <f>IF(N403="snížená",J403,0)</f>
        <v>0</v>
      </c>
      <c r="BG403" s="164">
        <f>IF(N403="zákl. přenesená",J403,0)</f>
        <v>0</v>
      </c>
      <c r="BH403" s="164">
        <f>IF(N403="sníž. přenesená",J403,0)</f>
        <v>0</v>
      </c>
      <c r="BI403" s="164">
        <f>IF(N403="nulová",J403,0)</f>
        <v>0</v>
      </c>
      <c r="BJ403" s="18" t="s">
        <v>80</v>
      </c>
      <c r="BK403" s="164">
        <f>ROUND(I403*H403,2)</f>
        <v>0</v>
      </c>
      <c r="BL403" s="18" t="s">
        <v>219</v>
      </c>
      <c r="BM403" s="163" t="s">
        <v>907</v>
      </c>
    </row>
    <row r="404" spans="1:65" s="13" customFormat="1">
      <c r="B404" s="165"/>
      <c r="D404" s="166" t="s">
        <v>146</v>
      </c>
      <c r="E404" s="167" t="s">
        <v>1</v>
      </c>
      <c r="F404" s="168" t="s">
        <v>886</v>
      </c>
      <c r="H404" s="169">
        <v>13.5</v>
      </c>
      <c r="I404" s="170"/>
      <c r="L404" s="165"/>
      <c r="M404" s="171"/>
      <c r="N404" s="172"/>
      <c r="O404" s="172"/>
      <c r="P404" s="172"/>
      <c r="Q404" s="172"/>
      <c r="R404" s="172"/>
      <c r="S404" s="172"/>
      <c r="T404" s="173"/>
      <c r="AT404" s="167" t="s">
        <v>146</v>
      </c>
      <c r="AU404" s="167" t="s">
        <v>82</v>
      </c>
      <c r="AV404" s="13" t="s">
        <v>82</v>
      </c>
      <c r="AW404" s="13" t="s">
        <v>30</v>
      </c>
      <c r="AX404" s="13" t="s">
        <v>73</v>
      </c>
      <c r="AY404" s="167" t="s">
        <v>134</v>
      </c>
    </row>
    <row r="405" spans="1:65" s="14" customFormat="1">
      <c r="B405" s="174"/>
      <c r="D405" s="166" t="s">
        <v>146</v>
      </c>
      <c r="E405" s="175" t="s">
        <v>1</v>
      </c>
      <c r="F405" s="176" t="s">
        <v>148</v>
      </c>
      <c r="H405" s="177">
        <v>13.5</v>
      </c>
      <c r="I405" s="178"/>
      <c r="L405" s="174"/>
      <c r="M405" s="179"/>
      <c r="N405" s="180"/>
      <c r="O405" s="180"/>
      <c r="P405" s="180"/>
      <c r="Q405" s="180"/>
      <c r="R405" s="180"/>
      <c r="S405" s="180"/>
      <c r="T405" s="181"/>
      <c r="AT405" s="175" t="s">
        <v>146</v>
      </c>
      <c r="AU405" s="175" t="s">
        <v>82</v>
      </c>
      <c r="AV405" s="14" t="s">
        <v>144</v>
      </c>
      <c r="AW405" s="14" t="s">
        <v>30</v>
      </c>
      <c r="AX405" s="14" t="s">
        <v>80</v>
      </c>
      <c r="AY405" s="175" t="s">
        <v>134</v>
      </c>
    </row>
    <row r="406" spans="1:65" s="2" customFormat="1" ht="24.2" customHeight="1">
      <c r="A406" s="33"/>
      <c r="B406" s="150"/>
      <c r="C406" s="151" t="s">
        <v>471</v>
      </c>
      <c r="D406" s="151" t="s">
        <v>139</v>
      </c>
      <c r="E406" s="152" t="s">
        <v>476</v>
      </c>
      <c r="F406" s="153" t="s">
        <v>477</v>
      </c>
      <c r="G406" s="154" t="s">
        <v>156</v>
      </c>
      <c r="H406" s="155">
        <v>13.5</v>
      </c>
      <c r="I406" s="156"/>
      <c r="J406" s="157">
        <f>ROUND(I406*H406,2)</f>
        <v>0</v>
      </c>
      <c r="K406" s="158"/>
      <c r="L406" s="34"/>
      <c r="M406" s="159" t="s">
        <v>1</v>
      </c>
      <c r="N406" s="160" t="s">
        <v>38</v>
      </c>
      <c r="O406" s="59"/>
      <c r="P406" s="161">
        <f>O406*H406</f>
        <v>0</v>
      </c>
      <c r="Q406" s="161">
        <v>1.01E-3</v>
      </c>
      <c r="R406" s="161">
        <f>Q406*H406</f>
        <v>1.3635000000000001E-2</v>
      </c>
      <c r="S406" s="161">
        <v>0</v>
      </c>
      <c r="T406" s="162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63" t="s">
        <v>219</v>
      </c>
      <c r="AT406" s="163" t="s">
        <v>139</v>
      </c>
      <c r="AU406" s="163" t="s">
        <v>82</v>
      </c>
      <c r="AY406" s="18" t="s">
        <v>134</v>
      </c>
      <c r="BE406" s="164">
        <f>IF(N406="základní",J406,0)</f>
        <v>0</v>
      </c>
      <c r="BF406" s="164">
        <f>IF(N406="snížená",J406,0)</f>
        <v>0</v>
      </c>
      <c r="BG406" s="164">
        <f>IF(N406="zákl. přenesená",J406,0)</f>
        <v>0</v>
      </c>
      <c r="BH406" s="164">
        <f>IF(N406="sníž. přenesená",J406,0)</f>
        <v>0</v>
      </c>
      <c r="BI406" s="164">
        <f>IF(N406="nulová",J406,0)</f>
        <v>0</v>
      </c>
      <c r="BJ406" s="18" t="s">
        <v>80</v>
      </c>
      <c r="BK406" s="164">
        <f>ROUND(I406*H406,2)</f>
        <v>0</v>
      </c>
      <c r="BL406" s="18" t="s">
        <v>219</v>
      </c>
      <c r="BM406" s="163" t="s">
        <v>908</v>
      </c>
    </row>
    <row r="407" spans="1:65" s="13" customFormat="1">
      <c r="B407" s="165"/>
      <c r="D407" s="166" t="s">
        <v>146</v>
      </c>
      <c r="E407" s="167" t="s">
        <v>1</v>
      </c>
      <c r="F407" s="168" t="s">
        <v>909</v>
      </c>
      <c r="H407" s="169">
        <v>13.5</v>
      </c>
      <c r="I407" s="170"/>
      <c r="L407" s="165"/>
      <c r="M407" s="171"/>
      <c r="N407" s="172"/>
      <c r="O407" s="172"/>
      <c r="P407" s="172"/>
      <c r="Q407" s="172"/>
      <c r="R407" s="172"/>
      <c r="S407" s="172"/>
      <c r="T407" s="173"/>
      <c r="AT407" s="167" t="s">
        <v>146</v>
      </c>
      <c r="AU407" s="167" t="s">
        <v>82</v>
      </c>
      <c r="AV407" s="13" t="s">
        <v>82</v>
      </c>
      <c r="AW407" s="13" t="s">
        <v>30</v>
      </c>
      <c r="AX407" s="13" t="s">
        <v>80</v>
      </c>
      <c r="AY407" s="167" t="s">
        <v>134</v>
      </c>
    </row>
    <row r="408" spans="1:65" s="2" customFormat="1" ht="24.2" customHeight="1">
      <c r="A408" s="33"/>
      <c r="B408" s="150"/>
      <c r="C408" s="151" t="s">
        <v>137</v>
      </c>
      <c r="D408" s="151" t="s">
        <v>139</v>
      </c>
      <c r="E408" s="152" t="s">
        <v>481</v>
      </c>
      <c r="F408" s="153" t="s">
        <v>482</v>
      </c>
      <c r="G408" s="154" t="s">
        <v>156</v>
      </c>
      <c r="H408" s="155">
        <v>35.5</v>
      </c>
      <c r="I408" s="156"/>
      <c r="J408" s="157">
        <f>ROUND(I408*H408,2)</f>
        <v>0</v>
      </c>
      <c r="K408" s="158"/>
      <c r="L408" s="34"/>
      <c r="M408" s="159" t="s">
        <v>1</v>
      </c>
      <c r="N408" s="160" t="s">
        <v>38</v>
      </c>
      <c r="O408" s="59"/>
      <c r="P408" s="161">
        <f>O408*H408</f>
        <v>0</v>
      </c>
      <c r="Q408" s="161">
        <v>2.1099999999999999E-3</v>
      </c>
      <c r="R408" s="161">
        <f>Q408*H408</f>
        <v>7.4904999999999999E-2</v>
      </c>
      <c r="S408" s="161">
        <v>0</v>
      </c>
      <c r="T408" s="162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63" t="s">
        <v>219</v>
      </c>
      <c r="AT408" s="163" t="s">
        <v>139</v>
      </c>
      <c r="AU408" s="163" t="s">
        <v>82</v>
      </c>
      <c r="AY408" s="18" t="s">
        <v>134</v>
      </c>
      <c r="BE408" s="164">
        <f>IF(N408="základní",J408,0)</f>
        <v>0</v>
      </c>
      <c r="BF408" s="164">
        <f>IF(N408="snížená",J408,0)</f>
        <v>0</v>
      </c>
      <c r="BG408" s="164">
        <f>IF(N408="zákl. přenesená",J408,0)</f>
        <v>0</v>
      </c>
      <c r="BH408" s="164">
        <f>IF(N408="sníž. přenesená",J408,0)</f>
        <v>0</v>
      </c>
      <c r="BI408" s="164">
        <f>IF(N408="nulová",J408,0)</f>
        <v>0</v>
      </c>
      <c r="BJ408" s="18" t="s">
        <v>80</v>
      </c>
      <c r="BK408" s="164">
        <f>ROUND(I408*H408,2)</f>
        <v>0</v>
      </c>
      <c r="BL408" s="18" t="s">
        <v>219</v>
      </c>
      <c r="BM408" s="163" t="s">
        <v>910</v>
      </c>
    </row>
    <row r="409" spans="1:65" s="13" customFormat="1">
      <c r="B409" s="165"/>
      <c r="D409" s="166" t="s">
        <v>146</v>
      </c>
      <c r="E409" s="167" t="s">
        <v>1</v>
      </c>
      <c r="F409" s="168" t="s">
        <v>895</v>
      </c>
      <c r="H409" s="169">
        <v>35.5</v>
      </c>
      <c r="I409" s="170"/>
      <c r="L409" s="165"/>
      <c r="M409" s="171"/>
      <c r="N409" s="172"/>
      <c r="O409" s="172"/>
      <c r="P409" s="172"/>
      <c r="Q409" s="172"/>
      <c r="R409" s="172"/>
      <c r="S409" s="172"/>
      <c r="T409" s="173"/>
      <c r="AT409" s="167" t="s">
        <v>146</v>
      </c>
      <c r="AU409" s="167" t="s">
        <v>82</v>
      </c>
      <c r="AV409" s="13" t="s">
        <v>82</v>
      </c>
      <c r="AW409" s="13" t="s">
        <v>30</v>
      </c>
      <c r="AX409" s="13" t="s">
        <v>73</v>
      </c>
      <c r="AY409" s="167" t="s">
        <v>134</v>
      </c>
    </row>
    <row r="410" spans="1:65" s="14" customFormat="1">
      <c r="B410" s="174"/>
      <c r="D410" s="166" t="s">
        <v>146</v>
      </c>
      <c r="E410" s="175" t="s">
        <v>1</v>
      </c>
      <c r="F410" s="176" t="s">
        <v>148</v>
      </c>
      <c r="H410" s="177">
        <v>35.5</v>
      </c>
      <c r="I410" s="178"/>
      <c r="L410" s="174"/>
      <c r="M410" s="179"/>
      <c r="N410" s="180"/>
      <c r="O410" s="180"/>
      <c r="P410" s="180"/>
      <c r="Q410" s="180"/>
      <c r="R410" s="180"/>
      <c r="S410" s="180"/>
      <c r="T410" s="181"/>
      <c r="AT410" s="175" t="s">
        <v>146</v>
      </c>
      <c r="AU410" s="175" t="s">
        <v>82</v>
      </c>
      <c r="AV410" s="14" t="s">
        <v>144</v>
      </c>
      <c r="AW410" s="14" t="s">
        <v>30</v>
      </c>
      <c r="AX410" s="14" t="s">
        <v>80</v>
      </c>
      <c r="AY410" s="175" t="s">
        <v>134</v>
      </c>
    </row>
    <row r="411" spans="1:65" s="2" customFormat="1" ht="24.2" customHeight="1">
      <c r="A411" s="33"/>
      <c r="B411" s="150"/>
      <c r="C411" s="151" t="s">
        <v>480</v>
      </c>
      <c r="D411" s="151" t="s">
        <v>139</v>
      </c>
      <c r="E411" s="152" t="s">
        <v>485</v>
      </c>
      <c r="F411" s="153" t="s">
        <v>486</v>
      </c>
      <c r="G411" s="154" t="s">
        <v>156</v>
      </c>
      <c r="H411" s="155">
        <v>35.6</v>
      </c>
      <c r="I411" s="156"/>
      <c r="J411" s="157">
        <f>ROUND(I411*H411,2)</f>
        <v>0</v>
      </c>
      <c r="K411" s="158"/>
      <c r="L411" s="34"/>
      <c r="M411" s="159" t="s">
        <v>1</v>
      </c>
      <c r="N411" s="160" t="s">
        <v>38</v>
      </c>
      <c r="O411" s="59"/>
      <c r="P411" s="161">
        <f>O411*H411</f>
        <v>0</v>
      </c>
      <c r="Q411" s="161">
        <v>3.5200000000000001E-3</v>
      </c>
      <c r="R411" s="161">
        <f>Q411*H411</f>
        <v>0.12531200000000001</v>
      </c>
      <c r="S411" s="161">
        <v>0</v>
      </c>
      <c r="T411" s="162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63" t="s">
        <v>219</v>
      </c>
      <c r="AT411" s="163" t="s">
        <v>139</v>
      </c>
      <c r="AU411" s="163" t="s">
        <v>82</v>
      </c>
      <c r="AY411" s="18" t="s">
        <v>134</v>
      </c>
      <c r="BE411" s="164">
        <f>IF(N411="základní",J411,0)</f>
        <v>0</v>
      </c>
      <c r="BF411" s="164">
        <f>IF(N411="snížená",J411,0)</f>
        <v>0</v>
      </c>
      <c r="BG411" s="164">
        <f>IF(N411="zákl. přenesená",J411,0)</f>
        <v>0</v>
      </c>
      <c r="BH411" s="164">
        <f>IF(N411="sníž. přenesená",J411,0)</f>
        <v>0</v>
      </c>
      <c r="BI411" s="164">
        <f>IF(N411="nulová",J411,0)</f>
        <v>0</v>
      </c>
      <c r="BJ411" s="18" t="s">
        <v>80</v>
      </c>
      <c r="BK411" s="164">
        <f>ROUND(I411*H411,2)</f>
        <v>0</v>
      </c>
      <c r="BL411" s="18" t="s">
        <v>219</v>
      </c>
      <c r="BM411" s="163" t="s">
        <v>911</v>
      </c>
    </row>
    <row r="412" spans="1:65" s="13" customFormat="1">
      <c r="B412" s="165"/>
      <c r="D412" s="166" t="s">
        <v>146</v>
      </c>
      <c r="E412" s="167" t="s">
        <v>1</v>
      </c>
      <c r="F412" s="168" t="s">
        <v>912</v>
      </c>
      <c r="H412" s="169">
        <v>35.6</v>
      </c>
      <c r="I412" s="170"/>
      <c r="L412" s="165"/>
      <c r="M412" s="171"/>
      <c r="N412" s="172"/>
      <c r="O412" s="172"/>
      <c r="P412" s="172"/>
      <c r="Q412" s="172"/>
      <c r="R412" s="172"/>
      <c r="S412" s="172"/>
      <c r="T412" s="173"/>
      <c r="AT412" s="167" t="s">
        <v>146</v>
      </c>
      <c r="AU412" s="167" t="s">
        <v>82</v>
      </c>
      <c r="AV412" s="13" t="s">
        <v>82</v>
      </c>
      <c r="AW412" s="13" t="s">
        <v>30</v>
      </c>
      <c r="AX412" s="13" t="s">
        <v>73</v>
      </c>
      <c r="AY412" s="167" t="s">
        <v>134</v>
      </c>
    </row>
    <row r="413" spans="1:65" s="14" customFormat="1">
      <c r="B413" s="174"/>
      <c r="D413" s="166" t="s">
        <v>146</v>
      </c>
      <c r="E413" s="175" t="s">
        <v>1</v>
      </c>
      <c r="F413" s="176" t="s">
        <v>148</v>
      </c>
      <c r="H413" s="177">
        <v>35.6</v>
      </c>
      <c r="I413" s="178"/>
      <c r="L413" s="174"/>
      <c r="M413" s="179"/>
      <c r="N413" s="180"/>
      <c r="O413" s="180"/>
      <c r="P413" s="180"/>
      <c r="Q413" s="180"/>
      <c r="R413" s="180"/>
      <c r="S413" s="180"/>
      <c r="T413" s="181"/>
      <c r="AT413" s="175" t="s">
        <v>146</v>
      </c>
      <c r="AU413" s="175" t="s">
        <v>82</v>
      </c>
      <c r="AV413" s="14" t="s">
        <v>144</v>
      </c>
      <c r="AW413" s="14" t="s">
        <v>30</v>
      </c>
      <c r="AX413" s="14" t="s">
        <v>80</v>
      </c>
      <c r="AY413" s="175" t="s">
        <v>134</v>
      </c>
    </row>
    <row r="414" spans="1:65" s="2" customFormat="1" ht="33" customHeight="1">
      <c r="A414" s="33"/>
      <c r="B414" s="150"/>
      <c r="C414" s="151" t="s">
        <v>484</v>
      </c>
      <c r="D414" s="151" t="s">
        <v>139</v>
      </c>
      <c r="E414" s="152" t="s">
        <v>490</v>
      </c>
      <c r="F414" s="153" t="s">
        <v>491</v>
      </c>
      <c r="G414" s="154" t="s">
        <v>156</v>
      </c>
      <c r="H414" s="155">
        <v>57.7</v>
      </c>
      <c r="I414" s="156"/>
      <c r="J414" s="157">
        <f>ROUND(I414*H414,2)</f>
        <v>0</v>
      </c>
      <c r="K414" s="158"/>
      <c r="L414" s="34"/>
      <c r="M414" s="159" t="s">
        <v>1</v>
      </c>
      <c r="N414" s="160" t="s">
        <v>38</v>
      </c>
      <c r="O414" s="59"/>
      <c r="P414" s="161">
        <f>O414*H414</f>
        <v>0</v>
      </c>
      <c r="Q414" s="161">
        <v>4.1999999999999997E-3</v>
      </c>
      <c r="R414" s="161">
        <f>Q414*H414</f>
        <v>0.24234</v>
      </c>
      <c r="S414" s="161">
        <v>0</v>
      </c>
      <c r="T414" s="162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63" t="s">
        <v>219</v>
      </c>
      <c r="AT414" s="163" t="s">
        <v>139</v>
      </c>
      <c r="AU414" s="163" t="s">
        <v>82</v>
      </c>
      <c r="AY414" s="18" t="s">
        <v>134</v>
      </c>
      <c r="BE414" s="164">
        <f>IF(N414="základní",J414,0)</f>
        <v>0</v>
      </c>
      <c r="BF414" s="164">
        <f>IF(N414="snížená",J414,0)</f>
        <v>0</v>
      </c>
      <c r="BG414" s="164">
        <f>IF(N414="zákl. přenesená",J414,0)</f>
        <v>0</v>
      </c>
      <c r="BH414" s="164">
        <f>IF(N414="sníž. přenesená",J414,0)</f>
        <v>0</v>
      </c>
      <c r="BI414" s="164">
        <f>IF(N414="nulová",J414,0)</f>
        <v>0</v>
      </c>
      <c r="BJ414" s="18" t="s">
        <v>80</v>
      </c>
      <c r="BK414" s="164">
        <f>ROUND(I414*H414,2)</f>
        <v>0</v>
      </c>
      <c r="BL414" s="18" t="s">
        <v>219</v>
      </c>
      <c r="BM414" s="163" t="s">
        <v>913</v>
      </c>
    </row>
    <row r="415" spans="1:65" s="13" customFormat="1">
      <c r="B415" s="165"/>
      <c r="D415" s="166" t="s">
        <v>146</v>
      </c>
      <c r="E415" s="167" t="s">
        <v>1</v>
      </c>
      <c r="F415" s="168" t="s">
        <v>914</v>
      </c>
      <c r="H415" s="169">
        <v>14.3</v>
      </c>
      <c r="I415" s="170"/>
      <c r="L415" s="165"/>
      <c r="M415" s="171"/>
      <c r="N415" s="172"/>
      <c r="O415" s="172"/>
      <c r="P415" s="172"/>
      <c r="Q415" s="172"/>
      <c r="R415" s="172"/>
      <c r="S415" s="172"/>
      <c r="T415" s="173"/>
      <c r="AT415" s="167" t="s">
        <v>146</v>
      </c>
      <c r="AU415" s="167" t="s">
        <v>82</v>
      </c>
      <c r="AV415" s="13" t="s">
        <v>82</v>
      </c>
      <c r="AW415" s="13" t="s">
        <v>30</v>
      </c>
      <c r="AX415" s="13" t="s">
        <v>73</v>
      </c>
      <c r="AY415" s="167" t="s">
        <v>134</v>
      </c>
    </row>
    <row r="416" spans="1:65" s="13" customFormat="1">
      <c r="B416" s="165"/>
      <c r="D416" s="166" t="s">
        <v>146</v>
      </c>
      <c r="E416" s="167" t="s">
        <v>1</v>
      </c>
      <c r="F416" s="168" t="s">
        <v>915</v>
      </c>
      <c r="H416" s="169">
        <v>28</v>
      </c>
      <c r="I416" s="170"/>
      <c r="L416" s="165"/>
      <c r="M416" s="171"/>
      <c r="N416" s="172"/>
      <c r="O416" s="172"/>
      <c r="P416" s="172"/>
      <c r="Q416" s="172"/>
      <c r="R416" s="172"/>
      <c r="S416" s="172"/>
      <c r="T416" s="173"/>
      <c r="AT416" s="167" t="s">
        <v>146</v>
      </c>
      <c r="AU416" s="167" t="s">
        <v>82</v>
      </c>
      <c r="AV416" s="13" t="s">
        <v>82</v>
      </c>
      <c r="AW416" s="13" t="s">
        <v>30</v>
      </c>
      <c r="AX416" s="13" t="s">
        <v>73</v>
      </c>
      <c r="AY416" s="167" t="s">
        <v>134</v>
      </c>
    </row>
    <row r="417" spans="1:65" s="13" customFormat="1">
      <c r="B417" s="165"/>
      <c r="D417" s="166" t="s">
        <v>146</v>
      </c>
      <c r="E417" s="167" t="s">
        <v>1</v>
      </c>
      <c r="F417" s="168" t="s">
        <v>916</v>
      </c>
      <c r="H417" s="169">
        <v>0</v>
      </c>
      <c r="I417" s="170"/>
      <c r="L417" s="165"/>
      <c r="M417" s="171"/>
      <c r="N417" s="172"/>
      <c r="O417" s="172"/>
      <c r="P417" s="172"/>
      <c r="Q417" s="172"/>
      <c r="R417" s="172"/>
      <c r="S417" s="172"/>
      <c r="T417" s="173"/>
      <c r="AT417" s="167" t="s">
        <v>146</v>
      </c>
      <c r="AU417" s="167" t="s">
        <v>82</v>
      </c>
      <c r="AV417" s="13" t="s">
        <v>82</v>
      </c>
      <c r="AW417" s="13" t="s">
        <v>30</v>
      </c>
      <c r="AX417" s="13" t="s">
        <v>73</v>
      </c>
      <c r="AY417" s="167" t="s">
        <v>134</v>
      </c>
    </row>
    <row r="418" spans="1:65" s="13" customFormat="1">
      <c r="B418" s="165"/>
      <c r="D418" s="166" t="s">
        <v>146</v>
      </c>
      <c r="E418" s="167" t="s">
        <v>1</v>
      </c>
      <c r="F418" s="168" t="s">
        <v>917</v>
      </c>
      <c r="H418" s="169">
        <v>15.4</v>
      </c>
      <c r="I418" s="170"/>
      <c r="L418" s="165"/>
      <c r="M418" s="171"/>
      <c r="N418" s="172"/>
      <c r="O418" s="172"/>
      <c r="P418" s="172"/>
      <c r="Q418" s="172"/>
      <c r="R418" s="172"/>
      <c r="S418" s="172"/>
      <c r="T418" s="173"/>
      <c r="AT418" s="167" t="s">
        <v>146</v>
      </c>
      <c r="AU418" s="167" t="s">
        <v>82</v>
      </c>
      <c r="AV418" s="13" t="s">
        <v>82</v>
      </c>
      <c r="AW418" s="13" t="s">
        <v>30</v>
      </c>
      <c r="AX418" s="13" t="s">
        <v>73</v>
      </c>
      <c r="AY418" s="167" t="s">
        <v>134</v>
      </c>
    </row>
    <row r="419" spans="1:65" s="14" customFormat="1">
      <c r="B419" s="174"/>
      <c r="D419" s="166" t="s">
        <v>146</v>
      </c>
      <c r="E419" s="175" t="s">
        <v>1</v>
      </c>
      <c r="F419" s="176" t="s">
        <v>148</v>
      </c>
      <c r="H419" s="177">
        <v>57.699999999999996</v>
      </c>
      <c r="I419" s="178"/>
      <c r="L419" s="174"/>
      <c r="M419" s="179"/>
      <c r="N419" s="180"/>
      <c r="O419" s="180"/>
      <c r="P419" s="180"/>
      <c r="Q419" s="180"/>
      <c r="R419" s="180"/>
      <c r="S419" s="180"/>
      <c r="T419" s="181"/>
      <c r="AT419" s="175" t="s">
        <v>146</v>
      </c>
      <c r="AU419" s="175" t="s">
        <v>82</v>
      </c>
      <c r="AV419" s="14" t="s">
        <v>144</v>
      </c>
      <c r="AW419" s="14" t="s">
        <v>30</v>
      </c>
      <c r="AX419" s="14" t="s">
        <v>80</v>
      </c>
      <c r="AY419" s="175" t="s">
        <v>134</v>
      </c>
    </row>
    <row r="420" spans="1:65" s="2" customFormat="1" ht="24.2" customHeight="1">
      <c r="A420" s="33"/>
      <c r="B420" s="150"/>
      <c r="C420" s="151" t="s">
        <v>489</v>
      </c>
      <c r="D420" s="151" t="s">
        <v>139</v>
      </c>
      <c r="E420" s="152" t="s">
        <v>498</v>
      </c>
      <c r="F420" s="153" t="s">
        <v>499</v>
      </c>
      <c r="G420" s="154" t="s">
        <v>142</v>
      </c>
      <c r="H420" s="155">
        <v>3.36</v>
      </c>
      <c r="I420" s="156"/>
      <c r="J420" s="157">
        <f>ROUND(I420*H420,2)</f>
        <v>0</v>
      </c>
      <c r="K420" s="158"/>
      <c r="L420" s="34"/>
      <c r="M420" s="159" t="s">
        <v>1</v>
      </c>
      <c r="N420" s="160" t="s">
        <v>38</v>
      </c>
      <c r="O420" s="59"/>
      <c r="P420" s="161">
        <f>O420*H420</f>
        <v>0</v>
      </c>
      <c r="Q420" s="161">
        <v>0</v>
      </c>
      <c r="R420" s="161">
        <f>Q420*H420</f>
        <v>0</v>
      </c>
      <c r="S420" s="161">
        <v>0</v>
      </c>
      <c r="T420" s="162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63" t="s">
        <v>219</v>
      </c>
      <c r="AT420" s="163" t="s">
        <v>139</v>
      </c>
      <c r="AU420" s="163" t="s">
        <v>82</v>
      </c>
      <c r="AY420" s="18" t="s">
        <v>134</v>
      </c>
      <c r="BE420" s="164">
        <f>IF(N420="základní",J420,0)</f>
        <v>0</v>
      </c>
      <c r="BF420" s="164">
        <f>IF(N420="snížená",J420,0)</f>
        <v>0</v>
      </c>
      <c r="BG420" s="164">
        <f>IF(N420="zákl. přenesená",J420,0)</f>
        <v>0</v>
      </c>
      <c r="BH420" s="164">
        <f>IF(N420="sníž. přenesená",J420,0)</f>
        <v>0</v>
      </c>
      <c r="BI420" s="164">
        <f>IF(N420="nulová",J420,0)</f>
        <v>0</v>
      </c>
      <c r="BJ420" s="18" t="s">
        <v>80</v>
      </c>
      <c r="BK420" s="164">
        <f>ROUND(I420*H420,2)</f>
        <v>0</v>
      </c>
      <c r="BL420" s="18" t="s">
        <v>219</v>
      </c>
      <c r="BM420" s="163" t="s">
        <v>918</v>
      </c>
    </row>
    <row r="421" spans="1:65" s="13" customFormat="1">
      <c r="B421" s="165"/>
      <c r="D421" s="166" t="s">
        <v>146</v>
      </c>
      <c r="E421" s="167" t="s">
        <v>1</v>
      </c>
      <c r="F421" s="168" t="s">
        <v>919</v>
      </c>
      <c r="H421" s="169">
        <v>3.36</v>
      </c>
      <c r="I421" s="170"/>
      <c r="L421" s="165"/>
      <c r="M421" s="171"/>
      <c r="N421" s="172"/>
      <c r="O421" s="172"/>
      <c r="P421" s="172"/>
      <c r="Q421" s="172"/>
      <c r="R421" s="172"/>
      <c r="S421" s="172"/>
      <c r="T421" s="173"/>
      <c r="AT421" s="167" t="s">
        <v>146</v>
      </c>
      <c r="AU421" s="167" t="s">
        <v>82</v>
      </c>
      <c r="AV421" s="13" t="s">
        <v>82</v>
      </c>
      <c r="AW421" s="13" t="s">
        <v>30</v>
      </c>
      <c r="AX421" s="13" t="s">
        <v>73</v>
      </c>
      <c r="AY421" s="167" t="s">
        <v>134</v>
      </c>
    </row>
    <row r="422" spans="1:65" s="14" customFormat="1">
      <c r="B422" s="174"/>
      <c r="D422" s="166" t="s">
        <v>146</v>
      </c>
      <c r="E422" s="175" t="s">
        <v>1</v>
      </c>
      <c r="F422" s="176" t="s">
        <v>148</v>
      </c>
      <c r="H422" s="177">
        <v>3.36</v>
      </c>
      <c r="I422" s="178"/>
      <c r="L422" s="174"/>
      <c r="M422" s="179"/>
      <c r="N422" s="180"/>
      <c r="O422" s="180"/>
      <c r="P422" s="180"/>
      <c r="Q422" s="180"/>
      <c r="R422" s="180"/>
      <c r="S422" s="180"/>
      <c r="T422" s="181"/>
      <c r="AT422" s="175" t="s">
        <v>146</v>
      </c>
      <c r="AU422" s="175" t="s">
        <v>82</v>
      </c>
      <c r="AV422" s="14" t="s">
        <v>144</v>
      </c>
      <c r="AW422" s="14" t="s">
        <v>30</v>
      </c>
      <c r="AX422" s="14" t="s">
        <v>80</v>
      </c>
      <c r="AY422" s="175" t="s">
        <v>134</v>
      </c>
    </row>
    <row r="423" spans="1:65" s="2" customFormat="1" ht="16.5" customHeight="1">
      <c r="A423" s="33"/>
      <c r="B423" s="150"/>
      <c r="C423" s="190" t="s">
        <v>497</v>
      </c>
      <c r="D423" s="190" t="s">
        <v>159</v>
      </c>
      <c r="E423" s="191" t="s">
        <v>503</v>
      </c>
      <c r="F423" s="192" t="s">
        <v>504</v>
      </c>
      <c r="G423" s="193" t="s">
        <v>235</v>
      </c>
      <c r="H423" s="194">
        <v>2.1999999999999999E-2</v>
      </c>
      <c r="I423" s="195"/>
      <c r="J423" s="196">
        <f>ROUND(I423*H423,2)</f>
        <v>0</v>
      </c>
      <c r="K423" s="197"/>
      <c r="L423" s="198"/>
      <c r="M423" s="199" t="s">
        <v>1</v>
      </c>
      <c r="N423" s="200" t="s">
        <v>38</v>
      </c>
      <c r="O423" s="59"/>
      <c r="P423" s="161">
        <f>O423*H423</f>
        <v>0</v>
      </c>
      <c r="Q423" s="161">
        <v>1</v>
      </c>
      <c r="R423" s="161">
        <f>Q423*H423</f>
        <v>2.1999999999999999E-2</v>
      </c>
      <c r="S423" s="161">
        <v>0</v>
      </c>
      <c r="T423" s="162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63" t="s">
        <v>319</v>
      </c>
      <c r="AT423" s="163" t="s">
        <v>159</v>
      </c>
      <c r="AU423" s="163" t="s">
        <v>82</v>
      </c>
      <c r="AY423" s="18" t="s">
        <v>134</v>
      </c>
      <c r="BE423" s="164">
        <f>IF(N423="základní",J423,0)</f>
        <v>0</v>
      </c>
      <c r="BF423" s="164">
        <f>IF(N423="snížená",J423,0)</f>
        <v>0</v>
      </c>
      <c r="BG423" s="164">
        <f>IF(N423="zákl. přenesená",J423,0)</f>
        <v>0</v>
      </c>
      <c r="BH423" s="164">
        <f>IF(N423="sníž. přenesená",J423,0)</f>
        <v>0</v>
      </c>
      <c r="BI423" s="164">
        <f>IF(N423="nulová",J423,0)</f>
        <v>0</v>
      </c>
      <c r="BJ423" s="18" t="s">
        <v>80</v>
      </c>
      <c r="BK423" s="164">
        <f>ROUND(I423*H423,2)</f>
        <v>0</v>
      </c>
      <c r="BL423" s="18" t="s">
        <v>219</v>
      </c>
      <c r="BM423" s="163" t="s">
        <v>920</v>
      </c>
    </row>
    <row r="424" spans="1:65" s="13" customFormat="1">
      <c r="B424" s="165"/>
      <c r="D424" s="166" t="s">
        <v>146</v>
      </c>
      <c r="E424" s="167" t="s">
        <v>1</v>
      </c>
      <c r="F424" s="168" t="s">
        <v>921</v>
      </c>
      <c r="H424" s="169">
        <v>0.02</v>
      </c>
      <c r="I424" s="170"/>
      <c r="L424" s="165"/>
      <c r="M424" s="171"/>
      <c r="N424" s="172"/>
      <c r="O424" s="172"/>
      <c r="P424" s="172"/>
      <c r="Q424" s="172"/>
      <c r="R424" s="172"/>
      <c r="S424" s="172"/>
      <c r="T424" s="173"/>
      <c r="AT424" s="167" t="s">
        <v>146</v>
      </c>
      <c r="AU424" s="167" t="s">
        <v>82</v>
      </c>
      <c r="AV424" s="13" t="s">
        <v>82</v>
      </c>
      <c r="AW424" s="13" t="s">
        <v>30</v>
      </c>
      <c r="AX424" s="13" t="s">
        <v>73</v>
      </c>
      <c r="AY424" s="167" t="s">
        <v>134</v>
      </c>
    </row>
    <row r="425" spans="1:65" s="14" customFormat="1">
      <c r="B425" s="174"/>
      <c r="D425" s="166" t="s">
        <v>146</v>
      </c>
      <c r="E425" s="175" t="s">
        <v>1</v>
      </c>
      <c r="F425" s="176" t="s">
        <v>148</v>
      </c>
      <c r="H425" s="177">
        <v>0.02</v>
      </c>
      <c r="I425" s="178"/>
      <c r="L425" s="174"/>
      <c r="M425" s="179"/>
      <c r="N425" s="180"/>
      <c r="O425" s="180"/>
      <c r="P425" s="180"/>
      <c r="Q425" s="180"/>
      <c r="R425" s="180"/>
      <c r="S425" s="180"/>
      <c r="T425" s="181"/>
      <c r="AT425" s="175" t="s">
        <v>146</v>
      </c>
      <c r="AU425" s="175" t="s">
        <v>82</v>
      </c>
      <c r="AV425" s="14" t="s">
        <v>144</v>
      </c>
      <c r="AW425" s="14" t="s">
        <v>30</v>
      </c>
      <c r="AX425" s="14" t="s">
        <v>73</v>
      </c>
      <c r="AY425" s="175" t="s">
        <v>134</v>
      </c>
    </row>
    <row r="426" spans="1:65" s="13" customFormat="1">
      <c r="B426" s="165"/>
      <c r="D426" s="166" t="s">
        <v>146</v>
      </c>
      <c r="E426" s="167" t="s">
        <v>1</v>
      </c>
      <c r="F426" s="168" t="s">
        <v>922</v>
      </c>
      <c r="H426" s="169">
        <v>2.1999999999999999E-2</v>
      </c>
      <c r="I426" s="170"/>
      <c r="L426" s="165"/>
      <c r="M426" s="171"/>
      <c r="N426" s="172"/>
      <c r="O426" s="172"/>
      <c r="P426" s="172"/>
      <c r="Q426" s="172"/>
      <c r="R426" s="172"/>
      <c r="S426" s="172"/>
      <c r="T426" s="173"/>
      <c r="AT426" s="167" t="s">
        <v>146</v>
      </c>
      <c r="AU426" s="167" t="s">
        <v>82</v>
      </c>
      <c r="AV426" s="13" t="s">
        <v>82</v>
      </c>
      <c r="AW426" s="13" t="s">
        <v>30</v>
      </c>
      <c r="AX426" s="13" t="s">
        <v>80</v>
      </c>
      <c r="AY426" s="167" t="s">
        <v>134</v>
      </c>
    </row>
    <row r="427" spans="1:65" s="2" customFormat="1" ht="24.2" customHeight="1">
      <c r="A427" s="33"/>
      <c r="B427" s="150"/>
      <c r="C427" s="151" t="s">
        <v>502</v>
      </c>
      <c r="D427" s="151" t="s">
        <v>139</v>
      </c>
      <c r="E427" s="152" t="s">
        <v>509</v>
      </c>
      <c r="F427" s="153" t="s">
        <v>510</v>
      </c>
      <c r="G427" s="154" t="s">
        <v>156</v>
      </c>
      <c r="H427" s="155">
        <v>76</v>
      </c>
      <c r="I427" s="156"/>
      <c r="J427" s="157">
        <f>ROUND(I427*H427,2)</f>
        <v>0</v>
      </c>
      <c r="K427" s="158"/>
      <c r="L427" s="34"/>
      <c r="M427" s="159" t="s">
        <v>1</v>
      </c>
      <c r="N427" s="160" t="s">
        <v>38</v>
      </c>
      <c r="O427" s="59"/>
      <c r="P427" s="161">
        <f>O427*H427</f>
        <v>0</v>
      </c>
      <c r="Q427" s="161">
        <v>4.0499999999999998E-3</v>
      </c>
      <c r="R427" s="161">
        <f>Q427*H427</f>
        <v>0.30779999999999996</v>
      </c>
      <c r="S427" s="161">
        <v>0</v>
      </c>
      <c r="T427" s="162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63" t="s">
        <v>219</v>
      </c>
      <c r="AT427" s="163" t="s">
        <v>139</v>
      </c>
      <c r="AU427" s="163" t="s">
        <v>82</v>
      </c>
      <c r="AY427" s="18" t="s">
        <v>134</v>
      </c>
      <c r="BE427" s="164">
        <f>IF(N427="základní",J427,0)</f>
        <v>0</v>
      </c>
      <c r="BF427" s="164">
        <f>IF(N427="snížená",J427,0)</f>
        <v>0</v>
      </c>
      <c r="BG427" s="164">
        <f>IF(N427="zákl. přenesená",J427,0)</f>
        <v>0</v>
      </c>
      <c r="BH427" s="164">
        <f>IF(N427="sníž. přenesená",J427,0)</f>
        <v>0</v>
      </c>
      <c r="BI427" s="164">
        <f>IF(N427="nulová",J427,0)</f>
        <v>0</v>
      </c>
      <c r="BJ427" s="18" t="s">
        <v>80</v>
      </c>
      <c r="BK427" s="164">
        <f>ROUND(I427*H427,2)</f>
        <v>0</v>
      </c>
      <c r="BL427" s="18" t="s">
        <v>219</v>
      </c>
      <c r="BM427" s="163" t="s">
        <v>923</v>
      </c>
    </row>
    <row r="428" spans="1:65" s="13" customFormat="1">
      <c r="B428" s="165"/>
      <c r="D428" s="166" t="s">
        <v>146</v>
      </c>
      <c r="E428" s="167" t="s">
        <v>1</v>
      </c>
      <c r="F428" s="168" t="s">
        <v>924</v>
      </c>
      <c r="H428" s="169">
        <v>18.8</v>
      </c>
      <c r="I428" s="170"/>
      <c r="L428" s="165"/>
      <c r="M428" s="171"/>
      <c r="N428" s="172"/>
      <c r="O428" s="172"/>
      <c r="P428" s="172"/>
      <c r="Q428" s="172"/>
      <c r="R428" s="172"/>
      <c r="S428" s="172"/>
      <c r="T428" s="173"/>
      <c r="AT428" s="167" t="s">
        <v>146</v>
      </c>
      <c r="AU428" s="167" t="s">
        <v>82</v>
      </c>
      <c r="AV428" s="13" t="s">
        <v>82</v>
      </c>
      <c r="AW428" s="13" t="s">
        <v>30</v>
      </c>
      <c r="AX428" s="13" t="s">
        <v>73</v>
      </c>
      <c r="AY428" s="167" t="s">
        <v>134</v>
      </c>
    </row>
    <row r="429" spans="1:65" s="13" customFormat="1">
      <c r="B429" s="165"/>
      <c r="D429" s="166" t="s">
        <v>146</v>
      </c>
      <c r="E429" s="167" t="s">
        <v>1</v>
      </c>
      <c r="F429" s="168" t="s">
        <v>925</v>
      </c>
      <c r="H429" s="169">
        <v>57.2</v>
      </c>
      <c r="I429" s="170"/>
      <c r="L429" s="165"/>
      <c r="M429" s="171"/>
      <c r="N429" s="172"/>
      <c r="O429" s="172"/>
      <c r="P429" s="172"/>
      <c r="Q429" s="172"/>
      <c r="R429" s="172"/>
      <c r="S429" s="172"/>
      <c r="T429" s="173"/>
      <c r="AT429" s="167" t="s">
        <v>146</v>
      </c>
      <c r="AU429" s="167" t="s">
        <v>82</v>
      </c>
      <c r="AV429" s="13" t="s">
        <v>82</v>
      </c>
      <c r="AW429" s="13" t="s">
        <v>30</v>
      </c>
      <c r="AX429" s="13" t="s">
        <v>73</v>
      </c>
      <c r="AY429" s="167" t="s">
        <v>134</v>
      </c>
    </row>
    <row r="430" spans="1:65" s="14" customFormat="1">
      <c r="B430" s="174"/>
      <c r="D430" s="166" t="s">
        <v>146</v>
      </c>
      <c r="E430" s="175" t="s">
        <v>1</v>
      </c>
      <c r="F430" s="176" t="s">
        <v>148</v>
      </c>
      <c r="H430" s="177">
        <v>76</v>
      </c>
      <c r="I430" s="178"/>
      <c r="L430" s="174"/>
      <c r="M430" s="179"/>
      <c r="N430" s="180"/>
      <c r="O430" s="180"/>
      <c r="P430" s="180"/>
      <c r="Q430" s="180"/>
      <c r="R430" s="180"/>
      <c r="S430" s="180"/>
      <c r="T430" s="181"/>
      <c r="AT430" s="175" t="s">
        <v>146</v>
      </c>
      <c r="AU430" s="175" t="s">
        <v>82</v>
      </c>
      <c r="AV430" s="14" t="s">
        <v>144</v>
      </c>
      <c r="AW430" s="14" t="s">
        <v>30</v>
      </c>
      <c r="AX430" s="14" t="s">
        <v>80</v>
      </c>
      <c r="AY430" s="175" t="s">
        <v>134</v>
      </c>
    </row>
    <row r="431" spans="1:65" s="2" customFormat="1" ht="24.2" customHeight="1">
      <c r="A431" s="33"/>
      <c r="B431" s="150"/>
      <c r="C431" s="151" t="s">
        <v>508</v>
      </c>
      <c r="D431" s="151" t="s">
        <v>139</v>
      </c>
      <c r="E431" s="152" t="s">
        <v>515</v>
      </c>
      <c r="F431" s="153" t="s">
        <v>516</v>
      </c>
      <c r="G431" s="154" t="s">
        <v>142</v>
      </c>
      <c r="H431" s="155">
        <v>2</v>
      </c>
      <c r="I431" s="156"/>
      <c r="J431" s="157">
        <f>ROUND(I431*H431,2)</f>
        <v>0</v>
      </c>
      <c r="K431" s="158"/>
      <c r="L431" s="34"/>
      <c r="M431" s="159" t="s">
        <v>1</v>
      </c>
      <c r="N431" s="160" t="s">
        <v>38</v>
      </c>
      <c r="O431" s="59"/>
      <c r="P431" s="161">
        <f>O431*H431</f>
        <v>0</v>
      </c>
      <c r="Q431" s="161">
        <v>5.8399999999999997E-3</v>
      </c>
      <c r="R431" s="161">
        <f>Q431*H431</f>
        <v>1.1679999999999999E-2</v>
      </c>
      <c r="S431" s="161">
        <v>0</v>
      </c>
      <c r="T431" s="162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63" t="s">
        <v>219</v>
      </c>
      <c r="AT431" s="163" t="s">
        <v>139</v>
      </c>
      <c r="AU431" s="163" t="s">
        <v>82</v>
      </c>
      <c r="AY431" s="18" t="s">
        <v>134</v>
      </c>
      <c r="BE431" s="164">
        <f>IF(N431="základní",J431,0)</f>
        <v>0</v>
      </c>
      <c r="BF431" s="164">
        <f>IF(N431="snížená",J431,0)</f>
        <v>0</v>
      </c>
      <c r="BG431" s="164">
        <f>IF(N431="zákl. přenesená",J431,0)</f>
        <v>0</v>
      </c>
      <c r="BH431" s="164">
        <f>IF(N431="sníž. přenesená",J431,0)</f>
        <v>0</v>
      </c>
      <c r="BI431" s="164">
        <f>IF(N431="nulová",J431,0)</f>
        <v>0</v>
      </c>
      <c r="BJ431" s="18" t="s">
        <v>80</v>
      </c>
      <c r="BK431" s="164">
        <f>ROUND(I431*H431,2)</f>
        <v>0</v>
      </c>
      <c r="BL431" s="18" t="s">
        <v>219</v>
      </c>
      <c r="BM431" s="163" t="s">
        <v>926</v>
      </c>
    </row>
    <row r="432" spans="1:65" s="13" customFormat="1">
      <c r="B432" s="165"/>
      <c r="D432" s="166" t="s">
        <v>146</v>
      </c>
      <c r="E432" s="167" t="s">
        <v>1</v>
      </c>
      <c r="F432" s="168" t="s">
        <v>927</v>
      </c>
      <c r="H432" s="169">
        <v>2</v>
      </c>
      <c r="I432" s="170"/>
      <c r="L432" s="165"/>
      <c r="M432" s="171"/>
      <c r="N432" s="172"/>
      <c r="O432" s="172"/>
      <c r="P432" s="172"/>
      <c r="Q432" s="172"/>
      <c r="R432" s="172"/>
      <c r="S432" s="172"/>
      <c r="T432" s="173"/>
      <c r="AT432" s="167" t="s">
        <v>146</v>
      </c>
      <c r="AU432" s="167" t="s">
        <v>82</v>
      </c>
      <c r="AV432" s="13" t="s">
        <v>82</v>
      </c>
      <c r="AW432" s="13" t="s">
        <v>30</v>
      </c>
      <c r="AX432" s="13" t="s">
        <v>73</v>
      </c>
      <c r="AY432" s="167" t="s">
        <v>134</v>
      </c>
    </row>
    <row r="433" spans="1:65" s="14" customFormat="1">
      <c r="B433" s="174"/>
      <c r="D433" s="166" t="s">
        <v>146</v>
      </c>
      <c r="E433" s="175" t="s">
        <v>1</v>
      </c>
      <c r="F433" s="176" t="s">
        <v>148</v>
      </c>
      <c r="H433" s="177">
        <v>2</v>
      </c>
      <c r="I433" s="178"/>
      <c r="L433" s="174"/>
      <c r="M433" s="179"/>
      <c r="N433" s="180"/>
      <c r="O433" s="180"/>
      <c r="P433" s="180"/>
      <c r="Q433" s="180"/>
      <c r="R433" s="180"/>
      <c r="S433" s="180"/>
      <c r="T433" s="181"/>
      <c r="AT433" s="175" t="s">
        <v>146</v>
      </c>
      <c r="AU433" s="175" t="s">
        <v>82</v>
      </c>
      <c r="AV433" s="14" t="s">
        <v>144</v>
      </c>
      <c r="AW433" s="14" t="s">
        <v>30</v>
      </c>
      <c r="AX433" s="14" t="s">
        <v>80</v>
      </c>
      <c r="AY433" s="175" t="s">
        <v>134</v>
      </c>
    </row>
    <row r="434" spans="1:65" s="2" customFormat="1" ht="21.75" customHeight="1">
      <c r="A434" s="33"/>
      <c r="B434" s="150"/>
      <c r="C434" s="151" t="s">
        <v>514</v>
      </c>
      <c r="D434" s="151" t="s">
        <v>139</v>
      </c>
      <c r="E434" s="152" t="s">
        <v>520</v>
      </c>
      <c r="F434" s="153" t="s">
        <v>521</v>
      </c>
      <c r="G434" s="154" t="s">
        <v>156</v>
      </c>
      <c r="H434" s="155">
        <v>35.5</v>
      </c>
      <c r="I434" s="156"/>
      <c r="J434" s="157">
        <f>ROUND(I434*H434,2)</f>
        <v>0</v>
      </c>
      <c r="K434" s="158"/>
      <c r="L434" s="34"/>
      <c r="M434" s="159" t="s">
        <v>1</v>
      </c>
      <c r="N434" s="160" t="s">
        <v>38</v>
      </c>
      <c r="O434" s="59"/>
      <c r="P434" s="161">
        <f>O434*H434</f>
        <v>0</v>
      </c>
      <c r="Q434" s="161">
        <v>3.2200000000000002E-3</v>
      </c>
      <c r="R434" s="161">
        <f>Q434*H434</f>
        <v>0.11431000000000001</v>
      </c>
      <c r="S434" s="161">
        <v>0</v>
      </c>
      <c r="T434" s="162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63" t="s">
        <v>219</v>
      </c>
      <c r="AT434" s="163" t="s">
        <v>139</v>
      </c>
      <c r="AU434" s="163" t="s">
        <v>82</v>
      </c>
      <c r="AY434" s="18" t="s">
        <v>134</v>
      </c>
      <c r="BE434" s="164">
        <f>IF(N434="základní",J434,0)</f>
        <v>0</v>
      </c>
      <c r="BF434" s="164">
        <f>IF(N434="snížená",J434,0)</f>
        <v>0</v>
      </c>
      <c r="BG434" s="164">
        <f>IF(N434="zákl. přenesená",J434,0)</f>
        <v>0</v>
      </c>
      <c r="BH434" s="164">
        <f>IF(N434="sníž. přenesená",J434,0)</f>
        <v>0</v>
      </c>
      <c r="BI434" s="164">
        <f>IF(N434="nulová",J434,0)</f>
        <v>0</v>
      </c>
      <c r="BJ434" s="18" t="s">
        <v>80</v>
      </c>
      <c r="BK434" s="164">
        <f>ROUND(I434*H434,2)</f>
        <v>0</v>
      </c>
      <c r="BL434" s="18" t="s">
        <v>219</v>
      </c>
      <c r="BM434" s="163" t="s">
        <v>928</v>
      </c>
    </row>
    <row r="435" spans="1:65" s="13" customFormat="1">
      <c r="B435" s="165"/>
      <c r="D435" s="166" t="s">
        <v>146</v>
      </c>
      <c r="E435" s="167" t="s">
        <v>1</v>
      </c>
      <c r="F435" s="168" t="s">
        <v>895</v>
      </c>
      <c r="H435" s="169">
        <v>35.5</v>
      </c>
      <c r="I435" s="170"/>
      <c r="L435" s="165"/>
      <c r="M435" s="171"/>
      <c r="N435" s="172"/>
      <c r="O435" s="172"/>
      <c r="P435" s="172"/>
      <c r="Q435" s="172"/>
      <c r="R435" s="172"/>
      <c r="S435" s="172"/>
      <c r="T435" s="173"/>
      <c r="AT435" s="167" t="s">
        <v>146</v>
      </c>
      <c r="AU435" s="167" t="s">
        <v>82</v>
      </c>
      <c r="AV435" s="13" t="s">
        <v>82</v>
      </c>
      <c r="AW435" s="13" t="s">
        <v>30</v>
      </c>
      <c r="AX435" s="13" t="s">
        <v>73</v>
      </c>
      <c r="AY435" s="167" t="s">
        <v>134</v>
      </c>
    </row>
    <row r="436" spans="1:65" s="14" customFormat="1">
      <c r="B436" s="174"/>
      <c r="D436" s="166" t="s">
        <v>146</v>
      </c>
      <c r="E436" s="175" t="s">
        <v>1</v>
      </c>
      <c r="F436" s="176" t="s">
        <v>148</v>
      </c>
      <c r="H436" s="177">
        <v>35.5</v>
      </c>
      <c r="I436" s="178"/>
      <c r="L436" s="174"/>
      <c r="M436" s="179"/>
      <c r="N436" s="180"/>
      <c r="O436" s="180"/>
      <c r="P436" s="180"/>
      <c r="Q436" s="180"/>
      <c r="R436" s="180"/>
      <c r="S436" s="180"/>
      <c r="T436" s="181"/>
      <c r="AT436" s="175" t="s">
        <v>146</v>
      </c>
      <c r="AU436" s="175" t="s">
        <v>82</v>
      </c>
      <c r="AV436" s="14" t="s">
        <v>144</v>
      </c>
      <c r="AW436" s="14" t="s">
        <v>30</v>
      </c>
      <c r="AX436" s="14" t="s">
        <v>80</v>
      </c>
      <c r="AY436" s="175" t="s">
        <v>134</v>
      </c>
    </row>
    <row r="437" spans="1:65" s="2" customFormat="1" ht="24.2" customHeight="1">
      <c r="A437" s="33"/>
      <c r="B437" s="150"/>
      <c r="C437" s="151" t="s">
        <v>519</v>
      </c>
      <c r="D437" s="151" t="s">
        <v>139</v>
      </c>
      <c r="E437" s="152" t="s">
        <v>524</v>
      </c>
      <c r="F437" s="153" t="s">
        <v>525</v>
      </c>
      <c r="G437" s="154" t="s">
        <v>206</v>
      </c>
      <c r="H437" s="155">
        <v>4</v>
      </c>
      <c r="I437" s="156"/>
      <c r="J437" s="157">
        <f>ROUND(I437*H437,2)</f>
        <v>0</v>
      </c>
      <c r="K437" s="158"/>
      <c r="L437" s="34"/>
      <c r="M437" s="159" t="s">
        <v>1</v>
      </c>
      <c r="N437" s="160" t="s">
        <v>38</v>
      </c>
      <c r="O437" s="59"/>
      <c r="P437" s="161">
        <f>O437*H437</f>
        <v>0</v>
      </c>
      <c r="Q437" s="161">
        <v>2E-3</v>
      </c>
      <c r="R437" s="161">
        <f>Q437*H437</f>
        <v>8.0000000000000002E-3</v>
      </c>
      <c r="S437" s="161">
        <v>0</v>
      </c>
      <c r="T437" s="162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63" t="s">
        <v>219</v>
      </c>
      <c r="AT437" s="163" t="s">
        <v>139</v>
      </c>
      <c r="AU437" s="163" t="s">
        <v>82</v>
      </c>
      <c r="AY437" s="18" t="s">
        <v>134</v>
      </c>
      <c r="BE437" s="164">
        <f>IF(N437="základní",J437,0)</f>
        <v>0</v>
      </c>
      <c r="BF437" s="164">
        <f>IF(N437="snížená",J437,0)</f>
        <v>0</v>
      </c>
      <c r="BG437" s="164">
        <f>IF(N437="zákl. přenesená",J437,0)</f>
        <v>0</v>
      </c>
      <c r="BH437" s="164">
        <f>IF(N437="sníž. přenesená",J437,0)</f>
        <v>0</v>
      </c>
      <c r="BI437" s="164">
        <f>IF(N437="nulová",J437,0)</f>
        <v>0</v>
      </c>
      <c r="BJ437" s="18" t="s">
        <v>80</v>
      </c>
      <c r="BK437" s="164">
        <f>ROUND(I437*H437,2)</f>
        <v>0</v>
      </c>
      <c r="BL437" s="18" t="s">
        <v>219</v>
      </c>
      <c r="BM437" s="163" t="s">
        <v>929</v>
      </c>
    </row>
    <row r="438" spans="1:65" s="13" customFormat="1">
      <c r="B438" s="165"/>
      <c r="D438" s="166" t="s">
        <v>146</v>
      </c>
      <c r="E438" s="167" t="s">
        <v>1</v>
      </c>
      <c r="F438" s="168" t="s">
        <v>143</v>
      </c>
      <c r="H438" s="169">
        <v>4</v>
      </c>
      <c r="I438" s="170"/>
      <c r="L438" s="165"/>
      <c r="M438" s="171"/>
      <c r="N438" s="172"/>
      <c r="O438" s="172"/>
      <c r="P438" s="172"/>
      <c r="Q438" s="172"/>
      <c r="R438" s="172"/>
      <c r="S438" s="172"/>
      <c r="T438" s="173"/>
      <c r="AT438" s="167" t="s">
        <v>146</v>
      </c>
      <c r="AU438" s="167" t="s">
        <v>82</v>
      </c>
      <c r="AV438" s="13" t="s">
        <v>82</v>
      </c>
      <c r="AW438" s="13" t="s">
        <v>30</v>
      </c>
      <c r="AX438" s="13" t="s">
        <v>73</v>
      </c>
      <c r="AY438" s="167" t="s">
        <v>134</v>
      </c>
    </row>
    <row r="439" spans="1:65" s="14" customFormat="1">
      <c r="B439" s="174"/>
      <c r="D439" s="166" t="s">
        <v>146</v>
      </c>
      <c r="E439" s="175" t="s">
        <v>1</v>
      </c>
      <c r="F439" s="176" t="s">
        <v>148</v>
      </c>
      <c r="H439" s="177">
        <v>4</v>
      </c>
      <c r="I439" s="178"/>
      <c r="L439" s="174"/>
      <c r="M439" s="179"/>
      <c r="N439" s="180"/>
      <c r="O439" s="180"/>
      <c r="P439" s="180"/>
      <c r="Q439" s="180"/>
      <c r="R439" s="180"/>
      <c r="S439" s="180"/>
      <c r="T439" s="181"/>
      <c r="AT439" s="175" t="s">
        <v>146</v>
      </c>
      <c r="AU439" s="175" t="s">
        <v>82</v>
      </c>
      <c r="AV439" s="14" t="s">
        <v>144</v>
      </c>
      <c r="AW439" s="14" t="s">
        <v>30</v>
      </c>
      <c r="AX439" s="14" t="s">
        <v>80</v>
      </c>
      <c r="AY439" s="175" t="s">
        <v>134</v>
      </c>
    </row>
    <row r="440" spans="1:65" s="2" customFormat="1" ht="24.2" customHeight="1">
      <c r="A440" s="33"/>
      <c r="B440" s="150"/>
      <c r="C440" s="151" t="s">
        <v>523</v>
      </c>
      <c r="D440" s="151" t="s">
        <v>139</v>
      </c>
      <c r="E440" s="152" t="s">
        <v>528</v>
      </c>
      <c r="F440" s="153" t="s">
        <v>529</v>
      </c>
      <c r="G440" s="154" t="s">
        <v>206</v>
      </c>
      <c r="H440" s="155">
        <v>6</v>
      </c>
      <c r="I440" s="156"/>
      <c r="J440" s="157">
        <f>ROUND(I440*H440,2)</f>
        <v>0</v>
      </c>
      <c r="K440" s="158"/>
      <c r="L440" s="34"/>
      <c r="M440" s="159" t="s">
        <v>1</v>
      </c>
      <c r="N440" s="160" t="s">
        <v>38</v>
      </c>
      <c r="O440" s="59"/>
      <c r="P440" s="161">
        <f>O440*H440</f>
        <v>0</v>
      </c>
      <c r="Q440" s="161">
        <v>3.5699999999999998E-3</v>
      </c>
      <c r="R440" s="161">
        <f>Q440*H440</f>
        <v>2.1419999999999998E-2</v>
      </c>
      <c r="S440" s="161">
        <v>0</v>
      </c>
      <c r="T440" s="162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63" t="s">
        <v>219</v>
      </c>
      <c r="AT440" s="163" t="s">
        <v>139</v>
      </c>
      <c r="AU440" s="163" t="s">
        <v>82</v>
      </c>
      <c r="AY440" s="18" t="s">
        <v>134</v>
      </c>
      <c r="BE440" s="164">
        <f>IF(N440="základní",J440,0)</f>
        <v>0</v>
      </c>
      <c r="BF440" s="164">
        <f>IF(N440="snížená",J440,0)</f>
        <v>0</v>
      </c>
      <c r="BG440" s="164">
        <f>IF(N440="zákl. přenesená",J440,0)</f>
        <v>0</v>
      </c>
      <c r="BH440" s="164">
        <f>IF(N440="sníž. přenesená",J440,0)</f>
        <v>0</v>
      </c>
      <c r="BI440" s="164">
        <f>IF(N440="nulová",J440,0)</f>
        <v>0</v>
      </c>
      <c r="BJ440" s="18" t="s">
        <v>80</v>
      </c>
      <c r="BK440" s="164">
        <f>ROUND(I440*H440,2)</f>
        <v>0</v>
      </c>
      <c r="BL440" s="18" t="s">
        <v>219</v>
      </c>
      <c r="BM440" s="163" t="s">
        <v>930</v>
      </c>
    </row>
    <row r="441" spans="1:65" s="13" customFormat="1">
      <c r="B441" s="165"/>
      <c r="D441" s="166" t="s">
        <v>146</v>
      </c>
      <c r="E441" s="167" t="s">
        <v>1</v>
      </c>
      <c r="F441" s="168" t="s">
        <v>845</v>
      </c>
      <c r="H441" s="169">
        <v>6</v>
      </c>
      <c r="I441" s="170"/>
      <c r="L441" s="165"/>
      <c r="M441" s="171"/>
      <c r="N441" s="172"/>
      <c r="O441" s="172"/>
      <c r="P441" s="172"/>
      <c r="Q441" s="172"/>
      <c r="R441" s="172"/>
      <c r="S441" s="172"/>
      <c r="T441" s="173"/>
      <c r="AT441" s="167" t="s">
        <v>146</v>
      </c>
      <c r="AU441" s="167" t="s">
        <v>82</v>
      </c>
      <c r="AV441" s="13" t="s">
        <v>82</v>
      </c>
      <c r="AW441" s="13" t="s">
        <v>30</v>
      </c>
      <c r="AX441" s="13" t="s">
        <v>73</v>
      </c>
      <c r="AY441" s="167" t="s">
        <v>134</v>
      </c>
    </row>
    <row r="442" spans="1:65" s="14" customFormat="1">
      <c r="B442" s="174"/>
      <c r="D442" s="166" t="s">
        <v>146</v>
      </c>
      <c r="E442" s="175" t="s">
        <v>1</v>
      </c>
      <c r="F442" s="176" t="s">
        <v>148</v>
      </c>
      <c r="H442" s="177">
        <v>6</v>
      </c>
      <c r="I442" s="178"/>
      <c r="L442" s="174"/>
      <c r="M442" s="179"/>
      <c r="N442" s="180"/>
      <c r="O442" s="180"/>
      <c r="P442" s="180"/>
      <c r="Q442" s="180"/>
      <c r="R442" s="180"/>
      <c r="S442" s="180"/>
      <c r="T442" s="181"/>
      <c r="AT442" s="175" t="s">
        <v>146</v>
      </c>
      <c r="AU442" s="175" t="s">
        <v>82</v>
      </c>
      <c r="AV442" s="14" t="s">
        <v>144</v>
      </c>
      <c r="AW442" s="14" t="s">
        <v>30</v>
      </c>
      <c r="AX442" s="14" t="s">
        <v>80</v>
      </c>
      <c r="AY442" s="175" t="s">
        <v>134</v>
      </c>
    </row>
    <row r="443" spans="1:65" s="2" customFormat="1" ht="24.2" customHeight="1">
      <c r="A443" s="33"/>
      <c r="B443" s="150"/>
      <c r="C443" s="151" t="s">
        <v>527</v>
      </c>
      <c r="D443" s="151" t="s">
        <v>139</v>
      </c>
      <c r="E443" s="152" t="s">
        <v>532</v>
      </c>
      <c r="F443" s="153" t="s">
        <v>533</v>
      </c>
      <c r="G443" s="154" t="s">
        <v>156</v>
      </c>
      <c r="H443" s="155">
        <v>35.6</v>
      </c>
      <c r="I443" s="156"/>
      <c r="J443" s="157">
        <f>ROUND(I443*H443,2)</f>
        <v>0</v>
      </c>
      <c r="K443" s="158"/>
      <c r="L443" s="34"/>
      <c r="M443" s="159" t="s">
        <v>1</v>
      </c>
      <c r="N443" s="160" t="s">
        <v>38</v>
      </c>
      <c r="O443" s="59"/>
      <c r="P443" s="161">
        <f>O443*H443</f>
        <v>0</v>
      </c>
      <c r="Q443" s="161">
        <v>6.4099999999999999E-3</v>
      </c>
      <c r="R443" s="161">
        <f>Q443*H443</f>
        <v>0.22819600000000001</v>
      </c>
      <c r="S443" s="161">
        <v>0</v>
      </c>
      <c r="T443" s="162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63" t="s">
        <v>219</v>
      </c>
      <c r="AT443" s="163" t="s">
        <v>139</v>
      </c>
      <c r="AU443" s="163" t="s">
        <v>82</v>
      </c>
      <c r="AY443" s="18" t="s">
        <v>134</v>
      </c>
      <c r="BE443" s="164">
        <f>IF(N443="základní",J443,0)</f>
        <v>0</v>
      </c>
      <c r="BF443" s="164">
        <f>IF(N443="snížená",J443,0)</f>
        <v>0</v>
      </c>
      <c r="BG443" s="164">
        <f>IF(N443="zákl. přenesená",J443,0)</f>
        <v>0</v>
      </c>
      <c r="BH443" s="164">
        <f>IF(N443="sníž. přenesená",J443,0)</f>
        <v>0</v>
      </c>
      <c r="BI443" s="164">
        <f>IF(N443="nulová",J443,0)</f>
        <v>0</v>
      </c>
      <c r="BJ443" s="18" t="s">
        <v>80</v>
      </c>
      <c r="BK443" s="164">
        <f>ROUND(I443*H443,2)</f>
        <v>0</v>
      </c>
      <c r="BL443" s="18" t="s">
        <v>219</v>
      </c>
      <c r="BM443" s="163" t="s">
        <v>931</v>
      </c>
    </row>
    <row r="444" spans="1:65" s="13" customFormat="1">
      <c r="B444" s="165"/>
      <c r="D444" s="166" t="s">
        <v>146</v>
      </c>
      <c r="E444" s="167" t="s">
        <v>1</v>
      </c>
      <c r="F444" s="168" t="s">
        <v>932</v>
      </c>
      <c r="H444" s="169">
        <v>35.6</v>
      </c>
      <c r="I444" s="170"/>
      <c r="L444" s="165"/>
      <c r="M444" s="171"/>
      <c r="N444" s="172"/>
      <c r="O444" s="172"/>
      <c r="P444" s="172"/>
      <c r="Q444" s="172"/>
      <c r="R444" s="172"/>
      <c r="S444" s="172"/>
      <c r="T444" s="173"/>
      <c r="AT444" s="167" t="s">
        <v>146</v>
      </c>
      <c r="AU444" s="167" t="s">
        <v>82</v>
      </c>
      <c r="AV444" s="13" t="s">
        <v>82</v>
      </c>
      <c r="AW444" s="13" t="s">
        <v>30</v>
      </c>
      <c r="AX444" s="13" t="s">
        <v>73</v>
      </c>
      <c r="AY444" s="167" t="s">
        <v>134</v>
      </c>
    </row>
    <row r="445" spans="1:65" s="14" customFormat="1">
      <c r="B445" s="174"/>
      <c r="D445" s="166" t="s">
        <v>146</v>
      </c>
      <c r="E445" s="175" t="s">
        <v>1</v>
      </c>
      <c r="F445" s="176" t="s">
        <v>148</v>
      </c>
      <c r="H445" s="177">
        <v>35.6</v>
      </c>
      <c r="I445" s="178"/>
      <c r="L445" s="174"/>
      <c r="M445" s="179"/>
      <c r="N445" s="180"/>
      <c r="O445" s="180"/>
      <c r="P445" s="180"/>
      <c r="Q445" s="180"/>
      <c r="R445" s="180"/>
      <c r="S445" s="180"/>
      <c r="T445" s="181"/>
      <c r="AT445" s="175" t="s">
        <v>146</v>
      </c>
      <c r="AU445" s="175" t="s">
        <v>82</v>
      </c>
      <c r="AV445" s="14" t="s">
        <v>144</v>
      </c>
      <c r="AW445" s="14" t="s">
        <v>30</v>
      </c>
      <c r="AX445" s="14" t="s">
        <v>80</v>
      </c>
      <c r="AY445" s="175" t="s">
        <v>134</v>
      </c>
    </row>
    <row r="446" spans="1:65" s="2" customFormat="1" ht="33" customHeight="1">
      <c r="A446" s="33"/>
      <c r="B446" s="150"/>
      <c r="C446" s="151" t="s">
        <v>531</v>
      </c>
      <c r="D446" s="151" t="s">
        <v>139</v>
      </c>
      <c r="E446" s="152" t="s">
        <v>537</v>
      </c>
      <c r="F446" s="153" t="s">
        <v>538</v>
      </c>
      <c r="G446" s="154" t="s">
        <v>206</v>
      </c>
      <c r="H446" s="155">
        <v>6</v>
      </c>
      <c r="I446" s="156"/>
      <c r="J446" s="157">
        <f>ROUND(I446*H446,2)</f>
        <v>0</v>
      </c>
      <c r="K446" s="158"/>
      <c r="L446" s="34"/>
      <c r="M446" s="159" t="s">
        <v>1</v>
      </c>
      <c r="N446" s="160" t="s">
        <v>38</v>
      </c>
      <c r="O446" s="59"/>
      <c r="P446" s="161">
        <f>O446*H446</f>
        <v>0</v>
      </c>
      <c r="Q446" s="161">
        <v>3.5E-4</v>
      </c>
      <c r="R446" s="161">
        <f>Q446*H446</f>
        <v>2.0999999999999999E-3</v>
      </c>
      <c r="S446" s="161">
        <v>0</v>
      </c>
      <c r="T446" s="162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63" t="s">
        <v>219</v>
      </c>
      <c r="AT446" s="163" t="s">
        <v>139</v>
      </c>
      <c r="AU446" s="163" t="s">
        <v>82</v>
      </c>
      <c r="AY446" s="18" t="s">
        <v>134</v>
      </c>
      <c r="BE446" s="164">
        <f>IF(N446="základní",J446,0)</f>
        <v>0</v>
      </c>
      <c r="BF446" s="164">
        <f>IF(N446="snížená",J446,0)</f>
        <v>0</v>
      </c>
      <c r="BG446" s="164">
        <f>IF(N446="zákl. přenesená",J446,0)</f>
        <v>0</v>
      </c>
      <c r="BH446" s="164">
        <f>IF(N446="sníž. přenesená",J446,0)</f>
        <v>0</v>
      </c>
      <c r="BI446" s="164">
        <f>IF(N446="nulová",J446,0)</f>
        <v>0</v>
      </c>
      <c r="BJ446" s="18" t="s">
        <v>80</v>
      </c>
      <c r="BK446" s="164">
        <f>ROUND(I446*H446,2)</f>
        <v>0</v>
      </c>
      <c r="BL446" s="18" t="s">
        <v>219</v>
      </c>
      <c r="BM446" s="163" t="s">
        <v>933</v>
      </c>
    </row>
    <row r="447" spans="1:65" s="13" customFormat="1">
      <c r="B447" s="165"/>
      <c r="D447" s="166" t="s">
        <v>146</v>
      </c>
      <c r="E447" s="167" t="s">
        <v>1</v>
      </c>
      <c r="F447" s="168" t="s">
        <v>135</v>
      </c>
      <c r="H447" s="169">
        <v>6</v>
      </c>
      <c r="I447" s="170"/>
      <c r="L447" s="165"/>
      <c r="M447" s="171"/>
      <c r="N447" s="172"/>
      <c r="O447" s="172"/>
      <c r="P447" s="172"/>
      <c r="Q447" s="172"/>
      <c r="R447" s="172"/>
      <c r="S447" s="172"/>
      <c r="T447" s="173"/>
      <c r="AT447" s="167" t="s">
        <v>146</v>
      </c>
      <c r="AU447" s="167" t="s">
        <v>82</v>
      </c>
      <c r="AV447" s="13" t="s">
        <v>82</v>
      </c>
      <c r="AW447" s="13" t="s">
        <v>30</v>
      </c>
      <c r="AX447" s="13" t="s">
        <v>80</v>
      </c>
      <c r="AY447" s="167" t="s">
        <v>134</v>
      </c>
    </row>
    <row r="448" spans="1:65" s="2" customFormat="1" ht="24.2" customHeight="1">
      <c r="A448" s="33"/>
      <c r="B448" s="150"/>
      <c r="C448" s="151" t="s">
        <v>536</v>
      </c>
      <c r="D448" s="151" t="s">
        <v>139</v>
      </c>
      <c r="E448" s="152" t="s">
        <v>541</v>
      </c>
      <c r="F448" s="153" t="s">
        <v>542</v>
      </c>
      <c r="G448" s="154" t="s">
        <v>156</v>
      </c>
      <c r="H448" s="155">
        <v>84</v>
      </c>
      <c r="I448" s="156"/>
      <c r="J448" s="157">
        <f>ROUND(I448*H448,2)</f>
        <v>0</v>
      </c>
      <c r="K448" s="158"/>
      <c r="L448" s="34"/>
      <c r="M448" s="159" t="s">
        <v>1</v>
      </c>
      <c r="N448" s="160" t="s">
        <v>38</v>
      </c>
      <c r="O448" s="59"/>
      <c r="P448" s="161">
        <f>O448*H448</f>
        <v>0</v>
      </c>
      <c r="Q448" s="161">
        <v>3.7699999999999999E-3</v>
      </c>
      <c r="R448" s="161">
        <f>Q448*H448</f>
        <v>0.31668000000000002</v>
      </c>
      <c r="S448" s="161">
        <v>0</v>
      </c>
      <c r="T448" s="162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63" t="s">
        <v>219</v>
      </c>
      <c r="AT448" s="163" t="s">
        <v>139</v>
      </c>
      <c r="AU448" s="163" t="s">
        <v>82</v>
      </c>
      <c r="AY448" s="18" t="s">
        <v>134</v>
      </c>
      <c r="BE448" s="164">
        <f>IF(N448="základní",J448,0)</f>
        <v>0</v>
      </c>
      <c r="BF448" s="164">
        <f>IF(N448="snížená",J448,0)</f>
        <v>0</v>
      </c>
      <c r="BG448" s="164">
        <f>IF(N448="zákl. přenesená",J448,0)</f>
        <v>0</v>
      </c>
      <c r="BH448" s="164">
        <f>IF(N448="sníž. přenesená",J448,0)</f>
        <v>0</v>
      </c>
      <c r="BI448" s="164">
        <f>IF(N448="nulová",J448,0)</f>
        <v>0</v>
      </c>
      <c r="BJ448" s="18" t="s">
        <v>80</v>
      </c>
      <c r="BK448" s="164">
        <f>ROUND(I448*H448,2)</f>
        <v>0</v>
      </c>
      <c r="BL448" s="18" t="s">
        <v>219</v>
      </c>
      <c r="BM448" s="163" t="s">
        <v>934</v>
      </c>
    </row>
    <row r="449" spans="1:65" s="13" customFormat="1">
      <c r="B449" s="165"/>
      <c r="D449" s="166" t="s">
        <v>146</v>
      </c>
      <c r="E449" s="167" t="s">
        <v>1</v>
      </c>
      <c r="F449" s="168" t="s">
        <v>898</v>
      </c>
      <c r="H449" s="169">
        <v>84</v>
      </c>
      <c r="I449" s="170"/>
      <c r="L449" s="165"/>
      <c r="M449" s="171"/>
      <c r="N449" s="172"/>
      <c r="O449" s="172"/>
      <c r="P449" s="172"/>
      <c r="Q449" s="172"/>
      <c r="R449" s="172"/>
      <c r="S449" s="172"/>
      <c r="T449" s="173"/>
      <c r="AT449" s="167" t="s">
        <v>146</v>
      </c>
      <c r="AU449" s="167" t="s">
        <v>82</v>
      </c>
      <c r="AV449" s="13" t="s">
        <v>82</v>
      </c>
      <c r="AW449" s="13" t="s">
        <v>30</v>
      </c>
      <c r="AX449" s="13" t="s">
        <v>73</v>
      </c>
      <c r="AY449" s="167" t="s">
        <v>134</v>
      </c>
    </row>
    <row r="450" spans="1:65" s="14" customFormat="1">
      <c r="B450" s="174"/>
      <c r="D450" s="166" t="s">
        <v>146</v>
      </c>
      <c r="E450" s="175" t="s">
        <v>1</v>
      </c>
      <c r="F450" s="176" t="s">
        <v>148</v>
      </c>
      <c r="H450" s="177">
        <v>84</v>
      </c>
      <c r="I450" s="178"/>
      <c r="L450" s="174"/>
      <c r="M450" s="179"/>
      <c r="N450" s="180"/>
      <c r="O450" s="180"/>
      <c r="P450" s="180"/>
      <c r="Q450" s="180"/>
      <c r="R450" s="180"/>
      <c r="S450" s="180"/>
      <c r="T450" s="181"/>
      <c r="AT450" s="175" t="s">
        <v>146</v>
      </c>
      <c r="AU450" s="175" t="s">
        <v>82</v>
      </c>
      <c r="AV450" s="14" t="s">
        <v>144</v>
      </c>
      <c r="AW450" s="14" t="s">
        <v>30</v>
      </c>
      <c r="AX450" s="14" t="s">
        <v>80</v>
      </c>
      <c r="AY450" s="175" t="s">
        <v>134</v>
      </c>
    </row>
    <row r="451" spans="1:65" s="2" customFormat="1" ht="24.2" customHeight="1">
      <c r="A451" s="33"/>
      <c r="B451" s="150"/>
      <c r="C451" s="151" t="s">
        <v>540</v>
      </c>
      <c r="D451" s="151" t="s">
        <v>139</v>
      </c>
      <c r="E451" s="152" t="s">
        <v>935</v>
      </c>
      <c r="F451" s="153" t="s">
        <v>546</v>
      </c>
      <c r="G451" s="154" t="s">
        <v>547</v>
      </c>
      <c r="H451" s="155">
        <v>7</v>
      </c>
      <c r="I451" s="156"/>
      <c r="J451" s="157">
        <f>ROUND(I451*H451,2)</f>
        <v>0</v>
      </c>
      <c r="K451" s="158"/>
      <c r="L451" s="34"/>
      <c r="M451" s="159" t="s">
        <v>1</v>
      </c>
      <c r="N451" s="160" t="s">
        <v>38</v>
      </c>
      <c r="O451" s="59"/>
      <c r="P451" s="161">
        <f>O451*H451</f>
        <v>0</v>
      </c>
      <c r="Q451" s="161">
        <v>0</v>
      </c>
      <c r="R451" s="161">
        <f>Q451*H451</f>
        <v>0</v>
      </c>
      <c r="S451" s="161">
        <v>0</v>
      </c>
      <c r="T451" s="162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63" t="s">
        <v>219</v>
      </c>
      <c r="AT451" s="163" t="s">
        <v>139</v>
      </c>
      <c r="AU451" s="163" t="s">
        <v>82</v>
      </c>
      <c r="AY451" s="18" t="s">
        <v>134</v>
      </c>
      <c r="BE451" s="164">
        <f>IF(N451="základní",J451,0)</f>
        <v>0</v>
      </c>
      <c r="BF451" s="164">
        <f>IF(N451="snížená",J451,0)</f>
        <v>0</v>
      </c>
      <c r="BG451" s="164">
        <f>IF(N451="zákl. přenesená",J451,0)</f>
        <v>0</v>
      </c>
      <c r="BH451" s="164">
        <f>IF(N451="sníž. přenesená",J451,0)</f>
        <v>0</v>
      </c>
      <c r="BI451" s="164">
        <f>IF(N451="nulová",J451,0)</f>
        <v>0</v>
      </c>
      <c r="BJ451" s="18" t="s">
        <v>80</v>
      </c>
      <c r="BK451" s="164">
        <f>ROUND(I451*H451,2)</f>
        <v>0</v>
      </c>
      <c r="BL451" s="18" t="s">
        <v>219</v>
      </c>
      <c r="BM451" s="163" t="s">
        <v>936</v>
      </c>
    </row>
    <row r="452" spans="1:65" s="13" customFormat="1">
      <c r="B452" s="165"/>
      <c r="D452" s="166" t="s">
        <v>146</v>
      </c>
      <c r="E452" s="167" t="s">
        <v>1</v>
      </c>
      <c r="F452" s="168" t="s">
        <v>937</v>
      </c>
      <c r="H452" s="169">
        <v>7</v>
      </c>
      <c r="I452" s="170"/>
      <c r="L452" s="165"/>
      <c r="M452" s="171"/>
      <c r="N452" s="172"/>
      <c r="O452" s="172"/>
      <c r="P452" s="172"/>
      <c r="Q452" s="172"/>
      <c r="R452" s="172"/>
      <c r="S452" s="172"/>
      <c r="T452" s="173"/>
      <c r="AT452" s="167" t="s">
        <v>146</v>
      </c>
      <c r="AU452" s="167" t="s">
        <v>82</v>
      </c>
      <c r="AV452" s="13" t="s">
        <v>82</v>
      </c>
      <c r="AW452" s="13" t="s">
        <v>30</v>
      </c>
      <c r="AX452" s="13" t="s">
        <v>73</v>
      </c>
      <c r="AY452" s="167" t="s">
        <v>134</v>
      </c>
    </row>
    <row r="453" spans="1:65" s="14" customFormat="1">
      <c r="B453" s="174"/>
      <c r="D453" s="166" t="s">
        <v>146</v>
      </c>
      <c r="E453" s="175" t="s">
        <v>1</v>
      </c>
      <c r="F453" s="176" t="s">
        <v>148</v>
      </c>
      <c r="H453" s="177">
        <v>7</v>
      </c>
      <c r="I453" s="178"/>
      <c r="L453" s="174"/>
      <c r="M453" s="179"/>
      <c r="N453" s="180"/>
      <c r="O453" s="180"/>
      <c r="P453" s="180"/>
      <c r="Q453" s="180"/>
      <c r="R453" s="180"/>
      <c r="S453" s="180"/>
      <c r="T453" s="181"/>
      <c r="AT453" s="175" t="s">
        <v>146</v>
      </c>
      <c r="AU453" s="175" t="s">
        <v>82</v>
      </c>
      <c r="AV453" s="14" t="s">
        <v>144</v>
      </c>
      <c r="AW453" s="14" t="s">
        <v>30</v>
      </c>
      <c r="AX453" s="14" t="s">
        <v>80</v>
      </c>
      <c r="AY453" s="175" t="s">
        <v>134</v>
      </c>
    </row>
    <row r="454" spans="1:65" s="2" customFormat="1" ht="24.2" customHeight="1">
      <c r="A454" s="33"/>
      <c r="B454" s="150"/>
      <c r="C454" s="151" t="s">
        <v>544</v>
      </c>
      <c r="D454" s="151" t="s">
        <v>139</v>
      </c>
      <c r="E454" s="152" t="s">
        <v>556</v>
      </c>
      <c r="F454" s="153" t="s">
        <v>557</v>
      </c>
      <c r="G454" s="154" t="s">
        <v>235</v>
      </c>
      <c r="H454" s="155">
        <v>6.024</v>
      </c>
      <c r="I454" s="156"/>
      <c r="J454" s="157">
        <f>ROUND(I454*H454,2)</f>
        <v>0</v>
      </c>
      <c r="K454" s="158"/>
      <c r="L454" s="34"/>
      <c r="M454" s="159" t="s">
        <v>1</v>
      </c>
      <c r="N454" s="160" t="s">
        <v>38</v>
      </c>
      <c r="O454" s="59"/>
      <c r="P454" s="161">
        <f>O454*H454</f>
        <v>0</v>
      </c>
      <c r="Q454" s="161">
        <v>0</v>
      </c>
      <c r="R454" s="161">
        <f>Q454*H454</f>
        <v>0</v>
      </c>
      <c r="S454" s="161">
        <v>0</v>
      </c>
      <c r="T454" s="162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63" t="s">
        <v>219</v>
      </c>
      <c r="AT454" s="163" t="s">
        <v>139</v>
      </c>
      <c r="AU454" s="163" t="s">
        <v>82</v>
      </c>
      <c r="AY454" s="18" t="s">
        <v>134</v>
      </c>
      <c r="BE454" s="164">
        <f>IF(N454="základní",J454,0)</f>
        <v>0</v>
      </c>
      <c r="BF454" s="164">
        <f>IF(N454="snížená",J454,0)</f>
        <v>0</v>
      </c>
      <c r="BG454" s="164">
        <f>IF(N454="zákl. přenesená",J454,0)</f>
        <v>0</v>
      </c>
      <c r="BH454" s="164">
        <f>IF(N454="sníž. přenesená",J454,0)</f>
        <v>0</v>
      </c>
      <c r="BI454" s="164">
        <f>IF(N454="nulová",J454,0)</f>
        <v>0</v>
      </c>
      <c r="BJ454" s="18" t="s">
        <v>80</v>
      </c>
      <c r="BK454" s="164">
        <f>ROUND(I454*H454,2)</f>
        <v>0</v>
      </c>
      <c r="BL454" s="18" t="s">
        <v>219</v>
      </c>
      <c r="BM454" s="163" t="s">
        <v>938</v>
      </c>
    </row>
    <row r="455" spans="1:65" s="12" customFormat="1" ht="22.9" customHeight="1">
      <c r="B455" s="137"/>
      <c r="D455" s="138" t="s">
        <v>72</v>
      </c>
      <c r="E455" s="148" t="s">
        <v>559</v>
      </c>
      <c r="F455" s="148" t="s">
        <v>560</v>
      </c>
      <c r="I455" s="140"/>
      <c r="J455" s="149">
        <f>BK455</f>
        <v>0</v>
      </c>
      <c r="L455" s="137"/>
      <c r="M455" s="142"/>
      <c r="N455" s="143"/>
      <c r="O455" s="143"/>
      <c r="P455" s="144">
        <f>SUM(P456:P484)</f>
        <v>0</v>
      </c>
      <c r="Q455" s="143"/>
      <c r="R455" s="144">
        <f>SUM(R456:R484)</f>
        <v>0.32146600000000009</v>
      </c>
      <c r="S455" s="143"/>
      <c r="T455" s="145">
        <f>SUM(T456:T484)</f>
        <v>13.64836</v>
      </c>
      <c r="AR455" s="138" t="s">
        <v>82</v>
      </c>
      <c r="AT455" s="146" t="s">
        <v>72</v>
      </c>
      <c r="AU455" s="146" t="s">
        <v>80</v>
      </c>
      <c r="AY455" s="138" t="s">
        <v>134</v>
      </c>
      <c r="BK455" s="147">
        <f>SUM(BK456:BK484)</f>
        <v>0</v>
      </c>
    </row>
    <row r="456" spans="1:65" s="2" customFormat="1" ht="24.2" customHeight="1">
      <c r="A456" s="33"/>
      <c r="B456" s="150"/>
      <c r="C456" s="151" t="s">
        <v>550</v>
      </c>
      <c r="D456" s="151" t="s">
        <v>139</v>
      </c>
      <c r="E456" s="152" t="s">
        <v>562</v>
      </c>
      <c r="F456" s="153" t="s">
        <v>563</v>
      </c>
      <c r="G456" s="154" t="s">
        <v>156</v>
      </c>
      <c r="H456" s="155">
        <v>62</v>
      </c>
      <c r="I456" s="156"/>
      <c r="J456" s="157">
        <f>ROUND(I456*H456,2)</f>
        <v>0</v>
      </c>
      <c r="K456" s="158"/>
      <c r="L456" s="34"/>
      <c r="M456" s="159" t="s">
        <v>1</v>
      </c>
      <c r="N456" s="160" t="s">
        <v>38</v>
      </c>
      <c r="O456" s="59"/>
      <c r="P456" s="161">
        <f>O456*H456</f>
        <v>0</v>
      </c>
      <c r="Q456" s="161">
        <v>0</v>
      </c>
      <c r="R456" s="161">
        <f>Q456*H456</f>
        <v>0</v>
      </c>
      <c r="S456" s="161">
        <v>0</v>
      </c>
      <c r="T456" s="162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63" t="s">
        <v>219</v>
      </c>
      <c r="AT456" s="163" t="s">
        <v>139</v>
      </c>
      <c r="AU456" s="163" t="s">
        <v>82</v>
      </c>
      <c r="AY456" s="18" t="s">
        <v>134</v>
      </c>
      <c r="BE456" s="164">
        <f>IF(N456="základní",J456,0)</f>
        <v>0</v>
      </c>
      <c r="BF456" s="164">
        <f>IF(N456="snížená",J456,0)</f>
        <v>0</v>
      </c>
      <c r="BG456" s="164">
        <f>IF(N456="zákl. přenesená",J456,0)</f>
        <v>0</v>
      </c>
      <c r="BH456" s="164">
        <f>IF(N456="sníž. přenesená",J456,0)</f>
        <v>0</v>
      </c>
      <c r="BI456" s="164">
        <f>IF(N456="nulová",J456,0)</f>
        <v>0</v>
      </c>
      <c r="BJ456" s="18" t="s">
        <v>80</v>
      </c>
      <c r="BK456" s="164">
        <f>ROUND(I456*H456,2)</f>
        <v>0</v>
      </c>
      <c r="BL456" s="18" t="s">
        <v>219</v>
      </c>
      <c r="BM456" s="163" t="s">
        <v>939</v>
      </c>
    </row>
    <row r="457" spans="1:65" s="13" customFormat="1">
      <c r="B457" s="165"/>
      <c r="D457" s="166" t="s">
        <v>146</v>
      </c>
      <c r="E457" s="167" t="s">
        <v>1</v>
      </c>
      <c r="F457" s="168" t="s">
        <v>889</v>
      </c>
      <c r="H457" s="169">
        <v>62</v>
      </c>
      <c r="I457" s="170"/>
      <c r="L457" s="165"/>
      <c r="M457" s="171"/>
      <c r="N457" s="172"/>
      <c r="O457" s="172"/>
      <c r="P457" s="172"/>
      <c r="Q457" s="172"/>
      <c r="R457" s="172"/>
      <c r="S457" s="172"/>
      <c r="T457" s="173"/>
      <c r="AT457" s="167" t="s">
        <v>146</v>
      </c>
      <c r="AU457" s="167" t="s">
        <v>82</v>
      </c>
      <c r="AV457" s="13" t="s">
        <v>82</v>
      </c>
      <c r="AW457" s="13" t="s">
        <v>30</v>
      </c>
      <c r="AX457" s="13" t="s">
        <v>73</v>
      </c>
      <c r="AY457" s="167" t="s">
        <v>134</v>
      </c>
    </row>
    <row r="458" spans="1:65" s="14" customFormat="1">
      <c r="B458" s="174"/>
      <c r="D458" s="166" t="s">
        <v>146</v>
      </c>
      <c r="E458" s="175" t="s">
        <v>1</v>
      </c>
      <c r="F458" s="176" t="s">
        <v>148</v>
      </c>
      <c r="H458" s="177">
        <v>62</v>
      </c>
      <c r="I458" s="178"/>
      <c r="L458" s="174"/>
      <c r="M458" s="179"/>
      <c r="N458" s="180"/>
      <c r="O458" s="180"/>
      <c r="P458" s="180"/>
      <c r="Q458" s="180"/>
      <c r="R458" s="180"/>
      <c r="S458" s="180"/>
      <c r="T458" s="181"/>
      <c r="AT458" s="175" t="s">
        <v>146</v>
      </c>
      <c r="AU458" s="175" t="s">
        <v>82</v>
      </c>
      <c r="AV458" s="14" t="s">
        <v>144</v>
      </c>
      <c r="AW458" s="14" t="s">
        <v>30</v>
      </c>
      <c r="AX458" s="14" t="s">
        <v>80</v>
      </c>
      <c r="AY458" s="175" t="s">
        <v>134</v>
      </c>
    </row>
    <row r="459" spans="1:65" s="2" customFormat="1" ht="16.5" customHeight="1">
      <c r="A459" s="33"/>
      <c r="B459" s="150"/>
      <c r="C459" s="151" t="s">
        <v>555</v>
      </c>
      <c r="D459" s="151" t="s">
        <v>139</v>
      </c>
      <c r="E459" s="152" t="s">
        <v>566</v>
      </c>
      <c r="F459" s="153" t="s">
        <v>567</v>
      </c>
      <c r="G459" s="154" t="s">
        <v>156</v>
      </c>
      <c r="H459" s="155">
        <v>63</v>
      </c>
      <c r="I459" s="156"/>
      <c r="J459" s="157">
        <f>ROUND(I459*H459,2)</f>
        <v>0</v>
      </c>
      <c r="K459" s="158"/>
      <c r="L459" s="34"/>
      <c r="M459" s="159" t="s">
        <v>1</v>
      </c>
      <c r="N459" s="160" t="s">
        <v>38</v>
      </c>
      <c r="O459" s="59"/>
      <c r="P459" s="161">
        <f>O459*H459</f>
        <v>0</v>
      </c>
      <c r="Q459" s="161">
        <v>1.0000000000000001E-5</v>
      </c>
      <c r="R459" s="161">
        <f>Q459*H459</f>
        <v>6.3000000000000003E-4</v>
      </c>
      <c r="S459" s="161">
        <v>0</v>
      </c>
      <c r="T459" s="162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63" t="s">
        <v>219</v>
      </c>
      <c r="AT459" s="163" t="s">
        <v>139</v>
      </c>
      <c r="AU459" s="163" t="s">
        <v>82</v>
      </c>
      <c r="AY459" s="18" t="s">
        <v>134</v>
      </c>
      <c r="BE459" s="164">
        <f>IF(N459="základní",J459,0)</f>
        <v>0</v>
      </c>
      <c r="BF459" s="164">
        <f>IF(N459="snížená",J459,0)</f>
        <v>0</v>
      </c>
      <c r="BG459" s="164">
        <f>IF(N459="zákl. přenesená",J459,0)</f>
        <v>0</v>
      </c>
      <c r="BH459" s="164">
        <f>IF(N459="sníž. přenesená",J459,0)</f>
        <v>0</v>
      </c>
      <c r="BI459" s="164">
        <f>IF(N459="nulová",J459,0)</f>
        <v>0</v>
      </c>
      <c r="BJ459" s="18" t="s">
        <v>80</v>
      </c>
      <c r="BK459" s="164">
        <f>ROUND(I459*H459,2)</f>
        <v>0</v>
      </c>
      <c r="BL459" s="18" t="s">
        <v>219</v>
      </c>
      <c r="BM459" s="163" t="s">
        <v>940</v>
      </c>
    </row>
    <row r="460" spans="1:65" s="13" customFormat="1">
      <c r="B460" s="165"/>
      <c r="D460" s="166" t="s">
        <v>146</v>
      </c>
      <c r="E460" s="167" t="s">
        <v>1</v>
      </c>
      <c r="F460" s="168" t="s">
        <v>941</v>
      </c>
      <c r="H460" s="169">
        <v>63</v>
      </c>
      <c r="I460" s="170"/>
      <c r="L460" s="165"/>
      <c r="M460" s="171"/>
      <c r="N460" s="172"/>
      <c r="O460" s="172"/>
      <c r="P460" s="172"/>
      <c r="Q460" s="172"/>
      <c r="R460" s="172"/>
      <c r="S460" s="172"/>
      <c r="T460" s="173"/>
      <c r="AT460" s="167" t="s">
        <v>146</v>
      </c>
      <c r="AU460" s="167" t="s">
        <v>82</v>
      </c>
      <c r="AV460" s="13" t="s">
        <v>82</v>
      </c>
      <c r="AW460" s="13" t="s">
        <v>30</v>
      </c>
      <c r="AX460" s="13" t="s">
        <v>73</v>
      </c>
      <c r="AY460" s="167" t="s">
        <v>134</v>
      </c>
    </row>
    <row r="461" spans="1:65" s="14" customFormat="1">
      <c r="B461" s="174"/>
      <c r="D461" s="166" t="s">
        <v>146</v>
      </c>
      <c r="E461" s="175" t="s">
        <v>1</v>
      </c>
      <c r="F461" s="176" t="s">
        <v>148</v>
      </c>
      <c r="H461" s="177">
        <v>63</v>
      </c>
      <c r="I461" s="178"/>
      <c r="L461" s="174"/>
      <c r="M461" s="179"/>
      <c r="N461" s="180"/>
      <c r="O461" s="180"/>
      <c r="P461" s="180"/>
      <c r="Q461" s="180"/>
      <c r="R461" s="180"/>
      <c r="S461" s="180"/>
      <c r="T461" s="181"/>
      <c r="AT461" s="175" t="s">
        <v>146</v>
      </c>
      <c r="AU461" s="175" t="s">
        <v>82</v>
      </c>
      <c r="AV461" s="14" t="s">
        <v>144</v>
      </c>
      <c r="AW461" s="14" t="s">
        <v>30</v>
      </c>
      <c r="AX461" s="14" t="s">
        <v>80</v>
      </c>
      <c r="AY461" s="175" t="s">
        <v>134</v>
      </c>
    </row>
    <row r="462" spans="1:65" s="2" customFormat="1" ht="24.2" customHeight="1">
      <c r="A462" s="33"/>
      <c r="B462" s="150"/>
      <c r="C462" s="190" t="s">
        <v>561</v>
      </c>
      <c r="D462" s="190" t="s">
        <v>159</v>
      </c>
      <c r="E462" s="191" t="s">
        <v>571</v>
      </c>
      <c r="F462" s="192" t="s">
        <v>572</v>
      </c>
      <c r="G462" s="193" t="s">
        <v>206</v>
      </c>
      <c r="H462" s="194">
        <v>13</v>
      </c>
      <c r="I462" s="195"/>
      <c r="J462" s="196">
        <f>ROUND(I462*H462,2)</f>
        <v>0</v>
      </c>
      <c r="K462" s="197"/>
      <c r="L462" s="198"/>
      <c r="M462" s="199" t="s">
        <v>1</v>
      </c>
      <c r="N462" s="200" t="s">
        <v>38</v>
      </c>
      <c r="O462" s="59"/>
      <c r="P462" s="161">
        <f>O462*H462</f>
        <v>0</v>
      </c>
      <c r="Q462" s="161">
        <v>5.0000000000000001E-4</v>
      </c>
      <c r="R462" s="161">
        <f>Q462*H462</f>
        <v>6.5000000000000006E-3</v>
      </c>
      <c r="S462" s="161">
        <v>0</v>
      </c>
      <c r="T462" s="162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63" t="s">
        <v>319</v>
      </c>
      <c r="AT462" s="163" t="s">
        <v>159</v>
      </c>
      <c r="AU462" s="163" t="s">
        <v>82</v>
      </c>
      <c r="AY462" s="18" t="s">
        <v>134</v>
      </c>
      <c r="BE462" s="164">
        <f>IF(N462="základní",J462,0)</f>
        <v>0</v>
      </c>
      <c r="BF462" s="164">
        <f>IF(N462="snížená",J462,0)</f>
        <v>0</v>
      </c>
      <c r="BG462" s="164">
        <f>IF(N462="zákl. přenesená",J462,0)</f>
        <v>0</v>
      </c>
      <c r="BH462" s="164">
        <f>IF(N462="sníž. přenesená",J462,0)</f>
        <v>0</v>
      </c>
      <c r="BI462" s="164">
        <f>IF(N462="nulová",J462,0)</f>
        <v>0</v>
      </c>
      <c r="BJ462" s="18" t="s">
        <v>80</v>
      </c>
      <c r="BK462" s="164">
        <f>ROUND(I462*H462,2)</f>
        <v>0</v>
      </c>
      <c r="BL462" s="18" t="s">
        <v>219</v>
      </c>
      <c r="BM462" s="163" t="s">
        <v>942</v>
      </c>
    </row>
    <row r="463" spans="1:65" s="13" customFormat="1">
      <c r="B463" s="165"/>
      <c r="D463" s="166" t="s">
        <v>146</v>
      </c>
      <c r="E463" s="167" t="s">
        <v>1</v>
      </c>
      <c r="F463" s="168">
        <v>13</v>
      </c>
      <c r="H463" s="169">
        <v>13</v>
      </c>
      <c r="I463" s="170"/>
      <c r="L463" s="165"/>
      <c r="M463" s="171"/>
      <c r="N463" s="172"/>
      <c r="O463" s="172"/>
      <c r="P463" s="172"/>
      <c r="Q463" s="172"/>
      <c r="R463" s="172"/>
      <c r="S463" s="172"/>
      <c r="T463" s="173"/>
      <c r="AT463" s="167" t="s">
        <v>146</v>
      </c>
      <c r="AU463" s="167" t="s">
        <v>82</v>
      </c>
      <c r="AV463" s="13" t="s">
        <v>82</v>
      </c>
      <c r="AW463" s="13" t="s">
        <v>30</v>
      </c>
      <c r="AX463" s="13" t="s">
        <v>73</v>
      </c>
      <c r="AY463" s="167" t="s">
        <v>134</v>
      </c>
    </row>
    <row r="464" spans="1:65" s="14" customFormat="1">
      <c r="B464" s="174"/>
      <c r="D464" s="166" t="s">
        <v>146</v>
      </c>
      <c r="E464" s="175" t="s">
        <v>1</v>
      </c>
      <c r="F464" s="176" t="s">
        <v>148</v>
      </c>
      <c r="H464" s="177">
        <v>13</v>
      </c>
      <c r="I464" s="178"/>
      <c r="L464" s="174"/>
      <c r="M464" s="179"/>
      <c r="N464" s="180"/>
      <c r="O464" s="180"/>
      <c r="P464" s="180"/>
      <c r="Q464" s="180"/>
      <c r="R464" s="180"/>
      <c r="S464" s="180"/>
      <c r="T464" s="181"/>
      <c r="AT464" s="175" t="s">
        <v>146</v>
      </c>
      <c r="AU464" s="175" t="s">
        <v>82</v>
      </c>
      <c r="AV464" s="14" t="s">
        <v>144</v>
      </c>
      <c r="AW464" s="14" t="s">
        <v>30</v>
      </c>
      <c r="AX464" s="14" t="s">
        <v>80</v>
      </c>
      <c r="AY464" s="175" t="s">
        <v>134</v>
      </c>
    </row>
    <row r="465" spans="1:65" s="2" customFormat="1" ht="24.2" customHeight="1">
      <c r="A465" s="33"/>
      <c r="B465" s="150"/>
      <c r="C465" s="151" t="s">
        <v>565</v>
      </c>
      <c r="D465" s="151" t="s">
        <v>139</v>
      </c>
      <c r="E465" s="152" t="s">
        <v>575</v>
      </c>
      <c r="F465" s="153" t="s">
        <v>576</v>
      </c>
      <c r="G465" s="154" t="s">
        <v>142</v>
      </c>
      <c r="H465" s="155">
        <v>752</v>
      </c>
      <c r="I465" s="156"/>
      <c r="J465" s="157">
        <f>ROUND(I465*H465,2)</f>
        <v>0</v>
      </c>
      <c r="K465" s="158"/>
      <c r="L465" s="34"/>
      <c r="M465" s="159" t="s">
        <v>1</v>
      </c>
      <c r="N465" s="160" t="s">
        <v>38</v>
      </c>
      <c r="O465" s="59"/>
      <c r="P465" s="161">
        <f>O465*H465</f>
        <v>0</v>
      </c>
      <c r="Q465" s="161">
        <v>0</v>
      </c>
      <c r="R465" s="161">
        <f>Q465*H465</f>
        <v>0</v>
      </c>
      <c r="S465" s="161">
        <v>1.7780000000000001E-2</v>
      </c>
      <c r="T465" s="162">
        <f>S465*H465</f>
        <v>13.370560000000001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63" t="s">
        <v>219</v>
      </c>
      <c r="AT465" s="163" t="s">
        <v>139</v>
      </c>
      <c r="AU465" s="163" t="s">
        <v>82</v>
      </c>
      <c r="AY465" s="18" t="s">
        <v>134</v>
      </c>
      <c r="BE465" s="164">
        <f>IF(N465="základní",J465,0)</f>
        <v>0</v>
      </c>
      <c r="BF465" s="164">
        <f>IF(N465="snížená",J465,0)</f>
        <v>0</v>
      </c>
      <c r="BG465" s="164">
        <f>IF(N465="zákl. přenesená",J465,0)</f>
        <v>0</v>
      </c>
      <c r="BH465" s="164">
        <f>IF(N465="sníž. přenesená",J465,0)</f>
        <v>0</v>
      </c>
      <c r="BI465" s="164">
        <f>IF(N465="nulová",J465,0)</f>
        <v>0</v>
      </c>
      <c r="BJ465" s="18" t="s">
        <v>80</v>
      </c>
      <c r="BK465" s="164">
        <f>ROUND(I465*H465,2)</f>
        <v>0</v>
      </c>
      <c r="BL465" s="18" t="s">
        <v>219</v>
      </c>
      <c r="BM465" s="163" t="s">
        <v>943</v>
      </c>
    </row>
    <row r="466" spans="1:65" s="13" customFormat="1">
      <c r="B466" s="165"/>
      <c r="D466" s="166" t="s">
        <v>146</v>
      </c>
      <c r="E466" s="167" t="s">
        <v>1</v>
      </c>
      <c r="F466" s="168">
        <v>752</v>
      </c>
      <c r="H466" s="169">
        <v>752</v>
      </c>
      <c r="I466" s="170"/>
      <c r="L466" s="165"/>
      <c r="M466" s="171"/>
      <c r="N466" s="172"/>
      <c r="O466" s="172"/>
      <c r="P466" s="172"/>
      <c r="Q466" s="172"/>
      <c r="R466" s="172"/>
      <c r="S466" s="172"/>
      <c r="T466" s="173"/>
      <c r="AT466" s="167" t="s">
        <v>146</v>
      </c>
      <c r="AU466" s="167" t="s">
        <v>82</v>
      </c>
      <c r="AV466" s="13" t="s">
        <v>82</v>
      </c>
      <c r="AW466" s="13" t="s">
        <v>30</v>
      </c>
      <c r="AX466" s="13" t="s">
        <v>73</v>
      </c>
      <c r="AY466" s="167" t="s">
        <v>134</v>
      </c>
    </row>
    <row r="467" spans="1:65" s="14" customFormat="1">
      <c r="B467" s="174"/>
      <c r="D467" s="166" t="s">
        <v>146</v>
      </c>
      <c r="E467" s="175" t="s">
        <v>1</v>
      </c>
      <c r="F467" s="176" t="s">
        <v>148</v>
      </c>
      <c r="H467" s="177">
        <v>752</v>
      </c>
      <c r="I467" s="178"/>
      <c r="L467" s="174"/>
      <c r="M467" s="179"/>
      <c r="N467" s="180"/>
      <c r="O467" s="180"/>
      <c r="P467" s="180"/>
      <c r="Q467" s="180"/>
      <c r="R467" s="180"/>
      <c r="S467" s="180"/>
      <c r="T467" s="181"/>
      <c r="AT467" s="175" t="s">
        <v>146</v>
      </c>
      <c r="AU467" s="175" t="s">
        <v>82</v>
      </c>
      <c r="AV467" s="14" t="s">
        <v>144</v>
      </c>
      <c r="AW467" s="14" t="s">
        <v>30</v>
      </c>
      <c r="AX467" s="14" t="s">
        <v>80</v>
      </c>
      <c r="AY467" s="175" t="s">
        <v>134</v>
      </c>
    </row>
    <row r="468" spans="1:65" s="2" customFormat="1" ht="37.9" customHeight="1">
      <c r="A468" s="33"/>
      <c r="B468" s="150"/>
      <c r="C468" s="151" t="s">
        <v>570</v>
      </c>
      <c r="D468" s="151" t="s">
        <v>139</v>
      </c>
      <c r="E468" s="152" t="s">
        <v>579</v>
      </c>
      <c r="F468" s="153" t="s">
        <v>580</v>
      </c>
      <c r="G468" s="154" t="s">
        <v>156</v>
      </c>
      <c r="H468" s="155">
        <v>60</v>
      </c>
      <c r="I468" s="156"/>
      <c r="J468" s="157">
        <f>ROUND(I468*H468,2)</f>
        <v>0</v>
      </c>
      <c r="K468" s="158"/>
      <c r="L468" s="34"/>
      <c r="M468" s="159" t="s">
        <v>1</v>
      </c>
      <c r="N468" s="160" t="s">
        <v>38</v>
      </c>
      <c r="O468" s="59"/>
      <c r="P468" s="161">
        <f>O468*H468</f>
        <v>0</v>
      </c>
      <c r="Q468" s="161">
        <v>0</v>
      </c>
      <c r="R468" s="161">
        <f>Q468*H468</f>
        <v>0</v>
      </c>
      <c r="S468" s="161">
        <v>4.6299999999999996E-3</v>
      </c>
      <c r="T468" s="162">
        <f>S468*H468</f>
        <v>0.27779999999999999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63" t="s">
        <v>219</v>
      </c>
      <c r="AT468" s="163" t="s">
        <v>139</v>
      </c>
      <c r="AU468" s="163" t="s">
        <v>82</v>
      </c>
      <c r="AY468" s="18" t="s">
        <v>134</v>
      </c>
      <c r="BE468" s="164">
        <f>IF(N468="základní",J468,0)</f>
        <v>0</v>
      </c>
      <c r="BF468" s="164">
        <f>IF(N468="snížená",J468,0)</f>
        <v>0</v>
      </c>
      <c r="BG468" s="164">
        <f>IF(N468="zákl. přenesená",J468,0)</f>
        <v>0</v>
      </c>
      <c r="BH468" s="164">
        <f>IF(N468="sníž. přenesená",J468,0)</f>
        <v>0</v>
      </c>
      <c r="BI468" s="164">
        <f>IF(N468="nulová",J468,0)</f>
        <v>0</v>
      </c>
      <c r="BJ468" s="18" t="s">
        <v>80</v>
      </c>
      <c r="BK468" s="164">
        <f>ROUND(I468*H468,2)</f>
        <v>0</v>
      </c>
      <c r="BL468" s="18" t="s">
        <v>219</v>
      </c>
      <c r="BM468" s="163" t="s">
        <v>944</v>
      </c>
    </row>
    <row r="469" spans="1:65" s="13" customFormat="1">
      <c r="B469" s="165"/>
      <c r="D469" s="166" t="s">
        <v>146</v>
      </c>
      <c r="E469" s="167" t="s">
        <v>1</v>
      </c>
      <c r="F469" s="168" t="s">
        <v>945</v>
      </c>
      <c r="H469" s="169">
        <v>60</v>
      </c>
      <c r="I469" s="170"/>
      <c r="L469" s="165"/>
      <c r="M469" s="171"/>
      <c r="N469" s="172"/>
      <c r="O469" s="172"/>
      <c r="P469" s="172"/>
      <c r="Q469" s="172"/>
      <c r="R469" s="172"/>
      <c r="S469" s="172"/>
      <c r="T469" s="173"/>
      <c r="AT469" s="167" t="s">
        <v>146</v>
      </c>
      <c r="AU469" s="167" t="s">
        <v>82</v>
      </c>
      <c r="AV469" s="13" t="s">
        <v>82</v>
      </c>
      <c r="AW469" s="13" t="s">
        <v>30</v>
      </c>
      <c r="AX469" s="13" t="s">
        <v>73</v>
      </c>
      <c r="AY469" s="167" t="s">
        <v>134</v>
      </c>
    </row>
    <row r="470" spans="1:65" s="14" customFormat="1">
      <c r="B470" s="174"/>
      <c r="D470" s="166" t="s">
        <v>146</v>
      </c>
      <c r="E470" s="175" t="s">
        <v>1</v>
      </c>
      <c r="F470" s="176" t="s">
        <v>148</v>
      </c>
      <c r="H470" s="177">
        <v>60</v>
      </c>
      <c r="I470" s="178"/>
      <c r="L470" s="174"/>
      <c r="M470" s="179"/>
      <c r="N470" s="180"/>
      <c r="O470" s="180"/>
      <c r="P470" s="180"/>
      <c r="Q470" s="180"/>
      <c r="R470" s="180"/>
      <c r="S470" s="180"/>
      <c r="T470" s="181"/>
      <c r="AT470" s="175" t="s">
        <v>146</v>
      </c>
      <c r="AU470" s="175" t="s">
        <v>82</v>
      </c>
      <c r="AV470" s="14" t="s">
        <v>144</v>
      </c>
      <c r="AW470" s="14" t="s">
        <v>30</v>
      </c>
      <c r="AX470" s="14" t="s">
        <v>80</v>
      </c>
      <c r="AY470" s="175" t="s">
        <v>134</v>
      </c>
    </row>
    <row r="471" spans="1:65" s="2" customFormat="1" ht="24.2" customHeight="1">
      <c r="A471" s="33"/>
      <c r="B471" s="150"/>
      <c r="C471" s="151" t="s">
        <v>574</v>
      </c>
      <c r="D471" s="151" t="s">
        <v>139</v>
      </c>
      <c r="E471" s="152" t="s">
        <v>584</v>
      </c>
      <c r="F471" s="153" t="s">
        <v>585</v>
      </c>
      <c r="G471" s="154" t="s">
        <v>142</v>
      </c>
      <c r="H471" s="155">
        <v>752</v>
      </c>
      <c r="I471" s="156"/>
      <c r="J471" s="157">
        <f>ROUND(I471*H471,2)</f>
        <v>0</v>
      </c>
      <c r="K471" s="158"/>
      <c r="L471" s="34"/>
      <c r="M471" s="159" t="s">
        <v>1</v>
      </c>
      <c r="N471" s="160" t="s">
        <v>38</v>
      </c>
      <c r="O471" s="59"/>
      <c r="P471" s="161">
        <f>O471*H471</f>
        <v>0</v>
      </c>
      <c r="Q471" s="161">
        <v>0</v>
      </c>
      <c r="R471" s="161">
        <f>Q471*H471</f>
        <v>0</v>
      </c>
      <c r="S471" s="161">
        <v>0</v>
      </c>
      <c r="T471" s="162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63" t="s">
        <v>219</v>
      </c>
      <c r="AT471" s="163" t="s">
        <v>139</v>
      </c>
      <c r="AU471" s="163" t="s">
        <v>82</v>
      </c>
      <c r="AY471" s="18" t="s">
        <v>134</v>
      </c>
      <c r="BE471" s="164">
        <f>IF(N471="základní",J471,0)</f>
        <v>0</v>
      </c>
      <c r="BF471" s="164">
        <f>IF(N471="snížená",J471,0)</f>
        <v>0</v>
      </c>
      <c r="BG471" s="164">
        <f>IF(N471="zákl. přenesená",J471,0)</f>
        <v>0</v>
      </c>
      <c r="BH471" s="164">
        <f>IF(N471="sníž. přenesená",J471,0)</f>
        <v>0</v>
      </c>
      <c r="BI471" s="164">
        <f>IF(N471="nulová",J471,0)</f>
        <v>0</v>
      </c>
      <c r="BJ471" s="18" t="s">
        <v>80</v>
      </c>
      <c r="BK471" s="164">
        <f>ROUND(I471*H471,2)</f>
        <v>0</v>
      </c>
      <c r="BL471" s="18" t="s">
        <v>219</v>
      </c>
      <c r="BM471" s="163" t="s">
        <v>946</v>
      </c>
    </row>
    <row r="472" spans="1:65" s="13" customFormat="1">
      <c r="B472" s="165"/>
      <c r="D472" s="166" t="s">
        <v>146</v>
      </c>
      <c r="E472" s="167" t="s">
        <v>1</v>
      </c>
      <c r="F472" s="168">
        <v>752</v>
      </c>
      <c r="H472" s="169">
        <v>752</v>
      </c>
      <c r="I472" s="170"/>
      <c r="L472" s="165"/>
      <c r="M472" s="171"/>
      <c r="N472" s="172"/>
      <c r="O472" s="172"/>
      <c r="P472" s="172"/>
      <c r="Q472" s="172"/>
      <c r="R472" s="172"/>
      <c r="S472" s="172"/>
      <c r="T472" s="173"/>
      <c r="AT472" s="167" t="s">
        <v>146</v>
      </c>
      <c r="AU472" s="167" t="s">
        <v>82</v>
      </c>
      <c r="AV472" s="13" t="s">
        <v>82</v>
      </c>
      <c r="AW472" s="13" t="s">
        <v>30</v>
      </c>
      <c r="AX472" s="13" t="s">
        <v>73</v>
      </c>
      <c r="AY472" s="167" t="s">
        <v>134</v>
      </c>
    </row>
    <row r="473" spans="1:65" s="14" customFormat="1">
      <c r="B473" s="174"/>
      <c r="D473" s="166" t="s">
        <v>146</v>
      </c>
      <c r="E473" s="175" t="s">
        <v>1</v>
      </c>
      <c r="F473" s="176" t="s">
        <v>148</v>
      </c>
      <c r="H473" s="177">
        <v>752</v>
      </c>
      <c r="I473" s="178"/>
      <c r="L473" s="174"/>
      <c r="M473" s="179"/>
      <c r="N473" s="180"/>
      <c r="O473" s="180"/>
      <c r="P473" s="180"/>
      <c r="Q473" s="180"/>
      <c r="R473" s="180"/>
      <c r="S473" s="180"/>
      <c r="T473" s="181"/>
      <c r="AT473" s="175" t="s">
        <v>146</v>
      </c>
      <c r="AU473" s="175" t="s">
        <v>82</v>
      </c>
      <c r="AV473" s="14" t="s">
        <v>144</v>
      </c>
      <c r="AW473" s="14" t="s">
        <v>30</v>
      </c>
      <c r="AX473" s="14" t="s">
        <v>80</v>
      </c>
      <c r="AY473" s="175" t="s">
        <v>134</v>
      </c>
    </row>
    <row r="474" spans="1:65" s="2" customFormat="1" ht="33" customHeight="1">
      <c r="A474" s="33"/>
      <c r="B474" s="150"/>
      <c r="C474" s="151" t="s">
        <v>578</v>
      </c>
      <c r="D474" s="151" t="s">
        <v>139</v>
      </c>
      <c r="E474" s="152" t="s">
        <v>588</v>
      </c>
      <c r="F474" s="153" t="s">
        <v>589</v>
      </c>
      <c r="G474" s="154" t="s">
        <v>156</v>
      </c>
      <c r="H474" s="155">
        <v>60</v>
      </c>
      <c r="I474" s="156"/>
      <c r="J474" s="157">
        <f>ROUND(I474*H474,2)</f>
        <v>0</v>
      </c>
      <c r="K474" s="158"/>
      <c r="L474" s="34"/>
      <c r="M474" s="159" t="s">
        <v>1</v>
      </c>
      <c r="N474" s="160" t="s">
        <v>38</v>
      </c>
      <c r="O474" s="59"/>
      <c r="P474" s="161">
        <f>O474*H474</f>
        <v>0</v>
      </c>
      <c r="Q474" s="161">
        <v>0</v>
      </c>
      <c r="R474" s="161">
        <f>Q474*H474</f>
        <v>0</v>
      </c>
      <c r="S474" s="161">
        <v>0</v>
      </c>
      <c r="T474" s="162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63" t="s">
        <v>219</v>
      </c>
      <c r="AT474" s="163" t="s">
        <v>139</v>
      </c>
      <c r="AU474" s="163" t="s">
        <v>82</v>
      </c>
      <c r="AY474" s="18" t="s">
        <v>134</v>
      </c>
      <c r="BE474" s="164">
        <f>IF(N474="základní",J474,0)</f>
        <v>0</v>
      </c>
      <c r="BF474" s="164">
        <f>IF(N474="snížená",J474,0)</f>
        <v>0</v>
      </c>
      <c r="BG474" s="164">
        <f>IF(N474="zákl. přenesená",J474,0)</f>
        <v>0</v>
      </c>
      <c r="BH474" s="164">
        <f>IF(N474="sníž. přenesená",J474,0)</f>
        <v>0</v>
      </c>
      <c r="BI474" s="164">
        <f>IF(N474="nulová",J474,0)</f>
        <v>0</v>
      </c>
      <c r="BJ474" s="18" t="s">
        <v>80</v>
      </c>
      <c r="BK474" s="164">
        <f>ROUND(I474*H474,2)</f>
        <v>0</v>
      </c>
      <c r="BL474" s="18" t="s">
        <v>219</v>
      </c>
      <c r="BM474" s="163" t="s">
        <v>947</v>
      </c>
    </row>
    <row r="475" spans="1:65" s="13" customFormat="1">
      <c r="B475" s="165"/>
      <c r="D475" s="166" t="s">
        <v>146</v>
      </c>
      <c r="E475" s="167" t="s">
        <v>1</v>
      </c>
      <c r="F475" s="168">
        <v>60</v>
      </c>
      <c r="H475" s="169">
        <v>60</v>
      </c>
      <c r="I475" s="170"/>
      <c r="L475" s="165"/>
      <c r="M475" s="171"/>
      <c r="N475" s="172"/>
      <c r="O475" s="172"/>
      <c r="P475" s="172"/>
      <c r="Q475" s="172"/>
      <c r="R475" s="172"/>
      <c r="S475" s="172"/>
      <c r="T475" s="173"/>
      <c r="AT475" s="167" t="s">
        <v>146</v>
      </c>
      <c r="AU475" s="167" t="s">
        <v>82</v>
      </c>
      <c r="AV475" s="13" t="s">
        <v>82</v>
      </c>
      <c r="AW475" s="13" t="s">
        <v>30</v>
      </c>
      <c r="AX475" s="13" t="s">
        <v>80</v>
      </c>
      <c r="AY475" s="167" t="s">
        <v>134</v>
      </c>
    </row>
    <row r="476" spans="1:65" s="2" customFormat="1" ht="24.2" customHeight="1">
      <c r="A476" s="33"/>
      <c r="B476" s="150"/>
      <c r="C476" s="151" t="s">
        <v>583</v>
      </c>
      <c r="D476" s="151" t="s">
        <v>139</v>
      </c>
      <c r="E476" s="152" t="s">
        <v>601</v>
      </c>
      <c r="F476" s="153" t="s">
        <v>602</v>
      </c>
      <c r="G476" s="154" t="s">
        <v>142</v>
      </c>
      <c r="H476" s="155">
        <v>752</v>
      </c>
      <c r="I476" s="156"/>
      <c r="J476" s="157">
        <f>ROUND(I476*H476,2)</f>
        <v>0</v>
      </c>
      <c r="K476" s="158"/>
      <c r="L476" s="34"/>
      <c r="M476" s="159" t="s">
        <v>1</v>
      </c>
      <c r="N476" s="160" t="s">
        <v>38</v>
      </c>
      <c r="O476" s="59"/>
      <c r="P476" s="161">
        <f>O476*H476</f>
        <v>0</v>
      </c>
      <c r="Q476" s="161">
        <v>0</v>
      </c>
      <c r="R476" s="161">
        <f>Q476*H476</f>
        <v>0</v>
      </c>
      <c r="S476" s="161">
        <v>0</v>
      </c>
      <c r="T476" s="162">
        <f>S476*H476</f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163" t="s">
        <v>219</v>
      </c>
      <c r="AT476" s="163" t="s">
        <v>139</v>
      </c>
      <c r="AU476" s="163" t="s">
        <v>82</v>
      </c>
      <c r="AY476" s="18" t="s">
        <v>134</v>
      </c>
      <c r="BE476" s="164">
        <f>IF(N476="základní",J476,0)</f>
        <v>0</v>
      </c>
      <c r="BF476" s="164">
        <f>IF(N476="snížená",J476,0)</f>
        <v>0</v>
      </c>
      <c r="BG476" s="164">
        <f>IF(N476="zákl. přenesená",J476,0)</f>
        <v>0</v>
      </c>
      <c r="BH476" s="164">
        <f>IF(N476="sníž. přenesená",J476,0)</f>
        <v>0</v>
      </c>
      <c r="BI476" s="164">
        <f>IF(N476="nulová",J476,0)</f>
        <v>0</v>
      </c>
      <c r="BJ476" s="18" t="s">
        <v>80</v>
      </c>
      <c r="BK476" s="164">
        <f>ROUND(I476*H476,2)</f>
        <v>0</v>
      </c>
      <c r="BL476" s="18" t="s">
        <v>219</v>
      </c>
      <c r="BM476" s="163" t="s">
        <v>948</v>
      </c>
    </row>
    <row r="477" spans="1:65" s="13" customFormat="1">
      <c r="B477" s="165"/>
      <c r="D477" s="166" t="s">
        <v>146</v>
      </c>
      <c r="E477" s="167" t="s">
        <v>1</v>
      </c>
      <c r="F477" s="168">
        <v>752</v>
      </c>
      <c r="H477" s="169">
        <v>752</v>
      </c>
      <c r="I477" s="170"/>
      <c r="L477" s="165"/>
      <c r="M477" s="171"/>
      <c r="N477" s="172"/>
      <c r="O477" s="172"/>
      <c r="P477" s="172"/>
      <c r="Q477" s="172"/>
      <c r="R477" s="172"/>
      <c r="S477" s="172"/>
      <c r="T477" s="173"/>
      <c r="AT477" s="167" t="s">
        <v>146</v>
      </c>
      <c r="AU477" s="167" t="s">
        <v>82</v>
      </c>
      <c r="AV477" s="13" t="s">
        <v>82</v>
      </c>
      <c r="AW477" s="13" t="s">
        <v>30</v>
      </c>
      <c r="AX477" s="13" t="s">
        <v>73</v>
      </c>
      <c r="AY477" s="167" t="s">
        <v>134</v>
      </c>
    </row>
    <row r="478" spans="1:65" s="14" customFormat="1">
      <c r="B478" s="174"/>
      <c r="D478" s="166" t="s">
        <v>146</v>
      </c>
      <c r="E478" s="175" t="s">
        <v>1</v>
      </c>
      <c r="F478" s="176" t="s">
        <v>148</v>
      </c>
      <c r="H478" s="177">
        <v>752</v>
      </c>
      <c r="I478" s="178"/>
      <c r="L478" s="174"/>
      <c r="M478" s="179"/>
      <c r="N478" s="180"/>
      <c r="O478" s="180"/>
      <c r="P478" s="180"/>
      <c r="Q478" s="180"/>
      <c r="R478" s="180"/>
      <c r="S478" s="180"/>
      <c r="T478" s="181"/>
      <c r="AT478" s="175" t="s">
        <v>146</v>
      </c>
      <c r="AU478" s="175" t="s">
        <v>82</v>
      </c>
      <c r="AV478" s="14" t="s">
        <v>144</v>
      </c>
      <c r="AW478" s="14" t="s">
        <v>30</v>
      </c>
      <c r="AX478" s="14" t="s">
        <v>73</v>
      </c>
      <c r="AY478" s="175" t="s">
        <v>134</v>
      </c>
    </row>
    <row r="479" spans="1:65" s="15" customFormat="1">
      <c r="B479" s="182"/>
      <c r="D479" s="166" t="s">
        <v>146</v>
      </c>
      <c r="E479" s="183" t="s">
        <v>1</v>
      </c>
      <c r="F479" s="184" t="s">
        <v>150</v>
      </c>
      <c r="H479" s="185">
        <v>752</v>
      </c>
      <c r="I479" s="186"/>
      <c r="L479" s="182"/>
      <c r="M479" s="187"/>
      <c r="N479" s="188"/>
      <c r="O479" s="188"/>
      <c r="P479" s="188"/>
      <c r="Q479" s="188"/>
      <c r="R479" s="188"/>
      <c r="S479" s="188"/>
      <c r="T479" s="189"/>
      <c r="AT479" s="183" t="s">
        <v>146</v>
      </c>
      <c r="AU479" s="183" t="s">
        <v>82</v>
      </c>
      <c r="AV479" s="15" t="s">
        <v>143</v>
      </c>
      <c r="AW479" s="15" t="s">
        <v>30</v>
      </c>
      <c r="AX479" s="15" t="s">
        <v>80</v>
      </c>
      <c r="AY479" s="183" t="s">
        <v>134</v>
      </c>
    </row>
    <row r="480" spans="1:65" s="2" customFormat="1" ht="24.2" customHeight="1">
      <c r="A480" s="33"/>
      <c r="B480" s="150"/>
      <c r="C480" s="190" t="s">
        <v>587</v>
      </c>
      <c r="D480" s="190" t="s">
        <v>159</v>
      </c>
      <c r="E480" s="191" t="s">
        <v>605</v>
      </c>
      <c r="F480" s="192" t="s">
        <v>606</v>
      </c>
      <c r="G480" s="193" t="s">
        <v>142</v>
      </c>
      <c r="H480" s="194">
        <v>827.2</v>
      </c>
      <c r="I480" s="195"/>
      <c r="J480" s="196">
        <f>ROUND(I480*H480,2)</f>
        <v>0</v>
      </c>
      <c r="K480" s="197"/>
      <c r="L480" s="198"/>
      <c r="M480" s="199" t="s">
        <v>1</v>
      </c>
      <c r="N480" s="200" t="s">
        <v>38</v>
      </c>
      <c r="O480" s="59"/>
      <c r="P480" s="161">
        <f>O480*H480</f>
        <v>0</v>
      </c>
      <c r="Q480" s="161">
        <v>3.8000000000000002E-4</v>
      </c>
      <c r="R480" s="161">
        <f>Q480*H480</f>
        <v>0.31433600000000006</v>
      </c>
      <c r="S480" s="161">
        <v>0</v>
      </c>
      <c r="T480" s="162">
        <f>S480*H480</f>
        <v>0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163" t="s">
        <v>319</v>
      </c>
      <c r="AT480" s="163" t="s">
        <v>159</v>
      </c>
      <c r="AU480" s="163" t="s">
        <v>82</v>
      </c>
      <c r="AY480" s="18" t="s">
        <v>134</v>
      </c>
      <c r="BE480" s="164">
        <f>IF(N480="základní",J480,0)</f>
        <v>0</v>
      </c>
      <c r="BF480" s="164">
        <f>IF(N480="snížená",J480,0)</f>
        <v>0</v>
      </c>
      <c r="BG480" s="164">
        <f>IF(N480="zákl. přenesená",J480,0)</f>
        <v>0</v>
      </c>
      <c r="BH480" s="164">
        <f>IF(N480="sníž. přenesená",J480,0)</f>
        <v>0</v>
      </c>
      <c r="BI480" s="164">
        <f>IF(N480="nulová",J480,0)</f>
        <v>0</v>
      </c>
      <c r="BJ480" s="18" t="s">
        <v>80</v>
      </c>
      <c r="BK480" s="164">
        <f>ROUND(I480*H480,2)</f>
        <v>0</v>
      </c>
      <c r="BL480" s="18" t="s">
        <v>219</v>
      </c>
      <c r="BM480" s="163" t="s">
        <v>949</v>
      </c>
    </row>
    <row r="481" spans="1:65" s="13" customFormat="1">
      <c r="B481" s="165"/>
      <c r="D481" s="166" t="s">
        <v>146</v>
      </c>
      <c r="E481" s="167" t="s">
        <v>1</v>
      </c>
      <c r="F481" s="168">
        <v>752</v>
      </c>
      <c r="H481" s="169">
        <v>752</v>
      </c>
      <c r="I481" s="170"/>
      <c r="L481" s="165"/>
      <c r="M481" s="171"/>
      <c r="N481" s="172"/>
      <c r="O481" s="172"/>
      <c r="P481" s="172"/>
      <c r="Q481" s="172"/>
      <c r="R481" s="172"/>
      <c r="S481" s="172"/>
      <c r="T481" s="173"/>
      <c r="AT481" s="167" t="s">
        <v>146</v>
      </c>
      <c r="AU481" s="167" t="s">
        <v>82</v>
      </c>
      <c r="AV481" s="13" t="s">
        <v>82</v>
      </c>
      <c r="AW481" s="13" t="s">
        <v>30</v>
      </c>
      <c r="AX481" s="13" t="s">
        <v>73</v>
      </c>
      <c r="AY481" s="167" t="s">
        <v>134</v>
      </c>
    </row>
    <row r="482" spans="1:65" s="14" customFormat="1">
      <c r="B482" s="174"/>
      <c r="D482" s="166" t="s">
        <v>146</v>
      </c>
      <c r="E482" s="175" t="s">
        <v>1</v>
      </c>
      <c r="F482" s="176" t="s">
        <v>148</v>
      </c>
      <c r="H482" s="177">
        <v>752</v>
      </c>
      <c r="I482" s="178"/>
      <c r="L482" s="174"/>
      <c r="M482" s="179"/>
      <c r="N482" s="180"/>
      <c r="O482" s="180"/>
      <c r="P482" s="180"/>
      <c r="Q482" s="180"/>
      <c r="R482" s="180"/>
      <c r="S482" s="180"/>
      <c r="T482" s="181"/>
      <c r="AT482" s="175" t="s">
        <v>146</v>
      </c>
      <c r="AU482" s="175" t="s">
        <v>82</v>
      </c>
      <c r="AV482" s="14" t="s">
        <v>144</v>
      </c>
      <c r="AW482" s="14" t="s">
        <v>30</v>
      </c>
      <c r="AX482" s="14" t="s">
        <v>73</v>
      </c>
      <c r="AY482" s="175" t="s">
        <v>134</v>
      </c>
    </row>
    <row r="483" spans="1:65" s="13" customFormat="1">
      <c r="B483" s="165"/>
      <c r="D483" s="166" t="s">
        <v>146</v>
      </c>
      <c r="E483" s="167" t="s">
        <v>1</v>
      </c>
      <c r="F483" s="168" t="s">
        <v>1023</v>
      </c>
      <c r="H483" s="169">
        <v>827.2</v>
      </c>
      <c r="I483" s="170"/>
      <c r="L483" s="165"/>
      <c r="M483" s="171"/>
      <c r="N483" s="172"/>
      <c r="O483" s="172"/>
      <c r="P483" s="172"/>
      <c r="Q483" s="172"/>
      <c r="R483" s="172"/>
      <c r="S483" s="172"/>
      <c r="T483" s="173"/>
      <c r="AT483" s="167" t="s">
        <v>146</v>
      </c>
      <c r="AU483" s="167" t="s">
        <v>82</v>
      </c>
      <c r="AV483" s="13" t="s">
        <v>82</v>
      </c>
      <c r="AW483" s="13" t="s">
        <v>30</v>
      </c>
      <c r="AX483" s="13" t="s">
        <v>80</v>
      </c>
      <c r="AY483" s="167" t="s">
        <v>134</v>
      </c>
    </row>
    <row r="484" spans="1:65" s="2" customFormat="1" ht="24.2" customHeight="1">
      <c r="A484" s="33"/>
      <c r="B484" s="150"/>
      <c r="C484" s="151" t="s">
        <v>600</v>
      </c>
      <c r="D484" s="151" t="s">
        <v>139</v>
      </c>
      <c r="E484" s="152" t="s">
        <v>610</v>
      </c>
      <c r="F484" s="153" t="s">
        <v>611</v>
      </c>
      <c r="G484" s="154" t="s">
        <v>235</v>
      </c>
      <c r="H484" s="155">
        <v>0.30499999999999999</v>
      </c>
      <c r="I484" s="156"/>
      <c r="J484" s="157">
        <f>ROUND(I484*H484,2)</f>
        <v>0</v>
      </c>
      <c r="K484" s="158"/>
      <c r="L484" s="34"/>
      <c r="M484" s="159" t="s">
        <v>1</v>
      </c>
      <c r="N484" s="160" t="s">
        <v>38</v>
      </c>
      <c r="O484" s="59"/>
      <c r="P484" s="161">
        <f>O484*H484</f>
        <v>0</v>
      </c>
      <c r="Q484" s="161">
        <v>0</v>
      </c>
      <c r="R484" s="161">
        <f>Q484*H484</f>
        <v>0</v>
      </c>
      <c r="S484" s="161">
        <v>0</v>
      </c>
      <c r="T484" s="162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63" t="s">
        <v>219</v>
      </c>
      <c r="AT484" s="163" t="s">
        <v>139</v>
      </c>
      <c r="AU484" s="163" t="s">
        <v>82</v>
      </c>
      <c r="AY484" s="18" t="s">
        <v>134</v>
      </c>
      <c r="BE484" s="164">
        <f>IF(N484="základní",J484,0)</f>
        <v>0</v>
      </c>
      <c r="BF484" s="164">
        <f>IF(N484="snížená",J484,0)</f>
        <v>0</v>
      </c>
      <c r="BG484" s="164">
        <f>IF(N484="zákl. přenesená",J484,0)</f>
        <v>0</v>
      </c>
      <c r="BH484" s="164">
        <f>IF(N484="sníž. přenesená",J484,0)</f>
        <v>0</v>
      </c>
      <c r="BI484" s="164">
        <f>IF(N484="nulová",J484,0)</f>
        <v>0</v>
      </c>
      <c r="BJ484" s="18" t="s">
        <v>80</v>
      </c>
      <c r="BK484" s="164">
        <f>ROUND(I484*H484,2)</f>
        <v>0</v>
      </c>
      <c r="BL484" s="18" t="s">
        <v>219</v>
      </c>
      <c r="BM484" s="163" t="s">
        <v>950</v>
      </c>
    </row>
    <row r="485" spans="1:65" s="12" customFormat="1" ht="22.9" customHeight="1">
      <c r="B485" s="137"/>
      <c r="D485" s="138" t="s">
        <v>72</v>
      </c>
      <c r="E485" s="148" t="s">
        <v>613</v>
      </c>
      <c r="F485" s="148" t="s">
        <v>614</v>
      </c>
      <c r="I485" s="140"/>
      <c r="J485" s="149">
        <f>BK485</f>
        <v>0</v>
      </c>
      <c r="L485" s="137"/>
      <c r="M485" s="142"/>
      <c r="N485" s="143"/>
      <c r="O485" s="143"/>
      <c r="P485" s="144">
        <f>SUM(P486:P606)</f>
        <v>0</v>
      </c>
      <c r="Q485" s="143"/>
      <c r="R485" s="144">
        <f>SUM(R486:R606)</f>
        <v>0.88130384999999989</v>
      </c>
      <c r="S485" s="143"/>
      <c r="T485" s="145">
        <f>SUM(T486:T606)</f>
        <v>0</v>
      </c>
      <c r="AR485" s="138" t="s">
        <v>82</v>
      </c>
      <c r="AT485" s="146" t="s">
        <v>72</v>
      </c>
      <c r="AU485" s="146" t="s">
        <v>80</v>
      </c>
      <c r="AY485" s="138" t="s">
        <v>134</v>
      </c>
      <c r="BK485" s="147">
        <f>SUM(BK486:BK606)</f>
        <v>0</v>
      </c>
    </row>
    <row r="486" spans="1:65" s="2" customFormat="1" ht="24.2" customHeight="1">
      <c r="A486" s="33"/>
      <c r="B486" s="150"/>
      <c r="C486" s="151" t="s">
        <v>604</v>
      </c>
      <c r="D486" s="151" t="s">
        <v>139</v>
      </c>
      <c r="E486" s="152" t="s">
        <v>616</v>
      </c>
      <c r="F486" s="153" t="s">
        <v>617</v>
      </c>
      <c r="G486" s="154" t="s">
        <v>142</v>
      </c>
      <c r="H486" s="155">
        <v>153.25800000000001</v>
      </c>
      <c r="I486" s="156"/>
      <c r="J486" s="157">
        <f>ROUND(I486*H486,2)</f>
        <v>0</v>
      </c>
      <c r="K486" s="158"/>
      <c r="L486" s="34"/>
      <c r="M486" s="159" t="s">
        <v>1</v>
      </c>
      <c r="N486" s="160" t="s">
        <v>38</v>
      </c>
      <c r="O486" s="59"/>
      <c r="P486" s="161">
        <f>O486*H486</f>
        <v>0</v>
      </c>
      <c r="Q486" s="161">
        <v>2.2000000000000001E-4</v>
      </c>
      <c r="R486" s="161">
        <f>Q486*H486</f>
        <v>3.3716760000000005E-2</v>
      </c>
      <c r="S486" s="161">
        <v>0</v>
      </c>
      <c r="T486" s="162">
        <f>S486*H486</f>
        <v>0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163" t="s">
        <v>219</v>
      </c>
      <c r="AT486" s="163" t="s">
        <v>139</v>
      </c>
      <c r="AU486" s="163" t="s">
        <v>82</v>
      </c>
      <c r="AY486" s="18" t="s">
        <v>134</v>
      </c>
      <c r="BE486" s="164">
        <f>IF(N486="základní",J486,0)</f>
        <v>0</v>
      </c>
      <c r="BF486" s="164">
        <f>IF(N486="snížená",J486,0)</f>
        <v>0</v>
      </c>
      <c r="BG486" s="164">
        <f>IF(N486="zákl. přenesená",J486,0)</f>
        <v>0</v>
      </c>
      <c r="BH486" s="164">
        <f>IF(N486="sníž. přenesená",J486,0)</f>
        <v>0</v>
      </c>
      <c r="BI486" s="164">
        <f>IF(N486="nulová",J486,0)</f>
        <v>0</v>
      </c>
      <c r="BJ486" s="18" t="s">
        <v>80</v>
      </c>
      <c r="BK486" s="164">
        <f>ROUND(I486*H486,2)</f>
        <v>0</v>
      </c>
      <c r="BL486" s="18" t="s">
        <v>219</v>
      </c>
      <c r="BM486" s="163" t="s">
        <v>951</v>
      </c>
    </row>
    <row r="487" spans="1:65" s="13" customFormat="1">
      <c r="B487" s="165"/>
      <c r="D487" s="166" t="s">
        <v>146</v>
      </c>
      <c r="E487" s="167" t="s">
        <v>1</v>
      </c>
      <c r="F487" s="168" t="s">
        <v>952</v>
      </c>
      <c r="H487" s="169">
        <v>25.92</v>
      </c>
      <c r="I487" s="170"/>
      <c r="L487" s="165"/>
      <c r="M487" s="171"/>
      <c r="N487" s="172"/>
      <c r="O487" s="172"/>
      <c r="P487" s="172"/>
      <c r="Q487" s="172"/>
      <c r="R487" s="172"/>
      <c r="S487" s="172"/>
      <c r="T487" s="173"/>
      <c r="AT487" s="167" t="s">
        <v>146</v>
      </c>
      <c r="AU487" s="167" t="s">
        <v>82</v>
      </c>
      <c r="AV487" s="13" t="s">
        <v>82</v>
      </c>
      <c r="AW487" s="13" t="s">
        <v>30</v>
      </c>
      <c r="AX487" s="13" t="s">
        <v>73</v>
      </c>
      <c r="AY487" s="167" t="s">
        <v>134</v>
      </c>
    </row>
    <row r="488" spans="1:65" s="13" customFormat="1">
      <c r="B488" s="165"/>
      <c r="D488" s="166" t="s">
        <v>146</v>
      </c>
      <c r="E488" s="167" t="s">
        <v>1</v>
      </c>
      <c r="F488" s="168" t="s">
        <v>953</v>
      </c>
      <c r="H488" s="169">
        <v>38.880000000000003</v>
      </c>
      <c r="I488" s="170"/>
      <c r="L488" s="165"/>
      <c r="M488" s="171"/>
      <c r="N488" s="172"/>
      <c r="O488" s="172"/>
      <c r="P488" s="172"/>
      <c r="Q488" s="172"/>
      <c r="R488" s="172"/>
      <c r="S488" s="172"/>
      <c r="T488" s="173"/>
      <c r="AT488" s="167" t="s">
        <v>146</v>
      </c>
      <c r="AU488" s="167" t="s">
        <v>82</v>
      </c>
      <c r="AV488" s="13" t="s">
        <v>82</v>
      </c>
      <c r="AW488" s="13" t="s">
        <v>30</v>
      </c>
      <c r="AX488" s="13" t="s">
        <v>73</v>
      </c>
      <c r="AY488" s="167" t="s">
        <v>134</v>
      </c>
    </row>
    <row r="489" spans="1:65" s="14" customFormat="1">
      <c r="B489" s="174"/>
      <c r="D489" s="166" t="s">
        <v>146</v>
      </c>
      <c r="E489" s="175" t="s">
        <v>1</v>
      </c>
      <c r="F489" s="176" t="s">
        <v>148</v>
      </c>
      <c r="H489" s="177">
        <v>64.800000000000011</v>
      </c>
      <c r="I489" s="178"/>
      <c r="L489" s="174"/>
      <c r="M489" s="179"/>
      <c r="N489" s="180"/>
      <c r="O489" s="180"/>
      <c r="P489" s="180"/>
      <c r="Q489" s="180"/>
      <c r="R489" s="180"/>
      <c r="S489" s="180"/>
      <c r="T489" s="181"/>
      <c r="AT489" s="175" t="s">
        <v>146</v>
      </c>
      <c r="AU489" s="175" t="s">
        <v>82</v>
      </c>
      <c r="AV489" s="14" t="s">
        <v>144</v>
      </c>
      <c r="AW489" s="14" t="s">
        <v>30</v>
      </c>
      <c r="AX489" s="14" t="s">
        <v>73</v>
      </c>
      <c r="AY489" s="175" t="s">
        <v>134</v>
      </c>
    </row>
    <row r="490" spans="1:65" s="13" customFormat="1">
      <c r="B490" s="165"/>
      <c r="D490" s="166" t="s">
        <v>146</v>
      </c>
      <c r="E490" s="167" t="s">
        <v>1</v>
      </c>
      <c r="F490" s="168" t="s">
        <v>954</v>
      </c>
      <c r="H490" s="169">
        <v>5.76</v>
      </c>
      <c r="I490" s="170"/>
      <c r="L490" s="165"/>
      <c r="M490" s="171"/>
      <c r="N490" s="172"/>
      <c r="O490" s="172"/>
      <c r="P490" s="172"/>
      <c r="Q490" s="172"/>
      <c r="R490" s="172"/>
      <c r="S490" s="172"/>
      <c r="T490" s="173"/>
      <c r="AT490" s="167" t="s">
        <v>146</v>
      </c>
      <c r="AU490" s="167" t="s">
        <v>82</v>
      </c>
      <c r="AV490" s="13" t="s">
        <v>82</v>
      </c>
      <c r="AW490" s="13" t="s">
        <v>30</v>
      </c>
      <c r="AX490" s="13" t="s">
        <v>73</v>
      </c>
      <c r="AY490" s="167" t="s">
        <v>134</v>
      </c>
    </row>
    <row r="491" spans="1:65" s="13" customFormat="1">
      <c r="B491" s="165"/>
      <c r="D491" s="166" t="s">
        <v>146</v>
      </c>
      <c r="E491" s="167" t="s">
        <v>1</v>
      </c>
      <c r="F491" s="168" t="s">
        <v>955</v>
      </c>
      <c r="H491" s="169">
        <v>10.08</v>
      </c>
      <c r="I491" s="170"/>
      <c r="L491" s="165"/>
      <c r="M491" s="171"/>
      <c r="N491" s="172"/>
      <c r="O491" s="172"/>
      <c r="P491" s="172"/>
      <c r="Q491" s="172"/>
      <c r="R491" s="172"/>
      <c r="S491" s="172"/>
      <c r="T491" s="173"/>
      <c r="AT491" s="167" t="s">
        <v>146</v>
      </c>
      <c r="AU491" s="167" t="s">
        <v>82</v>
      </c>
      <c r="AV491" s="13" t="s">
        <v>82</v>
      </c>
      <c r="AW491" s="13" t="s">
        <v>30</v>
      </c>
      <c r="AX491" s="13" t="s">
        <v>73</v>
      </c>
      <c r="AY491" s="167" t="s">
        <v>134</v>
      </c>
    </row>
    <row r="492" spans="1:65" s="14" customFormat="1">
      <c r="B492" s="174"/>
      <c r="D492" s="166" t="s">
        <v>146</v>
      </c>
      <c r="E492" s="175" t="s">
        <v>1</v>
      </c>
      <c r="F492" s="176" t="s">
        <v>148</v>
      </c>
      <c r="H492" s="177">
        <v>15.84</v>
      </c>
      <c r="I492" s="178"/>
      <c r="L492" s="174"/>
      <c r="M492" s="179"/>
      <c r="N492" s="180"/>
      <c r="O492" s="180"/>
      <c r="P492" s="180"/>
      <c r="Q492" s="180"/>
      <c r="R492" s="180"/>
      <c r="S492" s="180"/>
      <c r="T492" s="181"/>
      <c r="AT492" s="175" t="s">
        <v>146</v>
      </c>
      <c r="AU492" s="175" t="s">
        <v>82</v>
      </c>
      <c r="AV492" s="14" t="s">
        <v>144</v>
      </c>
      <c r="AW492" s="14" t="s">
        <v>30</v>
      </c>
      <c r="AX492" s="14" t="s">
        <v>73</v>
      </c>
      <c r="AY492" s="175" t="s">
        <v>134</v>
      </c>
    </row>
    <row r="493" spans="1:65" s="13" customFormat="1">
      <c r="B493" s="165"/>
      <c r="D493" s="166" t="s">
        <v>146</v>
      </c>
      <c r="E493" s="167" t="s">
        <v>1</v>
      </c>
      <c r="F493" s="168" t="s">
        <v>956</v>
      </c>
      <c r="H493" s="169">
        <v>17.64</v>
      </c>
      <c r="I493" s="170"/>
      <c r="L493" s="165"/>
      <c r="M493" s="171"/>
      <c r="N493" s="172"/>
      <c r="O493" s="172"/>
      <c r="P493" s="172"/>
      <c r="Q493" s="172"/>
      <c r="R493" s="172"/>
      <c r="S493" s="172"/>
      <c r="T493" s="173"/>
      <c r="AT493" s="167" t="s">
        <v>146</v>
      </c>
      <c r="AU493" s="167" t="s">
        <v>82</v>
      </c>
      <c r="AV493" s="13" t="s">
        <v>82</v>
      </c>
      <c r="AW493" s="13" t="s">
        <v>30</v>
      </c>
      <c r="AX493" s="13" t="s">
        <v>73</v>
      </c>
      <c r="AY493" s="167" t="s">
        <v>134</v>
      </c>
    </row>
    <row r="494" spans="1:65" s="13" customFormat="1">
      <c r="B494" s="165"/>
      <c r="D494" s="166" t="s">
        <v>146</v>
      </c>
      <c r="E494" s="167" t="s">
        <v>1</v>
      </c>
      <c r="F494" s="168" t="s">
        <v>957</v>
      </c>
      <c r="H494" s="169">
        <v>15.12</v>
      </c>
      <c r="I494" s="170"/>
      <c r="L494" s="165"/>
      <c r="M494" s="171"/>
      <c r="N494" s="172"/>
      <c r="O494" s="172"/>
      <c r="P494" s="172"/>
      <c r="Q494" s="172"/>
      <c r="R494" s="172"/>
      <c r="S494" s="172"/>
      <c r="T494" s="173"/>
      <c r="AT494" s="167" t="s">
        <v>146</v>
      </c>
      <c r="AU494" s="167" t="s">
        <v>82</v>
      </c>
      <c r="AV494" s="13" t="s">
        <v>82</v>
      </c>
      <c r="AW494" s="13" t="s">
        <v>30</v>
      </c>
      <c r="AX494" s="13" t="s">
        <v>73</v>
      </c>
      <c r="AY494" s="167" t="s">
        <v>134</v>
      </c>
    </row>
    <row r="495" spans="1:65" s="14" customFormat="1">
      <c r="B495" s="174"/>
      <c r="D495" s="166" t="s">
        <v>146</v>
      </c>
      <c r="E495" s="175" t="s">
        <v>1</v>
      </c>
      <c r="F495" s="176" t="s">
        <v>148</v>
      </c>
      <c r="H495" s="177">
        <v>32.76</v>
      </c>
      <c r="I495" s="178"/>
      <c r="L495" s="174"/>
      <c r="M495" s="179"/>
      <c r="N495" s="180"/>
      <c r="O495" s="180"/>
      <c r="P495" s="180"/>
      <c r="Q495" s="180"/>
      <c r="R495" s="180"/>
      <c r="S495" s="180"/>
      <c r="T495" s="181"/>
      <c r="AT495" s="175" t="s">
        <v>146</v>
      </c>
      <c r="AU495" s="175" t="s">
        <v>82</v>
      </c>
      <c r="AV495" s="14" t="s">
        <v>144</v>
      </c>
      <c r="AW495" s="14" t="s">
        <v>30</v>
      </c>
      <c r="AX495" s="14" t="s">
        <v>73</v>
      </c>
      <c r="AY495" s="175" t="s">
        <v>134</v>
      </c>
    </row>
    <row r="496" spans="1:65" s="13" customFormat="1">
      <c r="B496" s="165"/>
      <c r="D496" s="166" t="s">
        <v>146</v>
      </c>
      <c r="E496" s="167" t="s">
        <v>1</v>
      </c>
      <c r="F496" s="168" t="s">
        <v>958</v>
      </c>
      <c r="H496" s="169">
        <v>11.88</v>
      </c>
      <c r="I496" s="170"/>
      <c r="L496" s="165"/>
      <c r="M496" s="171"/>
      <c r="N496" s="172"/>
      <c r="O496" s="172"/>
      <c r="P496" s="172"/>
      <c r="Q496" s="172"/>
      <c r="R496" s="172"/>
      <c r="S496" s="172"/>
      <c r="T496" s="173"/>
      <c r="AT496" s="167" t="s">
        <v>146</v>
      </c>
      <c r="AU496" s="167" t="s">
        <v>82</v>
      </c>
      <c r="AV496" s="13" t="s">
        <v>82</v>
      </c>
      <c r="AW496" s="13" t="s">
        <v>30</v>
      </c>
      <c r="AX496" s="13" t="s">
        <v>73</v>
      </c>
      <c r="AY496" s="167" t="s">
        <v>134</v>
      </c>
    </row>
    <row r="497" spans="2:51" s="13" customFormat="1">
      <c r="B497" s="165"/>
      <c r="D497" s="166" t="s">
        <v>146</v>
      </c>
      <c r="E497" s="167" t="s">
        <v>1</v>
      </c>
      <c r="F497" s="168" t="s">
        <v>959</v>
      </c>
      <c r="H497" s="169">
        <v>12.96</v>
      </c>
      <c r="I497" s="170"/>
      <c r="L497" s="165"/>
      <c r="M497" s="171"/>
      <c r="N497" s="172"/>
      <c r="O497" s="172"/>
      <c r="P497" s="172"/>
      <c r="Q497" s="172"/>
      <c r="R497" s="172"/>
      <c r="S497" s="172"/>
      <c r="T497" s="173"/>
      <c r="AT497" s="167" t="s">
        <v>146</v>
      </c>
      <c r="AU497" s="167" t="s">
        <v>82</v>
      </c>
      <c r="AV497" s="13" t="s">
        <v>82</v>
      </c>
      <c r="AW497" s="13" t="s">
        <v>30</v>
      </c>
      <c r="AX497" s="13" t="s">
        <v>73</v>
      </c>
      <c r="AY497" s="167" t="s">
        <v>134</v>
      </c>
    </row>
    <row r="498" spans="2:51" s="14" customFormat="1">
      <c r="B498" s="174"/>
      <c r="D498" s="166" t="s">
        <v>146</v>
      </c>
      <c r="E498" s="175" t="s">
        <v>1</v>
      </c>
      <c r="F498" s="176" t="s">
        <v>148</v>
      </c>
      <c r="H498" s="177">
        <v>24.840000000000003</v>
      </c>
      <c r="I498" s="178"/>
      <c r="L498" s="174"/>
      <c r="M498" s="179"/>
      <c r="N498" s="180"/>
      <c r="O498" s="180"/>
      <c r="P498" s="180"/>
      <c r="Q498" s="180"/>
      <c r="R498" s="180"/>
      <c r="S498" s="180"/>
      <c r="T498" s="181"/>
      <c r="AT498" s="175" t="s">
        <v>146</v>
      </c>
      <c r="AU498" s="175" t="s">
        <v>82</v>
      </c>
      <c r="AV498" s="14" t="s">
        <v>144</v>
      </c>
      <c r="AW498" s="14" t="s">
        <v>30</v>
      </c>
      <c r="AX498" s="14" t="s">
        <v>73</v>
      </c>
      <c r="AY498" s="175" t="s">
        <v>134</v>
      </c>
    </row>
    <row r="499" spans="2:51" s="13" customFormat="1">
      <c r="B499" s="165"/>
      <c r="D499" s="166" t="s">
        <v>146</v>
      </c>
      <c r="E499" s="167" t="s">
        <v>1</v>
      </c>
      <c r="F499" s="168" t="s">
        <v>960</v>
      </c>
      <c r="H499" s="169">
        <v>144</v>
      </c>
      <c r="I499" s="170"/>
      <c r="L499" s="165"/>
      <c r="M499" s="171"/>
      <c r="N499" s="172"/>
      <c r="O499" s="172"/>
      <c r="P499" s="172"/>
      <c r="Q499" s="172"/>
      <c r="R499" s="172"/>
      <c r="S499" s="172"/>
      <c r="T499" s="173"/>
      <c r="AT499" s="167" t="s">
        <v>146</v>
      </c>
      <c r="AU499" s="167" t="s">
        <v>82</v>
      </c>
      <c r="AV499" s="13" t="s">
        <v>82</v>
      </c>
      <c r="AW499" s="13" t="s">
        <v>30</v>
      </c>
      <c r="AX499" s="13" t="s">
        <v>73</v>
      </c>
      <c r="AY499" s="167" t="s">
        <v>134</v>
      </c>
    </row>
    <row r="500" spans="2:51" s="13" customFormat="1">
      <c r="B500" s="165"/>
      <c r="D500" s="166" t="s">
        <v>146</v>
      </c>
      <c r="E500" s="167" t="s">
        <v>1</v>
      </c>
      <c r="F500" s="168" t="s">
        <v>961</v>
      </c>
      <c r="H500" s="169">
        <v>168</v>
      </c>
      <c r="I500" s="170"/>
      <c r="L500" s="165"/>
      <c r="M500" s="171"/>
      <c r="N500" s="172"/>
      <c r="O500" s="172"/>
      <c r="P500" s="172"/>
      <c r="Q500" s="172"/>
      <c r="R500" s="172"/>
      <c r="S500" s="172"/>
      <c r="T500" s="173"/>
      <c r="AT500" s="167" t="s">
        <v>146</v>
      </c>
      <c r="AU500" s="167" t="s">
        <v>82</v>
      </c>
      <c r="AV500" s="13" t="s">
        <v>82</v>
      </c>
      <c r="AW500" s="13" t="s">
        <v>30</v>
      </c>
      <c r="AX500" s="13" t="s">
        <v>73</v>
      </c>
      <c r="AY500" s="167" t="s">
        <v>134</v>
      </c>
    </row>
    <row r="501" spans="2:51" s="14" customFormat="1">
      <c r="B501" s="174"/>
      <c r="D501" s="166" t="s">
        <v>146</v>
      </c>
      <c r="E501" s="175" t="s">
        <v>1</v>
      </c>
      <c r="F501" s="176" t="s">
        <v>148</v>
      </c>
      <c r="H501" s="177">
        <v>312</v>
      </c>
      <c r="I501" s="178"/>
      <c r="L501" s="174"/>
      <c r="M501" s="179"/>
      <c r="N501" s="180"/>
      <c r="O501" s="180"/>
      <c r="P501" s="180"/>
      <c r="Q501" s="180"/>
      <c r="R501" s="180"/>
      <c r="S501" s="180"/>
      <c r="T501" s="181"/>
      <c r="AT501" s="175" t="s">
        <v>146</v>
      </c>
      <c r="AU501" s="175" t="s">
        <v>82</v>
      </c>
      <c r="AV501" s="14" t="s">
        <v>144</v>
      </c>
      <c r="AW501" s="14" t="s">
        <v>30</v>
      </c>
      <c r="AX501" s="14" t="s">
        <v>73</v>
      </c>
      <c r="AY501" s="175" t="s">
        <v>134</v>
      </c>
    </row>
    <row r="502" spans="2:51" s="13" customFormat="1">
      <c r="B502" s="165"/>
      <c r="D502" s="166" t="s">
        <v>146</v>
      </c>
      <c r="E502" s="167" t="s">
        <v>1</v>
      </c>
      <c r="F502" s="168" t="s">
        <v>962</v>
      </c>
      <c r="H502" s="169">
        <v>32.4</v>
      </c>
      <c r="I502" s="170"/>
      <c r="L502" s="165"/>
      <c r="M502" s="171"/>
      <c r="N502" s="172"/>
      <c r="O502" s="172"/>
      <c r="P502" s="172"/>
      <c r="Q502" s="172"/>
      <c r="R502" s="172"/>
      <c r="S502" s="172"/>
      <c r="T502" s="173"/>
      <c r="AT502" s="167" t="s">
        <v>146</v>
      </c>
      <c r="AU502" s="167" t="s">
        <v>82</v>
      </c>
      <c r="AV502" s="13" t="s">
        <v>82</v>
      </c>
      <c r="AW502" s="13" t="s">
        <v>30</v>
      </c>
      <c r="AX502" s="13" t="s">
        <v>73</v>
      </c>
      <c r="AY502" s="167" t="s">
        <v>134</v>
      </c>
    </row>
    <row r="503" spans="2:51" s="14" customFormat="1">
      <c r="B503" s="174"/>
      <c r="D503" s="166" t="s">
        <v>146</v>
      </c>
      <c r="E503" s="175" t="s">
        <v>1</v>
      </c>
      <c r="F503" s="176" t="s">
        <v>148</v>
      </c>
      <c r="H503" s="177">
        <v>32.4</v>
      </c>
      <c r="I503" s="178"/>
      <c r="L503" s="174"/>
      <c r="M503" s="179"/>
      <c r="N503" s="180"/>
      <c r="O503" s="180"/>
      <c r="P503" s="180"/>
      <c r="Q503" s="180"/>
      <c r="R503" s="180"/>
      <c r="S503" s="180"/>
      <c r="T503" s="181"/>
      <c r="AT503" s="175" t="s">
        <v>146</v>
      </c>
      <c r="AU503" s="175" t="s">
        <v>82</v>
      </c>
      <c r="AV503" s="14" t="s">
        <v>144</v>
      </c>
      <c r="AW503" s="14" t="s">
        <v>30</v>
      </c>
      <c r="AX503" s="14" t="s">
        <v>73</v>
      </c>
      <c r="AY503" s="175" t="s">
        <v>134</v>
      </c>
    </row>
    <row r="504" spans="2:51" s="13" customFormat="1">
      <c r="B504" s="165"/>
      <c r="D504" s="166" t="s">
        <v>146</v>
      </c>
      <c r="E504" s="167" t="s">
        <v>1</v>
      </c>
      <c r="F504" s="168" t="s">
        <v>963</v>
      </c>
      <c r="H504" s="169">
        <v>21</v>
      </c>
      <c r="I504" s="170"/>
      <c r="L504" s="165"/>
      <c r="M504" s="171"/>
      <c r="N504" s="172"/>
      <c r="O504" s="172"/>
      <c r="P504" s="172"/>
      <c r="Q504" s="172"/>
      <c r="R504" s="172"/>
      <c r="S504" s="172"/>
      <c r="T504" s="173"/>
      <c r="AT504" s="167" t="s">
        <v>146</v>
      </c>
      <c r="AU504" s="167" t="s">
        <v>82</v>
      </c>
      <c r="AV504" s="13" t="s">
        <v>82</v>
      </c>
      <c r="AW504" s="13" t="s">
        <v>30</v>
      </c>
      <c r="AX504" s="13" t="s">
        <v>73</v>
      </c>
      <c r="AY504" s="167" t="s">
        <v>134</v>
      </c>
    </row>
    <row r="505" spans="2:51" s="13" customFormat="1">
      <c r="B505" s="165"/>
      <c r="D505" s="166" t="s">
        <v>146</v>
      </c>
      <c r="E505" s="167" t="s">
        <v>1</v>
      </c>
      <c r="F505" s="168" t="s">
        <v>964</v>
      </c>
      <c r="H505" s="169">
        <v>36</v>
      </c>
      <c r="I505" s="170"/>
      <c r="L505" s="165"/>
      <c r="M505" s="171"/>
      <c r="N505" s="172"/>
      <c r="O505" s="172"/>
      <c r="P505" s="172"/>
      <c r="Q505" s="172"/>
      <c r="R505" s="172"/>
      <c r="S505" s="172"/>
      <c r="T505" s="173"/>
      <c r="AT505" s="167" t="s">
        <v>146</v>
      </c>
      <c r="AU505" s="167" t="s">
        <v>82</v>
      </c>
      <c r="AV505" s="13" t="s">
        <v>82</v>
      </c>
      <c r="AW505" s="13" t="s">
        <v>30</v>
      </c>
      <c r="AX505" s="13" t="s">
        <v>73</v>
      </c>
      <c r="AY505" s="167" t="s">
        <v>134</v>
      </c>
    </row>
    <row r="506" spans="2:51" s="14" customFormat="1">
      <c r="B506" s="174"/>
      <c r="D506" s="166" t="s">
        <v>146</v>
      </c>
      <c r="E506" s="175" t="s">
        <v>1</v>
      </c>
      <c r="F506" s="176" t="s">
        <v>148</v>
      </c>
      <c r="H506" s="177">
        <v>57</v>
      </c>
      <c r="I506" s="178"/>
      <c r="L506" s="174"/>
      <c r="M506" s="179"/>
      <c r="N506" s="180"/>
      <c r="O506" s="180"/>
      <c r="P506" s="180"/>
      <c r="Q506" s="180"/>
      <c r="R506" s="180"/>
      <c r="S506" s="180"/>
      <c r="T506" s="181"/>
      <c r="AT506" s="175" t="s">
        <v>146</v>
      </c>
      <c r="AU506" s="175" t="s">
        <v>82</v>
      </c>
      <c r="AV506" s="14" t="s">
        <v>144</v>
      </c>
      <c r="AW506" s="14" t="s">
        <v>30</v>
      </c>
      <c r="AX506" s="14" t="s">
        <v>73</v>
      </c>
      <c r="AY506" s="175" t="s">
        <v>134</v>
      </c>
    </row>
    <row r="507" spans="2:51" s="13" customFormat="1">
      <c r="B507" s="165"/>
      <c r="D507" s="166" t="s">
        <v>146</v>
      </c>
      <c r="E507" s="167" t="s">
        <v>1</v>
      </c>
      <c r="F507" s="168" t="s">
        <v>965</v>
      </c>
      <c r="H507" s="169">
        <v>34.340000000000003</v>
      </c>
      <c r="I507" s="170"/>
      <c r="L507" s="165"/>
      <c r="M507" s="171"/>
      <c r="N507" s="172"/>
      <c r="O507" s="172"/>
      <c r="P507" s="172"/>
      <c r="Q507" s="172"/>
      <c r="R507" s="172"/>
      <c r="S507" s="172"/>
      <c r="T507" s="173"/>
      <c r="AT507" s="167" t="s">
        <v>146</v>
      </c>
      <c r="AU507" s="167" t="s">
        <v>82</v>
      </c>
      <c r="AV507" s="13" t="s">
        <v>82</v>
      </c>
      <c r="AW507" s="13" t="s">
        <v>30</v>
      </c>
      <c r="AX507" s="13" t="s">
        <v>73</v>
      </c>
      <c r="AY507" s="167" t="s">
        <v>134</v>
      </c>
    </row>
    <row r="508" spans="2:51" s="13" customFormat="1">
      <c r="B508" s="165"/>
      <c r="D508" s="166" t="s">
        <v>146</v>
      </c>
      <c r="E508" s="167" t="s">
        <v>1</v>
      </c>
      <c r="F508" s="168" t="s">
        <v>966</v>
      </c>
      <c r="H508" s="169">
        <v>48.48</v>
      </c>
      <c r="I508" s="170"/>
      <c r="L508" s="165"/>
      <c r="M508" s="171"/>
      <c r="N508" s="172"/>
      <c r="O508" s="172"/>
      <c r="P508" s="172"/>
      <c r="Q508" s="172"/>
      <c r="R508" s="172"/>
      <c r="S508" s="172"/>
      <c r="T508" s="173"/>
      <c r="AT508" s="167" t="s">
        <v>146</v>
      </c>
      <c r="AU508" s="167" t="s">
        <v>82</v>
      </c>
      <c r="AV508" s="13" t="s">
        <v>82</v>
      </c>
      <c r="AW508" s="13" t="s">
        <v>30</v>
      </c>
      <c r="AX508" s="13" t="s">
        <v>73</v>
      </c>
      <c r="AY508" s="167" t="s">
        <v>134</v>
      </c>
    </row>
    <row r="509" spans="2:51" s="14" customFormat="1">
      <c r="B509" s="174"/>
      <c r="D509" s="166" t="s">
        <v>146</v>
      </c>
      <c r="E509" s="175" t="s">
        <v>1</v>
      </c>
      <c r="F509" s="176" t="s">
        <v>148</v>
      </c>
      <c r="H509" s="177">
        <v>82.82</v>
      </c>
      <c r="I509" s="178"/>
      <c r="L509" s="174"/>
      <c r="M509" s="179"/>
      <c r="N509" s="180"/>
      <c r="O509" s="180"/>
      <c r="P509" s="180"/>
      <c r="Q509" s="180"/>
      <c r="R509" s="180"/>
      <c r="S509" s="180"/>
      <c r="T509" s="181"/>
      <c r="AT509" s="175" t="s">
        <v>146</v>
      </c>
      <c r="AU509" s="175" t="s">
        <v>82</v>
      </c>
      <c r="AV509" s="14" t="s">
        <v>144</v>
      </c>
      <c r="AW509" s="14" t="s">
        <v>30</v>
      </c>
      <c r="AX509" s="14" t="s">
        <v>73</v>
      </c>
      <c r="AY509" s="175" t="s">
        <v>134</v>
      </c>
    </row>
    <row r="510" spans="2:51" s="13" customFormat="1">
      <c r="B510" s="165"/>
      <c r="D510" s="166" t="s">
        <v>146</v>
      </c>
      <c r="E510" s="167" t="s">
        <v>1</v>
      </c>
      <c r="F510" s="168" t="s">
        <v>967</v>
      </c>
      <c r="H510" s="169">
        <v>45</v>
      </c>
      <c r="I510" s="170"/>
      <c r="L510" s="165"/>
      <c r="M510" s="171"/>
      <c r="N510" s="172"/>
      <c r="O510" s="172"/>
      <c r="P510" s="172"/>
      <c r="Q510" s="172"/>
      <c r="R510" s="172"/>
      <c r="S510" s="172"/>
      <c r="T510" s="173"/>
      <c r="AT510" s="167" t="s">
        <v>146</v>
      </c>
      <c r="AU510" s="167" t="s">
        <v>82</v>
      </c>
      <c r="AV510" s="13" t="s">
        <v>82</v>
      </c>
      <c r="AW510" s="13" t="s">
        <v>30</v>
      </c>
      <c r="AX510" s="13" t="s">
        <v>73</v>
      </c>
      <c r="AY510" s="167" t="s">
        <v>134</v>
      </c>
    </row>
    <row r="511" spans="2:51" s="13" customFormat="1">
      <c r="B511" s="165"/>
      <c r="D511" s="166" t="s">
        <v>146</v>
      </c>
      <c r="E511" s="167" t="s">
        <v>1</v>
      </c>
      <c r="F511" s="168" t="s">
        <v>968</v>
      </c>
      <c r="H511" s="169">
        <v>60</v>
      </c>
      <c r="I511" s="170"/>
      <c r="L511" s="165"/>
      <c r="M511" s="171"/>
      <c r="N511" s="172"/>
      <c r="O511" s="172"/>
      <c r="P511" s="172"/>
      <c r="Q511" s="172"/>
      <c r="R511" s="172"/>
      <c r="S511" s="172"/>
      <c r="T511" s="173"/>
      <c r="AT511" s="167" t="s">
        <v>146</v>
      </c>
      <c r="AU511" s="167" t="s">
        <v>82</v>
      </c>
      <c r="AV511" s="13" t="s">
        <v>82</v>
      </c>
      <c r="AW511" s="13" t="s">
        <v>30</v>
      </c>
      <c r="AX511" s="13" t="s">
        <v>73</v>
      </c>
      <c r="AY511" s="167" t="s">
        <v>134</v>
      </c>
    </row>
    <row r="512" spans="2:51" s="14" customFormat="1">
      <c r="B512" s="174"/>
      <c r="D512" s="166" t="s">
        <v>146</v>
      </c>
      <c r="E512" s="175" t="s">
        <v>1</v>
      </c>
      <c r="F512" s="176" t="s">
        <v>148</v>
      </c>
      <c r="H512" s="177">
        <v>105</v>
      </c>
      <c r="I512" s="178"/>
      <c r="L512" s="174"/>
      <c r="M512" s="179"/>
      <c r="N512" s="180"/>
      <c r="O512" s="180"/>
      <c r="P512" s="180"/>
      <c r="Q512" s="180"/>
      <c r="R512" s="180"/>
      <c r="S512" s="180"/>
      <c r="T512" s="181"/>
      <c r="AT512" s="175" t="s">
        <v>146</v>
      </c>
      <c r="AU512" s="175" t="s">
        <v>82</v>
      </c>
      <c r="AV512" s="14" t="s">
        <v>144</v>
      </c>
      <c r="AW512" s="14" t="s">
        <v>30</v>
      </c>
      <c r="AX512" s="14" t="s">
        <v>73</v>
      </c>
      <c r="AY512" s="175" t="s">
        <v>134</v>
      </c>
    </row>
    <row r="513" spans="1:65" s="15" customFormat="1">
      <c r="B513" s="182"/>
      <c r="D513" s="166" t="s">
        <v>146</v>
      </c>
      <c r="E513" s="183" t="s">
        <v>1</v>
      </c>
      <c r="F513" s="184" t="s">
        <v>150</v>
      </c>
      <c r="H513" s="185">
        <v>727.46</v>
      </c>
      <c r="I513" s="186"/>
      <c r="L513" s="182"/>
      <c r="M513" s="187"/>
      <c r="N513" s="188"/>
      <c r="O513" s="188"/>
      <c r="P513" s="188"/>
      <c r="Q513" s="188"/>
      <c r="R513" s="188"/>
      <c r="S513" s="188"/>
      <c r="T513" s="189"/>
      <c r="AT513" s="183" t="s">
        <v>146</v>
      </c>
      <c r="AU513" s="183" t="s">
        <v>82</v>
      </c>
      <c r="AV513" s="15" t="s">
        <v>143</v>
      </c>
      <c r="AW513" s="15" t="s">
        <v>30</v>
      </c>
      <c r="AX513" s="15" t="s">
        <v>73</v>
      </c>
      <c r="AY513" s="183" t="s">
        <v>134</v>
      </c>
    </row>
    <row r="514" spans="1:65" s="13" customFormat="1">
      <c r="B514" s="165"/>
      <c r="D514" s="166" t="s">
        <v>146</v>
      </c>
      <c r="E514" s="167" t="s">
        <v>1</v>
      </c>
      <c r="F514" s="168" t="s">
        <v>1051</v>
      </c>
      <c r="H514" s="169">
        <v>29.098400000000002</v>
      </c>
      <c r="I514" s="170"/>
      <c r="L514" s="165"/>
      <c r="M514" s="171"/>
      <c r="N514" s="172"/>
      <c r="O514" s="172"/>
      <c r="P514" s="172"/>
      <c r="Q514" s="172"/>
      <c r="R514" s="172"/>
      <c r="S514" s="172"/>
      <c r="T514" s="173"/>
      <c r="AT514" s="167" t="s">
        <v>146</v>
      </c>
      <c r="AU514" s="167" t="s">
        <v>82</v>
      </c>
      <c r="AV514" s="13" t="s">
        <v>82</v>
      </c>
      <c r="AW514" s="13" t="s">
        <v>30</v>
      </c>
      <c r="AX514" s="13" t="s">
        <v>80</v>
      </c>
      <c r="AY514" s="167" t="s">
        <v>134</v>
      </c>
    </row>
    <row r="515" spans="1:65" s="13" customFormat="1">
      <c r="B515" s="165"/>
      <c r="D515" s="166"/>
      <c r="E515" s="167"/>
      <c r="F515" s="168" t="s">
        <v>1053</v>
      </c>
      <c r="H515" s="169">
        <f>2.3*2*20*0.06*2</f>
        <v>11.04</v>
      </c>
      <c r="I515" s="170"/>
      <c r="L515" s="165"/>
      <c r="M515" s="171"/>
      <c r="N515" s="172"/>
      <c r="O515" s="172"/>
      <c r="P515" s="172"/>
      <c r="Q515" s="172"/>
      <c r="R515" s="172"/>
      <c r="S515" s="172"/>
      <c r="T515" s="173"/>
      <c r="AT515" s="167"/>
      <c r="AU515" s="167"/>
      <c r="AY515" s="167"/>
    </row>
    <row r="516" spans="1:65" s="13" customFormat="1">
      <c r="B516" s="165"/>
      <c r="D516" s="166"/>
      <c r="E516" s="167"/>
      <c r="F516" s="168" t="s">
        <v>1054</v>
      </c>
      <c r="H516" s="169">
        <f>2.3*2*20*0.18*2</f>
        <v>33.119999999999997</v>
      </c>
      <c r="I516" s="170"/>
      <c r="L516" s="165"/>
      <c r="M516" s="171"/>
      <c r="N516" s="172"/>
      <c r="O516" s="172"/>
      <c r="P516" s="172"/>
      <c r="Q516" s="172"/>
      <c r="R516" s="172"/>
      <c r="S516" s="172"/>
      <c r="T516" s="173"/>
      <c r="AT516" s="167"/>
      <c r="AU516" s="167"/>
      <c r="AY516" s="167"/>
    </row>
    <row r="517" spans="1:65" s="13" customFormat="1">
      <c r="B517" s="165"/>
      <c r="D517" s="166"/>
      <c r="E517" s="167"/>
      <c r="F517" s="176" t="s">
        <v>148</v>
      </c>
      <c r="H517" s="177">
        <f>H515+H516</f>
        <v>44.16</v>
      </c>
      <c r="I517" s="170"/>
      <c r="L517" s="165"/>
      <c r="M517" s="171"/>
      <c r="N517" s="172"/>
      <c r="O517" s="172"/>
      <c r="P517" s="172"/>
      <c r="Q517" s="172"/>
      <c r="R517" s="172"/>
      <c r="S517" s="172"/>
      <c r="T517" s="173"/>
      <c r="AT517" s="167"/>
      <c r="AU517" s="167"/>
      <c r="AY517" s="167"/>
    </row>
    <row r="518" spans="1:65" s="13" customFormat="1">
      <c r="B518" s="165"/>
      <c r="D518" s="166"/>
      <c r="E518" s="167"/>
      <c r="F518" s="168" t="s">
        <v>1055</v>
      </c>
      <c r="H518" s="169">
        <v>80</v>
      </c>
      <c r="I518" s="170"/>
      <c r="L518" s="165"/>
      <c r="M518" s="171"/>
      <c r="N518" s="172"/>
      <c r="O518" s="172"/>
      <c r="P518" s="172"/>
      <c r="Q518" s="172"/>
      <c r="R518" s="172"/>
      <c r="S518" s="172"/>
      <c r="T518" s="173"/>
      <c r="AT518" s="167"/>
      <c r="AU518" s="167"/>
      <c r="AY518" s="167"/>
    </row>
    <row r="519" spans="1:65" s="13" customFormat="1">
      <c r="B519" s="165"/>
      <c r="D519" s="166"/>
      <c r="E519" s="167"/>
      <c r="F519" s="176" t="s">
        <v>148</v>
      </c>
      <c r="H519" s="177">
        <v>80</v>
      </c>
      <c r="I519" s="170"/>
      <c r="L519" s="165"/>
      <c r="M519" s="171"/>
      <c r="N519" s="172"/>
      <c r="O519" s="172"/>
      <c r="P519" s="172"/>
      <c r="Q519" s="172"/>
      <c r="R519" s="172"/>
      <c r="S519" s="172"/>
      <c r="T519" s="173"/>
      <c r="AT519" s="167"/>
      <c r="AU519" s="167"/>
      <c r="AY519" s="167"/>
    </row>
    <row r="520" spans="1:65" s="13" customFormat="1">
      <c r="B520" s="165"/>
      <c r="D520" s="166"/>
      <c r="E520" s="167"/>
      <c r="F520" s="168" t="s">
        <v>1049</v>
      </c>
      <c r="H520" s="169">
        <f>H514+H517+H519</f>
        <v>153.25839999999999</v>
      </c>
      <c r="I520" s="170"/>
      <c r="L520" s="165"/>
      <c r="M520" s="171"/>
      <c r="N520" s="172"/>
      <c r="O520" s="172"/>
      <c r="P520" s="172"/>
      <c r="Q520" s="172"/>
      <c r="R520" s="172"/>
      <c r="S520" s="172"/>
      <c r="T520" s="173"/>
      <c r="AT520" s="167"/>
      <c r="AU520" s="167"/>
      <c r="AY520" s="167"/>
    </row>
    <row r="521" spans="1:65" s="2" customFormat="1" ht="24.2" customHeight="1">
      <c r="A521" s="33"/>
      <c r="B521" s="150"/>
      <c r="C521" s="151" t="s">
        <v>609</v>
      </c>
      <c r="D521" s="151" t="s">
        <v>139</v>
      </c>
      <c r="E521" s="152" t="s">
        <v>638</v>
      </c>
      <c r="F521" s="153" t="s">
        <v>639</v>
      </c>
      <c r="G521" s="154" t="s">
        <v>142</v>
      </c>
      <c r="H521" s="155">
        <v>2182.3620000000001</v>
      </c>
      <c r="I521" s="156"/>
      <c r="J521" s="157">
        <f>ROUND(I521*H521,2)</f>
        <v>0</v>
      </c>
      <c r="K521" s="158"/>
      <c r="L521" s="34"/>
      <c r="M521" s="159" t="s">
        <v>1</v>
      </c>
      <c r="N521" s="160" t="s">
        <v>38</v>
      </c>
      <c r="O521" s="59"/>
      <c r="P521" s="161">
        <f>O521*H521</f>
        <v>0</v>
      </c>
      <c r="Q521" s="161">
        <v>2.2000000000000001E-4</v>
      </c>
      <c r="R521" s="161">
        <f>Q521*H521</f>
        <v>0.48011964000000001</v>
      </c>
      <c r="S521" s="161">
        <v>0</v>
      </c>
      <c r="T521" s="162">
        <f>S521*H521</f>
        <v>0</v>
      </c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R521" s="163" t="s">
        <v>219</v>
      </c>
      <c r="AT521" s="163" t="s">
        <v>139</v>
      </c>
      <c r="AU521" s="163" t="s">
        <v>82</v>
      </c>
      <c r="AY521" s="18" t="s">
        <v>134</v>
      </c>
      <c r="BE521" s="164">
        <f>IF(N521="základní",J521,0)</f>
        <v>0</v>
      </c>
      <c r="BF521" s="164">
        <f>IF(N521="snížená",J521,0)</f>
        <v>0</v>
      </c>
      <c r="BG521" s="164">
        <f>IF(N521="zákl. přenesená",J521,0)</f>
        <v>0</v>
      </c>
      <c r="BH521" s="164">
        <f>IF(N521="sníž. přenesená",J521,0)</f>
        <v>0</v>
      </c>
      <c r="BI521" s="164">
        <f>IF(N521="nulová",J521,0)</f>
        <v>0</v>
      </c>
      <c r="BJ521" s="18" t="s">
        <v>80</v>
      </c>
      <c r="BK521" s="164">
        <f>ROUND(I521*H521,2)</f>
        <v>0</v>
      </c>
      <c r="BL521" s="18" t="s">
        <v>219</v>
      </c>
      <c r="BM521" s="163" t="s">
        <v>969</v>
      </c>
    </row>
    <row r="522" spans="1:65" s="13" customFormat="1">
      <c r="B522" s="165"/>
      <c r="D522" s="166" t="s">
        <v>146</v>
      </c>
      <c r="E522" s="167" t="s">
        <v>1</v>
      </c>
      <c r="F522" s="168" t="s">
        <v>952</v>
      </c>
      <c r="H522" s="169">
        <v>25.92</v>
      </c>
      <c r="I522" s="170"/>
      <c r="L522" s="165"/>
      <c r="M522" s="171"/>
      <c r="N522" s="172"/>
      <c r="O522" s="172"/>
      <c r="P522" s="172"/>
      <c r="Q522" s="172"/>
      <c r="R522" s="172"/>
      <c r="S522" s="172"/>
      <c r="T522" s="173"/>
      <c r="AT522" s="167" t="s">
        <v>146</v>
      </c>
      <c r="AU522" s="167" t="s">
        <v>82</v>
      </c>
      <c r="AV522" s="13" t="s">
        <v>82</v>
      </c>
      <c r="AW522" s="13" t="s">
        <v>30</v>
      </c>
      <c r="AX522" s="13" t="s">
        <v>73</v>
      </c>
      <c r="AY522" s="167" t="s">
        <v>134</v>
      </c>
    </row>
    <row r="523" spans="1:65" s="13" customFormat="1">
      <c r="B523" s="165"/>
      <c r="D523" s="166" t="s">
        <v>146</v>
      </c>
      <c r="E523" s="167" t="s">
        <v>1</v>
      </c>
      <c r="F523" s="168" t="s">
        <v>953</v>
      </c>
      <c r="H523" s="169">
        <v>38.880000000000003</v>
      </c>
      <c r="I523" s="170"/>
      <c r="L523" s="165"/>
      <c r="M523" s="171"/>
      <c r="N523" s="172"/>
      <c r="O523" s="172"/>
      <c r="P523" s="172"/>
      <c r="Q523" s="172"/>
      <c r="R523" s="172"/>
      <c r="S523" s="172"/>
      <c r="T523" s="173"/>
      <c r="AT523" s="167" t="s">
        <v>146</v>
      </c>
      <c r="AU523" s="167" t="s">
        <v>82</v>
      </c>
      <c r="AV523" s="13" t="s">
        <v>82</v>
      </c>
      <c r="AW523" s="13" t="s">
        <v>30</v>
      </c>
      <c r="AX523" s="13" t="s">
        <v>73</v>
      </c>
      <c r="AY523" s="167" t="s">
        <v>134</v>
      </c>
    </row>
    <row r="524" spans="1:65" s="14" customFormat="1">
      <c r="B524" s="174"/>
      <c r="D524" s="166" t="s">
        <v>146</v>
      </c>
      <c r="E524" s="175" t="s">
        <v>1</v>
      </c>
      <c r="F524" s="176" t="s">
        <v>148</v>
      </c>
      <c r="H524" s="177">
        <v>64.800000000000011</v>
      </c>
      <c r="I524" s="178"/>
      <c r="L524" s="174"/>
      <c r="M524" s="179"/>
      <c r="N524" s="180"/>
      <c r="O524" s="180"/>
      <c r="P524" s="180"/>
      <c r="Q524" s="180"/>
      <c r="R524" s="180"/>
      <c r="S524" s="180"/>
      <c r="T524" s="181"/>
      <c r="AT524" s="175" t="s">
        <v>146</v>
      </c>
      <c r="AU524" s="175" t="s">
        <v>82</v>
      </c>
      <c r="AV524" s="14" t="s">
        <v>144</v>
      </c>
      <c r="AW524" s="14" t="s">
        <v>30</v>
      </c>
      <c r="AX524" s="14" t="s">
        <v>73</v>
      </c>
      <c r="AY524" s="175" t="s">
        <v>134</v>
      </c>
    </row>
    <row r="525" spans="1:65" s="13" customFormat="1">
      <c r="B525" s="165"/>
      <c r="D525" s="166" t="s">
        <v>146</v>
      </c>
      <c r="E525" s="167" t="s">
        <v>1</v>
      </c>
      <c r="F525" s="168" t="s">
        <v>954</v>
      </c>
      <c r="H525" s="169">
        <v>5.76</v>
      </c>
      <c r="I525" s="170"/>
      <c r="L525" s="165"/>
      <c r="M525" s="171"/>
      <c r="N525" s="172"/>
      <c r="O525" s="172"/>
      <c r="P525" s="172"/>
      <c r="Q525" s="172"/>
      <c r="R525" s="172"/>
      <c r="S525" s="172"/>
      <c r="T525" s="173"/>
      <c r="AT525" s="167" t="s">
        <v>146</v>
      </c>
      <c r="AU525" s="167" t="s">
        <v>82</v>
      </c>
      <c r="AV525" s="13" t="s">
        <v>82</v>
      </c>
      <c r="AW525" s="13" t="s">
        <v>30</v>
      </c>
      <c r="AX525" s="13" t="s">
        <v>73</v>
      </c>
      <c r="AY525" s="167" t="s">
        <v>134</v>
      </c>
    </row>
    <row r="526" spans="1:65" s="13" customFormat="1">
      <c r="B526" s="165"/>
      <c r="D526" s="166" t="s">
        <v>146</v>
      </c>
      <c r="E526" s="167" t="s">
        <v>1</v>
      </c>
      <c r="F526" s="168" t="s">
        <v>955</v>
      </c>
      <c r="H526" s="169">
        <v>10.08</v>
      </c>
      <c r="I526" s="170"/>
      <c r="L526" s="165"/>
      <c r="M526" s="171"/>
      <c r="N526" s="172"/>
      <c r="O526" s="172"/>
      <c r="P526" s="172"/>
      <c r="Q526" s="172"/>
      <c r="R526" s="172"/>
      <c r="S526" s="172"/>
      <c r="T526" s="173"/>
      <c r="AT526" s="167" t="s">
        <v>146</v>
      </c>
      <c r="AU526" s="167" t="s">
        <v>82</v>
      </c>
      <c r="AV526" s="13" t="s">
        <v>82</v>
      </c>
      <c r="AW526" s="13" t="s">
        <v>30</v>
      </c>
      <c r="AX526" s="13" t="s">
        <v>73</v>
      </c>
      <c r="AY526" s="167" t="s">
        <v>134</v>
      </c>
    </row>
    <row r="527" spans="1:65" s="14" customFormat="1">
      <c r="B527" s="174"/>
      <c r="D527" s="166" t="s">
        <v>146</v>
      </c>
      <c r="E527" s="175" t="s">
        <v>1</v>
      </c>
      <c r="F527" s="176" t="s">
        <v>148</v>
      </c>
      <c r="H527" s="177">
        <v>15.84</v>
      </c>
      <c r="I527" s="178"/>
      <c r="L527" s="174"/>
      <c r="M527" s="179"/>
      <c r="N527" s="180"/>
      <c r="O527" s="180"/>
      <c r="P527" s="180"/>
      <c r="Q527" s="180"/>
      <c r="R527" s="180"/>
      <c r="S527" s="180"/>
      <c r="T527" s="181"/>
      <c r="AT527" s="175" t="s">
        <v>146</v>
      </c>
      <c r="AU527" s="175" t="s">
        <v>82</v>
      </c>
      <c r="AV527" s="14" t="s">
        <v>144</v>
      </c>
      <c r="AW527" s="14" t="s">
        <v>30</v>
      </c>
      <c r="AX527" s="14" t="s">
        <v>73</v>
      </c>
      <c r="AY527" s="175" t="s">
        <v>134</v>
      </c>
    </row>
    <row r="528" spans="1:65" s="13" customFormat="1">
      <c r="B528" s="165"/>
      <c r="D528" s="166" t="s">
        <v>146</v>
      </c>
      <c r="E528" s="167" t="s">
        <v>1</v>
      </c>
      <c r="F528" s="168" t="s">
        <v>956</v>
      </c>
      <c r="H528" s="169">
        <v>17.64</v>
      </c>
      <c r="I528" s="170"/>
      <c r="L528" s="165"/>
      <c r="M528" s="171"/>
      <c r="N528" s="172"/>
      <c r="O528" s="172"/>
      <c r="P528" s="172"/>
      <c r="Q528" s="172"/>
      <c r="R528" s="172"/>
      <c r="S528" s="172"/>
      <c r="T528" s="173"/>
      <c r="AT528" s="167" t="s">
        <v>146</v>
      </c>
      <c r="AU528" s="167" t="s">
        <v>82</v>
      </c>
      <c r="AV528" s="13" t="s">
        <v>82</v>
      </c>
      <c r="AW528" s="13" t="s">
        <v>30</v>
      </c>
      <c r="AX528" s="13" t="s">
        <v>73</v>
      </c>
      <c r="AY528" s="167" t="s">
        <v>134</v>
      </c>
    </row>
    <row r="529" spans="2:51" s="13" customFormat="1">
      <c r="B529" s="165"/>
      <c r="D529" s="166" t="s">
        <v>146</v>
      </c>
      <c r="E529" s="167" t="s">
        <v>1</v>
      </c>
      <c r="F529" s="168" t="s">
        <v>957</v>
      </c>
      <c r="H529" s="169">
        <v>15.12</v>
      </c>
      <c r="I529" s="170"/>
      <c r="L529" s="165"/>
      <c r="M529" s="171"/>
      <c r="N529" s="172"/>
      <c r="O529" s="172"/>
      <c r="P529" s="172"/>
      <c r="Q529" s="172"/>
      <c r="R529" s="172"/>
      <c r="S529" s="172"/>
      <c r="T529" s="173"/>
      <c r="AT529" s="167" t="s">
        <v>146</v>
      </c>
      <c r="AU529" s="167" t="s">
        <v>82</v>
      </c>
      <c r="AV529" s="13" t="s">
        <v>82</v>
      </c>
      <c r="AW529" s="13" t="s">
        <v>30</v>
      </c>
      <c r="AX529" s="13" t="s">
        <v>73</v>
      </c>
      <c r="AY529" s="167" t="s">
        <v>134</v>
      </c>
    </row>
    <row r="530" spans="2:51" s="14" customFormat="1">
      <c r="B530" s="174"/>
      <c r="D530" s="166" t="s">
        <v>146</v>
      </c>
      <c r="E530" s="175" t="s">
        <v>1</v>
      </c>
      <c r="F530" s="176" t="s">
        <v>148</v>
      </c>
      <c r="H530" s="177">
        <v>32.76</v>
      </c>
      <c r="I530" s="178"/>
      <c r="L530" s="174"/>
      <c r="M530" s="179"/>
      <c r="N530" s="180"/>
      <c r="O530" s="180"/>
      <c r="P530" s="180"/>
      <c r="Q530" s="180"/>
      <c r="R530" s="180"/>
      <c r="S530" s="180"/>
      <c r="T530" s="181"/>
      <c r="AT530" s="175" t="s">
        <v>146</v>
      </c>
      <c r="AU530" s="175" t="s">
        <v>82</v>
      </c>
      <c r="AV530" s="14" t="s">
        <v>144</v>
      </c>
      <c r="AW530" s="14" t="s">
        <v>30</v>
      </c>
      <c r="AX530" s="14" t="s">
        <v>73</v>
      </c>
      <c r="AY530" s="175" t="s">
        <v>134</v>
      </c>
    </row>
    <row r="531" spans="2:51" s="13" customFormat="1">
      <c r="B531" s="165"/>
      <c r="D531" s="166" t="s">
        <v>146</v>
      </c>
      <c r="E531" s="167" t="s">
        <v>1</v>
      </c>
      <c r="F531" s="168" t="s">
        <v>958</v>
      </c>
      <c r="H531" s="169">
        <v>11.88</v>
      </c>
      <c r="I531" s="170"/>
      <c r="L531" s="165"/>
      <c r="M531" s="171"/>
      <c r="N531" s="172"/>
      <c r="O531" s="172"/>
      <c r="P531" s="172"/>
      <c r="Q531" s="172"/>
      <c r="R531" s="172"/>
      <c r="S531" s="172"/>
      <c r="T531" s="173"/>
      <c r="AT531" s="167" t="s">
        <v>146</v>
      </c>
      <c r="AU531" s="167" t="s">
        <v>82</v>
      </c>
      <c r="AV531" s="13" t="s">
        <v>82</v>
      </c>
      <c r="AW531" s="13" t="s">
        <v>30</v>
      </c>
      <c r="AX531" s="13" t="s">
        <v>73</v>
      </c>
      <c r="AY531" s="167" t="s">
        <v>134</v>
      </c>
    </row>
    <row r="532" spans="2:51" s="13" customFormat="1">
      <c r="B532" s="165"/>
      <c r="D532" s="166" t="s">
        <v>146</v>
      </c>
      <c r="E532" s="167" t="s">
        <v>1</v>
      </c>
      <c r="F532" s="168" t="s">
        <v>959</v>
      </c>
      <c r="H532" s="169">
        <v>12.96</v>
      </c>
      <c r="I532" s="170"/>
      <c r="L532" s="165"/>
      <c r="M532" s="171"/>
      <c r="N532" s="172"/>
      <c r="O532" s="172"/>
      <c r="P532" s="172"/>
      <c r="Q532" s="172"/>
      <c r="R532" s="172"/>
      <c r="S532" s="172"/>
      <c r="T532" s="173"/>
      <c r="AT532" s="167" t="s">
        <v>146</v>
      </c>
      <c r="AU532" s="167" t="s">
        <v>82</v>
      </c>
      <c r="AV532" s="13" t="s">
        <v>82</v>
      </c>
      <c r="AW532" s="13" t="s">
        <v>30</v>
      </c>
      <c r="AX532" s="13" t="s">
        <v>73</v>
      </c>
      <c r="AY532" s="167" t="s">
        <v>134</v>
      </c>
    </row>
    <row r="533" spans="2:51" s="14" customFormat="1">
      <c r="B533" s="174"/>
      <c r="D533" s="166" t="s">
        <v>146</v>
      </c>
      <c r="E533" s="175" t="s">
        <v>1</v>
      </c>
      <c r="F533" s="176" t="s">
        <v>148</v>
      </c>
      <c r="H533" s="177">
        <v>24.840000000000003</v>
      </c>
      <c r="I533" s="178"/>
      <c r="L533" s="174"/>
      <c r="M533" s="179"/>
      <c r="N533" s="180"/>
      <c r="O533" s="180"/>
      <c r="P533" s="180"/>
      <c r="Q533" s="180"/>
      <c r="R533" s="180"/>
      <c r="S533" s="180"/>
      <c r="T533" s="181"/>
      <c r="AT533" s="175" t="s">
        <v>146</v>
      </c>
      <c r="AU533" s="175" t="s">
        <v>82</v>
      </c>
      <c r="AV533" s="14" t="s">
        <v>144</v>
      </c>
      <c r="AW533" s="14" t="s">
        <v>30</v>
      </c>
      <c r="AX533" s="14" t="s">
        <v>73</v>
      </c>
      <c r="AY533" s="175" t="s">
        <v>134</v>
      </c>
    </row>
    <row r="534" spans="2:51" s="13" customFormat="1">
      <c r="B534" s="165"/>
      <c r="D534" s="166" t="s">
        <v>146</v>
      </c>
      <c r="E534" s="167" t="s">
        <v>1</v>
      </c>
      <c r="F534" s="168" t="s">
        <v>960</v>
      </c>
      <c r="H534" s="169">
        <v>144</v>
      </c>
      <c r="I534" s="170"/>
      <c r="L534" s="165"/>
      <c r="M534" s="171"/>
      <c r="N534" s="172"/>
      <c r="O534" s="172"/>
      <c r="P534" s="172"/>
      <c r="Q534" s="172"/>
      <c r="R534" s="172"/>
      <c r="S534" s="172"/>
      <c r="T534" s="173"/>
      <c r="AT534" s="167" t="s">
        <v>146</v>
      </c>
      <c r="AU534" s="167" t="s">
        <v>82</v>
      </c>
      <c r="AV534" s="13" t="s">
        <v>82</v>
      </c>
      <c r="AW534" s="13" t="s">
        <v>30</v>
      </c>
      <c r="AX534" s="13" t="s">
        <v>73</v>
      </c>
      <c r="AY534" s="167" t="s">
        <v>134</v>
      </c>
    </row>
    <row r="535" spans="2:51" s="13" customFormat="1">
      <c r="B535" s="165"/>
      <c r="D535" s="166" t="s">
        <v>146</v>
      </c>
      <c r="E535" s="167" t="s">
        <v>1</v>
      </c>
      <c r="F535" s="168" t="s">
        <v>961</v>
      </c>
      <c r="H535" s="169">
        <v>168</v>
      </c>
      <c r="I535" s="170"/>
      <c r="L535" s="165"/>
      <c r="M535" s="171"/>
      <c r="N535" s="172"/>
      <c r="O535" s="172"/>
      <c r="P535" s="172"/>
      <c r="Q535" s="172"/>
      <c r="R535" s="172"/>
      <c r="S535" s="172"/>
      <c r="T535" s="173"/>
      <c r="AT535" s="167" t="s">
        <v>146</v>
      </c>
      <c r="AU535" s="167" t="s">
        <v>82</v>
      </c>
      <c r="AV535" s="13" t="s">
        <v>82</v>
      </c>
      <c r="AW535" s="13" t="s">
        <v>30</v>
      </c>
      <c r="AX535" s="13" t="s">
        <v>73</v>
      </c>
      <c r="AY535" s="167" t="s">
        <v>134</v>
      </c>
    </row>
    <row r="536" spans="2:51" s="14" customFormat="1">
      <c r="B536" s="174"/>
      <c r="D536" s="166" t="s">
        <v>146</v>
      </c>
      <c r="E536" s="175" t="s">
        <v>1</v>
      </c>
      <c r="F536" s="176" t="s">
        <v>148</v>
      </c>
      <c r="H536" s="177">
        <v>312</v>
      </c>
      <c r="I536" s="178"/>
      <c r="L536" s="174"/>
      <c r="M536" s="179"/>
      <c r="N536" s="180"/>
      <c r="O536" s="180"/>
      <c r="P536" s="180"/>
      <c r="Q536" s="180"/>
      <c r="R536" s="180"/>
      <c r="S536" s="180"/>
      <c r="T536" s="181"/>
      <c r="AT536" s="175" t="s">
        <v>146</v>
      </c>
      <c r="AU536" s="175" t="s">
        <v>82</v>
      </c>
      <c r="AV536" s="14" t="s">
        <v>144</v>
      </c>
      <c r="AW536" s="14" t="s">
        <v>30</v>
      </c>
      <c r="AX536" s="14" t="s">
        <v>73</v>
      </c>
      <c r="AY536" s="175" t="s">
        <v>134</v>
      </c>
    </row>
    <row r="537" spans="2:51" s="13" customFormat="1">
      <c r="B537" s="165"/>
      <c r="D537" s="166" t="s">
        <v>146</v>
      </c>
      <c r="E537" s="167" t="s">
        <v>1</v>
      </c>
      <c r="F537" s="168" t="s">
        <v>962</v>
      </c>
      <c r="H537" s="169">
        <v>32.4</v>
      </c>
      <c r="I537" s="170"/>
      <c r="L537" s="165"/>
      <c r="M537" s="171"/>
      <c r="N537" s="172"/>
      <c r="O537" s="172"/>
      <c r="P537" s="172"/>
      <c r="Q537" s="172"/>
      <c r="R537" s="172"/>
      <c r="S537" s="172"/>
      <c r="T537" s="173"/>
      <c r="AT537" s="167" t="s">
        <v>146</v>
      </c>
      <c r="AU537" s="167" t="s">
        <v>82</v>
      </c>
      <c r="AV537" s="13" t="s">
        <v>82</v>
      </c>
      <c r="AW537" s="13" t="s">
        <v>30</v>
      </c>
      <c r="AX537" s="13" t="s">
        <v>73</v>
      </c>
      <c r="AY537" s="167" t="s">
        <v>134</v>
      </c>
    </row>
    <row r="538" spans="2:51" s="14" customFormat="1">
      <c r="B538" s="174"/>
      <c r="D538" s="166" t="s">
        <v>146</v>
      </c>
      <c r="E538" s="175" t="s">
        <v>1</v>
      </c>
      <c r="F538" s="176" t="s">
        <v>148</v>
      </c>
      <c r="H538" s="177">
        <v>32.4</v>
      </c>
      <c r="I538" s="178"/>
      <c r="L538" s="174"/>
      <c r="M538" s="179"/>
      <c r="N538" s="180"/>
      <c r="O538" s="180"/>
      <c r="P538" s="180"/>
      <c r="Q538" s="180"/>
      <c r="R538" s="180"/>
      <c r="S538" s="180"/>
      <c r="T538" s="181"/>
      <c r="AT538" s="175" t="s">
        <v>146</v>
      </c>
      <c r="AU538" s="175" t="s">
        <v>82</v>
      </c>
      <c r="AV538" s="14" t="s">
        <v>144</v>
      </c>
      <c r="AW538" s="14" t="s">
        <v>30</v>
      </c>
      <c r="AX538" s="14" t="s">
        <v>73</v>
      </c>
      <c r="AY538" s="175" t="s">
        <v>134</v>
      </c>
    </row>
    <row r="539" spans="2:51" s="13" customFormat="1">
      <c r="B539" s="165"/>
      <c r="D539" s="166" t="s">
        <v>146</v>
      </c>
      <c r="E539" s="167" t="s">
        <v>1</v>
      </c>
      <c r="F539" s="168" t="s">
        <v>963</v>
      </c>
      <c r="H539" s="169">
        <v>21</v>
      </c>
      <c r="I539" s="170"/>
      <c r="L539" s="165"/>
      <c r="M539" s="171"/>
      <c r="N539" s="172"/>
      <c r="O539" s="172"/>
      <c r="P539" s="172"/>
      <c r="Q539" s="172"/>
      <c r="R539" s="172"/>
      <c r="S539" s="172"/>
      <c r="T539" s="173"/>
      <c r="AT539" s="167" t="s">
        <v>146</v>
      </c>
      <c r="AU539" s="167" t="s">
        <v>82</v>
      </c>
      <c r="AV539" s="13" t="s">
        <v>82</v>
      </c>
      <c r="AW539" s="13" t="s">
        <v>30</v>
      </c>
      <c r="AX539" s="13" t="s">
        <v>73</v>
      </c>
      <c r="AY539" s="167" t="s">
        <v>134</v>
      </c>
    </row>
    <row r="540" spans="2:51" s="13" customFormat="1">
      <c r="B540" s="165"/>
      <c r="D540" s="166" t="s">
        <v>146</v>
      </c>
      <c r="E540" s="167" t="s">
        <v>1</v>
      </c>
      <c r="F540" s="168" t="s">
        <v>964</v>
      </c>
      <c r="H540" s="169">
        <v>36</v>
      </c>
      <c r="I540" s="170"/>
      <c r="L540" s="165"/>
      <c r="M540" s="171"/>
      <c r="N540" s="172"/>
      <c r="O540" s="172"/>
      <c r="P540" s="172"/>
      <c r="Q540" s="172"/>
      <c r="R540" s="172"/>
      <c r="S540" s="172"/>
      <c r="T540" s="173"/>
      <c r="AT540" s="167" t="s">
        <v>146</v>
      </c>
      <c r="AU540" s="167" t="s">
        <v>82</v>
      </c>
      <c r="AV540" s="13" t="s">
        <v>82</v>
      </c>
      <c r="AW540" s="13" t="s">
        <v>30</v>
      </c>
      <c r="AX540" s="13" t="s">
        <v>73</v>
      </c>
      <c r="AY540" s="167" t="s">
        <v>134</v>
      </c>
    </row>
    <row r="541" spans="2:51" s="14" customFormat="1">
      <c r="B541" s="174"/>
      <c r="D541" s="166" t="s">
        <v>146</v>
      </c>
      <c r="E541" s="175" t="s">
        <v>1</v>
      </c>
      <c r="F541" s="176" t="s">
        <v>148</v>
      </c>
      <c r="H541" s="177">
        <v>57</v>
      </c>
      <c r="I541" s="178"/>
      <c r="L541" s="174"/>
      <c r="M541" s="179"/>
      <c r="N541" s="180"/>
      <c r="O541" s="180"/>
      <c r="P541" s="180"/>
      <c r="Q541" s="180"/>
      <c r="R541" s="180"/>
      <c r="S541" s="180"/>
      <c r="T541" s="181"/>
      <c r="AT541" s="175" t="s">
        <v>146</v>
      </c>
      <c r="AU541" s="175" t="s">
        <v>82</v>
      </c>
      <c r="AV541" s="14" t="s">
        <v>144</v>
      </c>
      <c r="AW541" s="14" t="s">
        <v>30</v>
      </c>
      <c r="AX541" s="14" t="s">
        <v>73</v>
      </c>
      <c r="AY541" s="175" t="s">
        <v>134</v>
      </c>
    </row>
    <row r="542" spans="2:51" s="13" customFormat="1">
      <c r="B542" s="165"/>
      <c r="D542" s="166" t="s">
        <v>146</v>
      </c>
      <c r="E542" s="167" t="s">
        <v>1</v>
      </c>
      <c r="F542" s="168" t="s">
        <v>965</v>
      </c>
      <c r="H542" s="169">
        <v>34.340000000000003</v>
      </c>
      <c r="I542" s="170"/>
      <c r="L542" s="165"/>
      <c r="M542" s="171"/>
      <c r="N542" s="172"/>
      <c r="O542" s="172"/>
      <c r="P542" s="172"/>
      <c r="Q542" s="172"/>
      <c r="R542" s="172"/>
      <c r="S542" s="172"/>
      <c r="T542" s="173"/>
      <c r="AT542" s="167" t="s">
        <v>146</v>
      </c>
      <c r="AU542" s="167" t="s">
        <v>82</v>
      </c>
      <c r="AV542" s="13" t="s">
        <v>82</v>
      </c>
      <c r="AW542" s="13" t="s">
        <v>30</v>
      </c>
      <c r="AX542" s="13" t="s">
        <v>73</v>
      </c>
      <c r="AY542" s="167" t="s">
        <v>134</v>
      </c>
    </row>
    <row r="543" spans="2:51" s="13" customFormat="1">
      <c r="B543" s="165"/>
      <c r="D543" s="166" t="s">
        <v>146</v>
      </c>
      <c r="E543" s="167" t="s">
        <v>1</v>
      </c>
      <c r="F543" s="168" t="s">
        <v>966</v>
      </c>
      <c r="H543" s="169">
        <v>48.48</v>
      </c>
      <c r="I543" s="170"/>
      <c r="L543" s="165"/>
      <c r="M543" s="171"/>
      <c r="N543" s="172"/>
      <c r="O543" s="172"/>
      <c r="P543" s="172"/>
      <c r="Q543" s="172"/>
      <c r="R543" s="172"/>
      <c r="S543" s="172"/>
      <c r="T543" s="173"/>
      <c r="AT543" s="167" t="s">
        <v>146</v>
      </c>
      <c r="AU543" s="167" t="s">
        <v>82</v>
      </c>
      <c r="AV543" s="13" t="s">
        <v>82</v>
      </c>
      <c r="AW543" s="13" t="s">
        <v>30</v>
      </c>
      <c r="AX543" s="13" t="s">
        <v>73</v>
      </c>
      <c r="AY543" s="167" t="s">
        <v>134</v>
      </c>
    </row>
    <row r="544" spans="2:51" s="14" customFormat="1">
      <c r="B544" s="174"/>
      <c r="D544" s="166" t="s">
        <v>146</v>
      </c>
      <c r="E544" s="175" t="s">
        <v>1</v>
      </c>
      <c r="F544" s="176" t="s">
        <v>148</v>
      </c>
      <c r="H544" s="177">
        <v>82.82</v>
      </c>
      <c r="I544" s="178"/>
      <c r="L544" s="174"/>
      <c r="M544" s="179"/>
      <c r="N544" s="180"/>
      <c r="O544" s="180"/>
      <c r="P544" s="180"/>
      <c r="Q544" s="180"/>
      <c r="R544" s="180"/>
      <c r="S544" s="180"/>
      <c r="T544" s="181"/>
      <c r="AT544" s="175" t="s">
        <v>146</v>
      </c>
      <c r="AU544" s="175" t="s">
        <v>82</v>
      </c>
      <c r="AV544" s="14" t="s">
        <v>144</v>
      </c>
      <c r="AW544" s="14" t="s">
        <v>30</v>
      </c>
      <c r="AX544" s="14" t="s">
        <v>73</v>
      </c>
      <c r="AY544" s="175" t="s">
        <v>134</v>
      </c>
    </row>
    <row r="545" spans="1:65" s="13" customFormat="1">
      <c r="B545" s="165"/>
      <c r="D545" s="166" t="s">
        <v>146</v>
      </c>
      <c r="E545" s="167" t="s">
        <v>1</v>
      </c>
      <c r="F545" s="168" t="s">
        <v>967</v>
      </c>
      <c r="H545" s="169">
        <v>45</v>
      </c>
      <c r="I545" s="170"/>
      <c r="L545" s="165"/>
      <c r="M545" s="171"/>
      <c r="N545" s="172"/>
      <c r="O545" s="172"/>
      <c r="P545" s="172"/>
      <c r="Q545" s="172"/>
      <c r="R545" s="172"/>
      <c r="S545" s="172"/>
      <c r="T545" s="173"/>
      <c r="AT545" s="167" t="s">
        <v>146</v>
      </c>
      <c r="AU545" s="167" t="s">
        <v>82</v>
      </c>
      <c r="AV545" s="13" t="s">
        <v>82</v>
      </c>
      <c r="AW545" s="13" t="s">
        <v>30</v>
      </c>
      <c r="AX545" s="13" t="s">
        <v>73</v>
      </c>
      <c r="AY545" s="167" t="s">
        <v>134</v>
      </c>
    </row>
    <row r="546" spans="1:65" s="13" customFormat="1">
      <c r="B546" s="165"/>
      <c r="D546" s="166" t="s">
        <v>146</v>
      </c>
      <c r="E546" s="167" t="s">
        <v>1</v>
      </c>
      <c r="F546" s="168" t="s">
        <v>968</v>
      </c>
      <c r="H546" s="169">
        <v>60</v>
      </c>
      <c r="I546" s="170"/>
      <c r="L546" s="165"/>
      <c r="M546" s="171"/>
      <c r="N546" s="172"/>
      <c r="O546" s="172"/>
      <c r="P546" s="172"/>
      <c r="Q546" s="172"/>
      <c r="R546" s="172"/>
      <c r="S546" s="172"/>
      <c r="T546" s="173"/>
      <c r="AT546" s="167" t="s">
        <v>146</v>
      </c>
      <c r="AU546" s="167" t="s">
        <v>82</v>
      </c>
      <c r="AV546" s="13" t="s">
        <v>82</v>
      </c>
      <c r="AW546" s="13" t="s">
        <v>30</v>
      </c>
      <c r="AX546" s="13" t="s">
        <v>73</v>
      </c>
      <c r="AY546" s="167" t="s">
        <v>134</v>
      </c>
    </row>
    <row r="547" spans="1:65" s="14" customFormat="1">
      <c r="B547" s="174"/>
      <c r="D547" s="166" t="s">
        <v>146</v>
      </c>
      <c r="E547" s="175" t="s">
        <v>1</v>
      </c>
      <c r="F547" s="176" t="s">
        <v>148</v>
      </c>
      <c r="H547" s="177">
        <v>105</v>
      </c>
      <c r="I547" s="178"/>
      <c r="L547" s="174"/>
      <c r="M547" s="179"/>
      <c r="N547" s="180"/>
      <c r="O547" s="180"/>
      <c r="P547" s="180"/>
      <c r="Q547" s="180"/>
      <c r="R547" s="180"/>
      <c r="S547" s="180"/>
      <c r="T547" s="181"/>
      <c r="AT547" s="175" t="s">
        <v>146</v>
      </c>
      <c r="AU547" s="175" t="s">
        <v>82</v>
      </c>
      <c r="AV547" s="14" t="s">
        <v>144</v>
      </c>
      <c r="AW547" s="14" t="s">
        <v>30</v>
      </c>
      <c r="AX547" s="14" t="s">
        <v>73</v>
      </c>
      <c r="AY547" s="175" t="s">
        <v>134</v>
      </c>
    </row>
    <row r="548" spans="1:65" s="15" customFormat="1">
      <c r="B548" s="182"/>
      <c r="D548" s="166" t="s">
        <v>146</v>
      </c>
      <c r="E548" s="183" t="s">
        <v>1</v>
      </c>
      <c r="F548" s="184" t="s">
        <v>150</v>
      </c>
      <c r="H548" s="185">
        <v>727.46</v>
      </c>
      <c r="I548" s="186"/>
      <c r="L548" s="182"/>
      <c r="M548" s="187"/>
      <c r="N548" s="188"/>
      <c r="O548" s="188"/>
      <c r="P548" s="188"/>
      <c r="Q548" s="188"/>
      <c r="R548" s="188"/>
      <c r="S548" s="188"/>
      <c r="T548" s="189"/>
      <c r="AT548" s="183" t="s">
        <v>146</v>
      </c>
      <c r="AU548" s="183" t="s">
        <v>82</v>
      </c>
      <c r="AV548" s="15" t="s">
        <v>143</v>
      </c>
      <c r="AW548" s="15" t="s">
        <v>30</v>
      </c>
      <c r="AX548" s="15" t="s">
        <v>73</v>
      </c>
      <c r="AY548" s="183" t="s">
        <v>134</v>
      </c>
    </row>
    <row r="549" spans="1:65" s="13" customFormat="1">
      <c r="B549" s="165"/>
      <c r="D549" s="166" t="s">
        <v>146</v>
      </c>
      <c r="E549" s="167" t="s">
        <v>1</v>
      </c>
      <c r="F549" s="168" t="s">
        <v>1052</v>
      </c>
      <c r="H549" s="169">
        <f>727.46*0.96</f>
        <v>698.36159999999995</v>
      </c>
      <c r="I549" s="170"/>
      <c r="L549" s="165"/>
      <c r="M549" s="171"/>
      <c r="N549" s="172"/>
      <c r="O549" s="172"/>
      <c r="P549" s="172"/>
      <c r="Q549" s="172"/>
      <c r="R549" s="172"/>
      <c r="S549" s="172"/>
      <c r="T549" s="173"/>
      <c r="AT549" s="167" t="s">
        <v>146</v>
      </c>
      <c r="AU549" s="167" t="s">
        <v>82</v>
      </c>
      <c r="AV549" s="13" t="s">
        <v>82</v>
      </c>
      <c r="AW549" s="13" t="s">
        <v>30</v>
      </c>
      <c r="AX549" s="13" t="s">
        <v>80</v>
      </c>
      <c r="AY549" s="167" t="s">
        <v>134</v>
      </c>
    </row>
    <row r="550" spans="1:65" s="13" customFormat="1">
      <c r="B550" s="165"/>
      <c r="D550" s="166"/>
      <c r="E550" s="167"/>
      <c r="F550" s="168" t="s">
        <v>1056</v>
      </c>
      <c r="H550" s="169">
        <v>1424</v>
      </c>
      <c r="I550" s="170"/>
      <c r="L550" s="165"/>
      <c r="M550" s="171"/>
      <c r="N550" s="172"/>
      <c r="O550" s="172"/>
      <c r="P550" s="172"/>
      <c r="Q550" s="172"/>
      <c r="R550" s="172"/>
      <c r="S550" s="172"/>
      <c r="T550" s="173"/>
      <c r="AT550" s="167"/>
      <c r="AU550" s="167"/>
      <c r="AY550" s="167"/>
    </row>
    <row r="551" spans="1:65" s="13" customFormat="1">
      <c r="B551" s="165"/>
      <c r="D551" s="166"/>
      <c r="E551" s="167"/>
      <c r="F551" s="176" t="s">
        <v>148</v>
      </c>
      <c r="H551" s="177">
        <v>1424</v>
      </c>
      <c r="I551" s="170"/>
      <c r="L551" s="165"/>
      <c r="M551" s="171"/>
      <c r="N551" s="172"/>
      <c r="O551" s="172"/>
      <c r="P551" s="172"/>
      <c r="Q551" s="172"/>
      <c r="R551" s="172"/>
      <c r="S551" s="172"/>
      <c r="T551" s="173"/>
      <c r="AT551" s="167"/>
      <c r="AU551" s="167"/>
      <c r="AY551" s="167"/>
    </row>
    <row r="552" spans="1:65" s="13" customFormat="1">
      <c r="B552" s="165"/>
      <c r="D552" s="166"/>
      <c r="E552" s="167"/>
      <c r="F552" s="168" t="s">
        <v>1049</v>
      </c>
      <c r="H552" s="169">
        <f>H546+H549+H551</f>
        <v>2182.3616000000002</v>
      </c>
      <c r="I552" s="170"/>
      <c r="L552" s="165"/>
      <c r="M552" s="171"/>
      <c r="N552" s="172"/>
      <c r="O552" s="172"/>
      <c r="P552" s="172"/>
      <c r="Q552" s="172"/>
      <c r="R552" s="172"/>
      <c r="S552" s="172"/>
      <c r="T552" s="173"/>
      <c r="AT552" s="167"/>
      <c r="AU552" s="167"/>
      <c r="AY552" s="167"/>
    </row>
    <row r="553" spans="1:65" s="2" customFormat="1" ht="33" customHeight="1">
      <c r="A553" s="33"/>
      <c r="B553" s="150"/>
      <c r="C553" s="151" t="s">
        <v>615</v>
      </c>
      <c r="D553" s="151" t="s">
        <v>139</v>
      </c>
      <c r="E553" s="152" t="s">
        <v>643</v>
      </c>
      <c r="F553" s="153" t="s">
        <v>644</v>
      </c>
      <c r="G553" s="154" t="s">
        <v>142</v>
      </c>
      <c r="H553" s="155">
        <v>1049.9069999999999</v>
      </c>
      <c r="I553" s="156"/>
      <c r="J553" s="157">
        <f>ROUND(I553*H553,2)</f>
        <v>0</v>
      </c>
      <c r="K553" s="158"/>
      <c r="L553" s="34"/>
      <c r="M553" s="159" t="s">
        <v>1</v>
      </c>
      <c r="N553" s="160" t="s">
        <v>38</v>
      </c>
      <c r="O553" s="59"/>
      <c r="P553" s="161">
        <f>O553*H553</f>
        <v>0</v>
      </c>
      <c r="Q553" s="161">
        <v>8.0000000000000007E-5</v>
      </c>
      <c r="R553" s="161">
        <f>Q553*H553</f>
        <v>8.3992560000000008E-2</v>
      </c>
      <c r="S553" s="161">
        <v>0</v>
      </c>
      <c r="T553" s="162">
        <f>S553*H553</f>
        <v>0</v>
      </c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R553" s="163" t="s">
        <v>219</v>
      </c>
      <c r="AT553" s="163" t="s">
        <v>139</v>
      </c>
      <c r="AU553" s="163" t="s">
        <v>82</v>
      </c>
      <c r="AY553" s="18" t="s">
        <v>134</v>
      </c>
      <c r="BE553" s="164">
        <f>IF(N553="základní",J553,0)</f>
        <v>0</v>
      </c>
      <c r="BF553" s="164">
        <f>IF(N553="snížená",J553,0)</f>
        <v>0</v>
      </c>
      <c r="BG553" s="164">
        <f>IF(N553="zákl. přenesená",J553,0)</f>
        <v>0</v>
      </c>
      <c r="BH553" s="164">
        <f>IF(N553="sníž. přenesená",J553,0)</f>
        <v>0</v>
      </c>
      <c r="BI553" s="164">
        <f>IF(N553="nulová",J553,0)</f>
        <v>0</v>
      </c>
      <c r="BJ553" s="18" t="s">
        <v>80</v>
      </c>
      <c r="BK553" s="164">
        <f>ROUND(I553*H553,2)</f>
        <v>0</v>
      </c>
      <c r="BL553" s="18" t="s">
        <v>219</v>
      </c>
      <c r="BM553" s="163" t="s">
        <v>970</v>
      </c>
    </row>
    <row r="554" spans="1:65" s="13" customFormat="1">
      <c r="B554" s="165"/>
      <c r="D554" s="166" t="s">
        <v>146</v>
      </c>
      <c r="E554" s="167" t="s">
        <v>1</v>
      </c>
      <c r="F554" s="168" t="s">
        <v>1024</v>
      </c>
      <c r="H554" s="169">
        <v>752</v>
      </c>
      <c r="I554" s="170"/>
      <c r="L554" s="165"/>
      <c r="M554" s="171"/>
      <c r="N554" s="172"/>
      <c r="O554" s="172"/>
      <c r="P554" s="172"/>
      <c r="Q554" s="172"/>
      <c r="R554" s="172"/>
      <c r="S554" s="172"/>
      <c r="T554" s="173"/>
      <c r="AT554" s="167" t="s">
        <v>146</v>
      </c>
      <c r="AU554" s="167" t="s">
        <v>82</v>
      </c>
      <c r="AV554" s="13" t="s">
        <v>82</v>
      </c>
      <c r="AW554" s="13" t="s">
        <v>30</v>
      </c>
      <c r="AX554" s="13" t="s">
        <v>73</v>
      </c>
      <c r="AY554" s="167" t="s">
        <v>134</v>
      </c>
    </row>
    <row r="555" spans="1:65" s="13" customFormat="1">
      <c r="B555" s="165"/>
      <c r="D555" s="166" t="s">
        <v>146</v>
      </c>
      <c r="E555" s="167" t="s">
        <v>1</v>
      </c>
      <c r="F555" s="168" t="s">
        <v>971</v>
      </c>
      <c r="H555" s="169">
        <v>39.619</v>
      </c>
      <c r="I555" s="170"/>
      <c r="L555" s="165"/>
      <c r="M555" s="171"/>
      <c r="N555" s="172"/>
      <c r="O555" s="172"/>
      <c r="P555" s="172"/>
      <c r="Q555" s="172"/>
      <c r="R555" s="172"/>
      <c r="S555" s="172"/>
      <c r="T555" s="173"/>
      <c r="AT555" s="167" t="s">
        <v>146</v>
      </c>
      <c r="AU555" s="167" t="s">
        <v>82</v>
      </c>
      <c r="AV555" s="13" t="s">
        <v>82</v>
      </c>
      <c r="AW555" s="13" t="s">
        <v>30</v>
      </c>
      <c r="AX555" s="13" t="s">
        <v>73</v>
      </c>
      <c r="AY555" s="167" t="s">
        <v>134</v>
      </c>
    </row>
    <row r="556" spans="1:65" s="13" customFormat="1">
      <c r="B556" s="165"/>
      <c r="D556" s="166" t="s">
        <v>146</v>
      </c>
      <c r="E556" s="167" t="s">
        <v>1</v>
      </c>
      <c r="F556" s="168" t="s">
        <v>972</v>
      </c>
      <c r="H556" s="169">
        <v>10.65</v>
      </c>
      <c r="I556" s="170"/>
      <c r="L556" s="165"/>
      <c r="M556" s="171"/>
      <c r="N556" s="172"/>
      <c r="O556" s="172"/>
      <c r="P556" s="172"/>
      <c r="Q556" s="172"/>
      <c r="R556" s="172"/>
      <c r="S556" s="172"/>
      <c r="T556" s="173"/>
      <c r="AT556" s="167" t="s">
        <v>146</v>
      </c>
      <c r="AU556" s="167" t="s">
        <v>82</v>
      </c>
      <c r="AV556" s="13" t="s">
        <v>82</v>
      </c>
      <c r="AW556" s="13" t="s">
        <v>30</v>
      </c>
      <c r="AX556" s="13" t="s">
        <v>73</v>
      </c>
      <c r="AY556" s="167" t="s">
        <v>134</v>
      </c>
    </row>
    <row r="557" spans="1:65" s="13" customFormat="1">
      <c r="B557" s="165"/>
      <c r="D557" s="166" t="s">
        <v>146</v>
      </c>
      <c r="E557" s="167" t="s">
        <v>1</v>
      </c>
      <c r="F557" s="168" t="s">
        <v>973</v>
      </c>
      <c r="H557" s="169">
        <v>36.975000000000001</v>
      </c>
      <c r="I557" s="170"/>
      <c r="L557" s="165"/>
      <c r="M557" s="171"/>
      <c r="N557" s="172"/>
      <c r="O557" s="172"/>
      <c r="P557" s="172"/>
      <c r="Q557" s="172"/>
      <c r="R557" s="172"/>
      <c r="S557" s="172"/>
      <c r="T557" s="173"/>
      <c r="AT557" s="167" t="s">
        <v>146</v>
      </c>
      <c r="AU557" s="167" t="s">
        <v>82</v>
      </c>
      <c r="AV557" s="13" t="s">
        <v>82</v>
      </c>
      <c r="AW557" s="13" t="s">
        <v>30</v>
      </c>
      <c r="AX557" s="13" t="s">
        <v>73</v>
      </c>
      <c r="AY557" s="167" t="s">
        <v>134</v>
      </c>
    </row>
    <row r="558" spans="1:65" s="13" customFormat="1">
      <c r="B558" s="165"/>
      <c r="D558" s="166" t="s">
        <v>146</v>
      </c>
      <c r="E558" s="167" t="s">
        <v>1</v>
      </c>
      <c r="F558" s="168" t="s">
        <v>974</v>
      </c>
      <c r="H558" s="169">
        <v>37.493000000000002</v>
      </c>
      <c r="I558" s="170"/>
      <c r="L558" s="165"/>
      <c r="M558" s="171"/>
      <c r="N558" s="172"/>
      <c r="O558" s="172"/>
      <c r="P558" s="172"/>
      <c r="Q558" s="172"/>
      <c r="R558" s="172"/>
      <c r="S558" s="172"/>
      <c r="T558" s="173"/>
      <c r="AT558" s="167" t="s">
        <v>146</v>
      </c>
      <c r="AU558" s="167" t="s">
        <v>82</v>
      </c>
      <c r="AV558" s="13" t="s">
        <v>82</v>
      </c>
      <c r="AW558" s="13" t="s">
        <v>30</v>
      </c>
      <c r="AX558" s="13" t="s">
        <v>73</v>
      </c>
      <c r="AY558" s="167" t="s">
        <v>134</v>
      </c>
    </row>
    <row r="559" spans="1:65" s="13" customFormat="1">
      <c r="B559" s="165"/>
      <c r="D559" s="166" t="s">
        <v>146</v>
      </c>
      <c r="E559" s="167" t="s">
        <v>1</v>
      </c>
      <c r="F559" s="168" t="s">
        <v>975</v>
      </c>
      <c r="H559" s="169">
        <v>25.2</v>
      </c>
      <c r="I559" s="170"/>
      <c r="L559" s="165"/>
      <c r="M559" s="171"/>
      <c r="N559" s="172"/>
      <c r="O559" s="172"/>
      <c r="P559" s="172"/>
      <c r="Q559" s="172"/>
      <c r="R559" s="172"/>
      <c r="S559" s="172"/>
      <c r="T559" s="173"/>
      <c r="AT559" s="167" t="s">
        <v>146</v>
      </c>
      <c r="AU559" s="167" t="s">
        <v>82</v>
      </c>
      <c r="AV559" s="13" t="s">
        <v>82</v>
      </c>
      <c r="AW559" s="13" t="s">
        <v>30</v>
      </c>
      <c r="AX559" s="13" t="s">
        <v>73</v>
      </c>
      <c r="AY559" s="167" t="s">
        <v>134</v>
      </c>
    </row>
    <row r="560" spans="1:65" s="13" customFormat="1">
      <c r="B560" s="165"/>
      <c r="D560" s="166" t="s">
        <v>146</v>
      </c>
      <c r="E560" s="167" t="s">
        <v>1</v>
      </c>
      <c r="F560" s="168" t="s">
        <v>976</v>
      </c>
      <c r="H560" s="169">
        <v>10.5</v>
      </c>
      <c r="I560" s="170"/>
      <c r="L560" s="165"/>
      <c r="M560" s="171"/>
      <c r="N560" s="172"/>
      <c r="O560" s="172"/>
      <c r="P560" s="172"/>
      <c r="Q560" s="172"/>
      <c r="R560" s="172"/>
      <c r="S560" s="172"/>
      <c r="T560" s="173"/>
      <c r="AT560" s="167" t="s">
        <v>146</v>
      </c>
      <c r="AU560" s="167" t="s">
        <v>82</v>
      </c>
      <c r="AV560" s="13" t="s">
        <v>82</v>
      </c>
      <c r="AW560" s="13" t="s">
        <v>30</v>
      </c>
      <c r="AX560" s="13" t="s">
        <v>73</v>
      </c>
      <c r="AY560" s="167" t="s">
        <v>134</v>
      </c>
    </row>
    <row r="561" spans="1:65" s="13" customFormat="1">
      <c r="B561" s="165"/>
      <c r="D561" s="166" t="s">
        <v>146</v>
      </c>
      <c r="E561" s="167" t="s">
        <v>1</v>
      </c>
      <c r="F561" s="168" t="s">
        <v>977</v>
      </c>
      <c r="H561" s="169">
        <v>11.4</v>
      </c>
      <c r="I561" s="170"/>
      <c r="L561" s="165"/>
      <c r="M561" s="171"/>
      <c r="N561" s="172"/>
      <c r="O561" s="172"/>
      <c r="P561" s="172"/>
      <c r="Q561" s="172"/>
      <c r="R561" s="172"/>
      <c r="S561" s="172"/>
      <c r="T561" s="173"/>
      <c r="AT561" s="167" t="s">
        <v>146</v>
      </c>
      <c r="AU561" s="167" t="s">
        <v>82</v>
      </c>
      <c r="AV561" s="13" t="s">
        <v>82</v>
      </c>
      <c r="AW561" s="13" t="s">
        <v>30</v>
      </c>
      <c r="AX561" s="13" t="s">
        <v>73</v>
      </c>
      <c r="AY561" s="167" t="s">
        <v>134</v>
      </c>
    </row>
    <row r="562" spans="1:65" s="13" customFormat="1">
      <c r="B562" s="165"/>
      <c r="D562" s="166" t="s">
        <v>146</v>
      </c>
      <c r="E562" s="167" t="s">
        <v>1</v>
      </c>
      <c r="F562" s="168" t="s">
        <v>978</v>
      </c>
      <c r="H562" s="169">
        <v>16.8</v>
      </c>
      <c r="I562" s="170"/>
      <c r="L562" s="165"/>
      <c r="M562" s="171"/>
      <c r="N562" s="172"/>
      <c r="O562" s="172"/>
      <c r="P562" s="172"/>
      <c r="Q562" s="172"/>
      <c r="R562" s="172"/>
      <c r="S562" s="172"/>
      <c r="T562" s="173"/>
      <c r="AT562" s="167" t="s">
        <v>146</v>
      </c>
      <c r="AU562" s="167" t="s">
        <v>82</v>
      </c>
      <c r="AV562" s="13" t="s">
        <v>82</v>
      </c>
      <c r="AW562" s="13" t="s">
        <v>30</v>
      </c>
      <c r="AX562" s="13" t="s">
        <v>73</v>
      </c>
      <c r="AY562" s="167" t="s">
        <v>134</v>
      </c>
    </row>
    <row r="563" spans="1:65" s="13" customFormat="1">
      <c r="B563" s="165"/>
      <c r="D563" s="166" t="s">
        <v>146</v>
      </c>
      <c r="E563" s="167" t="s">
        <v>1</v>
      </c>
      <c r="F563" s="168" t="s">
        <v>979</v>
      </c>
      <c r="H563" s="169">
        <v>40.04</v>
      </c>
      <c r="I563" s="170"/>
      <c r="L563" s="165"/>
      <c r="M563" s="171"/>
      <c r="N563" s="172"/>
      <c r="O563" s="172"/>
      <c r="P563" s="172"/>
      <c r="Q563" s="172"/>
      <c r="R563" s="172"/>
      <c r="S563" s="172"/>
      <c r="T563" s="173"/>
      <c r="AT563" s="167" t="s">
        <v>146</v>
      </c>
      <c r="AU563" s="167" t="s">
        <v>82</v>
      </c>
      <c r="AV563" s="13" t="s">
        <v>82</v>
      </c>
      <c r="AW563" s="13" t="s">
        <v>30</v>
      </c>
      <c r="AX563" s="13" t="s">
        <v>73</v>
      </c>
      <c r="AY563" s="167" t="s">
        <v>134</v>
      </c>
    </row>
    <row r="564" spans="1:65" s="13" customFormat="1">
      <c r="B564" s="165"/>
      <c r="D564" s="166" t="s">
        <v>146</v>
      </c>
      <c r="E564" s="167" t="s">
        <v>1</v>
      </c>
      <c r="F564" s="168" t="s">
        <v>980</v>
      </c>
      <c r="H564" s="169">
        <v>11.2</v>
      </c>
      <c r="I564" s="170"/>
      <c r="L564" s="165"/>
      <c r="M564" s="171"/>
      <c r="N564" s="172"/>
      <c r="O564" s="172"/>
      <c r="P564" s="172"/>
      <c r="Q564" s="172"/>
      <c r="R564" s="172"/>
      <c r="S564" s="172"/>
      <c r="T564" s="173"/>
      <c r="AT564" s="167" t="s">
        <v>146</v>
      </c>
      <c r="AU564" s="167" t="s">
        <v>82</v>
      </c>
      <c r="AV564" s="13" t="s">
        <v>82</v>
      </c>
      <c r="AW564" s="13" t="s">
        <v>30</v>
      </c>
      <c r="AX564" s="13" t="s">
        <v>73</v>
      </c>
      <c r="AY564" s="167" t="s">
        <v>134</v>
      </c>
    </row>
    <row r="565" spans="1:65" s="13" customFormat="1">
      <c r="B565" s="165"/>
      <c r="D565" s="166" t="s">
        <v>146</v>
      </c>
      <c r="E565" s="167" t="s">
        <v>1</v>
      </c>
      <c r="F565" s="168" t="s">
        <v>981</v>
      </c>
      <c r="H565" s="169">
        <v>7</v>
      </c>
      <c r="I565" s="170"/>
      <c r="L565" s="165"/>
      <c r="M565" s="171"/>
      <c r="N565" s="172"/>
      <c r="O565" s="172"/>
      <c r="P565" s="172"/>
      <c r="Q565" s="172"/>
      <c r="R565" s="172"/>
      <c r="S565" s="172"/>
      <c r="T565" s="173"/>
      <c r="AT565" s="167" t="s">
        <v>146</v>
      </c>
      <c r="AU565" s="167" t="s">
        <v>82</v>
      </c>
      <c r="AV565" s="13" t="s">
        <v>82</v>
      </c>
      <c r="AW565" s="13" t="s">
        <v>30</v>
      </c>
      <c r="AX565" s="13" t="s">
        <v>73</v>
      </c>
      <c r="AY565" s="167" t="s">
        <v>134</v>
      </c>
    </row>
    <row r="566" spans="1:65" s="13" customFormat="1">
      <c r="B566" s="165"/>
      <c r="D566" s="166" t="s">
        <v>146</v>
      </c>
      <c r="E566" s="167" t="s">
        <v>1</v>
      </c>
      <c r="F566" s="168" t="s">
        <v>982</v>
      </c>
      <c r="H566" s="169">
        <v>9.4499999999999993</v>
      </c>
      <c r="I566" s="170"/>
      <c r="L566" s="165"/>
      <c r="M566" s="171"/>
      <c r="N566" s="172"/>
      <c r="O566" s="172"/>
      <c r="P566" s="172"/>
      <c r="Q566" s="172"/>
      <c r="R566" s="172"/>
      <c r="S566" s="172"/>
      <c r="T566" s="173"/>
      <c r="AT566" s="167" t="s">
        <v>146</v>
      </c>
      <c r="AU566" s="167" t="s">
        <v>82</v>
      </c>
      <c r="AV566" s="13" t="s">
        <v>82</v>
      </c>
      <c r="AW566" s="13" t="s">
        <v>30</v>
      </c>
      <c r="AX566" s="13" t="s">
        <v>73</v>
      </c>
      <c r="AY566" s="167" t="s">
        <v>134</v>
      </c>
    </row>
    <row r="567" spans="1:65" s="13" customFormat="1">
      <c r="B567" s="165"/>
      <c r="D567" s="166" t="s">
        <v>146</v>
      </c>
      <c r="E567" s="167" t="s">
        <v>1</v>
      </c>
      <c r="F567" s="168" t="s">
        <v>983</v>
      </c>
      <c r="H567" s="169">
        <v>13.02</v>
      </c>
      <c r="I567" s="170"/>
      <c r="L567" s="165"/>
      <c r="M567" s="171"/>
      <c r="N567" s="172"/>
      <c r="O567" s="172"/>
      <c r="P567" s="172"/>
      <c r="Q567" s="172"/>
      <c r="R567" s="172"/>
      <c r="S567" s="172"/>
      <c r="T567" s="173"/>
      <c r="AT567" s="167" t="s">
        <v>146</v>
      </c>
      <c r="AU567" s="167" t="s">
        <v>82</v>
      </c>
      <c r="AV567" s="13" t="s">
        <v>82</v>
      </c>
      <c r="AW567" s="13" t="s">
        <v>30</v>
      </c>
      <c r="AX567" s="13" t="s">
        <v>73</v>
      </c>
      <c r="AY567" s="167" t="s">
        <v>134</v>
      </c>
    </row>
    <row r="568" spans="1:65" s="13" customFormat="1">
      <c r="B568" s="165"/>
      <c r="D568" s="166" t="s">
        <v>146</v>
      </c>
      <c r="E568" s="167" t="s">
        <v>1</v>
      </c>
      <c r="F568" s="168" t="s">
        <v>984</v>
      </c>
      <c r="H568" s="169">
        <v>28.56</v>
      </c>
      <c r="I568" s="170"/>
      <c r="L568" s="165"/>
      <c r="M568" s="171"/>
      <c r="N568" s="172"/>
      <c r="O568" s="172"/>
      <c r="P568" s="172"/>
      <c r="Q568" s="172"/>
      <c r="R568" s="172"/>
      <c r="S568" s="172"/>
      <c r="T568" s="173"/>
      <c r="AT568" s="167" t="s">
        <v>146</v>
      </c>
      <c r="AU568" s="167" t="s">
        <v>82</v>
      </c>
      <c r="AV568" s="13" t="s">
        <v>82</v>
      </c>
      <c r="AW568" s="13" t="s">
        <v>30</v>
      </c>
      <c r="AX568" s="13" t="s">
        <v>73</v>
      </c>
      <c r="AY568" s="167" t="s">
        <v>134</v>
      </c>
    </row>
    <row r="569" spans="1:65" s="14" customFormat="1">
      <c r="B569" s="174"/>
      <c r="D569" s="166" t="s">
        <v>146</v>
      </c>
      <c r="E569" s="175" t="s">
        <v>1</v>
      </c>
      <c r="F569" s="176" t="s">
        <v>148</v>
      </c>
      <c r="H569" s="177">
        <v>1049.9069999999999</v>
      </c>
      <c r="I569" s="178"/>
      <c r="L569" s="174"/>
      <c r="M569" s="179"/>
      <c r="N569" s="180"/>
      <c r="O569" s="180"/>
      <c r="P569" s="180"/>
      <c r="Q569" s="180"/>
      <c r="R569" s="180"/>
      <c r="S569" s="180"/>
      <c r="T569" s="181"/>
      <c r="AT569" s="175" t="s">
        <v>146</v>
      </c>
      <c r="AU569" s="175" t="s">
        <v>82</v>
      </c>
      <c r="AV569" s="14" t="s">
        <v>144</v>
      </c>
      <c r="AW569" s="14" t="s">
        <v>30</v>
      </c>
      <c r="AX569" s="14" t="s">
        <v>73</v>
      </c>
      <c r="AY569" s="175" t="s">
        <v>134</v>
      </c>
    </row>
    <row r="570" spans="1:65" s="15" customFormat="1">
      <c r="B570" s="182"/>
      <c r="D570" s="166" t="s">
        <v>146</v>
      </c>
      <c r="E570" s="183" t="s">
        <v>1</v>
      </c>
      <c r="F570" s="184" t="s">
        <v>150</v>
      </c>
      <c r="H570" s="185">
        <v>1049.9069999999999</v>
      </c>
      <c r="I570" s="186"/>
      <c r="L570" s="182"/>
      <c r="M570" s="187"/>
      <c r="N570" s="188"/>
      <c r="O570" s="188"/>
      <c r="P570" s="188"/>
      <c r="Q570" s="188"/>
      <c r="R570" s="188"/>
      <c r="S570" s="188"/>
      <c r="T570" s="189"/>
      <c r="AT570" s="183" t="s">
        <v>146</v>
      </c>
      <c r="AU570" s="183" t="s">
        <v>82</v>
      </c>
      <c r="AV570" s="15" t="s">
        <v>143</v>
      </c>
      <c r="AW570" s="15" t="s">
        <v>30</v>
      </c>
      <c r="AX570" s="15" t="s">
        <v>80</v>
      </c>
      <c r="AY570" s="183" t="s">
        <v>134</v>
      </c>
    </row>
    <row r="571" spans="1:65" s="2" customFormat="1" ht="24.2" customHeight="1">
      <c r="A571" s="33"/>
      <c r="B571" s="150"/>
      <c r="C571" s="151" t="s">
        <v>637</v>
      </c>
      <c r="D571" s="151" t="s">
        <v>139</v>
      </c>
      <c r="E571" s="152" t="s">
        <v>664</v>
      </c>
      <c r="F571" s="153" t="s">
        <v>665</v>
      </c>
      <c r="G571" s="154" t="s">
        <v>142</v>
      </c>
      <c r="H571" s="155">
        <v>1049.9069999999999</v>
      </c>
      <c r="I571" s="156"/>
      <c r="J571" s="157">
        <f>ROUND(I571*H571,2)</f>
        <v>0</v>
      </c>
      <c r="K571" s="158"/>
      <c r="L571" s="34"/>
      <c r="M571" s="159" t="s">
        <v>1</v>
      </c>
      <c r="N571" s="160" t="s">
        <v>38</v>
      </c>
      <c r="O571" s="59"/>
      <c r="P571" s="161">
        <f>O571*H571</f>
        <v>0</v>
      </c>
      <c r="Q571" s="161">
        <v>1.3999999999999999E-4</v>
      </c>
      <c r="R571" s="161">
        <f>Q571*H571</f>
        <v>0.14698697999999999</v>
      </c>
      <c r="S571" s="161">
        <v>0</v>
      </c>
      <c r="T571" s="162">
        <f>S571*H571</f>
        <v>0</v>
      </c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R571" s="163" t="s">
        <v>219</v>
      </c>
      <c r="AT571" s="163" t="s">
        <v>139</v>
      </c>
      <c r="AU571" s="163" t="s">
        <v>82</v>
      </c>
      <c r="AY571" s="18" t="s">
        <v>134</v>
      </c>
      <c r="BE571" s="164">
        <f>IF(N571="základní",J571,0)</f>
        <v>0</v>
      </c>
      <c r="BF571" s="164">
        <f>IF(N571="snížená",J571,0)</f>
        <v>0</v>
      </c>
      <c r="BG571" s="164">
        <f>IF(N571="zákl. přenesená",J571,0)</f>
        <v>0</v>
      </c>
      <c r="BH571" s="164">
        <f>IF(N571="sníž. přenesená",J571,0)</f>
        <v>0</v>
      </c>
      <c r="BI571" s="164">
        <f>IF(N571="nulová",J571,0)</f>
        <v>0</v>
      </c>
      <c r="BJ571" s="18" t="s">
        <v>80</v>
      </c>
      <c r="BK571" s="164">
        <f>ROUND(I571*H571,2)</f>
        <v>0</v>
      </c>
      <c r="BL571" s="18" t="s">
        <v>219</v>
      </c>
      <c r="BM571" s="163" t="s">
        <v>985</v>
      </c>
    </row>
    <row r="572" spans="1:65" s="13" customFormat="1">
      <c r="B572" s="165"/>
      <c r="D572" s="166" t="s">
        <v>146</v>
      </c>
      <c r="E572" s="167" t="s">
        <v>1</v>
      </c>
      <c r="F572" s="168" t="s">
        <v>1024</v>
      </c>
      <c r="H572" s="169">
        <v>752</v>
      </c>
      <c r="I572" s="170"/>
      <c r="L572" s="165"/>
      <c r="M572" s="171"/>
      <c r="N572" s="172"/>
      <c r="O572" s="172"/>
      <c r="P572" s="172"/>
      <c r="Q572" s="172"/>
      <c r="R572" s="172"/>
      <c r="S572" s="172"/>
      <c r="T572" s="173"/>
      <c r="AT572" s="167" t="s">
        <v>146</v>
      </c>
      <c r="AU572" s="167" t="s">
        <v>82</v>
      </c>
      <c r="AV572" s="13" t="s">
        <v>82</v>
      </c>
      <c r="AW572" s="13" t="s">
        <v>30</v>
      </c>
      <c r="AX572" s="13" t="s">
        <v>73</v>
      </c>
      <c r="AY572" s="167" t="s">
        <v>134</v>
      </c>
    </row>
    <row r="573" spans="1:65" s="13" customFormat="1">
      <c r="B573" s="165"/>
      <c r="D573" s="166" t="s">
        <v>146</v>
      </c>
      <c r="E573" s="167" t="s">
        <v>1</v>
      </c>
      <c r="F573" s="168" t="s">
        <v>971</v>
      </c>
      <c r="H573" s="169">
        <v>39.619</v>
      </c>
      <c r="I573" s="170"/>
      <c r="L573" s="165"/>
      <c r="M573" s="171"/>
      <c r="N573" s="172"/>
      <c r="O573" s="172"/>
      <c r="P573" s="172"/>
      <c r="Q573" s="172"/>
      <c r="R573" s="172"/>
      <c r="S573" s="172"/>
      <c r="T573" s="173"/>
      <c r="AT573" s="167" t="s">
        <v>146</v>
      </c>
      <c r="AU573" s="167" t="s">
        <v>82</v>
      </c>
      <c r="AV573" s="13" t="s">
        <v>82</v>
      </c>
      <c r="AW573" s="13" t="s">
        <v>30</v>
      </c>
      <c r="AX573" s="13" t="s">
        <v>73</v>
      </c>
      <c r="AY573" s="167" t="s">
        <v>134</v>
      </c>
    </row>
    <row r="574" spans="1:65" s="13" customFormat="1">
      <c r="B574" s="165"/>
      <c r="D574" s="166" t="s">
        <v>146</v>
      </c>
      <c r="E574" s="167" t="s">
        <v>1</v>
      </c>
      <c r="F574" s="168" t="s">
        <v>972</v>
      </c>
      <c r="H574" s="169">
        <v>10.65</v>
      </c>
      <c r="I574" s="170"/>
      <c r="L574" s="165"/>
      <c r="M574" s="171"/>
      <c r="N574" s="172"/>
      <c r="O574" s="172"/>
      <c r="P574" s="172"/>
      <c r="Q574" s="172"/>
      <c r="R574" s="172"/>
      <c r="S574" s="172"/>
      <c r="T574" s="173"/>
      <c r="AT574" s="167" t="s">
        <v>146</v>
      </c>
      <c r="AU574" s="167" t="s">
        <v>82</v>
      </c>
      <c r="AV574" s="13" t="s">
        <v>82</v>
      </c>
      <c r="AW574" s="13" t="s">
        <v>30</v>
      </c>
      <c r="AX574" s="13" t="s">
        <v>73</v>
      </c>
      <c r="AY574" s="167" t="s">
        <v>134</v>
      </c>
    </row>
    <row r="575" spans="1:65" s="13" customFormat="1">
      <c r="B575" s="165"/>
      <c r="D575" s="166" t="s">
        <v>146</v>
      </c>
      <c r="E575" s="167" t="s">
        <v>1</v>
      </c>
      <c r="F575" s="168" t="s">
        <v>973</v>
      </c>
      <c r="H575" s="169">
        <v>36.975000000000001</v>
      </c>
      <c r="I575" s="170"/>
      <c r="L575" s="165"/>
      <c r="M575" s="171"/>
      <c r="N575" s="172"/>
      <c r="O575" s="172"/>
      <c r="P575" s="172"/>
      <c r="Q575" s="172"/>
      <c r="R575" s="172"/>
      <c r="S575" s="172"/>
      <c r="T575" s="173"/>
      <c r="AT575" s="167" t="s">
        <v>146</v>
      </c>
      <c r="AU575" s="167" t="s">
        <v>82</v>
      </c>
      <c r="AV575" s="13" t="s">
        <v>82</v>
      </c>
      <c r="AW575" s="13" t="s">
        <v>30</v>
      </c>
      <c r="AX575" s="13" t="s">
        <v>73</v>
      </c>
      <c r="AY575" s="167" t="s">
        <v>134</v>
      </c>
    </row>
    <row r="576" spans="1:65" s="13" customFormat="1">
      <c r="B576" s="165"/>
      <c r="D576" s="166" t="s">
        <v>146</v>
      </c>
      <c r="E576" s="167" t="s">
        <v>1</v>
      </c>
      <c r="F576" s="168" t="s">
        <v>974</v>
      </c>
      <c r="H576" s="169">
        <v>37.493000000000002</v>
      </c>
      <c r="I576" s="170"/>
      <c r="L576" s="165"/>
      <c r="M576" s="171"/>
      <c r="N576" s="172"/>
      <c r="O576" s="172"/>
      <c r="P576" s="172"/>
      <c r="Q576" s="172"/>
      <c r="R576" s="172"/>
      <c r="S576" s="172"/>
      <c r="T576" s="173"/>
      <c r="AT576" s="167" t="s">
        <v>146</v>
      </c>
      <c r="AU576" s="167" t="s">
        <v>82</v>
      </c>
      <c r="AV576" s="13" t="s">
        <v>82</v>
      </c>
      <c r="AW576" s="13" t="s">
        <v>30</v>
      </c>
      <c r="AX576" s="13" t="s">
        <v>73</v>
      </c>
      <c r="AY576" s="167" t="s">
        <v>134</v>
      </c>
    </row>
    <row r="577" spans="1:65" s="13" customFormat="1">
      <c r="B577" s="165"/>
      <c r="D577" s="166" t="s">
        <v>146</v>
      </c>
      <c r="E577" s="167" t="s">
        <v>1</v>
      </c>
      <c r="F577" s="168" t="s">
        <v>975</v>
      </c>
      <c r="H577" s="169">
        <v>25.2</v>
      </c>
      <c r="I577" s="170"/>
      <c r="L577" s="165"/>
      <c r="M577" s="171"/>
      <c r="N577" s="172"/>
      <c r="O577" s="172"/>
      <c r="P577" s="172"/>
      <c r="Q577" s="172"/>
      <c r="R577" s="172"/>
      <c r="S577" s="172"/>
      <c r="T577" s="173"/>
      <c r="AT577" s="167" t="s">
        <v>146</v>
      </c>
      <c r="AU577" s="167" t="s">
        <v>82</v>
      </c>
      <c r="AV577" s="13" t="s">
        <v>82</v>
      </c>
      <c r="AW577" s="13" t="s">
        <v>30</v>
      </c>
      <c r="AX577" s="13" t="s">
        <v>73</v>
      </c>
      <c r="AY577" s="167" t="s">
        <v>134</v>
      </c>
    </row>
    <row r="578" spans="1:65" s="13" customFormat="1">
      <c r="B578" s="165"/>
      <c r="D578" s="166" t="s">
        <v>146</v>
      </c>
      <c r="E578" s="167" t="s">
        <v>1</v>
      </c>
      <c r="F578" s="168" t="s">
        <v>976</v>
      </c>
      <c r="H578" s="169">
        <v>10.5</v>
      </c>
      <c r="I578" s="170"/>
      <c r="L578" s="165"/>
      <c r="M578" s="171"/>
      <c r="N578" s="172"/>
      <c r="O578" s="172"/>
      <c r="P578" s="172"/>
      <c r="Q578" s="172"/>
      <c r="R578" s="172"/>
      <c r="S578" s="172"/>
      <c r="T578" s="173"/>
      <c r="AT578" s="167" t="s">
        <v>146</v>
      </c>
      <c r="AU578" s="167" t="s">
        <v>82</v>
      </c>
      <c r="AV578" s="13" t="s">
        <v>82</v>
      </c>
      <c r="AW578" s="13" t="s">
        <v>30</v>
      </c>
      <c r="AX578" s="13" t="s">
        <v>73</v>
      </c>
      <c r="AY578" s="167" t="s">
        <v>134</v>
      </c>
    </row>
    <row r="579" spans="1:65" s="13" customFormat="1">
      <c r="B579" s="165"/>
      <c r="D579" s="166" t="s">
        <v>146</v>
      </c>
      <c r="E579" s="167" t="s">
        <v>1</v>
      </c>
      <c r="F579" s="168" t="s">
        <v>977</v>
      </c>
      <c r="H579" s="169">
        <v>11.4</v>
      </c>
      <c r="I579" s="170"/>
      <c r="L579" s="165"/>
      <c r="M579" s="171"/>
      <c r="N579" s="172"/>
      <c r="O579" s="172"/>
      <c r="P579" s="172"/>
      <c r="Q579" s="172"/>
      <c r="R579" s="172"/>
      <c r="S579" s="172"/>
      <c r="T579" s="173"/>
      <c r="AT579" s="167" t="s">
        <v>146</v>
      </c>
      <c r="AU579" s="167" t="s">
        <v>82</v>
      </c>
      <c r="AV579" s="13" t="s">
        <v>82</v>
      </c>
      <c r="AW579" s="13" t="s">
        <v>30</v>
      </c>
      <c r="AX579" s="13" t="s">
        <v>73</v>
      </c>
      <c r="AY579" s="167" t="s">
        <v>134</v>
      </c>
    </row>
    <row r="580" spans="1:65" s="13" customFormat="1">
      <c r="B580" s="165"/>
      <c r="D580" s="166" t="s">
        <v>146</v>
      </c>
      <c r="E580" s="167" t="s">
        <v>1</v>
      </c>
      <c r="F580" s="168" t="s">
        <v>978</v>
      </c>
      <c r="H580" s="169">
        <v>16.8</v>
      </c>
      <c r="I580" s="170"/>
      <c r="L580" s="165"/>
      <c r="M580" s="171"/>
      <c r="N580" s="172"/>
      <c r="O580" s="172"/>
      <c r="P580" s="172"/>
      <c r="Q580" s="172"/>
      <c r="R580" s="172"/>
      <c r="S580" s="172"/>
      <c r="T580" s="173"/>
      <c r="AT580" s="167" t="s">
        <v>146</v>
      </c>
      <c r="AU580" s="167" t="s">
        <v>82</v>
      </c>
      <c r="AV580" s="13" t="s">
        <v>82</v>
      </c>
      <c r="AW580" s="13" t="s">
        <v>30</v>
      </c>
      <c r="AX580" s="13" t="s">
        <v>73</v>
      </c>
      <c r="AY580" s="167" t="s">
        <v>134</v>
      </c>
    </row>
    <row r="581" spans="1:65" s="13" customFormat="1">
      <c r="B581" s="165"/>
      <c r="D581" s="166" t="s">
        <v>146</v>
      </c>
      <c r="E581" s="167" t="s">
        <v>1</v>
      </c>
      <c r="F581" s="168" t="s">
        <v>979</v>
      </c>
      <c r="H581" s="169">
        <v>40.04</v>
      </c>
      <c r="I581" s="170"/>
      <c r="L581" s="165"/>
      <c r="M581" s="171"/>
      <c r="N581" s="172"/>
      <c r="O581" s="172"/>
      <c r="P581" s="172"/>
      <c r="Q581" s="172"/>
      <c r="R581" s="172"/>
      <c r="S581" s="172"/>
      <c r="T581" s="173"/>
      <c r="AT581" s="167" t="s">
        <v>146</v>
      </c>
      <c r="AU581" s="167" t="s">
        <v>82</v>
      </c>
      <c r="AV581" s="13" t="s">
        <v>82</v>
      </c>
      <c r="AW581" s="13" t="s">
        <v>30</v>
      </c>
      <c r="AX581" s="13" t="s">
        <v>73</v>
      </c>
      <c r="AY581" s="167" t="s">
        <v>134</v>
      </c>
    </row>
    <row r="582" spans="1:65" s="13" customFormat="1">
      <c r="B582" s="165"/>
      <c r="D582" s="166" t="s">
        <v>146</v>
      </c>
      <c r="E582" s="167" t="s">
        <v>1</v>
      </c>
      <c r="F582" s="168" t="s">
        <v>980</v>
      </c>
      <c r="H582" s="169">
        <v>11.2</v>
      </c>
      <c r="I582" s="170"/>
      <c r="L582" s="165"/>
      <c r="M582" s="171"/>
      <c r="N582" s="172"/>
      <c r="O582" s="172"/>
      <c r="P582" s="172"/>
      <c r="Q582" s="172"/>
      <c r="R582" s="172"/>
      <c r="S582" s="172"/>
      <c r="T582" s="173"/>
      <c r="AT582" s="167" t="s">
        <v>146</v>
      </c>
      <c r="AU582" s="167" t="s">
        <v>82</v>
      </c>
      <c r="AV582" s="13" t="s">
        <v>82</v>
      </c>
      <c r="AW582" s="13" t="s">
        <v>30</v>
      </c>
      <c r="AX582" s="13" t="s">
        <v>73</v>
      </c>
      <c r="AY582" s="167" t="s">
        <v>134</v>
      </c>
    </row>
    <row r="583" spans="1:65" s="13" customFormat="1">
      <c r="B583" s="165"/>
      <c r="D583" s="166" t="s">
        <v>146</v>
      </c>
      <c r="E583" s="167" t="s">
        <v>1</v>
      </c>
      <c r="F583" s="168" t="s">
        <v>981</v>
      </c>
      <c r="H583" s="169">
        <v>7</v>
      </c>
      <c r="I583" s="170"/>
      <c r="L583" s="165"/>
      <c r="M583" s="171"/>
      <c r="N583" s="172"/>
      <c r="O583" s="172"/>
      <c r="P583" s="172"/>
      <c r="Q583" s="172"/>
      <c r="R583" s="172"/>
      <c r="S583" s="172"/>
      <c r="T583" s="173"/>
      <c r="AT583" s="167" t="s">
        <v>146</v>
      </c>
      <c r="AU583" s="167" t="s">
        <v>82</v>
      </c>
      <c r="AV583" s="13" t="s">
        <v>82</v>
      </c>
      <c r="AW583" s="13" t="s">
        <v>30</v>
      </c>
      <c r="AX583" s="13" t="s">
        <v>73</v>
      </c>
      <c r="AY583" s="167" t="s">
        <v>134</v>
      </c>
    </row>
    <row r="584" spans="1:65" s="13" customFormat="1">
      <c r="B584" s="165"/>
      <c r="D584" s="166" t="s">
        <v>146</v>
      </c>
      <c r="E584" s="167" t="s">
        <v>1</v>
      </c>
      <c r="F584" s="168" t="s">
        <v>982</v>
      </c>
      <c r="H584" s="169">
        <v>9.4499999999999993</v>
      </c>
      <c r="I584" s="170"/>
      <c r="L584" s="165"/>
      <c r="M584" s="171"/>
      <c r="N584" s="172"/>
      <c r="O584" s="172"/>
      <c r="P584" s="172"/>
      <c r="Q584" s="172"/>
      <c r="R584" s="172"/>
      <c r="S584" s="172"/>
      <c r="T584" s="173"/>
      <c r="AT584" s="167" t="s">
        <v>146</v>
      </c>
      <c r="AU584" s="167" t="s">
        <v>82</v>
      </c>
      <c r="AV584" s="13" t="s">
        <v>82</v>
      </c>
      <c r="AW584" s="13" t="s">
        <v>30</v>
      </c>
      <c r="AX584" s="13" t="s">
        <v>73</v>
      </c>
      <c r="AY584" s="167" t="s">
        <v>134</v>
      </c>
    </row>
    <row r="585" spans="1:65" s="13" customFormat="1">
      <c r="B585" s="165"/>
      <c r="D585" s="166" t="s">
        <v>146</v>
      </c>
      <c r="E585" s="167" t="s">
        <v>1</v>
      </c>
      <c r="F585" s="168" t="s">
        <v>983</v>
      </c>
      <c r="H585" s="169">
        <v>13.02</v>
      </c>
      <c r="I585" s="170"/>
      <c r="L585" s="165"/>
      <c r="M585" s="171"/>
      <c r="N585" s="172"/>
      <c r="O585" s="172"/>
      <c r="P585" s="172"/>
      <c r="Q585" s="172"/>
      <c r="R585" s="172"/>
      <c r="S585" s="172"/>
      <c r="T585" s="173"/>
      <c r="AT585" s="167" t="s">
        <v>146</v>
      </c>
      <c r="AU585" s="167" t="s">
        <v>82</v>
      </c>
      <c r="AV585" s="13" t="s">
        <v>82</v>
      </c>
      <c r="AW585" s="13" t="s">
        <v>30</v>
      </c>
      <c r="AX585" s="13" t="s">
        <v>73</v>
      </c>
      <c r="AY585" s="167" t="s">
        <v>134</v>
      </c>
    </row>
    <row r="586" spans="1:65" s="13" customFormat="1">
      <c r="B586" s="165"/>
      <c r="D586" s="166" t="s">
        <v>146</v>
      </c>
      <c r="E586" s="167" t="s">
        <v>1</v>
      </c>
      <c r="F586" s="168" t="s">
        <v>984</v>
      </c>
      <c r="H586" s="169">
        <v>28.56</v>
      </c>
      <c r="I586" s="170"/>
      <c r="L586" s="165"/>
      <c r="M586" s="171"/>
      <c r="N586" s="172"/>
      <c r="O586" s="172"/>
      <c r="P586" s="172"/>
      <c r="Q586" s="172"/>
      <c r="R586" s="172"/>
      <c r="S586" s="172"/>
      <c r="T586" s="173"/>
      <c r="AT586" s="167" t="s">
        <v>146</v>
      </c>
      <c r="AU586" s="167" t="s">
        <v>82</v>
      </c>
      <c r="AV586" s="13" t="s">
        <v>82</v>
      </c>
      <c r="AW586" s="13" t="s">
        <v>30</v>
      </c>
      <c r="AX586" s="13" t="s">
        <v>73</v>
      </c>
      <c r="AY586" s="167" t="s">
        <v>134</v>
      </c>
    </row>
    <row r="587" spans="1:65" s="14" customFormat="1">
      <c r="B587" s="174"/>
      <c r="D587" s="166" t="s">
        <v>146</v>
      </c>
      <c r="E587" s="175" t="s">
        <v>1</v>
      </c>
      <c r="F587" s="176" t="s">
        <v>148</v>
      </c>
      <c r="H587" s="177">
        <v>1049.9069999999999</v>
      </c>
      <c r="I587" s="178"/>
      <c r="L587" s="174"/>
      <c r="M587" s="179"/>
      <c r="N587" s="180"/>
      <c r="O587" s="180"/>
      <c r="P587" s="180"/>
      <c r="Q587" s="180"/>
      <c r="R587" s="180"/>
      <c r="S587" s="180"/>
      <c r="T587" s="181"/>
      <c r="AT587" s="175" t="s">
        <v>146</v>
      </c>
      <c r="AU587" s="175" t="s">
        <v>82</v>
      </c>
      <c r="AV587" s="14" t="s">
        <v>144</v>
      </c>
      <c r="AW587" s="14" t="s">
        <v>30</v>
      </c>
      <c r="AX587" s="14" t="s">
        <v>73</v>
      </c>
      <c r="AY587" s="175" t="s">
        <v>134</v>
      </c>
    </row>
    <row r="588" spans="1:65" s="15" customFormat="1">
      <c r="B588" s="182"/>
      <c r="D588" s="166" t="s">
        <v>146</v>
      </c>
      <c r="E588" s="183" t="s">
        <v>1</v>
      </c>
      <c r="F588" s="184" t="s">
        <v>150</v>
      </c>
      <c r="H588" s="185">
        <v>1049.9069999999999</v>
      </c>
      <c r="I588" s="186"/>
      <c r="L588" s="182"/>
      <c r="M588" s="187"/>
      <c r="N588" s="188"/>
      <c r="O588" s="188"/>
      <c r="P588" s="188"/>
      <c r="Q588" s="188"/>
      <c r="R588" s="188"/>
      <c r="S588" s="188"/>
      <c r="T588" s="189"/>
      <c r="AT588" s="183" t="s">
        <v>146</v>
      </c>
      <c r="AU588" s="183" t="s">
        <v>82</v>
      </c>
      <c r="AV588" s="15" t="s">
        <v>143</v>
      </c>
      <c r="AW588" s="15" t="s">
        <v>30</v>
      </c>
      <c r="AX588" s="15" t="s">
        <v>80</v>
      </c>
      <c r="AY588" s="183" t="s">
        <v>134</v>
      </c>
    </row>
    <row r="589" spans="1:65" s="2" customFormat="1" ht="24.2" customHeight="1">
      <c r="A589" s="33"/>
      <c r="B589" s="150"/>
      <c r="C589" s="151" t="s">
        <v>642</v>
      </c>
      <c r="D589" s="151" t="s">
        <v>139</v>
      </c>
      <c r="E589" s="152" t="s">
        <v>668</v>
      </c>
      <c r="F589" s="153" t="s">
        <v>669</v>
      </c>
      <c r="G589" s="154" t="s">
        <v>142</v>
      </c>
      <c r="H589" s="155">
        <v>1049.9069999999999</v>
      </c>
      <c r="I589" s="156"/>
      <c r="J589" s="157">
        <f>ROUND(I589*H589,2)</f>
        <v>0</v>
      </c>
      <c r="K589" s="158"/>
      <c r="L589" s="34"/>
      <c r="M589" s="159" t="s">
        <v>1</v>
      </c>
      <c r="N589" s="160" t="s">
        <v>38</v>
      </c>
      <c r="O589" s="59"/>
      <c r="P589" s="161">
        <f>O589*H589</f>
        <v>0</v>
      </c>
      <c r="Q589" s="161">
        <v>1.2999999999999999E-4</v>
      </c>
      <c r="R589" s="161">
        <f>Q589*H589</f>
        <v>0.13648790999999999</v>
      </c>
      <c r="S589" s="161">
        <v>0</v>
      </c>
      <c r="T589" s="162">
        <f>S589*H589</f>
        <v>0</v>
      </c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R589" s="163" t="s">
        <v>219</v>
      </c>
      <c r="AT589" s="163" t="s">
        <v>139</v>
      </c>
      <c r="AU589" s="163" t="s">
        <v>82</v>
      </c>
      <c r="AY589" s="18" t="s">
        <v>134</v>
      </c>
      <c r="BE589" s="164">
        <f>IF(N589="základní",J589,0)</f>
        <v>0</v>
      </c>
      <c r="BF589" s="164">
        <f>IF(N589="snížená",J589,0)</f>
        <v>0</v>
      </c>
      <c r="BG589" s="164">
        <f>IF(N589="zákl. přenesená",J589,0)</f>
        <v>0</v>
      </c>
      <c r="BH589" s="164">
        <f>IF(N589="sníž. přenesená",J589,0)</f>
        <v>0</v>
      </c>
      <c r="BI589" s="164">
        <f>IF(N589="nulová",J589,0)</f>
        <v>0</v>
      </c>
      <c r="BJ589" s="18" t="s">
        <v>80</v>
      </c>
      <c r="BK589" s="164">
        <f>ROUND(I589*H589,2)</f>
        <v>0</v>
      </c>
      <c r="BL589" s="18" t="s">
        <v>219</v>
      </c>
      <c r="BM589" s="163" t="s">
        <v>986</v>
      </c>
    </row>
    <row r="590" spans="1:65" s="13" customFormat="1">
      <c r="B590" s="165"/>
      <c r="D590" s="166" t="s">
        <v>146</v>
      </c>
      <c r="E590" s="167" t="s">
        <v>1</v>
      </c>
      <c r="F590" s="168" t="s">
        <v>1024</v>
      </c>
      <c r="H590" s="169">
        <v>752</v>
      </c>
      <c r="I590" s="170"/>
      <c r="L590" s="165"/>
      <c r="M590" s="171"/>
      <c r="N590" s="172"/>
      <c r="O590" s="172"/>
      <c r="P590" s="172"/>
      <c r="Q590" s="172"/>
      <c r="R590" s="172"/>
      <c r="S590" s="172"/>
      <c r="T590" s="173"/>
      <c r="AT590" s="167" t="s">
        <v>146</v>
      </c>
      <c r="AU590" s="167" t="s">
        <v>82</v>
      </c>
      <c r="AV590" s="13" t="s">
        <v>82</v>
      </c>
      <c r="AW590" s="13" t="s">
        <v>30</v>
      </c>
      <c r="AX590" s="13" t="s">
        <v>73</v>
      </c>
      <c r="AY590" s="167" t="s">
        <v>134</v>
      </c>
    </row>
    <row r="591" spans="1:65" s="13" customFormat="1">
      <c r="B591" s="165"/>
      <c r="D591" s="166" t="s">
        <v>146</v>
      </c>
      <c r="E591" s="167" t="s">
        <v>1</v>
      </c>
      <c r="F591" s="168" t="s">
        <v>971</v>
      </c>
      <c r="H591" s="169">
        <v>39.619</v>
      </c>
      <c r="I591" s="170"/>
      <c r="L591" s="165"/>
      <c r="M591" s="171"/>
      <c r="N591" s="172"/>
      <c r="O591" s="172"/>
      <c r="P591" s="172"/>
      <c r="Q591" s="172"/>
      <c r="R591" s="172"/>
      <c r="S591" s="172"/>
      <c r="T591" s="173"/>
      <c r="AT591" s="167" t="s">
        <v>146</v>
      </c>
      <c r="AU591" s="167" t="s">
        <v>82</v>
      </c>
      <c r="AV591" s="13" t="s">
        <v>82</v>
      </c>
      <c r="AW591" s="13" t="s">
        <v>30</v>
      </c>
      <c r="AX591" s="13" t="s">
        <v>73</v>
      </c>
      <c r="AY591" s="167" t="s">
        <v>134</v>
      </c>
    </row>
    <row r="592" spans="1:65" s="13" customFormat="1">
      <c r="B592" s="165"/>
      <c r="D592" s="166" t="s">
        <v>146</v>
      </c>
      <c r="E592" s="167" t="s">
        <v>1</v>
      </c>
      <c r="F592" s="168" t="s">
        <v>972</v>
      </c>
      <c r="H592" s="169">
        <v>10.65</v>
      </c>
      <c r="I592" s="170"/>
      <c r="L592" s="165"/>
      <c r="M592" s="171"/>
      <c r="N592" s="172"/>
      <c r="O592" s="172"/>
      <c r="P592" s="172"/>
      <c r="Q592" s="172"/>
      <c r="R592" s="172"/>
      <c r="S592" s="172"/>
      <c r="T592" s="173"/>
      <c r="AT592" s="167" t="s">
        <v>146</v>
      </c>
      <c r="AU592" s="167" t="s">
        <v>82</v>
      </c>
      <c r="AV592" s="13" t="s">
        <v>82</v>
      </c>
      <c r="AW592" s="13" t="s">
        <v>30</v>
      </c>
      <c r="AX592" s="13" t="s">
        <v>73</v>
      </c>
      <c r="AY592" s="167" t="s">
        <v>134</v>
      </c>
    </row>
    <row r="593" spans="1:65" s="13" customFormat="1">
      <c r="B593" s="165"/>
      <c r="D593" s="166" t="s">
        <v>146</v>
      </c>
      <c r="E593" s="167" t="s">
        <v>1</v>
      </c>
      <c r="F593" s="168" t="s">
        <v>973</v>
      </c>
      <c r="H593" s="169">
        <v>36.975000000000001</v>
      </c>
      <c r="I593" s="170"/>
      <c r="L593" s="165"/>
      <c r="M593" s="171"/>
      <c r="N593" s="172"/>
      <c r="O593" s="172"/>
      <c r="P593" s="172"/>
      <c r="Q593" s="172"/>
      <c r="R593" s="172"/>
      <c r="S593" s="172"/>
      <c r="T593" s="173"/>
      <c r="AT593" s="167" t="s">
        <v>146</v>
      </c>
      <c r="AU593" s="167" t="s">
        <v>82</v>
      </c>
      <c r="AV593" s="13" t="s">
        <v>82</v>
      </c>
      <c r="AW593" s="13" t="s">
        <v>30</v>
      </c>
      <c r="AX593" s="13" t="s">
        <v>73</v>
      </c>
      <c r="AY593" s="167" t="s">
        <v>134</v>
      </c>
    </row>
    <row r="594" spans="1:65" s="13" customFormat="1">
      <c r="B594" s="165"/>
      <c r="D594" s="166" t="s">
        <v>146</v>
      </c>
      <c r="E594" s="167" t="s">
        <v>1</v>
      </c>
      <c r="F594" s="168" t="s">
        <v>974</v>
      </c>
      <c r="H594" s="169">
        <v>37.493000000000002</v>
      </c>
      <c r="I594" s="170"/>
      <c r="L594" s="165"/>
      <c r="M594" s="171"/>
      <c r="N594" s="172"/>
      <c r="O594" s="172"/>
      <c r="P594" s="172"/>
      <c r="Q594" s="172"/>
      <c r="R594" s="172"/>
      <c r="S594" s="172"/>
      <c r="T594" s="173"/>
      <c r="AT594" s="167" t="s">
        <v>146</v>
      </c>
      <c r="AU594" s="167" t="s">
        <v>82</v>
      </c>
      <c r="AV594" s="13" t="s">
        <v>82</v>
      </c>
      <c r="AW594" s="13" t="s">
        <v>30</v>
      </c>
      <c r="AX594" s="13" t="s">
        <v>73</v>
      </c>
      <c r="AY594" s="167" t="s">
        <v>134</v>
      </c>
    </row>
    <row r="595" spans="1:65" s="13" customFormat="1">
      <c r="B595" s="165"/>
      <c r="D595" s="166" t="s">
        <v>146</v>
      </c>
      <c r="E595" s="167" t="s">
        <v>1</v>
      </c>
      <c r="F595" s="168" t="s">
        <v>975</v>
      </c>
      <c r="H595" s="169">
        <v>25.2</v>
      </c>
      <c r="I595" s="170"/>
      <c r="L595" s="165"/>
      <c r="M595" s="171"/>
      <c r="N595" s="172"/>
      <c r="O595" s="172"/>
      <c r="P595" s="172"/>
      <c r="Q595" s="172"/>
      <c r="R595" s="172"/>
      <c r="S595" s="172"/>
      <c r="T595" s="173"/>
      <c r="AT595" s="167" t="s">
        <v>146</v>
      </c>
      <c r="AU595" s="167" t="s">
        <v>82</v>
      </c>
      <c r="AV595" s="13" t="s">
        <v>82</v>
      </c>
      <c r="AW595" s="13" t="s">
        <v>30</v>
      </c>
      <c r="AX595" s="13" t="s">
        <v>73</v>
      </c>
      <c r="AY595" s="167" t="s">
        <v>134</v>
      </c>
    </row>
    <row r="596" spans="1:65" s="13" customFormat="1">
      <c r="B596" s="165"/>
      <c r="D596" s="166" t="s">
        <v>146</v>
      </c>
      <c r="E596" s="167" t="s">
        <v>1</v>
      </c>
      <c r="F596" s="168" t="s">
        <v>976</v>
      </c>
      <c r="H596" s="169">
        <v>10.5</v>
      </c>
      <c r="I596" s="170"/>
      <c r="L596" s="165"/>
      <c r="M596" s="171"/>
      <c r="N596" s="172"/>
      <c r="O596" s="172"/>
      <c r="P596" s="172"/>
      <c r="Q596" s="172"/>
      <c r="R596" s="172"/>
      <c r="S596" s="172"/>
      <c r="T596" s="173"/>
      <c r="AT596" s="167" t="s">
        <v>146</v>
      </c>
      <c r="AU596" s="167" t="s">
        <v>82</v>
      </c>
      <c r="AV596" s="13" t="s">
        <v>82</v>
      </c>
      <c r="AW596" s="13" t="s">
        <v>30</v>
      </c>
      <c r="AX596" s="13" t="s">
        <v>73</v>
      </c>
      <c r="AY596" s="167" t="s">
        <v>134</v>
      </c>
    </row>
    <row r="597" spans="1:65" s="13" customFormat="1">
      <c r="B597" s="165"/>
      <c r="D597" s="166" t="s">
        <v>146</v>
      </c>
      <c r="E597" s="167" t="s">
        <v>1</v>
      </c>
      <c r="F597" s="168" t="s">
        <v>977</v>
      </c>
      <c r="H597" s="169">
        <v>11.4</v>
      </c>
      <c r="I597" s="170"/>
      <c r="L597" s="165"/>
      <c r="M597" s="171"/>
      <c r="N597" s="172"/>
      <c r="O597" s="172"/>
      <c r="P597" s="172"/>
      <c r="Q597" s="172"/>
      <c r="R597" s="172"/>
      <c r="S597" s="172"/>
      <c r="T597" s="173"/>
      <c r="AT597" s="167" t="s">
        <v>146</v>
      </c>
      <c r="AU597" s="167" t="s">
        <v>82</v>
      </c>
      <c r="AV597" s="13" t="s">
        <v>82</v>
      </c>
      <c r="AW597" s="13" t="s">
        <v>30</v>
      </c>
      <c r="AX597" s="13" t="s">
        <v>73</v>
      </c>
      <c r="AY597" s="167" t="s">
        <v>134</v>
      </c>
    </row>
    <row r="598" spans="1:65" s="13" customFormat="1">
      <c r="B598" s="165"/>
      <c r="D598" s="166" t="s">
        <v>146</v>
      </c>
      <c r="E598" s="167" t="s">
        <v>1</v>
      </c>
      <c r="F598" s="168" t="s">
        <v>978</v>
      </c>
      <c r="H598" s="169">
        <v>16.8</v>
      </c>
      <c r="I598" s="170"/>
      <c r="L598" s="165"/>
      <c r="M598" s="171"/>
      <c r="N598" s="172"/>
      <c r="O598" s="172"/>
      <c r="P598" s="172"/>
      <c r="Q598" s="172"/>
      <c r="R598" s="172"/>
      <c r="S598" s="172"/>
      <c r="T598" s="173"/>
      <c r="AT598" s="167" t="s">
        <v>146</v>
      </c>
      <c r="AU598" s="167" t="s">
        <v>82</v>
      </c>
      <c r="AV598" s="13" t="s">
        <v>82</v>
      </c>
      <c r="AW598" s="13" t="s">
        <v>30</v>
      </c>
      <c r="AX598" s="13" t="s">
        <v>73</v>
      </c>
      <c r="AY598" s="167" t="s">
        <v>134</v>
      </c>
    </row>
    <row r="599" spans="1:65" s="13" customFormat="1">
      <c r="B599" s="165"/>
      <c r="D599" s="166" t="s">
        <v>146</v>
      </c>
      <c r="E599" s="167" t="s">
        <v>1</v>
      </c>
      <c r="F599" s="168" t="s">
        <v>979</v>
      </c>
      <c r="H599" s="169">
        <v>40.04</v>
      </c>
      <c r="I599" s="170"/>
      <c r="L599" s="165"/>
      <c r="M599" s="171"/>
      <c r="N599" s="172"/>
      <c r="O599" s="172"/>
      <c r="P599" s="172"/>
      <c r="Q599" s="172"/>
      <c r="R599" s="172"/>
      <c r="S599" s="172"/>
      <c r="T599" s="173"/>
      <c r="AT599" s="167" t="s">
        <v>146</v>
      </c>
      <c r="AU599" s="167" t="s">
        <v>82</v>
      </c>
      <c r="AV599" s="13" t="s">
        <v>82</v>
      </c>
      <c r="AW599" s="13" t="s">
        <v>30</v>
      </c>
      <c r="AX599" s="13" t="s">
        <v>73</v>
      </c>
      <c r="AY599" s="167" t="s">
        <v>134</v>
      </c>
    </row>
    <row r="600" spans="1:65" s="13" customFormat="1">
      <c r="B600" s="165"/>
      <c r="D600" s="166" t="s">
        <v>146</v>
      </c>
      <c r="E600" s="167" t="s">
        <v>1</v>
      </c>
      <c r="F600" s="168" t="s">
        <v>980</v>
      </c>
      <c r="H600" s="169">
        <v>11.2</v>
      </c>
      <c r="I600" s="170"/>
      <c r="L600" s="165"/>
      <c r="M600" s="171"/>
      <c r="N600" s="172"/>
      <c r="O600" s="172"/>
      <c r="P600" s="172"/>
      <c r="Q600" s="172"/>
      <c r="R600" s="172"/>
      <c r="S600" s="172"/>
      <c r="T600" s="173"/>
      <c r="AT600" s="167" t="s">
        <v>146</v>
      </c>
      <c r="AU600" s="167" t="s">
        <v>82</v>
      </c>
      <c r="AV600" s="13" t="s">
        <v>82</v>
      </c>
      <c r="AW600" s="13" t="s">
        <v>30</v>
      </c>
      <c r="AX600" s="13" t="s">
        <v>73</v>
      </c>
      <c r="AY600" s="167" t="s">
        <v>134</v>
      </c>
    </row>
    <row r="601" spans="1:65" s="13" customFormat="1">
      <c r="B601" s="165"/>
      <c r="D601" s="166" t="s">
        <v>146</v>
      </c>
      <c r="E601" s="167" t="s">
        <v>1</v>
      </c>
      <c r="F601" s="168" t="s">
        <v>981</v>
      </c>
      <c r="H601" s="169">
        <v>7</v>
      </c>
      <c r="I601" s="170"/>
      <c r="L601" s="165"/>
      <c r="M601" s="171"/>
      <c r="N601" s="172"/>
      <c r="O601" s="172"/>
      <c r="P601" s="172"/>
      <c r="Q601" s="172"/>
      <c r="R601" s="172"/>
      <c r="S601" s="172"/>
      <c r="T601" s="173"/>
      <c r="AT601" s="167" t="s">
        <v>146</v>
      </c>
      <c r="AU601" s="167" t="s">
        <v>82</v>
      </c>
      <c r="AV601" s="13" t="s">
        <v>82</v>
      </c>
      <c r="AW601" s="13" t="s">
        <v>30</v>
      </c>
      <c r="AX601" s="13" t="s">
        <v>73</v>
      </c>
      <c r="AY601" s="167" t="s">
        <v>134</v>
      </c>
    </row>
    <row r="602" spans="1:65" s="13" customFormat="1">
      <c r="B602" s="165"/>
      <c r="D602" s="166" t="s">
        <v>146</v>
      </c>
      <c r="E602" s="167" t="s">
        <v>1</v>
      </c>
      <c r="F602" s="168" t="s">
        <v>982</v>
      </c>
      <c r="H602" s="169">
        <v>9.4499999999999993</v>
      </c>
      <c r="I602" s="170"/>
      <c r="L602" s="165"/>
      <c r="M602" s="171"/>
      <c r="N602" s="172"/>
      <c r="O602" s="172"/>
      <c r="P602" s="172"/>
      <c r="Q602" s="172"/>
      <c r="R602" s="172"/>
      <c r="S602" s="172"/>
      <c r="T602" s="173"/>
      <c r="AT602" s="167" t="s">
        <v>146</v>
      </c>
      <c r="AU602" s="167" t="s">
        <v>82</v>
      </c>
      <c r="AV602" s="13" t="s">
        <v>82</v>
      </c>
      <c r="AW602" s="13" t="s">
        <v>30</v>
      </c>
      <c r="AX602" s="13" t="s">
        <v>73</v>
      </c>
      <c r="AY602" s="167" t="s">
        <v>134</v>
      </c>
    </row>
    <row r="603" spans="1:65" s="13" customFormat="1">
      <c r="B603" s="165"/>
      <c r="D603" s="166" t="s">
        <v>146</v>
      </c>
      <c r="E603" s="167" t="s">
        <v>1</v>
      </c>
      <c r="F603" s="168" t="s">
        <v>983</v>
      </c>
      <c r="H603" s="169">
        <v>13.02</v>
      </c>
      <c r="I603" s="170"/>
      <c r="L603" s="165"/>
      <c r="M603" s="171"/>
      <c r="N603" s="172"/>
      <c r="O603" s="172"/>
      <c r="P603" s="172"/>
      <c r="Q603" s="172"/>
      <c r="R603" s="172"/>
      <c r="S603" s="172"/>
      <c r="T603" s="173"/>
      <c r="AT603" s="167" t="s">
        <v>146</v>
      </c>
      <c r="AU603" s="167" t="s">
        <v>82</v>
      </c>
      <c r="AV603" s="13" t="s">
        <v>82</v>
      </c>
      <c r="AW603" s="13" t="s">
        <v>30</v>
      </c>
      <c r="AX603" s="13" t="s">
        <v>73</v>
      </c>
      <c r="AY603" s="167" t="s">
        <v>134</v>
      </c>
    </row>
    <row r="604" spans="1:65" s="13" customFormat="1">
      <c r="B604" s="165"/>
      <c r="D604" s="166" t="s">
        <v>146</v>
      </c>
      <c r="E604" s="167" t="s">
        <v>1</v>
      </c>
      <c r="F604" s="168" t="s">
        <v>984</v>
      </c>
      <c r="H604" s="169">
        <v>28.56</v>
      </c>
      <c r="I604" s="170"/>
      <c r="L604" s="165"/>
      <c r="M604" s="171"/>
      <c r="N604" s="172"/>
      <c r="O604" s="172"/>
      <c r="P604" s="172"/>
      <c r="Q604" s="172"/>
      <c r="R604" s="172"/>
      <c r="S604" s="172"/>
      <c r="T604" s="173"/>
      <c r="AT604" s="167" t="s">
        <v>146</v>
      </c>
      <c r="AU604" s="167" t="s">
        <v>82</v>
      </c>
      <c r="AV604" s="13" t="s">
        <v>82</v>
      </c>
      <c r="AW604" s="13" t="s">
        <v>30</v>
      </c>
      <c r="AX604" s="13" t="s">
        <v>73</v>
      </c>
      <c r="AY604" s="167" t="s">
        <v>134</v>
      </c>
    </row>
    <row r="605" spans="1:65" s="14" customFormat="1">
      <c r="B605" s="174"/>
      <c r="D605" s="166" t="s">
        <v>146</v>
      </c>
      <c r="E605" s="175" t="s">
        <v>1</v>
      </c>
      <c r="F605" s="176" t="s">
        <v>148</v>
      </c>
      <c r="H605" s="177">
        <v>1049.9069999999999</v>
      </c>
      <c r="I605" s="178"/>
      <c r="L605" s="174"/>
      <c r="M605" s="179"/>
      <c r="N605" s="180"/>
      <c r="O605" s="180"/>
      <c r="P605" s="180"/>
      <c r="Q605" s="180"/>
      <c r="R605" s="180"/>
      <c r="S605" s="180"/>
      <c r="T605" s="181"/>
      <c r="AT605" s="175" t="s">
        <v>146</v>
      </c>
      <c r="AU605" s="175" t="s">
        <v>82</v>
      </c>
      <c r="AV605" s="14" t="s">
        <v>144</v>
      </c>
      <c r="AW605" s="14" t="s">
        <v>30</v>
      </c>
      <c r="AX605" s="14" t="s">
        <v>73</v>
      </c>
      <c r="AY605" s="175" t="s">
        <v>134</v>
      </c>
    </row>
    <row r="606" spans="1:65" s="15" customFormat="1">
      <c r="B606" s="182"/>
      <c r="D606" s="166" t="s">
        <v>146</v>
      </c>
      <c r="E606" s="183" t="s">
        <v>1</v>
      </c>
      <c r="F606" s="184" t="s">
        <v>150</v>
      </c>
      <c r="H606" s="185">
        <v>1049.9069999999999</v>
      </c>
      <c r="I606" s="186"/>
      <c r="L606" s="182"/>
      <c r="M606" s="187"/>
      <c r="N606" s="188"/>
      <c r="O606" s="188"/>
      <c r="P606" s="188"/>
      <c r="Q606" s="188"/>
      <c r="R606" s="188"/>
      <c r="S606" s="188"/>
      <c r="T606" s="189"/>
      <c r="AT606" s="183" t="s">
        <v>146</v>
      </c>
      <c r="AU606" s="183" t="s">
        <v>82</v>
      </c>
      <c r="AV606" s="15" t="s">
        <v>143</v>
      </c>
      <c r="AW606" s="15" t="s">
        <v>30</v>
      </c>
      <c r="AX606" s="15" t="s">
        <v>80</v>
      </c>
      <c r="AY606" s="183" t="s">
        <v>134</v>
      </c>
    </row>
    <row r="607" spans="1:65" s="12" customFormat="1" ht="25.9" customHeight="1">
      <c r="B607" s="137"/>
      <c r="D607" s="138" t="s">
        <v>72</v>
      </c>
      <c r="E607" s="139" t="s">
        <v>672</v>
      </c>
      <c r="F607" s="139" t="s">
        <v>673</v>
      </c>
      <c r="I607" s="140"/>
      <c r="J607" s="141">
        <f>BK607</f>
        <v>0</v>
      </c>
      <c r="L607" s="137"/>
      <c r="M607" s="142"/>
      <c r="N607" s="143"/>
      <c r="O607" s="143"/>
      <c r="P607" s="144">
        <f>SUM(P608:P613)</f>
        <v>0</v>
      </c>
      <c r="Q607" s="143"/>
      <c r="R607" s="144">
        <f>SUM(R608:R613)</f>
        <v>0</v>
      </c>
      <c r="S607" s="143"/>
      <c r="T607" s="145">
        <f>SUM(T608:T613)</f>
        <v>0</v>
      </c>
      <c r="AR607" s="138" t="s">
        <v>143</v>
      </c>
      <c r="AT607" s="146" t="s">
        <v>72</v>
      </c>
      <c r="AU607" s="146" t="s">
        <v>73</v>
      </c>
      <c r="AY607" s="138" t="s">
        <v>134</v>
      </c>
      <c r="BK607" s="147">
        <f>SUM(BK608:BK613)</f>
        <v>0</v>
      </c>
    </row>
    <row r="608" spans="1:65" s="2" customFormat="1" ht="16.5" customHeight="1">
      <c r="A608" s="33"/>
      <c r="B608" s="150"/>
      <c r="C608" s="151" t="s">
        <v>663</v>
      </c>
      <c r="D608" s="151" t="s">
        <v>139</v>
      </c>
      <c r="E608" s="152" t="s">
        <v>674</v>
      </c>
      <c r="F608" s="153" t="s">
        <v>675</v>
      </c>
      <c r="G608" s="154" t="s">
        <v>200</v>
      </c>
      <c r="H608" s="155">
        <v>75</v>
      </c>
      <c r="I608" s="156"/>
      <c r="J608" s="157">
        <f>ROUND(I608*H608,2)</f>
        <v>0</v>
      </c>
      <c r="K608" s="158"/>
      <c r="L608" s="34"/>
      <c r="M608" s="159" t="s">
        <v>1</v>
      </c>
      <c r="N608" s="160" t="s">
        <v>38</v>
      </c>
      <c r="O608" s="59"/>
      <c r="P608" s="161">
        <f>O608*H608</f>
        <v>0</v>
      </c>
      <c r="Q608" s="161">
        <v>0</v>
      </c>
      <c r="R608" s="161">
        <f>Q608*H608</f>
        <v>0</v>
      </c>
      <c r="S608" s="161">
        <v>0</v>
      </c>
      <c r="T608" s="162">
        <f>S608*H608</f>
        <v>0</v>
      </c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R608" s="163" t="s">
        <v>676</v>
      </c>
      <c r="AT608" s="163" t="s">
        <v>139</v>
      </c>
      <c r="AU608" s="163" t="s">
        <v>80</v>
      </c>
      <c r="AY608" s="18" t="s">
        <v>134</v>
      </c>
      <c r="BE608" s="164">
        <f>IF(N608="základní",J608,0)</f>
        <v>0</v>
      </c>
      <c r="BF608" s="164">
        <f>IF(N608="snížená",J608,0)</f>
        <v>0</v>
      </c>
      <c r="BG608" s="164">
        <f>IF(N608="zákl. přenesená",J608,0)</f>
        <v>0</v>
      </c>
      <c r="BH608" s="164">
        <f>IF(N608="sníž. přenesená",J608,0)</f>
        <v>0</v>
      </c>
      <c r="BI608" s="164">
        <f>IF(N608="nulová",J608,0)</f>
        <v>0</v>
      </c>
      <c r="BJ608" s="18" t="s">
        <v>80</v>
      </c>
      <c r="BK608" s="164">
        <f>ROUND(I608*H608,2)</f>
        <v>0</v>
      </c>
      <c r="BL608" s="18" t="s">
        <v>676</v>
      </c>
      <c r="BM608" s="163" t="s">
        <v>987</v>
      </c>
    </row>
    <row r="609" spans="1:65" s="13" customFormat="1">
      <c r="B609" s="165"/>
      <c r="D609" s="166" t="s">
        <v>146</v>
      </c>
      <c r="E609" s="167" t="s">
        <v>1</v>
      </c>
      <c r="F609" s="168" t="s">
        <v>1025</v>
      </c>
      <c r="H609" s="169">
        <v>75</v>
      </c>
      <c r="I609" s="170"/>
      <c r="L609" s="165"/>
      <c r="M609" s="171"/>
      <c r="N609" s="172"/>
      <c r="O609" s="172"/>
      <c r="P609" s="172"/>
      <c r="Q609" s="172"/>
      <c r="R609" s="172"/>
      <c r="S609" s="172"/>
      <c r="T609" s="173"/>
      <c r="AT609" s="167" t="s">
        <v>146</v>
      </c>
      <c r="AU609" s="167" t="s">
        <v>80</v>
      </c>
      <c r="AV609" s="13" t="s">
        <v>82</v>
      </c>
      <c r="AW609" s="13" t="s">
        <v>30</v>
      </c>
      <c r="AX609" s="13" t="s">
        <v>73</v>
      </c>
      <c r="AY609" s="167" t="s">
        <v>134</v>
      </c>
    </row>
    <row r="610" spans="1:65" s="14" customFormat="1">
      <c r="B610" s="174"/>
      <c r="D610" s="166" t="s">
        <v>146</v>
      </c>
      <c r="E610" s="175" t="s">
        <v>1</v>
      </c>
      <c r="F610" s="176" t="s">
        <v>148</v>
      </c>
      <c r="H610" s="177">
        <v>75</v>
      </c>
      <c r="I610" s="178"/>
      <c r="L610" s="174"/>
      <c r="M610" s="179"/>
      <c r="N610" s="180"/>
      <c r="O610" s="180"/>
      <c r="P610" s="180"/>
      <c r="Q610" s="180"/>
      <c r="R610" s="180"/>
      <c r="S610" s="180"/>
      <c r="T610" s="181"/>
      <c r="AT610" s="175" t="s">
        <v>146</v>
      </c>
      <c r="AU610" s="175" t="s">
        <v>80</v>
      </c>
      <c r="AV610" s="14" t="s">
        <v>144</v>
      </c>
      <c r="AW610" s="14" t="s">
        <v>30</v>
      </c>
      <c r="AX610" s="14" t="s">
        <v>80</v>
      </c>
      <c r="AY610" s="175" t="s">
        <v>134</v>
      </c>
    </row>
    <row r="611" spans="1:65" s="2" customFormat="1" ht="16.5" customHeight="1">
      <c r="A611" s="33"/>
      <c r="B611" s="150"/>
      <c r="C611" s="151" t="s">
        <v>667</v>
      </c>
      <c r="D611" s="151" t="s">
        <v>139</v>
      </c>
      <c r="E611" s="152" t="s">
        <v>679</v>
      </c>
      <c r="F611" s="153" t="s">
        <v>680</v>
      </c>
      <c r="G611" s="154" t="s">
        <v>200</v>
      </c>
      <c r="H611" s="155">
        <v>75</v>
      </c>
      <c r="I611" s="156"/>
      <c r="J611" s="157">
        <f>ROUND(I611*H611,2)</f>
        <v>0</v>
      </c>
      <c r="K611" s="158"/>
      <c r="L611" s="34"/>
      <c r="M611" s="159" t="s">
        <v>1</v>
      </c>
      <c r="N611" s="160" t="s">
        <v>38</v>
      </c>
      <c r="O611" s="59"/>
      <c r="P611" s="161">
        <f>O611*H611</f>
        <v>0</v>
      </c>
      <c r="Q611" s="161">
        <v>0</v>
      </c>
      <c r="R611" s="161">
        <f>Q611*H611</f>
        <v>0</v>
      </c>
      <c r="S611" s="161">
        <v>0</v>
      </c>
      <c r="T611" s="162">
        <f>S611*H611</f>
        <v>0</v>
      </c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R611" s="163" t="s">
        <v>676</v>
      </c>
      <c r="AT611" s="163" t="s">
        <v>139</v>
      </c>
      <c r="AU611" s="163" t="s">
        <v>80</v>
      </c>
      <c r="AY611" s="18" t="s">
        <v>134</v>
      </c>
      <c r="BE611" s="164">
        <f>IF(N611="základní",J611,0)</f>
        <v>0</v>
      </c>
      <c r="BF611" s="164">
        <f>IF(N611="snížená",J611,0)</f>
        <v>0</v>
      </c>
      <c r="BG611" s="164">
        <f>IF(N611="zákl. přenesená",J611,0)</f>
        <v>0</v>
      </c>
      <c r="BH611" s="164">
        <f>IF(N611="sníž. přenesená",J611,0)</f>
        <v>0</v>
      </c>
      <c r="BI611" s="164">
        <f>IF(N611="nulová",J611,0)</f>
        <v>0</v>
      </c>
      <c r="BJ611" s="18" t="s">
        <v>80</v>
      </c>
      <c r="BK611" s="164">
        <f>ROUND(I611*H611,2)</f>
        <v>0</v>
      </c>
      <c r="BL611" s="18" t="s">
        <v>676</v>
      </c>
      <c r="BM611" s="163" t="s">
        <v>988</v>
      </c>
    </row>
    <row r="612" spans="1:65" s="13" customFormat="1">
      <c r="B612" s="165"/>
      <c r="D612" s="166" t="s">
        <v>146</v>
      </c>
      <c r="E612" s="167" t="s">
        <v>1</v>
      </c>
      <c r="F612" s="168" t="s">
        <v>1026</v>
      </c>
      <c r="H612" s="169">
        <v>75</v>
      </c>
      <c r="I612" s="170"/>
      <c r="L612" s="165"/>
      <c r="M612" s="171"/>
      <c r="N612" s="172"/>
      <c r="O612" s="172"/>
      <c r="P612" s="172"/>
      <c r="Q612" s="172"/>
      <c r="R612" s="172"/>
      <c r="S612" s="172"/>
      <c r="T612" s="173"/>
      <c r="AT612" s="167" t="s">
        <v>146</v>
      </c>
      <c r="AU612" s="167" t="s">
        <v>80</v>
      </c>
      <c r="AV612" s="13" t="s">
        <v>82</v>
      </c>
      <c r="AW612" s="13" t="s">
        <v>30</v>
      </c>
      <c r="AX612" s="13" t="s">
        <v>73</v>
      </c>
      <c r="AY612" s="167" t="s">
        <v>134</v>
      </c>
    </row>
    <row r="613" spans="1:65" s="14" customFormat="1">
      <c r="B613" s="174"/>
      <c r="D613" s="166" t="s">
        <v>146</v>
      </c>
      <c r="E613" s="175" t="s">
        <v>1</v>
      </c>
      <c r="F613" s="176" t="s">
        <v>148</v>
      </c>
      <c r="H613" s="177">
        <v>75</v>
      </c>
      <c r="I613" s="178"/>
      <c r="L613" s="174"/>
      <c r="M613" s="179"/>
      <c r="N613" s="180"/>
      <c r="O613" s="180"/>
      <c r="P613" s="180"/>
      <c r="Q613" s="180"/>
      <c r="R613" s="180"/>
      <c r="S613" s="180"/>
      <c r="T613" s="181"/>
      <c r="AT613" s="175" t="s">
        <v>146</v>
      </c>
      <c r="AU613" s="175" t="s">
        <v>80</v>
      </c>
      <c r="AV613" s="14" t="s">
        <v>144</v>
      </c>
      <c r="AW613" s="14" t="s">
        <v>30</v>
      </c>
      <c r="AX613" s="14" t="s">
        <v>80</v>
      </c>
      <c r="AY613" s="175" t="s">
        <v>134</v>
      </c>
    </row>
    <row r="614" spans="1:65" s="12" customFormat="1" ht="25.9" customHeight="1">
      <c r="B614" s="137"/>
      <c r="D614" s="138" t="s">
        <v>72</v>
      </c>
      <c r="E614" s="139" t="s">
        <v>683</v>
      </c>
      <c r="F614" s="139" t="s">
        <v>684</v>
      </c>
      <c r="I614" s="140"/>
      <c r="J614" s="141">
        <f>BK614</f>
        <v>0</v>
      </c>
      <c r="L614" s="137"/>
      <c r="M614" s="142"/>
      <c r="N614" s="143"/>
      <c r="O614" s="143"/>
      <c r="P614" s="144">
        <f>SUM(P615:P627)</f>
        <v>0</v>
      </c>
      <c r="Q614" s="143"/>
      <c r="R614" s="144">
        <f>SUM(R615:R627)</f>
        <v>0</v>
      </c>
      <c r="S614" s="143"/>
      <c r="T614" s="145">
        <f>SUM(T615:T627)</f>
        <v>0</v>
      </c>
      <c r="AR614" s="138" t="s">
        <v>143</v>
      </c>
      <c r="AT614" s="146" t="s">
        <v>72</v>
      </c>
      <c r="AU614" s="146" t="s">
        <v>73</v>
      </c>
      <c r="AY614" s="138" t="s">
        <v>134</v>
      </c>
      <c r="BK614" s="147">
        <f>SUM(BK615:BK627)</f>
        <v>0</v>
      </c>
    </row>
    <row r="615" spans="1:65" s="2" customFormat="1" ht="24.2" customHeight="1">
      <c r="A615" s="33"/>
      <c r="B615" s="150"/>
      <c r="C615" s="151" t="s">
        <v>171</v>
      </c>
      <c r="D615" s="151" t="s">
        <v>139</v>
      </c>
      <c r="E615" s="152" t="s">
        <v>691</v>
      </c>
      <c r="F615" s="153" t="s">
        <v>692</v>
      </c>
      <c r="G615" s="154" t="s">
        <v>688</v>
      </c>
      <c r="H615" s="155">
        <v>1</v>
      </c>
      <c r="I615" s="156"/>
      <c r="J615" s="157">
        <f>ROUND(I615*H615,2)</f>
        <v>0</v>
      </c>
      <c r="K615" s="158"/>
      <c r="L615" s="34"/>
      <c r="M615" s="159" t="s">
        <v>1</v>
      </c>
      <c r="N615" s="160" t="s">
        <v>38</v>
      </c>
      <c r="O615" s="59"/>
      <c r="P615" s="161">
        <f>O615*H615</f>
        <v>0</v>
      </c>
      <c r="Q615" s="161">
        <v>0</v>
      </c>
      <c r="R615" s="161">
        <f>Q615*H615</f>
        <v>0</v>
      </c>
      <c r="S615" s="161">
        <v>0</v>
      </c>
      <c r="T615" s="162">
        <f>S615*H615</f>
        <v>0</v>
      </c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R615" s="163" t="s">
        <v>689</v>
      </c>
      <c r="AT615" s="163" t="s">
        <v>139</v>
      </c>
      <c r="AU615" s="163" t="s">
        <v>80</v>
      </c>
      <c r="AY615" s="18" t="s">
        <v>134</v>
      </c>
      <c r="BE615" s="164">
        <f>IF(N615="základní",J615,0)</f>
        <v>0</v>
      </c>
      <c r="BF615" s="164">
        <f>IF(N615="snížená",J615,0)</f>
        <v>0</v>
      </c>
      <c r="BG615" s="164">
        <f>IF(N615="zákl. přenesená",J615,0)</f>
        <v>0</v>
      </c>
      <c r="BH615" s="164">
        <f>IF(N615="sníž. přenesená",J615,0)</f>
        <v>0</v>
      </c>
      <c r="BI615" s="164">
        <f>IF(N615="nulová",J615,0)</f>
        <v>0</v>
      </c>
      <c r="BJ615" s="18" t="s">
        <v>80</v>
      </c>
      <c r="BK615" s="164">
        <f>ROUND(I615*H615,2)</f>
        <v>0</v>
      </c>
      <c r="BL615" s="18" t="s">
        <v>689</v>
      </c>
      <c r="BM615" s="163" t="s">
        <v>989</v>
      </c>
    </row>
    <row r="616" spans="1:65" s="13" customFormat="1">
      <c r="B616" s="165"/>
      <c r="D616" s="166" t="s">
        <v>146</v>
      </c>
      <c r="E616" s="167" t="s">
        <v>1</v>
      </c>
      <c r="F616" s="168" t="s">
        <v>80</v>
      </c>
      <c r="H616" s="169">
        <v>1</v>
      </c>
      <c r="I616" s="170"/>
      <c r="L616" s="165"/>
      <c r="M616" s="171"/>
      <c r="N616" s="172"/>
      <c r="O616" s="172"/>
      <c r="P616" s="172"/>
      <c r="Q616" s="172"/>
      <c r="R616" s="172"/>
      <c r="S616" s="172"/>
      <c r="T616" s="173"/>
      <c r="AT616" s="167" t="s">
        <v>146</v>
      </c>
      <c r="AU616" s="167" t="s">
        <v>80</v>
      </c>
      <c r="AV616" s="13" t="s">
        <v>82</v>
      </c>
      <c r="AW616" s="13" t="s">
        <v>30</v>
      </c>
      <c r="AX616" s="13" t="s">
        <v>73</v>
      </c>
      <c r="AY616" s="167" t="s">
        <v>134</v>
      </c>
    </row>
    <row r="617" spans="1:65" s="14" customFormat="1">
      <c r="B617" s="174"/>
      <c r="D617" s="166" t="s">
        <v>146</v>
      </c>
      <c r="E617" s="175" t="s">
        <v>1</v>
      </c>
      <c r="F617" s="176" t="s">
        <v>148</v>
      </c>
      <c r="H617" s="177">
        <v>1</v>
      </c>
      <c r="I617" s="178"/>
      <c r="L617" s="174"/>
      <c r="M617" s="179"/>
      <c r="N617" s="180"/>
      <c r="O617" s="180"/>
      <c r="P617" s="180"/>
      <c r="Q617" s="180"/>
      <c r="R617" s="180"/>
      <c r="S617" s="180"/>
      <c r="T617" s="181"/>
      <c r="AT617" s="175" t="s">
        <v>146</v>
      </c>
      <c r="AU617" s="175" t="s">
        <v>80</v>
      </c>
      <c r="AV617" s="14" t="s">
        <v>144</v>
      </c>
      <c r="AW617" s="14" t="s">
        <v>30</v>
      </c>
      <c r="AX617" s="14" t="s">
        <v>80</v>
      </c>
      <c r="AY617" s="175" t="s">
        <v>134</v>
      </c>
    </row>
    <row r="618" spans="1:65" s="2" customFormat="1" ht="44.25" customHeight="1">
      <c r="A618" s="33"/>
      <c r="B618" s="150"/>
      <c r="C618" s="151" t="s">
        <v>217</v>
      </c>
      <c r="D618" s="151" t="s">
        <v>139</v>
      </c>
      <c r="E618" s="152" t="s">
        <v>695</v>
      </c>
      <c r="F618" s="153" t="s">
        <v>696</v>
      </c>
      <c r="G618" s="154" t="s">
        <v>206</v>
      </c>
      <c r="H618" s="155">
        <v>6</v>
      </c>
      <c r="I618" s="156"/>
      <c r="J618" s="157">
        <f>ROUND(I618*H618,2)</f>
        <v>0</v>
      </c>
      <c r="K618" s="158"/>
      <c r="L618" s="34"/>
      <c r="M618" s="159" t="s">
        <v>1</v>
      </c>
      <c r="N618" s="160" t="s">
        <v>38</v>
      </c>
      <c r="O618" s="59"/>
      <c r="P618" s="161">
        <f>O618*H618</f>
        <v>0</v>
      </c>
      <c r="Q618" s="161">
        <v>0</v>
      </c>
      <c r="R618" s="161">
        <f>Q618*H618</f>
        <v>0</v>
      </c>
      <c r="S618" s="161">
        <v>0</v>
      </c>
      <c r="T618" s="162">
        <f>S618*H618</f>
        <v>0</v>
      </c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R618" s="163" t="s">
        <v>689</v>
      </c>
      <c r="AT618" s="163" t="s">
        <v>139</v>
      </c>
      <c r="AU618" s="163" t="s">
        <v>80</v>
      </c>
      <c r="AY618" s="18" t="s">
        <v>134</v>
      </c>
      <c r="BE618" s="164">
        <f>IF(N618="základní",J618,0)</f>
        <v>0</v>
      </c>
      <c r="BF618" s="164">
        <f>IF(N618="snížená",J618,0)</f>
        <v>0</v>
      </c>
      <c r="BG618" s="164">
        <f>IF(N618="zákl. přenesená",J618,0)</f>
        <v>0</v>
      </c>
      <c r="BH618" s="164">
        <f>IF(N618="sníž. přenesená",J618,0)</f>
        <v>0</v>
      </c>
      <c r="BI618" s="164">
        <f>IF(N618="nulová",J618,0)</f>
        <v>0</v>
      </c>
      <c r="BJ618" s="18" t="s">
        <v>80</v>
      </c>
      <c r="BK618" s="164">
        <f>ROUND(I618*H618,2)</f>
        <v>0</v>
      </c>
      <c r="BL618" s="18" t="s">
        <v>689</v>
      </c>
      <c r="BM618" s="163" t="s">
        <v>990</v>
      </c>
    </row>
    <row r="619" spans="1:65" s="13" customFormat="1">
      <c r="B619" s="165"/>
      <c r="D619" s="166" t="s">
        <v>146</v>
      </c>
      <c r="E619" s="167" t="s">
        <v>1</v>
      </c>
      <c r="F619" s="168" t="s">
        <v>135</v>
      </c>
      <c r="H619" s="169">
        <v>6</v>
      </c>
      <c r="I619" s="170"/>
      <c r="L619" s="165"/>
      <c r="M619" s="171"/>
      <c r="N619" s="172"/>
      <c r="O619" s="172"/>
      <c r="P619" s="172"/>
      <c r="Q619" s="172"/>
      <c r="R619" s="172"/>
      <c r="S619" s="172"/>
      <c r="T619" s="173"/>
      <c r="AT619" s="167" t="s">
        <v>146</v>
      </c>
      <c r="AU619" s="167" t="s">
        <v>80</v>
      </c>
      <c r="AV619" s="13" t="s">
        <v>82</v>
      </c>
      <c r="AW619" s="13" t="s">
        <v>30</v>
      </c>
      <c r="AX619" s="13" t="s">
        <v>73</v>
      </c>
      <c r="AY619" s="167" t="s">
        <v>134</v>
      </c>
    </row>
    <row r="620" spans="1:65" s="14" customFormat="1">
      <c r="B620" s="174"/>
      <c r="D620" s="166" t="s">
        <v>146</v>
      </c>
      <c r="E620" s="175" t="s">
        <v>1</v>
      </c>
      <c r="F620" s="176" t="s">
        <v>148</v>
      </c>
      <c r="H620" s="177">
        <v>6</v>
      </c>
      <c r="I620" s="178"/>
      <c r="L620" s="174"/>
      <c r="M620" s="179"/>
      <c r="N620" s="180"/>
      <c r="O620" s="180"/>
      <c r="P620" s="180"/>
      <c r="Q620" s="180"/>
      <c r="R620" s="180"/>
      <c r="S620" s="180"/>
      <c r="T620" s="181"/>
      <c r="AT620" s="175" t="s">
        <v>146</v>
      </c>
      <c r="AU620" s="175" t="s">
        <v>80</v>
      </c>
      <c r="AV620" s="14" t="s">
        <v>144</v>
      </c>
      <c r="AW620" s="14" t="s">
        <v>30</v>
      </c>
      <c r="AX620" s="14" t="s">
        <v>80</v>
      </c>
      <c r="AY620" s="175" t="s">
        <v>134</v>
      </c>
    </row>
    <row r="621" spans="1:65" s="2" customFormat="1" ht="33" customHeight="1">
      <c r="A621" s="33"/>
      <c r="B621" s="150"/>
      <c r="C621" s="151" t="s">
        <v>685</v>
      </c>
      <c r="D621" s="151" t="s">
        <v>139</v>
      </c>
      <c r="E621" s="152" t="s">
        <v>707</v>
      </c>
      <c r="F621" s="153" t="s">
        <v>708</v>
      </c>
      <c r="G621" s="154" t="s">
        <v>688</v>
      </c>
      <c r="H621" s="155">
        <v>1</v>
      </c>
      <c r="I621" s="156"/>
      <c r="J621" s="157">
        <f>ROUND(I621*H621,2)</f>
        <v>0</v>
      </c>
      <c r="K621" s="158"/>
      <c r="L621" s="34"/>
      <c r="M621" s="159" t="s">
        <v>1</v>
      </c>
      <c r="N621" s="160" t="s">
        <v>38</v>
      </c>
      <c r="O621" s="59"/>
      <c r="P621" s="161">
        <f>O621*H621</f>
        <v>0</v>
      </c>
      <c r="Q621" s="161">
        <v>0</v>
      </c>
      <c r="R621" s="161">
        <f>Q621*H621</f>
        <v>0</v>
      </c>
      <c r="S621" s="161">
        <v>0</v>
      </c>
      <c r="T621" s="162">
        <f>S621*H621</f>
        <v>0</v>
      </c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R621" s="163" t="s">
        <v>689</v>
      </c>
      <c r="AT621" s="163" t="s">
        <v>139</v>
      </c>
      <c r="AU621" s="163" t="s">
        <v>80</v>
      </c>
      <c r="AY621" s="18" t="s">
        <v>134</v>
      </c>
      <c r="BE621" s="164">
        <f>IF(N621="základní",J621,0)</f>
        <v>0</v>
      </c>
      <c r="BF621" s="164">
        <f>IF(N621="snížená",J621,0)</f>
        <v>0</v>
      </c>
      <c r="BG621" s="164">
        <f>IF(N621="zákl. přenesená",J621,0)</f>
        <v>0</v>
      </c>
      <c r="BH621" s="164">
        <f>IF(N621="sníž. přenesená",J621,0)</f>
        <v>0</v>
      </c>
      <c r="BI621" s="164">
        <f>IF(N621="nulová",J621,0)</f>
        <v>0</v>
      </c>
      <c r="BJ621" s="18" t="s">
        <v>80</v>
      </c>
      <c r="BK621" s="164">
        <f>ROUND(I621*H621,2)</f>
        <v>0</v>
      </c>
      <c r="BL621" s="18" t="s">
        <v>689</v>
      </c>
      <c r="BM621" s="163" t="s">
        <v>991</v>
      </c>
    </row>
    <row r="622" spans="1:65" s="13" customFormat="1">
      <c r="B622" s="165"/>
      <c r="D622" s="166" t="s">
        <v>146</v>
      </c>
      <c r="E622" s="167" t="s">
        <v>1</v>
      </c>
      <c r="F622" s="168" t="s">
        <v>80</v>
      </c>
      <c r="H622" s="169">
        <v>1</v>
      </c>
      <c r="I622" s="170"/>
      <c r="L622" s="165"/>
      <c r="M622" s="171"/>
      <c r="N622" s="172"/>
      <c r="O622" s="172"/>
      <c r="P622" s="172"/>
      <c r="Q622" s="172"/>
      <c r="R622" s="172"/>
      <c r="S622" s="172"/>
      <c r="T622" s="173"/>
      <c r="AT622" s="167" t="s">
        <v>146</v>
      </c>
      <c r="AU622" s="167" t="s">
        <v>80</v>
      </c>
      <c r="AV622" s="13" t="s">
        <v>82</v>
      </c>
      <c r="AW622" s="13" t="s">
        <v>30</v>
      </c>
      <c r="AX622" s="13" t="s">
        <v>80</v>
      </c>
      <c r="AY622" s="167" t="s">
        <v>134</v>
      </c>
    </row>
    <row r="623" spans="1:65" s="2" customFormat="1" ht="33" customHeight="1">
      <c r="A623" s="33"/>
      <c r="B623" s="150"/>
      <c r="C623" s="151" t="s">
        <v>224</v>
      </c>
      <c r="D623" s="151" t="s">
        <v>139</v>
      </c>
      <c r="E623" s="152" t="s">
        <v>703</v>
      </c>
      <c r="F623" s="153" t="s">
        <v>704</v>
      </c>
      <c r="G623" s="154" t="s">
        <v>688</v>
      </c>
      <c r="H623" s="155">
        <v>1</v>
      </c>
      <c r="I623" s="156"/>
      <c r="J623" s="157">
        <f>ROUND(I623*H623,2)</f>
        <v>0</v>
      </c>
      <c r="K623" s="158"/>
      <c r="L623" s="34"/>
      <c r="M623" s="159" t="s">
        <v>1</v>
      </c>
      <c r="N623" s="160" t="s">
        <v>38</v>
      </c>
      <c r="O623" s="59"/>
      <c r="P623" s="161">
        <f>O623*H623</f>
        <v>0</v>
      </c>
      <c r="Q623" s="161">
        <v>0</v>
      </c>
      <c r="R623" s="161">
        <f>Q623*H623</f>
        <v>0</v>
      </c>
      <c r="S623" s="161">
        <v>0</v>
      </c>
      <c r="T623" s="162">
        <f>S623*H623</f>
        <v>0</v>
      </c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R623" s="163" t="s">
        <v>689</v>
      </c>
      <c r="AT623" s="163" t="s">
        <v>139</v>
      </c>
      <c r="AU623" s="163" t="s">
        <v>80</v>
      </c>
      <c r="AY623" s="18" t="s">
        <v>134</v>
      </c>
      <c r="BE623" s="164">
        <f>IF(N623="základní",J623,0)</f>
        <v>0</v>
      </c>
      <c r="BF623" s="164">
        <f>IF(N623="snížená",J623,0)</f>
        <v>0</v>
      </c>
      <c r="BG623" s="164">
        <f>IF(N623="zákl. přenesená",J623,0)</f>
        <v>0</v>
      </c>
      <c r="BH623" s="164">
        <f>IF(N623="sníž. přenesená",J623,0)</f>
        <v>0</v>
      </c>
      <c r="BI623" s="164">
        <f>IF(N623="nulová",J623,0)</f>
        <v>0</v>
      </c>
      <c r="BJ623" s="18" t="s">
        <v>80</v>
      </c>
      <c r="BK623" s="164">
        <f>ROUND(I623*H623,2)</f>
        <v>0</v>
      </c>
      <c r="BL623" s="18" t="s">
        <v>689</v>
      </c>
      <c r="BM623" s="163" t="s">
        <v>992</v>
      </c>
    </row>
    <row r="624" spans="1:65" s="13" customFormat="1">
      <c r="B624" s="165"/>
      <c r="D624" s="166" t="s">
        <v>146</v>
      </c>
      <c r="E624" s="167" t="s">
        <v>1</v>
      </c>
      <c r="F624" s="168" t="s">
        <v>80</v>
      </c>
      <c r="H624" s="169">
        <v>1</v>
      </c>
      <c r="I624" s="170"/>
      <c r="L624" s="165"/>
      <c r="M624" s="171"/>
      <c r="N624" s="172"/>
      <c r="O624" s="172"/>
      <c r="P624" s="172"/>
      <c r="Q624" s="172"/>
      <c r="R624" s="172"/>
      <c r="S624" s="172"/>
      <c r="T624" s="173"/>
      <c r="AT624" s="167" t="s">
        <v>146</v>
      </c>
      <c r="AU624" s="167" t="s">
        <v>80</v>
      </c>
      <c r="AV624" s="13" t="s">
        <v>82</v>
      </c>
      <c r="AW624" s="13" t="s">
        <v>30</v>
      </c>
      <c r="AX624" s="13" t="s">
        <v>80</v>
      </c>
      <c r="AY624" s="167" t="s">
        <v>134</v>
      </c>
    </row>
    <row r="625" spans="1:65" s="2" customFormat="1" ht="44.25" customHeight="1">
      <c r="A625" s="33"/>
      <c r="B625" s="150"/>
      <c r="C625" s="151" t="s">
        <v>694</v>
      </c>
      <c r="D625" s="151" t="s">
        <v>139</v>
      </c>
      <c r="E625" s="152" t="s">
        <v>711</v>
      </c>
      <c r="F625" s="153" t="s">
        <v>712</v>
      </c>
      <c r="G625" s="154" t="s">
        <v>688</v>
      </c>
      <c r="H625" s="155">
        <v>1</v>
      </c>
      <c r="I625" s="156"/>
      <c r="J625" s="157">
        <f>ROUND(I625*H625,2)</f>
        <v>0</v>
      </c>
      <c r="K625" s="158"/>
      <c r="L625" s="34"/>
      <c r="M625" s="159" t="s">
        <v>1</v>
      </c>
      <c r="N625" s="160" t="s">
        <v>38</v>
      </c>
      <c r="O625" s="59"/>
      <c r="P625" s="161">
        <f>O625*H625</f>
        <v>0</v>
      </c>
      <c r="Q625" s="161">
        <v>0</v>
      </c>
      <c r="R625" s="161">
        <f>Q625*H625</f>
        <v>0</v>
      </c>
      <c r="S625" s="161">
        <v>0</v>
      </c>
      <c r="T625" s="162">
        <f>S625*H625</f>
        <v>0</v>
      </c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R625" s="163" t="s">
        <v>689</v>
      </c>
      <c r="AT625" s="163" t="s">
        <v>139</v>
      </c>
      <c r="AU625" s="163" t="s">
        <v>80</v>
      </c>
      <c r="AY625" s="18" t="s">
        <v>134</v>
      </c>
      <c r="BE625" s="164">
        <f>IF(N625="základní",J625,0)</f>
        <v>0</v>
      </c>
      <c r="BF625" s="164">
        <f>IF(N625="snížená",J625,0)</f>
        <v>0</v>
      </c>
      <c r="BG625" s="164">
        <f>IF(N625="zákl. přenesená",J625,0)</f>
        <v>0</v>
      </c>
      <c r="BH625" s="164">
        <f>IF(N625="sníž. přenesená",J625,0)</f>
        <v>0</v>
      </c>
      <c r="BI625" s="164">
        <f>IF(N625="nulová",J625,0)</f>
        <v>0</v>
      </c>
      <c r="BJ625" s="18" t="s">
        <v>80</v>
      </c>
      <c r="BK625" s="164">
        <f>ROUND(I625*H625,2)</f>
        <v>0</v>
      </c>
      <c r="BL625" s="18" t="s">
        <v>689</v>
      </c>
      <c r="BM625" s="163" t="s">
        <v>993</v>
      </c>
    </row>
    <row r="626" spans="1:65" s="13" customFormat="1">
      <c r="B626" s="165"/>
      <c r="D626" s="166" t="s">
        <v>146</v>
      </c>
      <c r="E626" s="167" t="s">
        <v>1</v>
      </c>
      <c r="F626" s="168" t="s">
        <v>994</v>
      </c>
      <c r="H626" s="169">
        <v>1</v>
      </c>
      <c r="I626" s="170"/>
      <c r="L626" s="165"/>
      <c r="M626" s="171"/>
      <c r="N626" s="172"/>
      <c r="O626" s="172"/>
      <c r="P626" s="172"/>
      <c r="Q626" s="172"/>
      <c r="R626" s="172"/>
      <c r="S626" s="172"/>
      <c r="T626" s="173"/>
      <c r="AT626" s="167" t="s">
        <v>146</v>
      </c>
      <c r="AU626" s="167" t="s">
        <v>80</v>
      </c>
      <c r="AV626" s="13" t="s">
        <v>82</v>
      </c>
      <c r="AW626" s="13" t="s">
        <v>30</v>
      </c>
      <c r="AX626" s="13" t="s">
        <v>73</v>
      </c>
      <c r="AY626" s="167" t="s">
        <v>134</v>
      </c>
    </row>
    <row r="627" spans="1:65" s="14" customFormat="1">
      <c r="B627" s="174"/>
      <c r="D627" s="166" t="s">
        <v>146</v>
      </c>
      <c r="E627" s="175" t="s">
        <v>1</v>
      </c>
      <c r="F627" s="176" t="s">
        <v>148</v>
      </c>
      <c r="H627" s="177">
        <v>1</v>
      </c>
      <c r="I627" s="178"/>
      <c r="L627" s="174"/>
      <c r="M627" s="208"/>
      <c r="N627" s="209"/>
      <c r="O627" s="209"/>
      <c r="P627" s="209"/>
      <c r="Q627" s="209"/>
      <c r="R627" s="209"/>
      <c r="S627" s="209"/>
      <c r="T627" s="210"/>
      <c r="AT627" s="175" t="s">
        <v>146</v>
      </c>
      <c r="AU627" s="175" t="s">
        <v>80</v>
      </c>
      <c r="AV627" s="14" t="s">
        <v>144</v>
      </c>
      <c r="AW627" s="14" t="s">
        <v>30</v>
      </c>
      <c r="AX627" s="14" t="s">
        <v>80</v>
      </c>
      <c r="AY627" s="175" t="s">
        <v>134</v>
      </c>
    </row>
    <row r="628" spans="1:65" s="2" customFormat="1" ht="6.95" customHeight="1">
      <c r="A628" s="33"/>
      <c r="B628" s="48"/>
      <c r="C628" s="49"/>
      <c r="D628" s="49"/>
      <c r="E628" s="49"/>
      <c r="F628" s="49"/>
      <c r="G628" s="49"/>
      <c r="H628" s="49"/>
      <c r="I628" s="49"/>
      <c r="J628" s="49"/>
      <c r="K628" s="49"/>
      <c r="L628" s="34"/>
      <c r="M628" s="33"/>
      <c r="O628" s="33"/>
      <c r="P628" s="33"/>
      <c r="Q628" s="33"/>
      <c r="R628" s="33"/>
      <c r="S628" s="33"/>
      <c r="T628" s="33"/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</row>
  </sheetData>
  <autoFilter ref="C133:K627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8" t="s">
        <v>92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1:46" s="1" customFormat="1" ht="24.95" customHeight="1">
      <c r="B4" s="21"/>
      <c r="D4" s="22" t="s">
        <v>93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6" t="str">
        <f>'Rekapitulace stavby'!K6</f>
        <v>ZŠ Bezručova - střešní plášt</v>
      </c>
      <c r="F7" s="257"/>
      <c r="G7" s="257"/>
      <c r="H7" s="257"/>
      <c r="L7" s="21"/>
    </row>
    <row r="8" spans="1:46" s="1" customFormat="1" ht="12" customHeight="1">
      <c r="B8" s="21"/>
      <c r="D8" s="28" t="s">
        <v>94</v>
      </c>
      <c r="L8" s="21"/>
    </row>
    <row r="9" spans="1:46" s="2" customFormat="1" ht="16.5" customHeight="1">
      <c r="A9" s="33"/>
      <c r="B9" s="34"/>
      <c r="C9" s="33"/>
      <c r="D9" s="33"/>
      <c r="E9" s="256" t="s">
        <v>805</v>
      </c>
      <c r="F9" s="255"/>
      <c r="G9" s="255"/>
      <c r="H9" s="255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715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35" t="s">
        <v>995</v>
      </c>
      <c r="F11" s="255"/>
      <c r="G11" s="255"/>
      <c r="H11" s="255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13. 2. 2019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21</v>
      </c>
      <c r="F17" s="33"/>
      <c r="G17" s="33"/>
      <c r="H17" s="33"/>
      <c r="I17" s="28" t="s">
        <v>26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27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58" t="str">
        <f>'Rekapitulace stavby'!E14</f>
        <v>Vyplň údaj</v>
      </c>
      <c r="F20" s="224"/>
      <c r="G20" s="224"/>
      <c r="H20" s="224"/>
      <c r="I20" s="28" t="s">
        <v>26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29</v>
      </c>
      <c r="E22" s="33"/>
      <c r="F22" s="33"/>
      <c r="G22" s="33"/>
      <c r="H22" s="33"/>
      <c r="I22" s="28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21</v>
      </c>
      <c r="F23" s="33"/>
      <c r="G23" s="33"/>
      <c r="H23" s="33"/>
      <c r="I23" s="28" t="s">
        <v>26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25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21</v>
      </c>
      <c r="F26" s="33"/>
      <c r="G26" s="33"/>
      <c r="H26" s="33"/>
      <c r="I26" s="28" t="s">
        <v>26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32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28" t="s">
        <v>1</v>
      </c>
      <c r="F29" s="228"/>
      <c r="G29" s="228"/>
      <c r="H29" s="228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33</v>
      </c>
      <c r="E32" s="33"/>
      <c r="F32" s="33"/>
      <c r="G32" s="33"/>
      <c r="H32" s="33"/>
      <c r="I32" s="33"/>
      <c r="J32" s="72">
        <f>ROUND(J126,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35</v>
      </c>
      <c r="G34" s="33"/>
      <c r="H34" s="33"/>
      <c r="I34" s="37" t="s">
        <v>34</v>
      </c>
      <c r="J34" s="37" t="s">
        <v>36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37</v>
      </c>
      <c r="E35" s="28" t="s">
        <v>38</v>
      </c>
      <c r="F35" s="105">
        <f>ROUND((SUM(BE126:BE188)),  2)</f>
        <v>0</v>
      </c>
      <c r="G35" s="33"/>
      <c r="H35" s="33"/>
      <c r="I35" s="106">
        <v>0.21</v>
      </c>
      <c r="J35" s="105">
        <f>ROUND(((SUM(BE126:BE188))*I35),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39</v>
      </c>
      <c r="F36" s="105">
        <f>ROUND((SUM(BF126:BF188)),  2)</f>
        <v>0</v>
      </c>
      <c r="G36" s="33"/>
      <c r="H36" s="33"/>
      <c r="I36" s="106">
        <v>0.15</v>
      </c>
      <c r="J36" s="105">
        <f>ROUND(((SUM(BF126:BF188))*I36),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40</v>
      </c>
      <c r="F37" s="105">
        <f>ROUND((SUM(BG126:BG188)),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41</v>
      </c>
      <c r="F38" s="105">
        <f>ROUND((SUM(BH126:BH188)),  2)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42</v>
      </c>
      <c r="F39" s="105">
        <f>ROUND((SUM(BI126:BI188)),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43</v>
      </c>
      <c r="E41" s="61"/>
      <c r="F41" s="61"/>
      <c r="G41" s="109" t="s">
        <v>44</v>
      </c>
      <c r="H41" s="110" t="s">
        <v>45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48</v>
      </c>
      <c r="E61" s="36"/>
      <c r="F61" s="113" t="s">
        <v>49</v>
      </c>
      <c r="G61" s="46" t="s">
        <v>48</v>
      </c>
      <c r="H61" s="36"/>
      <c r="I61" s="36"/>
      <c r="J61" s="114" t="s">
        <v>49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48</v>
      </c>
      <c r="E76" s="36"/>
      <c r="F76" s="113" t="s">
        <v>49</v>
      </c>
      <c r="G76" s="46" t="s">
        <v>48</v>
      </c>
      <c r="H76" s="36"/>
      <c r="I76" s="36"/>
      <c r="J76" s="114" t="s">
        <v>49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96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56" t="str">
        <f>E7</f>
        <v>ZŠ Bezručova - střešní plášt</v>
      </c>
      <c r="F85" s="257"/>
      <c r="G85" s="257"/>
      <c r="H85" s="257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94</v>
      </c>
      <c r="L86" s="21"/>
    </row>
    <row r="87" spans="1:31" s="2" customFormat="1" ht="16.5" customHeight="1">
      <c r="A87" s="33"/>
      <c r="B87" s="34"/>
      <c r="C87" s="33"/>
      <c r="D87" s="33"/>
      <c r="E87" s="256" t="s">
        <v>805</v>
      </c>
      <c r="F87" s="255"/>
      <c r="G87" s="255"/>
      <c r="H87" s="255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715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35" t="str">
        <f>E11</f>
        <v>VON_2 - Vedlejší a ostatní náklady</v>
      </c>
      <c r="F89" s="255"/>
      <c r="G89" s="255"/>
      <c r="H89" s="255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 xml:space="preserve"> </v>
      </c>
      <c r="G91" s="33"/>
      <c r="H91" s="33"/>
      <c r="I91" s="28" t="s">
        <v>22</v>
      </c>
      <c r="J91" s="56" t="str">
        <f>IF(J14="","",J14)</f>
        <v>13. 2. 2019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3"/>
      <c r="E93" s="33"/>
      <c r="F93" s="26" t="str">
        <f>E17</f>
        <v xml:space="preserve"> </v>
      </c>
      <c r="G93" s="33"/>
      <c r="H93" s="33"/>
      <c r="I93" s="28" t="s">
        <v>29</v>
      </c>
      <c r="J93" s="31" t="str">
        <f>E23</f>
        <v xml:space="preserve">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97</v>
      </c>
      <c r="D96" s="107"/>
      <c r="E96" s="107"/>
      <c r="F96" s="107"/>
      <c r="G96" s="107"/>
      <c r="H96" s="107"/>
      <c r="I96" s="107"/>
      <c r="J96" s="116" t="s">
        <v>98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99</v>
      </c>
      <c r="D98" s="33"/>
      <c r="E98" s="33"/>
      <c r="F98" s="33"/>
      <c r="G98" s="33"/>
      <c r="H98" s="33"/>
      <c r="I98" s="33"/>
      <c r="J98" s="72">
        <f>J126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100</v>
      </c>
    </row>
    <row r="99" spans="1:47" s="9" customFormat="1" ht="24.95" customHeight="1">
      <c r="B99" s="118"/>
      <c r="D99" s="119" t="s">
        <v>717</v>
      </c>
      <c r="E99" s="120"/>
      <c r="F99" s="120"/>
      <c r="G99" s="120"/>
      <c r="H99" s="120"/>
      <c r="I99" s="120"/>
      <c r="J99" s="121">
        <f>J127</f>
        <v>0</v>
      </c>
      <c r="L99" s="118"/>
    </row>
    <row r="100" spans="1:47" s="10" customFormat="1" ht="19.899999999999999" customHeight="1">
      <c r="B100" s="122"/>
      <c r="D100" s="123" t="s">
        <v>718</v>
      </c>
      <c r="E100" s="124"/>
      <c r="F100" s="124"/>
      <c r="G100" s="124"/>
      <c r="H100" s="124"/>
      <c r="I100" s="124"/>
      <c r="J100" s="125">
        <f>J128</f>
        <v>0</v>
      </c>
      <c r="L100" s="122"/>
    </row>
    <row r="101" spans="1:47" s="10" customFormat="1" ht="19.899999999999999" customHeight="1">
      <c r="B101" s="122"/>
      <c r="D101" s="123" t="s">
        <v>719</v>
      </c>
      <c r="E101" s="124"/>
      <c r="F101" s="124"/>
      <c r="G101" s="124"/>
      <c r="H101" s="124"/>
      <c r="I101" s="124"/>
      <c r="J101" s="125">
        <f>J132</f>
        <v>0</v>
      </c>
      <c r="L101" s="122"/>
    </row>
    <row r="102" spans="1:47" s="10" customFormat="1" ht="19.899999999999999" customHeight="1">
      <c r="B102" s="122"/>
      <c r="D102" s="123" t="s">
        <v>720</v>
      </c>
      <c r="E102" s="124"/>
      <c r="F102" s="124"/>
      <c r="G102" s="124"/>
      <c r="H102" s="124"/>
      <c r="I102" s="124"/>
      <c r="J102" s="125">
        <f>J141</f>
        <v>0</v>
      </c>
      <c r="L102" s="122"/>
    </row>
    <row r="103" spans="1:47" s="9" customFormat="1" ht="24.95" customHeight="1">
      <c r="B103" s="118"/>
      <c r="D103" s="119" t="s">
        <v>721</v>
      </c>
      <c r="E103" s="120"/>
      <c r="F103" s="120"/>
      <c r="G103" s="120"/>
      <c r="H103" s="120"/>
      <c r="I103" s="120"/>
      <c r="J103" s="121">
        <f>J146</f>
        <v>0</v>
      </c>
      <c r="L103" s="118"/>
    </row>
    <row r="104" spans="1:47" s="9" customFormat="1" ht="24.95" customHeight="1">
      <c r="B104" s="118"/>
      <c r="D104" s="119" t="s">
        <v>722</v>
      </c>
      <c r="E104" s="120"/>
      <c r="F104" s="120"/>
      <c r="G104" s="120"/>
      <c r="H104" s="120"/>
      <c r="I104" s="120"/>
      <c r="J104" s="121">
        <f>J185</f>
        <v>0</v>
      </c>
      <c r="L104" s="118"/>
    </row>
    <row r="105" spans="1:47" s="2" customFormat="1" ht="21.75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>
      <c r="A110" s="33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>
      <c r="A111" s="33"/>
      <c r="B111" s="34"/>
      <c r="C111" s="22" t="s">
        <v>119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16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>
      <c r="A114" s="33"/>
      <c r="B114" s="34"/>
      <c r="C114" s="33"/>
      <c r="D114" s="33"/>
      <c r="E114" s="256" t="str">
        <f>E7</f>
        <v>ZŠ Bezručova - střešní plášt</v>
      </c>
      <c r="F114" s="257"/>
      <c r="G114" s="257"/>
      <c r="H114" s="257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1"/>
      <c r="C115" s="28" t="s">
        <v>94</v>
      </c>
      <c r="L115" s="21"/>
    </row>
    <row r="116" spans="1:63" s="2" customFormat="1" ht="16.5" customHeight="1">
      <c r="A116" s="33"/>
      <c r="B116" s="34"/>
      <c r="C116" s="33"/>
      <c r="D116" s="33"/>
      <c r="E116" s="256" t="s">
        <v>805</v>
      </c>
      <c r="F116" s="255"/>
      <c r="G116" s="255"/>
      <c r="H116" s="255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715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3"/>
      <c r="D118" s="33"/>
      <c r="E118" s="235" t="str">
        <f>E11</f>
        <v>VON_2 - Vedlejší a ostatní náklady</v>
      </c>
      <c r="F118" s="255"/>
      <c r="G118" s="255"/>
      <c r="H118" s="255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20</v>
      </c>
      <c r="D120" s="33"/>
      <c r="E120" s="33"/>
      <c r="F120" s="26" t="str">
        <f>F14</f>
        <v xml:space="preserve"> </v>
      </c>
      <c r="G120" s="33"/>
      <c r="H120" s="33"/>
      <c r="I120" s="28" t="s">
        <v>22</v>
      </c>
      <c r="J120" s="56" t="str">
        <f>IF(J14="","",J14)</f>
        <v>13. 2. 2019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24</v>
      </c>
      <c r="D122" s="33"/>
      <c r="E122" s="33"/>
      <c r="F122" s="26" t="str">
        <f>E17</f>
        <v xml:space="preserve"> </v>
      </c>
      <c r="G122" s="33"/>
      <c r="H122" s="33"/>
      <c r="I122" s="28" t="s">
        <v>29</v>
      </c>
      <c r="J122" s="31" t="str">
        <f>E23</f>
        <v xml:space="preserve"> 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27</v>
      </c>
      <c r="D123" s="33"/>
      <c r="E123" s="33"/>
      <c r="F123" s="26" t="str">
        <f>IF(E20="","",E20)</f>
        <v>Vyplň údaj</v>
      </c>
      <c r="G123" s="33"/>
      <c r="H123" s="33"/>
      <c r="I123" s="28" t="s">
        <v>31</v>
      </c>
      <c r="J123" s="31" t="str">
        <f>E26</f>
        <v xml:space="preserve"> 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26"/>
      <c r="B125" s="127"/>
      <c r="C125" s="128" t="s">
        <v>120</v>
      </c>
      <c r="D125" s="129" t="s">
        <v>58</v>
      </c>
      <c r="E125" s="129" t="s">
        <v>54</v>
      </c>
      <c r="F125" s="129" t="s">
        <v>55</v>
      </c>
      <c r="G125" s="129" t="s">
        <v>121</v>
      </c>
      <c r="H125" s="129" t="s">
        <v>122</v>
      </c>
      <c r="I125" s="129" t="s">
        <v>123</v>
      </c>
      <c r="J125" s="130" t="s">
        <v>98</v>
      </c>
      <c r="K125" s="131" t="s">
        <v>124</v>
      </c>
      <c r="L125" s="132"/>
      <c r="M125" s="63" t="s">
        <v>1</v>
      </c>
      <c r="N125" s="64" t="s">
        <v>37</v>
      </c>
      <c r="O125" s="64" t="s">
        <v>125</v>
      </c>
      <c r="P125" s="64" t="s">
        <v>126</v>
      </c>
      <c r="Q125" s="64" t="s">
        <v>127</v>
      </c>
      <c r="R125" s="64" t="s">
        <v>128</v>
      </c>
      <c r="S125" s="64" t="s">
        <v>129</v>
      </c>
      <c r="T125" s="65" t="s">
        <v>130</v>
      </c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</row>
    <row r="126" spans="1:63" s="2" customFormat="1" ht="22.9" customHeight="1">
      <c r="A126" s="33"/>
      <c r="B126" s="34"/>
      <c r="C126" s="70" t="s">
        <v>131</v>
      </c>
      <c r="D126" s="33"/>
      <c r="E126" s="33"/>
      <c r="F126" s="33"/>
      <c r="G126" s="33"/>
      <c r="H126" s="33"/>
      <c r="I126" s="33"/>
      <c r="J126" s="133">
        <f>BK126</f>
        <v>0</v>
      </c>
      <c r="K126" s="33"/>
      <c r="L126" s="34"/>
      <c r="M126" s="66"/>
      <c r="N126" s="57"/>
      <c r="O126" s="67"/>
      <c r="P126" s="134">
        <f>P127+P146+P185</f>
        <v>0</v>
      </c>
      <c r="Q126" s="67"/>
      <c r="R126" s="134">
        <f>R127+R146+R185</f>
        <v>0</v>
      </c>
      <c r="S126" s="67"/>
      <c r="T126" s="135">
        <f>T127+T146+T185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72</v>
      </c>
      <c r="AU126" s="18" t="s">
        <v>100</v>
      </c>
      <c r="BK126" s="136">
        <f>BK127+BK146+BK185</f>
        <v>0</v>
      </c>
    </row>
    <row r="127" spans="1:63" s="12" customFormat="1" ht="25.9" customHeight="1">
      <c r="B127" s="137"/>
      <c r="D127" s="138" t="s">
        <v>72</v>
      </c>
      <c r="E127" s="139" t="s">
        <v>723</v>
      </c>
      <c r="F127" s="139" t="s">
        <v>724</v>
      </c>
      <c r="I127" s="140"/>
      <c r="J127" s="141">
        <f>BK127</f>
        <v>0</v>
      </c>
      <c r="L127" s="137"/>
      <c r="M127" s="142"/>
      <c r="N127" s="143"/>
      <c r="O127" s="143"/>
      <c r="P127" s="144">
        <f>P128+P132+P141</f>
        <v>0</v>
      </c>
      <c r="Q127" s="143"/>
      <c r="R127" s="144">
        <f>R128+R132+R141</f>
        <v>0</v>
      </c>
      <c r="S127" s="143"/>
      <c r="T127" s="145">
        <f>T128+T132+T141</f>
        <v>0</v>
      </c>
      <c r="AR127" s="138" t="s">
        <v>165</v>
      </c>
      <c r="AT127" s="146" t="s">
        <v>72</v>
      </c>
      <c r="AU127" s="146" t="s">
        <v>73</v>
      </c>
      <c r="AY127" s="138" t="s">
        <v>134</v>
      </c>
      <c r="BK127" s="147">
        <f>BK128+BK132+BK141</f>
        <v>0</v>
      </c>
    </row>
    <row r="128" spans="1:63" s="12" customFormat="1" ht="22.9" customHeight="1">
      <c r="B128" s="137"/>
      <c r="D128" s="138" t="s">
        <v>72</v>
      </c>
      <c r="E128" s="148" t="s">
        <v>725</v>
      </c>
      <c r="F128" s="148" t="s">
        <v>726</v>
      </c>
      <c r="I128" s="140"/>
      <c r="J128" s="149">
        <f>BK128</f>
        <v>0</v>
      </c>
      <c r="L128" s="137"/>
      <c r="M128" s="142"/>
      <c r="N128" s="143"/>
      <c r="O128" s="143"/>
      <c r="P128" s="144">
        <f>SUM(P129:P131)</f>
        <v>0</v>
      </c>
      <c r="Q128" s="143"/>
      <c r="R128" s="144">
        <f>SUM(R129:R131)</f>
        <v>0</v>
      </c>
      <c r="S128" s="143"/>
      <c r="T128" s="145">
        <f>SUM(T129:T131)</f>
        <v>0</v>
      </c>
      <c r="AR128" s="138" t="s">
        <v>165</v>
      </c>
      <c r="AT128" s="146" t="s">
        <v>72</v>
      </c>
      <c r="AU128" s="146" t="s">
        <v>80</v>
      </c>
      <c r="AY128" s="138" t="s">
        <v>134</v>
      </c>
      <c r="BK128" s="147">
        <f>SUM(BK129:BK131)</f>
        <v>0</v>
      </c>
    </row>
    <row r="129" spans="1:65" s="2" customFormat="1" ht="16.5" customHeight="1">
      <c r="A129" s="33"/>
      <c r="B129" s="150"/>
      <c r="C129" s="151" t="s">
        <v>80</v>
      </c>
      <c r="D129" s="151" t="s">
        <v>139</v>
      </c>
      <c r="E129" s="152" t="s">
        <v>727</v>
      </c>
      <c r="F129" s="153" t="s">
        <v>728</v>
      </c>
      <c r="G129" s="154" t="s">
        <v>688</v>
      </c>
      <c r="H129" s="155">
        <v>1</v>
      </c>
      <c r="I129" s="156"/>
      <c r="J129" s="157">
        <f>ROUND(I129*H129,2)</f>
        <v>0</v>
      </c>
      <c r="K129" s="158"/>
      <c r="L129" s="34"/>
      <c r="M129" s="159" t="s">
        <v>1</v>
      </c>
      <c r="N129" s="160" t="s">
        <v>38</v>
      </c>
      <c r="O129" s="59"/>
      <c r="P129" s="161">
        <f>O129*H129</f>
        <v>0</v>
      </c>
      <c r="Q129" s="161">
        <v>0</v>
      </c>
      <c r="R129" s="161">
        <f>Q129*H129</f>
        <v>0</v>
      </c>
      <c r="S129" s="161">
        <v>0</v>
      </c>
      <c r="T129" s="16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3" t="s">
        <v>729</v>
      </c>
      <c r="AT129" s="163" t="s">
        <v>139</v>
      </c>
      <c r="AU129" s="163" t="s">
        <v>82</v>
      </c>
      <c r="AY129" s="18" t="s">
        <v>134</v>
      </c>
      <c r="BE129" s="164">
        <f>IF(N129="základní",J129,0)</f>
        <v>0</v>
      </c>
      <c r="BF129" s="164">
        <f>IF(N129="snížená",J129,0)</f>
        <v>0</v>
      </c>
      <c r="BG129" s="164">
        <f>IF(N129="zákl. přenesená",J129,0)</f>
        <v>0</v>
      </c>
      <c r="BH129" s="164">
        <f>IF(N129="sníž. přenesená",J129,0)</f>
        <v>0</v>
      </c>
      <c r="BI129" s="164">
        <f>IF(N129="nulová",J129,0)</f>
        <v>0</v>
      </c>
      <c r="BJ129" s="18" t="s">
        <v>80</v>
      </c>
      <c r="BK129" s="164">
        <f>ROUND(I129*H129,2)</f>
        <v>0</v>
      </c>
      <c r="BL129" s="18" t="s">
        <v>729</v>
      </c>
      <c r="BM129" s="163" t="s">
        <v>996</v>
      </c>
    </row>
    <row r="130" spans="1:65" s="13" customFormat="1">
      <c r="B130" s="165"/>
      <c r="D130" s="166" t="s">
        <v>146</v>
      </c>
      <c r="E130" s="167" t="s">
        <v>1</v>
      </c>
      <c r="F130" s="168" t="s">
        <v>80</v>
      </c>
      <c r="H130" s="169">
        <v>1</v>
      </c>
      <c r="I130" s="170"/>
      <c r="L130" s="165"/>
      <c r="M130" s="171"/>
      <c r="N130" s="172"/>
      <c r="O130" s="172"/>
      <c r="P130" s="172"/>
      <c r="Q130" s="172"/>
      <c r="R130" s="172"/>
      <c r="S130" s="172"/>
      <c r="T130" s="173"/>
      <c r="AT130" s="167" t="s">
        <v>146</v>
      </c>
      <c r="AU130" s="167" t="s">
        <v>82</v>
      </c>
      <c r="AV130" s="13" t="s">
        <v>82</v>
      </c>
      <c r="AW130" s="13" t="s">
        <v>30</v>
      </c>
      <c r="AX130" s="13" t="s">
        <v>73</v>
      </c>
      <c r="AY130" s="167" t="s">
        <v>134</v>
      </c>
    </row>
    <row r="131" spans="1:65" s="14" customFormat="1">
      <c r="B131" s="174"/>
      <c r="D131" s="166" t="s">
        <v>146</v>
      </c>
      <c r="E131" s="175" t="s">
        <v>1</v>
      </c>
      <c r="F131" s="176" t="s">
        <v>148</v>
      </c>
      <c r="H131" s="177">
        <v>1</v>
      </c>
      <c r="I131" s="178"/>
      <c r="L131" s="174"/>
      <c r="M131" s="179"/>
      <c r="N131" s="180"/>
      <c r="O131" s="180"/>
      <c r="P131" s="180"/>
      <c r="Q131" s="180"/>
      <c r="R131" s="180"/>
      <c r="S131" s="180"/>
      <c r="T131" s="181"/>
      <c r="AT131" s="175" t="s">
        <v>146</v>
      </c>
      <c r="AU131" s="175" t="s">
        <v>82</v>
      </c>
      <c r="AV131" s="14" t="s">
        <v>144</v>
      </c>
      <c r="AW131" s="14" t="s">
        <v>30</v>
      </c>
      <c r="AX131" s="14" t="s">
        <v>80</v>
      </c>
      <c r="AY131" s="175" t="s">
        <v>134</v>
      </c>
    </row>
    <row r="132" spans="1:65" s="12" customFormat="1" ht="22.9" customHeight="1">
      <c r="B132" s="137"/>
      <c r="D132" s="138" t="s">
        <v>72</v>
      </c>
      <c r="E132" s="148" t="s">
        <v>731</v>
      </c>
      <c r="F132" s="148" t="s">
        <v>732</v>
      </c>
      <c r="I132" s="140"/>
      <c r="J132" s="149">
        <f>BK132</f>
        <v>0</v>
      </c>
      <c r="L132" s="137"/>
      <c r="M132" s="142"/>
      <c r="N132" s="143"/>
      <c r="O132" s="143"/>
      <c r="P132" s="144">
        <f>SUM(P133:P140)</f>
        <v>0</v>
      </c>
      <c r="Q132" s="143"/>
      <c r="R132" s="144">
        <f>SUM(R133:R140)</f>
        <v>0</v>
      </c>
      <c r="S132" s="143"/>
      <c r="T132" s="145">
        <f>SUM(T133:T140)</f>
        <v>0</v>
      </c>
      <c r="AR132" s="138" t="s">
        <v>165</v>
      </c>
      <c r="AT132" s="146" t="s">
        <v>72</v>
      </c>
      <c r="AU132" s="146" t="s">
        <v>80</v>
      </c>
      <c r="AY132" s="138" t="s">
        <v>134</v>
      </c>
      <c r="BK132" s="147">
        <f>SUM(BK133:BK140)</f>
        <v>0</v>
      </c>
    </row>
    <row r="133" spans="1:65" s="2" customFormat="1" ht="16.5" customHeight="1">
      <c r="A133" s="33"/>
      <c r="B133" s="150"/>
      <c r="C133" s="151" t="s">
        <v>82</v>
      </c>
      <c r="D133" s="151" t="s">
        <v>139</v>
      </c>
      <c r="E133" s="152" t="s">
        <v>733</v>
      </c>
      <c r="F133" s="153" t="s">
        <v>734</v>
      </c>
      <c r="G133" s="154" t="s">
        <v>688</v>
      </c>
      <c r="H133" s="155">
        <v>1</v>
      </c>
      <c r="I133" s="156"/>
      <c r="J133" s="157">
        <f>ROUND(I133*H133,2)</f>
        <v>0</v>
      </c>
      <c r="K133" s="158"/>
      <c r="L133" s="34"/>
      <c r="M133" s="159" t="s">
        <v>1</v>
      </c>
      <c r="N133" s="160" t="s">
        <v>38</v>
      </c>
      <c r="O133" s="59"/>
      <c r="P133" s="161">
        <f>O133*H133</f>
        <v>0</v>
      </c>
      <c r="Q133" s="161">
        <v>0</v>
      </c>
      <c r="R133" s="161">
        <f>Q133*H133</f>
        <v>0</v>
      </c>
      <c r="S133" s="161">
        <v>0</v>
      </c>
      <c r="T133" s="16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3" t="s">
        <v>729</v>
      </c>
      <c r="AT133" s="163" t="s">
        <v>139</v>
      </c>
      <c r="AU133" s="163" t="s">
        <v>82</v>
      </c>
      <c r="AY133" s="18" t="s">
        <v>134</v>
      </c>
      <c r="BE133" s="164">
        <f>IF(N133="základní",J133,0)</f>
        <v>0</v>
      </c>
      <c r="BF133" s="164">
        <f>IF(N133="snížená",J133,0)</f>
        <v>0</v>
      </c>
      <c r="BG133" s="164">
        <f>IF(N133="zákl. přenesená",J133,0)</f>
        <v>0</v>
      </c>
      <c r="BH133" s="164">
        <f>IF(N133="sníž. přenesená",J133,0)</f>
        <v>0</v>
      </c>
      <c r="BI133" s="164">
        <f>IF(N133="nulová",J133,0)</f>
        <v>0</v>
      </c>
      <c r="BJ133" s="18" t="s">
        <v>80</v>
      </c>
      <c r="BK133" s="164">
        <f>ROUND(I133*H133,2)</f>
        <v>0</v>
      </c>
      <c r="BL133" s="18" t="s">
        <v>729</v>
      </c>
      <c r="BM133" s="163" t="s">
        <v>997</v>
      </c>
    </row>
    <row r="134" spans="1:65" s="16" customFormat="1">
      <c r="B134" s="201"/>
      <c r="D134" s="166" t="s">
        <v>146</v>
      </c>
      <c r="E134" s="202" t="s">
        <v>1</v>
      </c>
      <c r="F134" s="203" t="s">
        <v>736</v>
      </c>
      <c r="H134" s="202" t="s">
        <v>1</v>
      </c>
      <c r="I134" s="204"/>
      <c r="L134" s="201"/>
      <c r="M134" s="205"/>
      <c r="N134" s="206"/>
      <c r="O134" s="206"/>
      <c r="P134" s="206"/>
      <c r="Q134" s="206"/>
      <c r="R134" s="206"/>
      <c r="S134" s="206"/>
      <c r="T134" s="207"/>
      <c r="AT134" s="202" t="s">
        <v>146</v>
      </c>
      <c r="AU134" s="202" t="s">
        <v>82</v>
      </c>
      <c r="AV134" s="16" t="s">
        <v>80</v>
      </c>
      <c r="AW134" s="16" t="s">
        <v>30</v>
      </c>
      <c r="AX134" s="16" t="s">
        <v>73</v>
      </c>
      <c r="AY134" s="202" t="s">
        <v>134</v>
      </c>
    </row>
    <row r="135" spans="1:65" s="16" customFormat="1" ht="22.5">
      <c r="B135" s="201"/>
      <c r="D135" s="166" t="s">
        <v>146</v>
      </c>
      <c r="E135" s="202" t="s">
        <v>1</v>
      </c>
      <c r="F135" s="203" t="s">
        <v>737</v>
      </c>
      <c r="H135" s="202" t="s">
        <v>1</v>
      </c>
      <c r="I135" s="204"/>
      <c r="L135" s="201"/>
      <c r="M135" s="205"/>
      <c r="N135" s="206"/>
      <c r="O135" s="206"/>
      <c r="P135" s="206"/>
      <c r="Q135" s="206"/>
      <c r="R135" s="206"/>
      <c r="S135" s="206"/>
      <c r="T135" s="207"/>
      <c r="AT135" s="202" t="s">
        <v>146</v>
      </c>
      <c r="AU135" s="202" t="s">
        <v>82</v>
      </c>
      <c r="AV135" s="16" t="s">
        <v>80</v>
      </c>
      <c r="AW135" s="16" t="s">
        <v>30</v>
      </c>
      <c r="AX135" s="16" t="s">
        <v>73</v>
      </c>
      <c r="AY135" s="202" t="s">
        <v>134</v>
      </c>
    </row>
    <row r="136" spans="1:65" s="16" customFormat="1">
      <c r="B136" s="201"/>
      <c r="D136" s="166" t="s">
        <v>146</v>
      </c>
      <c r="E136" s="202" t="s">
        <v>1</v>
      </c>
      <c r="F136" s="203" t="s">
        <v>738</v>
      </c>
      <c r="H136" s="202" t="s">
        <v>1</v>
      </c>
      <c r="I136" s="204"/>
      <c r="L136" s="201"/>
      <c r="M136" s="205"/>
      <c r="N136" s="206"/>
      <c r="O136" s="206"/>
      <c r="P136" s="206"/>
      <c r="Q136" s="206"/>
      <c r="R136" s="206"/>
      <c r="S136" s="206"/>
      <c r="T136" s="207"/>
      <c r="AT136" s="202" t="s">
        <v>146</v>
      </c>
      <c r="AU136" s="202" t="s">
        <v>82</v>
      </c>
      <c r="AV136" s="16" t="s">
        <v>80</v>
      </c>
      <c r="AW136" s="16" t="s">
        <v>30</v>
      </c>
      <c r="AX136" s="16" t="s">
        <v>73</v>
      </c>
      <c r="AY136" s="202" t="s">
        <v>134</v>
      </c>
    </row>
    <row r="137" spans="1:65" s="16" customFormat="1">
      <c r="B137" s="201"/>
      <c r="D137" s="166" t="s">
        <v>146</v>
      </c>
      <c r="E137" s="202" t="s">
        <v>1</v>
      </c>
      <c r="F137" s="203" t="s">
        <v>739</v>
      </c>
      <c r="H137" s="202" t="s">
        <v>1</v>
      </c>
      <c r="I137" s="204"/>
      <c r="L137" s="201"/>
      <c r="M137" s="205"/>
      <c r="N137" s="206"/>
      <c r="O137" s="206"/>
      <c r="P137" s="206"/>
      <c r="Q137" s="206"/>
      <c r="R137" s="206"/>
      <c r="S137" s="206"/>
      <c r="T137" s="207"/>
      <c r="AT137" s="202" t="s">
        <v>146</v>
      </c>
      <c r="AU137" s="202" t="s">
        <v>82</v>
      </c>
      <c r="AV137" s="16" t="s">
        <v>80</v>
      </c>
      <c r="AW137" s="16" t="s">
        <v>30</v>
      </c>
      <c r="AX137" s="16" t="s">
        <v>73</v>
      </c>
      <c r="AY137" s="202" t="s">
        <v>134</v>
      </c>
    </row>
    <row r="138" spans="1:65" s="16" customFormat="1" ht="33.75">
      <c r="B138" s="201"/>
      <c r="D138" s="166" t="s">
        <v>146</v>
      </c>
      <c r="E138" s="202" t="s">
        <v>1</v>
      </c>
      <c r="F138" s="203" t="s">
        <v>740</v>
      </c>
      <c r="H138" s="202" t="s">
        <v>1</v>
      </c>
      <c r="I138" s="204"/>
      <c r="L138" s="201"/>
      <c r="M138" s="205"/>
      <c r="N138" s="206"/>
      <c r="O138" s="206"/>
      <c r="P138" s="206"/>
      <c r="Q138" s="206"/>
      <c r="R138" s="206"/>
      <c r="S138" s="206"/>
      <c r="T138" s="207"/>
      <c r="AT138" s="202" t="s">
        <v>146</v>
      </c>
      <c r="AU138" s="202" t="s">
        <v>82</v>
      </c>
      <c r="AV138" s="16" t="s">
        <v>80</v>
      </c>
      <c r="AW138" s="16" t="s">
        <v>30</v>
      </c>
      <c r="AX138" s="16" t="s">
        <v>73</v>
      </c>
      <c r="AY138" s="202" t="s">
        <v>134</v>
      </c>
    </row>
    <row r="139" spans="1:65" s="16" customFormat="1">
      <c r="B139" s="201"/>
      <c r="D139" s="166" t="s">
        <v>146</v>
      </c>
      <c r="E139" s="202" t="s">
        <v>1</v>
      </c>
      <c r="F139" s="203" t="s">
        <v>741</v>
      </c>
      <c r="H139" s="202" t="s">
        <v>1</v>
      </c>
      <c r="I139" s="204"/>
      <c r="L139" s="201"/>
      <c r="M139" s="205"/>
      <c r="N139" s="206"/>
      <c r="O139" s="206"/>
      <c r="P139" s="206"/>
      <c r="Q139" s="206"/>
      <c r="R139" s="206"/>
      <c r="S139" s="206"/>
      <c r="T139" s="207"/>
      <c r="AT139" s="202" t="s">
        <v>146</v>
      </c>
      <c r="AU139" s="202" t="s">
        <v>82</v>
      </c>
      <c r="AV139" s="16" t="s">
        <v>80</v>
      </c>
      <c r="AW139" s="16" t="s">
        <v>30</v>
      </c>
      <c r="AX139" s="16" t="s">
        <v>73</v>
      </c>
      <c r="AY139" s="202" t="s">
        <v>134</v>
      </c>
    </row>
    <row r="140" spans="1:65" s="13" customFormat="1">
      <c r="B140" s="165"/>
      <c r="D140" s="166" t="s">
        <v>146</v>
      </c>
      <c r="E140" s="167" t="s">
        <v>1</v>
      </c>
      <c r="F140" s="168" t="s">
        <v>80</v>
      </c>
      <c r="H140" s="169">
        <v>1</v>
      </c>
      <c r="I140" s="170"/>
      <c r="L140" s="165"/>
      <c r="M140" s="171"/>
      <c r="N140" s="172"/>
      <c r="O140" s="172"/>
      <c r="P140" s="172"/>
      <c r="Q140" s="172"/>
      <c r="R140" s="172"/>
      <c r="S140" s="172"/>
      <c r="T140" s="173"/>
      <c r="AT140" s="167" t="s">
        <v>146</v>
      </c>
      <c r="AU140" s="167" t="s">
        <v>82</v>
      </c>
      <c r="AV140" s="13" t="s">
        <v>82</v>
      </c>
      <c r="AW140" s="13" t="s">
        <v>30</v>
      </c>
      <c r="AX140" s="13" t="s">
        <v>80</v>
      </c>
      <c r="AY140" s="167" t="s">
        <v>134</v>
      </c>
    </row>
    <row r="141" spans="1:65" s="12" customFormat="1" ht="22.9" customHeight="1">
      <c r="B141" s="137"/>
      <c r="D141" s="138" t="s">
        <v>72</v>
      </c>
      <c r="E141" s="148" t="s">
        <v>742</v>
      </c>
      <c r="F141" s="148" t="s">
        <v>743</v>
      </c>
      <c r="I141" s="140"/>
      <c r="J141" s="149">
        <f>BK141</f>
        <v>0</v>
      </c>
      <c r="L141" s="137"/>
      <c r="M141" s="142"/>
      <c r="N141" s="143"/>
      <c r="O141" s="143"/>
      <c r="P141" s="144">
        <f>SUM(P142:P145)</f>
        <v>0</v>
      </c>
      <c r="Q141" s="143"/>
      <c r="R141" s="144">
        <f>SUM(R142:R145)</f>
        <v>0</v>
      </c>
      <c r="S141" s="143"/>
      <c r="T141" s="145">
        <f>SUM(T142:T145)</f>
        <v>0</v>
      </c>
      <c r="AR141" s="138" t="s">
        <v>165</v>
      </c>
      <c r="AT141" s="146" t="s">
        <v>72</v>
      </c>
      <c r="AU141" s="146" t="s">
        <v>80</v>
      </c>
      <c r="AY141" s="138" t="s">
        <v>134</v>
      </c>
      <c r="BK141" s="147">
        <f>SUM(BK142:BK145)</f>
        <v>0</v>
      </c>
    </row>
    <row r="142" spans="1:65" s="2" customFormat="1" ht="21.75" customHeight="1">
      <c r="A142" s="33"/>
      <c r="B142" s="150"/>
      <c r="C142" s="151" t="s">
        <v>144</v>
      </c>
      <c r="D142" s="151" t="s">
        <v>139</v>
      </c>
      <c r="E142" s="152" t="s">
        <v>744</v>
      </c>
      <c r="F142" s="153" t="s">
        <v>998</v>
      </c>
      <c r="G142" s="154" t="s">
        <v>746</v>
      </c>
      <c r="H142" s="155">
        <v>1</v>
      </c>
      <c r="I142" s="156"/>
      <c r="J142" s="157">
        <f>ROUND(I142*H142,2)</f>
        <v>0</v>
      </c>
      <c r="K142" s="158"/>
      <c r="L142" s="34"/>
      <c r="M142" s="159" t="s">
        <v>1</v>
      </c>
      <c r="N142" s="160" t="s">
        <v>38</v>
      </c>
      <c r="O142" s="59"/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729</v>
      </c>
      <c r="AT142" s="163" t="s">
        <v>139</v>
      </c>
      <c r="AU142" s="163" t="s">
        <v>82</v>
      </c>
      <c r="AY142" s="18" t="s">
        <v>134</v>
      </c>
      <c r="BE142" s="164">
        <f>IF(N142="základní",J142,0)</f>
        <v>0</v>
      </c>
      <c r="BF142" s="164">
        <f>IF(N142="snížená",J142,0)</f>
        <v>0</v>
      </c>
      <c r="BG142" s="164">
        <f>IF(N142="zákl. přenesená",J142,0)</f>
        <v>0</v>
      </c>
      <c r="BH142" s="164">
        <f>IF(N142="sníž. přenesená",J142,0)</f>
        <v>0</v>
      </c>
      <c r="BI142" s="164">
        <f>IF(N142="nulová",J142,0)</f>
        <v>0</v>
      </c>
      <c r="BJ142" s="18" t="s">
        <v>80</v>
      </c>
      <c r="BK142" s="164">
        <f>ROUND(I142*H142,2)</f>
        <v>0</v>
      </c>
      <c r="BL142" s="18" t="s">
        <v>729</v>
      </c>
      <c r="BM142" s="163" t="s">
        <v>999</v>
      </c>
    </row>
    <row r="143" spans="1:65" s="13" customFormat="1">
      <c r="B143" s="165"/>
      <c r="D143" s="166" t="s">
        <v>146</v>
      </c>
      <c r="E143" s="167" t="s">
        <v>1</v>
      </c>
      <c r="F143" s="168" t="s">
        <v>748</v>
      </c>
      <c r="H143" s="169">
        <v>1</v>
      </c>
      <c r="I143" s="170"/>
      <c r="L143" s="165"/>
      <c r="M143" s="171"/>
      <c r="N143" s="172"/>
      <c r="O143" s="172"/>
      <c r="P143" s="172"/>
      <c r="Q143" s="172"/>
      <c r="R143" s="172"/>
      <c r="S143" s="172"/>
      <c r="T143" s="173"/>
      <c r="AT143" s="167" t="s">
        <v>146</v>
      </c>
      <c r="AU143" s="167" t="s">
        <v>82</v>
      </c>
      <c r="AV143" s="13" t="s">
        <v>82</v>
      </c>
      <c r="AW143" s="13" t="s">
        <v>30</v>
      </c>
      <c r="AX143" s="13" t="s">
        <v>73</v>
      </c>
      <c r="AY143" s="167" t="s">
        <v>134</v>
      </c>
    </row>
    <row r="144" spans="1:65" s="14" customFormat="1">
      <c r="B144" s="174"/>
      <c r="D144" s="166" t="s">
        <v>146</v>
      </c>
      <c r="E144" s="175" t="s">
        <v>1</v>
      </c>
      <c r="F144" s="176" t="s">
        <v>148</v>
      </c>
      <c r="H144" s="177">
        <v>1</v>
      </c>
      <c r="I144" s="178"/>
      <c r="L144" s="174"/>
      <c r="M144" s="179"/>
      <c r="N144" s="180"/>
      <c r="O144" s="180"/>
      <c r="P144" s="180"/>
      <c r="Q144" s="180"/>
      <c r="R144" s="180"/>
      <c r="S144" s="180"/>
      <c r="T144" s="181"/>
      <c r="AT144" s="175" t="s">
        <v>146</v>
      </c>
      <c r="AU144" s="175" t="s">
        <v>82</v>
      </c>
      <c r="AV144" s="14" t="s">
        <v>144</v>
      </c>
      <c r="AW144" s="14" t="s">
        <v>30</v>
      </c>
      <c r="AX144" s="14" t="s">
        <v>73</v>
      </c>
      <c r="AY144" s="175" t="s">
        <v>134</v>
      </c>
    </row>
    <row r="145" spans="1:65" s="15" customFormat="1">
      <c r="B145" s="182"/>
      <c r="D145" s="166" t="s">
        <v>146</v>
      </c>
      <c r="E145" s="183" t="s">
        <v>1</v>
      </c>
      <c r="F145" s="184" t="s">
        <v>150</v>
      </c>
      <c r="H145" s="185">
        <v>1</v>
      </c>
      <c r="I145" s="186"/>
      <c r="L145" s="182"/>
      <c r="M145" s="187"/>
      <c r="N145" s="188"/>
      <c r="O145" s="188"/>
      <c r="P145" s="188"/>
      <c r="Q145" s="188"/>
      <c r="R145" s="188"/>
      <c r="S145" s="188"/>
      <c r="T145" s="189"/>
      <c r="AT145" s="183" t="s">
        <v>146</v>
      </c>
      <c r="AU145" s="183" t="s">
        <v>82</v>
      </c>
      <c r="AV145" s="15" t="s">
        <v>143</v>
      </c>
      <c r="AW145" s="15" t="s">
        <v>30</v>
      </c>
      <c r="AX145" s="15" t="s">
        <v>80</v>
      </c>
      <c r="AY145" s="183" t="s">
        <v>134</v>
      </c>
    </row>
    <row r="146" spans="1:65" s="12" customFormat="1" ht="25.9" customHeight="1">
      <c r="B146" s="137"/>
      <c r="D146" s="138" t="s">
        <v>72</v>
      </c>
      <c r="E146" s="139" t="s">
        <v>749</v>
      </c>
      <c r="F146" s="139" t="s">
        <v>750</v>
      </c>
      <c r="I146" s="140"/>
      <c r="J146" s="141">
        <f>BK146</f>
        <v>0</v>
      </c>
      <c r="L146" s="137"/>
      <c r="M146" s="142"/>
      <c r="N146" s="143"/>
      <c r="O146" s="143"/>
      <c r="P146" s="144">
        <f>SUM(P147:P184)</f>
        <v>0</v>
      </c>
      <c r="Q146" s="143"/>
      <c r="R146" s="144">
        <f>SUM(R147:R184)</f>
        <v>0</v>
      </c>
      <c r="S146" s="143"/>
      <c r="T146" s="145">
        <f>SUM(T147:T184)</f>
        <v>0</v>
      </c>
      <c r="AR146" s="138" t="s">
        <v>165</v>
      </c>
      <c r="AT146" s="146" t="s">
        <v>72</v>
      </c>
      <c r="AU146" s="146" t="s">
        <v>73</v>
      </c>
      <c r="AY146" s="138" t="s">
        <v>134</v>
      </c>
      <c r="BK146" s="147">
        <f>SUM(BK147:BK184)</f>
        <v>0</v>
      </c>
    </row>
    <row r="147" spans="1:65" s="2" customFormat="1" ht="33" customHeight="1">
      <c r="A147" s="33"/>
      <c r="B147" s="150"/>
      <c r="C147" s="151" t="s">
        <v>143</v>
      </c>
      <c r="D147" s="151" t="s">
        <v>139</v>
      </c>
      <c r="E147" s="152" t="s">
        <v>751</v>
      </c>
      <c r="F147" s="153" t="s">
        <v>752</v>
      </c>
      <c r="G147" s="154" t="s">
        <v>753</v>
      </c>
      <c r="H147" s="155">
        <v>3</v>
      </c>
      <c r="I147" s="156"/>
      <c r="J147" s="157">
        <f>ROUND(I147*H147,2)</f>
        <v>0</v>
      </c>
      <c r="K147" s="158"/>
      <c r="L147" s="34"/>
      <c r="M147" s="159" t="s">
        <v>1</v>
      </c>
      <c r="N147" s="160" t="s">
        <v>38</v>
      </c>
      <c r="O147" s="59"/>
      <c r="P147" s="161">
        <f>O147*H147</f>
        <v>0</v>
      </c>
      <c r="Q147" s="161">
        <v>0</v>
      </c>
      <c r="R147" s="161">
        <f>Q147*H147</f>
        <v>0</v>
      </c>
      <c r="S147" s="161">
        <v>0</v>
      </c>
      <c r="T147" s="16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3" t="s">
        <v>729</v>
      </c>
      <c r="AT147" s="163" t="s">
        <v>139</v>
      </c>
      <c r="AU147" s="163" t="s">
        <v>80</v>
      </c>
      <c r="AY147" s="18" t="s">
        <v>134</v>
      </c>
      <c r="BE147" s="164">
        <f>IF(N147="základní",J147,0)</f>
        <v>0</v>
      </c>
      <c r="BF147" s="164">
        <f>IF(N147="snížená",J147,0)</f>
        <v>0</v>
      </c>
      <c r="BG147" s="164">
        <f>IF(N147="zákl. přenesená",J147,0)</f>
        <v>0</v>
      </c>
      <c r="BH147" s="164">
        <f>IF(N147="sníž. přenesená",J147,0)</f>
        <v>0</v>
      </c>
      <c r="BI147" s="164">
        <f>IF(N147="nulová",J147,0)</f>
        <v>0</v>
      </c>
      <c r="BJ147" s="18" t="s">
        <v>80</v>
      </c>
      <c r="BK147" s="164">
        <f>ROUND(I147*H147,2)</f>
        <v>0</v>
      </c>
      <c r="BL147" s="18" t="s">
        <v>729</v>
      </c>
      <c r="BM147" s="163" t="s">
        <v>1000</v>
      </c>
    </row>
    <row r="148" spans="1:65" s="13" customFormat="1">
      <c r="B148" s="165"/>
      <c r="D148" s="166" t="s">
        <v>146</v>
      </c>
      <c r="E148" s="167" t="s">
        <v>1</v>
      </c>
      <c r="F148" s="168" t="s">
        <v>755</v>
      </c>
      <c r="H148" s="169">
        <v>3</v>
      </c>
      <c r="I148" s="170"/>
      <c r="L148" s="165"/>
      <c r="M148" s="171"/>
      <c r="N148" s="172"/>
      <c r="O148" s="172"/>
      <c r="P148" s="172"/>
      <c r="Q148" s="172"/>
      <c r="R148" s="172"/>
      <c r="S148" s="172"/>
      <c r="T148" s="173"/>
      <c r="AT148" s="167" t="s">
        <v>146</v>
      </c>
      <c r="AU148" s="167" t="s">
        <v>80</v>
      </c>
      <c r="AV148" s="13" t="s">
        <v>82</v>
      </c>
      <c r="AW148" s="13" t="s">
        <v>30</v>
      </c>
      <c r="AX148" s="13" t="s">
        <v>73</v>
      </c>
      <c r="AY148" s="167" t="s">
        <v>134</v>
      </c>
    </row>
    <row r="149" spans="1:65" s="14" customFormat="1">
      <c r="B149" s="174"/>
      <c r="D149" s="166" t="s">
        <v>146</v>
      </c>
      <c r="E149" s="175" t="s">
        <v>1</v>
      </c>
      <c r="F149" s="176" t="s">
        <v>148</v>
      </c>
      <c r="H149" s="177">
        <v>3</v>
      </c>
      <c r="I149" s="178"/>
      <c r="L149" s="174"/>
      <c r="M149" s="179"/>
      <c r="N149" s="180"/>
      <c r="O149" s="180"/>
      <c r="P149" s="180"/>
      <c r="Q149" s="180"/>
      <c r="R149" s="180"/>
      <c r="S149" s="180"/>
      <c r="T149" s="181"/>
      <c r="AT149" s="175" t="s">
        <v>146</v>
      </c>
      <c r="AU149" s="175" t="s">
        <v>80</v>
      </c>
      <c r="AV149" s="14" t="s">
        <v>144</v>
      </c>
      <c r="AW149" s="14" t="s">
        <v>30</v>
      </c>
      <c r="AX149" s="14" t="s">
        <v>80</v>
      </c>
      <c r="AY149" s="175" t="s">
        <v>134</v>
      </c>
    </row>
    <row r="150" spans="1:65" s="2" customFormat="1" ht="37.9" customHeight="1">
      <c r="A150" s="33"/>
      <c r="B150" s="150"/>
      <c r="C150" s="151" t="s">
        <v>165</v>
      </c>
      <c r="D150" s="151" t="s">
        <v>139</v>
      </c>
      <c r="E150" s="152" t="s">
        <v>756</v>
      </c>
      <c r="F150" s="153" t="s">
        <v>757</v>
      </c>
      <c r="G150" s="154" t="s">
        <v>753</v>
      </c>
      <c r="H150" s="155">
        <v>3</v>
      </c>
      <c r="I150" s="156"/>
      <c r="J150" s="157">
        <f>ROUND(I150*H150,2)</f>
        <v>0</v>
      </c>
      <c r="K150" s="158"/>
      <c r="L150" s="34"/>
      <c r="M150" s="159" t="s">
        <v>1</v>
      </c>
      <c r="N150" s="160" t="s">
        <v>38</v>
      </c>
      <c r="O150" s="59"/>
      <c r="P150" s="161">
        <f>O150*H150</f>
        <v>0</v>
      </c>
      <c r="Q150" s="161">
        <v>0</v>
      </c>
      <c r="R150" s="161">
        <f>Q150*H150</f>
        <v>0</v>
      </c>
      <c r="S150" s="161">
        <v>0</v>
      </c>
      <c r="T150" s="16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729</v>
      </c>
      <c r="AT150" s="163" t="s">
        <v>139</v>
      </c>
      <c r="AU150" s="163" t="s">
        <v>80</v>
      </c>
      <c r="AY150" s="18" t="s">
        <v>134</v>
      </c>
      <c r="BE150" s="164">
        <f>IF(N150="základní",J150,0)</f>
        <v>0</v>
      </c>
      <c r="BF150" s="164">
        <f>IF(N150="snížená",J150,0)</f>
        <v>0</v>
      </c>
      <c r="BG150" s="164">
        <f>IF(N150="zákl. přenesená",J150,0)</f>
        <v>0</v>
      </c>
      <c r="BH150" s="164">
        <f>IF(N150="sníž. přenesená",J150,0)</f>
        <v>0</v>
      </c>
      <c r="BI150" s="164">
        <f>IF(N150="nulová",J150,0)</f>
        <v>0</v>
      </c>
      <c r="BJ150" s="18" t="s">
        <v>80</v>
      </c>
      <c r="BK150" s="164">
        <f>ROUND(I150*H150,2)</f>
        <v>0</v>
      </c>
      <c r="BL150" s="18" t="s">
        <v>729</v>
      </c>
      <c r="BM150" s="163" t="s">
        <v>1001</v>
      </c>
    </row>
    <row r="151" spans="1:65" s="13" customFormat="1">
      <c r="B151" s="165"/>
      <c r="D151" s="166" t="s">
        <v>146</v>
      </c>
      <c r="E151" s="167" t="s">
        <v>1</v>
      </c>
      <c r="F151" s="168" t="s">
        <v>759</v>
      </c>
      <c r="H151" s="169">
        <v>3</v>
      </c>
      <c r="I151" s="170"/>
      <c r="L151" s="165"/>
      <c r="M151" s="171"/>
      <c r="N151" s="172"/>
      <c r="O151" s="172"/>
      <c r="P151" s="172"/>
      <c r="Q151" s="172"/>
      <c r="R151" s="172"/>
      <c r="S151" s="172"/>
      <c r="T151" s="173"/>
      <c r="AT151" s="167" t="s">
        <v>146</v>
      </c>
      <c r="AU151" s="167" t="s">
        <v>80</v>
      </c>
      <c r="AV151" s="13" t="s">
        <v>82</v>
      </c>
      <c r="AW151" s="13" t="s">
        <v>30</v>
      </c>
      <c r="AX151" s="13" t="s">
        <v>73</v>
      </c>
      <c r="AY151" s="167" t="s">
        <v>134</v>
      </c>
    </row>
    <row r="152" spans="1:65" s="14" customFormat="1">
      <c r="B152" s="174"/>
      <c r="D152" s="166" t="s">
        <v>146</v>
      </c>
      <c r="E152" s="175" t="s">
        <v>1</v>
      </c>
      <c r="F152" s="176" t="s">
        <v>148</v>
      </c>
      <c r="H152" s="177">
        <v>3</v>
      </c>
      <c r="I152" s="178"/>
      <c r="L152" s="174"/>
      <c r="M152" s="179"/>
      <c r="N152" s="180"/>
      <c r="O152" s="180"/>
      <c r="P152" s="180"/>
      <c r="Q152" s="180"/>
      <c r="R152" s="180"/>
      <c r="S152" s="180"/>
      <c r="T152" s="181"/>
      <c r="AT152" s="175" t="s">
        <v>146</v>
      </c>
      <c r="AU152" s="175" t="s">
        <v>80</v>
      </c>
      <c r="AV152" s="14" t="s">
        <v>144</v>
      </c>
      <c r="AW152" s="14" t="s">
        <v>30</v>
      </c>
      <c r="AX152" s="14" t="s">
        <v>80</v>
      </c>
      <c r="AY152" s="175" t="s">
        <v>134</v>
      </c>
    </row>
    <row r="153" spans="1:65" s="2" customFormat="1" ht="16.5" customHeight="1">
      <c r="A153" s="33"/>
      <c r="B153" s="150"/>
      <c r="C153" s="151" t="s">
        <v>135</v>
      </c>
      <c r="D153" s="151" t="s">
        <v>139</v>
      </c>
      <c r="E153" s="152" t="s">
        <v>760</v>
      </c>
      <c r="F153" s="153" t="s">
        <v>761</v>
      </c>
      <c r="G153" s="154" t="s">
        <v>688</v>
      </c>
      <c r="H153" s="155">
        <v>1</v>
      </c>
      <c r="I153" s="156"/>
      <c r="J153" s="157">
        <f>ROUND(I153*H153,2)</f>
        <v>0</v>
      </c>
      <c r="K153" s="158"/>
      <c r="L153" s="34"/>
      <c r="M153" s="159" t="s">
        <v>1</v>
      </c>
      <c r="N153" s="160" t="s">
        <v>38</v>
      </c>
      <c r="O153" s="59"/>
      <c r="P153" s="161">
        <f>O153*H153</f>
        <v>0</v>
      </c>
      <c r="Q153" s="161">
        <v>0</v>
      </c>
      <c r="R153" s="161">
        <f>Q153*H153</f>
        <v>0</v>
      </c>
      <c r="S153" s="161">
        <v>0</v>
      </c>
      <c r="T153" s="16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729</v>
      </c>
      <c r="AT153" s="163" t="s">
        <v>139</v>
      </c>
      <c r="AU153" s="163" t="s">
        <v>80</v>
      </c>
      <c r="AY153" s="18" t="s">
        <v>134</v>
      </c>
      <c r="BE153" s="164">
        <f>IF(N153="základní",J153,0)</f>
        <v>0</v>
      </c>
      <c r="BF153" s="164">
        <f>IF(N153="snížená",J153,0)</f>
        <v>0</v>
      </c>
      <c r="BG153" s="164">
        <f>IF(N153="zákl. přenesená",J153,0)</f>
        <v>0</v>
      </c>
      <c r="BH153" s="164">
        <f>IF(N153="sníž. přenesená",J153,0)</f>
        <v>0</v>
      </c>
      <c r="BI153" s="164">
        <f>IF(N153="nulová",J153,0)</f>
        <v>0</v>
      </c>
      <c r="BJ153" s="18" t="s">
        <v>80</v>
      </c>
      <c r="BK153" s="164">
        <f>ROUND(I153*H153,2)</f>
        <v>0</v>
      </c>
      <c r="BL153" s="18" t="s">
        <v>729</v>
      </c>
      <c r="BM153" s="163" t="s">
        <v>1002</v>
      </c>
    </row>
    <row r="154" spans="1:65" s="13" customFormat="1">
      <c r="B154" s="165"/>
      <c r="D154" s="166" t="s">
        <v>146</v>
      </c>
      <c r="E154" s="167" t="s">
        <v>1</v>
      </c>
      <c r="F154" s="168" t="s">
        <v>80</v>
      </c>
      <c r="H154" s="169">
        <v>1</v>
      </c>
      <c r="I154" s="170"/>
      <c r="L154" s="165"/>
      <c r="M154" s="171"/>
      <c r="N154" s="172"/>
      <c r="O154" s="172"/>
      <c r="P154" s="172"/>
      <c r="Q154" s="172"/>
      <c r="R154" s="172"/>
      <c r="S154" s="172"/>
      <c r="T154" s="173"/>
      <c r="AT154" s="167" t="s">
        <v>146</v>
      </c>
      <c r="AU154" s="167" t="s">
        <v>80</v>
      </c>
      <c r="AV154" s="13" t="s">
        <v>82</v>
      </c>
      <c r="AW154" s="13" t="s">
        <v>30</v>
      </c>
      <c r="AX154" s="13" t="s">
        <v>73</v>
      </c>
      <c r="AY154" s="167" t="s">
        <v>134</v>
      </c>
    </row>
    <row r="155" spans="1:65" s="14" customFormat="1">
      <c r="B155" s="174"/>
      <c r="D155" s="166" t="s">
        <v>146</v>
      </c>
      <c r="E155" s="175" t="s">
        <v>1</v>
      </c>
      <c r="F155" s="176" t="s">
        <v>148</v>
      </c>
      <c r="H155" s="177">
        <v>1</v>
      </c>
      <c r="I155" s="178"/>
      <c r="L155" s="174"/>
      <c r="M155" s="179"/>
      <c r="N155" s="180"/>
      <c r="O155" s="180"/>
      <c r="P155" s="180"/>
      <c r="Q155" s="180"/>
      <c r="R155" s="180"/>
      <c r="S155" s="180"/>
      <c r="T155" s="181"/>
      <c r="AT155" s="175" t="s">
        <v>146</v>
      </c>
      <c r="AU155" s="175" t="s">
        <v>80</v>
      </c>
      <c r="AV155" s="14" t="s">
        <v>144</v>
      </c>
      <c r="AW155" s="14" t="s">
        <v>30</v>
      </c>
      <c r="AX155" s="14" t="s">
        <v>80</v>
      </c>
      <c r="AY155" s="175" t="s">
        <v>134</v>
      </c>
    </row>
    <row r="156" spans="1:65" s="2" customFormat="1" ht="16.5" customHeight="1">
      <c r="A156" s="33"/>
      <c r="B156" s="150"/>
      <c r="C156" s="151" t="s">
        <v>177</v>
      </c>
      <c r="D156" s="151" t="s">
        <v>139</v>
      </c>
      <c r="E156" s="152" t="s">
        <v>763</v>
      </c>
      <c r="F156" s="153" t="s">
        <v>764</v>
      </c>
      <c r="G156" s="154" t="s">
        <v>688</v>
      </c>
      <c r="H156" s="155">
        <v>1</v>
      </c>
      <c r="I156" s="156"/>
      <c r="J156" s="157">
        <f>ROUND(I156*H156,2)</f>
        <v>0</v>
      </c>
      <c r="K156" s="158"/>
      <c r="L156" s="34"/>
      <c r="M156" s="159" t="s">
        <v>1</v>
      </c>
      <c r="N156" s="160" t="s">
        <v>38</v>
      </c>
      <c r="O156" s="59"/>
      <c r="P156" s="161">
        <f>O156*H156</f>
        <v>0</v>
      </c>
      <c r="Q156" s="161">
        <v>0</v>
      </c>
      <c r="R156" s="161">
        <f>Q156*H156</f>
        <v>0</v>
      </c>
      <c r="S156" s="161">
        <v>0</v>
      </c>
      <c r="T156" s="16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729</v>
      </c>
      <c r="AT156" s="163" t="s">
        <v>139</v>
      </c>
      <c r="AU156" s="163" t="s">
        <v>80</v>
      </c>
      <c r="AY156" s="18" t="s">
        <v>134</v>
      </c>
      <c r="BE156" s="164">
        <f>IF(N156="základní",J156,0)</f>
        <v>0</v>
      </c>
      <c r="BF156" s="164">
        <f>IF(N156="snížená",J156,0)</f>
        <v>0</v>
      </c>
      <c r="BG156" s="164">
        <f>IF(N156="zákl. přenesená",J156,0)</f>
        <v>0</v>
      </c>
      <c r="BH156" s="164">
        <f>IF(N156="sníž. přenesená",J156,0)</f>
        <v>0</v>
      </c>
      <c r="BI156" s="164">
        <f>IF(N156="nulová",J156,0)</f>
        <v>0</v>
      </c>
      <c r="BJ156" s="18" t="s">
        <v>80</v>
      </c>
      <c r="BK156" s="164">
        <f>ROUND(I156*H156,2)</f>
        <v>0</v>
      </c>
      <c r="BL156" s="18" t="s">
        <v>729</v>
      </c>
      <c r="BM156" s="163" t="s">
        <v>1003</v>
      </c>
    </row>
    <row r="157" spans="1:65" s="13" customFormat="1">
      <c r="B157" s="165"/>
      <c r="D157" s="166" t="s">
        <v>146</v>
      </c>
      <c r="E157" s="167" t="s">
        <v>1</v>
      </c>
      <c r="F157" s="168" t="s">
        <v>80</v>
      </c>
      <c r="H157" s="169">
        <v>1</v>
      </c>
      <c r="I157" s="170"/>
      <c r="L157" s="165"/>
      <c r="M157" s="171"/>
      <c r="N157" s="172"/>
      <c r="O157" s="172"/>
      <c r="P157" s="172"/>
      <c r="Q157" s="172"/>
      <c r="R157" s="172"/>
      <c r="S157" s="172"/>
      <c r="T157" s="173"/>
      <c r="AT157" s="167" t="s">
        <v>146</v>
      </c>
      <c r="AU157" s="167" t="s">
        <v>80</v>
      </c>
      <c r="AV157" s="13" t="s">
        <v>82</v>
      </c>
      <c r="AW157" s="13" t="s">
        <v>30</v>
      </c>
      <c r="AX157" s="13" t="s">
        <v>80</v>
      </c>
      <c r="AY157" s="167" t="s">
        <v>134</v>
      </c>
    </row>
    <row r="158" spans="1:65" s="2" customFormat="1" ht="16.5" customHeight="1">
      <c r="A158" s="33"/>
      <c r="B158" s="150"/>
      <c r="C158" s="151" t="s">
        <v>162</v>
      </c>
      <c r="D158" s="151" t="s">
        <v>139</v>
      </c>
      <c r="E158" s="152" t="s">
        <v>766</v>
      </c>
      <c r="F158" s="153" t="s">
        <v>767</v>
      </c>
      <c r="G158" s="154" t="s">
        <v>688</v>
      </c>
      <c r="H158" s="155">
        <v>1</v>
      </c>
      <c r="I158" s="156"/>
      <c r="J158" s="157">
        <f>ROUND(I158*H158,2)</f>
        <v>0</v>
      </c>
      <c r="K158" s="158"/>
      <c r="L158" s="34"/>
      <c r="M158" s="159" t="s">
        <v>1</v>
      </c>
      <c r="N158" s="160" t="s">
        <v>38</v>
      </c>
      <c r="O158" s="59"/>
      <c r="P158" s="161">
        <f>O158*H158</f>
        <v>0</v>
      </c>
      <c r="Q158" s="161">
        <v>0</v>
      </c>
      <c r="R158" s="161">
        <f>Q158*H158</f>
        <v>0</v>
      </c>
      <c r="S158" s="161">
        <v>0</v>
      </c>
      <c r="T158" s="16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3" t="s">
        <v>729</v>
      </c>
      <c r="AT158" s="163" t="s">
        <v>139</v>
      </c>
      <c r="AU158" s="163" t="s">
        <v>80</v>
      </c>
      <c r="AY158" s="18" t="s">
        <v>134</v>
      </c>
      <c r="BE158" s="164">
        <f>IF(N158="základní",J158,0)</f>
        <v>0</v>
      </c>
      <c r="BF158" s="164">
        <f>IF(N158="snížená",J158,0)</f>
        <v>0</v>
      </c>
      <c r="BG158" s="164">
        <f>IF(N158="zákl. přenesená",J158,0)</f>
        <v>0</v>
      </c>
      <c r="BH158" s="164">
        <f>IF(N158="sníž. přenesená",J158,0)</f>
        <v>0</v>
      </c>
      <c r="BI158" s="164">
        <f>IF(N158="nulová",J158,0)</f>
        <v>0</v>
      </c>
      <c r="BJ158" s="18" t="s">
        <v>80</v>
      </c>
      <c r="BK158" s="164">
        <f>ROUND(I158*H158,2)</f>
        <v>0</v>
      </c>
      <c r="BL158" s="18" t="s">
        <v>729</v>
      </c>
      <c r="BM158" s="163" t="s">
        <v>1004</v>
      </c>
    </row>
    <row r="159" spans="1:65" s="13" customFormat="1">
      <c r="B159" s="165"/>
      <c r="D159" s="166" t="s">
        <v>146</v>
      </c>
      <c r="E159" s="167" t="s">
        <v>1</v>
      </c>
      <c r="F159" s="168" t="s">
        <v>80</v>
      </c>
      <c r="H159" s="169">
        <v>1</v>
      </c>
      <c r="I159" s="170"/>
      <c r="L159" s="165"/>
      <c r="M159" s="171"/>
      <c r="N159" s="172"/>
      <c r="O159" s="172"/>
      <c r="P159" s="172"/>
      <c r="Q159" s="172"/>
      <c r="R159" s="172"/>
      <c r="S159" s="172"/>
      <c r="T159" s="173"/>
      <c r="AT159" s="167" t="s">
        <v>146</v>
      </c>
      <c r="AU159" s="167" t="s">
        <v>80</v>
      </c>
      <c r="AV159" s="13" t="s">
        <v>82</v>
      </c>
      <c r="AW159" s="13" t="s">
        <v>30</v>
      </c>
      <c r="AX159" s="13" t="s">
        <v>73</v>
      </c>
      <c r="AY159" s="167" t="s">
        <v>134</v>
      </c>
    </row>
    <row r="160" spans="1:65" s="14" customFormat="1">
      <c r="B160" s="174"/>
      <c r="D160" s="166" t="s">
        <v>146</v>
      </c>
      <c r="E160" s="175" t="s">
        <v>1</v>
      </c>
      <c r="F160" s="176" t="s">
        <v>148</v>
      </c>
      <c r="H160" s="177">
        <v>1</v>
      </c>
      <c r="I160" s="178"/>
      <c r="L160" s="174"/>
      <c r="M160" s="179"/>
      <c r="N160" s="180"/>
      <c r="O160" s="180"/>
      <c r="P160" s="180"/>
      <c r="Q160" s="180"/>
      <c r="R160" s="180"/>
      <c r="S160" s="180"/>
      <c r="T160" s="181"/>
      <c r="AT160" s="175" t="s">
        <v>146</v>
      </c>
      <c r="AU160" s="175" t="s">
        <v>80</v>
      </c>
      <c r="AV160" s="14" t="s">
        <v>144</v>
      </c>
      <c r="AW160" s="14" t="s">
        <v>30</v>
      </c>
      <c r="AX160" s="14" t="s">
        <v>80</v>
      </c>
      <c r="AY160" s="175" t="s">
        <v>134</v>
      </c>
    </row>
    <row r="161" spans="1:65" s="2" customFormat="1" ht="16.5" customHeight="1">
      <c r="A161" s="33"/>
      <c r="B161" s="150"/>
      <c r="C161" s="151" t="s">
        <v>169</v>
      </c>
      <c r="D161" s="151" t="s">
        <v>139</v>
      </c>
      <c r="E161" s="152" t="s">
        <v>769</v>
      </c>
      <c r="F161" s="153" t="s">
        <v>770</v>
      </c>
      <c r="G161" s="154" t="s">
        <v>688</v>
      </c>
      <c r="H161" s="155">
        <v>1</v>
      </c>
      <c r="I161" s="156"/>
      <c r="J161" s="157">
        <f>ROUND(I161*H161,2)</f>
        <v>0</v>
      </c>
      <c r="K161" s="158"/>
      <c r="L161" s="34"/>
      <c r="M161" s="159" t="s">
        <v>1</v>
      </c>
      <c r="N161" s="160" t="s">
        <v>38</v>
      </c>
      <c r="O161" s="59"/>
      <c r="P161" s="161">
        <f>O161*H161</f>
        <v>0</v>
      </c>
      <c r="Q161" s="161">
        <v>0</v>
      </c>
      <c r="R161" s="161">
        <f>Q161*H161</f>
        <v>0</v>
      </c>
      <c r="S161" s="161">
        <v>0</v>
      </c>
      <c r="T161" s="16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3" t="s">
        <v>729</v>
      </c>
      <c r="AT161" s="163" t="s">
        <v>139</v>
      </c>
      <c r="AU161" s="163" t="s">
        <v>80</v>
      </c>
      <c r="AY161" s="18" t="s">
        <v>134</v>
      </c>
      <c r="BE161" s="164">
        <f>IF(N161="základní",J161,0)</f>
        <v>0</v>
      </c>
      <c r="BF161" s="164">
        <f>IF(N161="snížená",J161,0)</f>
        <v>0</v>
      </c>
      <c r="BG161" s="164">
        <f>IF(N161="zákl. přenesená",J161,0)</f>
        <v>0</v>
      </c>
      <c r="BH161" s="164">
        <f>IF(N161="sníž. přenesená",J161,0)</f>
        <v>0</v>
      </c>
      <c r="BI161" s="164">
        <f>IF(N161="nulová",J161,0)</f>
        <v>0</v>
      </c>
      <c r="BJ161" s="18" t="s">
        <v>80</v>
      </c>
      <c r="BK161" s="164">
        <f>ROUND(I161*H161,2)</f>
        <v>0</v>
      </c>
      <c r="BL161" s="18" t="s">
        <v>729</v>
      </c>
      <c r="BM161" s="163" t="s">
        <v>1005</v>
      </c>
    </row>
    <row r="162" spans="1:65" s="13" customFormat="1">
      <c r="B162" s="165"/>
      <c r="D162" s="166" t="s">
        <v>146</v>
      </c>
      <c r="E162" s="167" t="s">
        <v>1</v>
      </c>
      <c r="F162" s="168" t="s">
        <v>80</v>
      </c>
      <c r="H162" s="169">
        <v>1</v>
      </c>
      <c r="I162" s="170"/>
      <c r="L162" s="165"/>
      <c r="M162" s="171"/>
      <c r="N162" s="172"/>
      <c r="O162" s="172"/>
      <c r="P162" s="172"/>
      <c r="Q162" s="172"/>
      <c r="R162" s="172"/>
      <c r="S162" s="172"/>
      <c r="T162" s="173"/>
      <c r="AT162" s="167" t="s">
        <v>146</v>
      </c>
      <c r="AU162" s="167" t="s">
        <v>80</v>
      </c>
      <c r="AV162" s="13" t="s">
        <v>82</v>
      </c>
      <c r="AW162" s="13" t="s">
        <v>30</v>
      </c>
      <c r="AX162" s="13" t="s">
        <v>73</v>
      </c>
      <c r="AY162" s="167" t="s">
        <v>134</v>
      </c>
    </row>
    <row r="163" spans="1:65" s="14" customFormat="1">
      <c r="B163" s="174"/>
      <c r="D163" s="166" t="s">
        <v>146</v>
      </c>
      <c r="E163" s="175" t="s">
        <v>1</v>
      </c>
      <c r="F163" s="176" t="s">
        <v>148</v>
      </c>
      <c r="H163" s="177">
        <v>1</v>
      </c>
      <c r="I163" s="178"/>
      <c r="L163" s="174"/>
      <c r="M163" s="179"/>
      <c r="N163" s="180"/>
      <c r="O163" s="180"/>
      <c r="P163" s="180"/>
      <c r="Q163" s="180"/>
      <c r="R163" s="180"/>
      <c r="S163" s="180"/>
      <c r="T163" s="181"/>
      <c r="AT163" s="175" t="s">
        <v>146</v>
      </c>
      <c r="AU163" s="175" t="s">
        <v>80</v>
      </c>
      <c r="AV163" s="14" t="s">
        <v>144</v>
      </c>
      <c r="AW163" s="14" t="s">
        <v>30</v>
      </c>
      <c r="AX163" s="14" t="s">
        <v>80</v>
      </c>
      <c r="AY163" s="175" t="s">
        <v>134</v>
      </c>
    </row>
    <row r="164" spans="1:65" s="2" customFormat="1" ht="16.5" customHeight="1">
      <c r="A164" s="33"/>
      <c r="B164" s="150"/>
      <c r="C164" s="151" t="s">
        <v>189</v>
      </c>
      <c r="D164" s="151" t="s">
        <v>139</v>
      </c>
      <c r="E164" s="152" t="s">
        <v>772</v>
      </c>
      <c r="F164" s="153" t="s">
        <v>773</v>
      </c>
      <c r="G164" s="154" t="s">
        <v>688</v>
      </c>
      <c r="H164" s="155">
        <v>1</v>
      </c>
      <c r="I164" s="156"/>
      <c r="J164" s="157">
        <f>ROUND(I164*H164,2)</f>
        <v>0</v>
      </c>
      <c r="K164" s="158"/>
      <c r="L164" s="34"/>
      <c r="M164" s="159" t="s">
        <v>1</v>
      </c>
      <c r="N164" s="160" t="s">
        <v>38</v>
      </c>
      <c r="O164" s="59"/>
      <c r="P164" s="161">
        <f>O164*H164</f>
        <v>0</v>
      </c>
      <c r="Q164" s="161">
        <v>0</v>
      </c>
      <c r="R164" s="161">
        <f>Q164*H164</f>
        <v>0</v>
      </c>
      <c r="S164" s="161">
        <v>0</v>
      </c>
      <c r="T164" s="16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3" t="s">
        <v>729</v>
      </c>
      <c r="AT164" s="163" t="s">
        <v>139</v>
      </c>
      <c r="AU164" s="163" t="s">
        <v>80</v>
      </c>
      <c r="AY164" s="18" t="s">
        <v>134</v>
      </c>
      <c r="BE164" s="164">
        <f>IF(N164="základní",J164,0)</f>
        <v>0</v>
      </c>
      <c r="BF164" s="164">
        <f>IF(N164="snížená",J164,0)</f>
        <v>0</v>
      </c>
      <c r="BG164" s="164">
        <f>IF(N164="zákl. přenesená",J164,0)</f>
        <v>0</v>
      </c>
      <c r="BH164" s="164">
        <f>IF(N164="sníž. přenesená",J164,0)</f>
        <v>0</v>
      </c>
      <c r="BI164" s="164">
        <f>IF(N164="nulová",J164,0)</f>
        <v>0</v>
      </c>
      <c r="BJ164" s="18" t="s">
        <v>80</v>
      </c>
      <c r="BK164" s="164">
        <f>ROUND(I164*H164,2)</f>
        <v>0</v>
      </c>
      <c r="BL164" s="18" t="s">
        <v>729</v>
      </c>
      <c r="BM164" s="163" t="s">
        <v>1006</v>
      </c>
    </row>
    <row r="165" spans="1:65" s="13" customFormat="1">
      <c r="B165" s="165"/>
      <c r="D165" s="166" t="s">
        <v>146</v>
      </c>
      <c r="E165" s="167" t="s">
        <v>1</v>
      </c>
      <c r="F165" s="168" t="s">
        <v>80</v>
      </c>
      <c r="H165" s="169">
        <v>1</v>
      </c>
      <c r="I165" s="170"/>
      <c r="L165" s="165"/>
      <c r="M165" s="171"/>
      <c r="N165" s="172"/>
      <c r="O165" s="172"/>
      <c r="P165" s="172"/>
      <c r="Q165" s="172"/>
      <c r="R165" s="172"/>
      <c r="S165" s="172"/>
      <c r="T165" s="173"/>
      <c r="AT165" s="167" t="s">
        <v>146</v>
      </c>
      <c r="AU165" s="167" t="s">
        <v>80</v>
      </c>
      <c r="AV165" s="13" t="s">
        <v>82</v>
      </c>
      <c r="AW165" s="13" t="s">
        <v>30</v>
      </c>
      <c r="AX165" s="13" t="s">
        <v>73</v>
      </c>
      <c r="AY165" s="167" t="s">
        <v>134</v>
      </c>
    </row>
    <row r="166" spans="1:65" s="14" customFormat="1">
      <c r="B166" s="174"/>
      <c r="D166" s="166" t="s">
        <v>146</v>
      </c>
      <c r="E166" s="175" t="s">
        <v>1</v>
      </c>
      <c r="F166" s="176" t="s">
        <v>148</v>
      </c>
      <c r="H166" s="177">
        <v>1</v>
      </c>
      <c r="I166" s="178"/>
      <c r="L166" s="174"/>
      <c r="M166" s="179"/>
      <c r="N166" s="180"/>
      <c r="O166" s="180"/>
      <c r="P166" s="180"/>
      <c r="Q166" s="180"/>
      <c r="R166" s="180"/>
      <c r="S166" s="180"/>
      <c r="T166" s="181"/>
      <c r="AT166" s="175" t="s">
        <v>146</v>
      </c>
      <c r="AU166" s="175" t="s">
        <v>80</v>
      </c>
      <c r="AV166" s="14" t="s">
        <v>144</v>
      </c>
      <c r="AW166" s="14" t="s">
        <v>30</v>
      </c>
      <c r="AX166" s="14" t="s">
        <v>80</v>
      </c>
      <c r="AY166" s="175" t="s">
        <v>134</v>
      </c>
    </row>
    <row r="167" spans="1:65" s="2" customFormat="1" ht="44.25" customHeight="1">
      <c r="A167" s="33"/>
      <c r="B167" s="150"/>
      <c r="C167" s="151" t="s">
        <v>193</v>
      </c>
      <c r="D167" s="151" t="s">
        <v>139</v>
      </c>
      <c r="E167" s="152" t="s">
        <v>775</v>
      </c>
      <c r="F167" s="153" t="s">
        <v>776</v>
      </c>
      <c r="G167" s="154" t="s">
        <v>777</v>
      </c>
      <c r="H167" s="155">
        <v>9000</v>
      </c>
      <c r="I167" s="156"/>
      <c r="J167" s="157">
        <f>ROUND(I167*H167,2)</f>
        <v>0</v>
      </c>
      <c r="K167" s="158"/>
      <c r="L167" s="34"/>
      <c r="M167" s="159" t="s">
        <v>1</v>
      </c>
      <c r="N167" s="160" t="s">
        <v>38</v>
      </c>
      <c r="O167" s="59"/>
      <c r="P167" s="161">
        <f>O167*H167</f>
        <v>0</v>
      </c>
      <c r="Q167" s="161">
        <v>0</v>
      </c>
      <c r="R167" s="161">
        <f>Q167*H167</f>
        <v>0</v>
      </c>
      <c r="S167" s="161">
        <v>0</v>
      </c>
      <c r="T167" s="16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729</v>
      </c>
      <c r="AT167" s="163" t="s">
        <v>139</v>
      </c>
      <c r="AU167" s="163" t="s">
        <v>80</v>
      </c>
      <c r="AY167" s="18" t="s">
        <v>134</v>
      </c>
      <c r="BE167" s="164">
        <f>IF(N167="základní",J167,0)</f>
        <v>0</v>
      </c>
      <c r="BF167" s="164">
        <f>IF(N167="snížená",J167,0)</f>
        <v>0</v>
      </c>
      <c r="BG167" s="164">
        <f>IF(N167="zákl. přenesená",J167,0)</f>
        <v>0</v>
      </c>
      <c r="BH167" s="164">
        <f>IF(N167="sníž. přenesená",J167,0)</f>
        <v>0</v>
      </c>
      <c r="BI167" s="164">
        <f>IF(N167="nulová",J167,0)</f>
        <v>0</v>
      </c>
      <c r="BJ167" s="18" t="s">
        <v>80</v>
      </c>
      <c r="BK167" s="164">
        <f>ROUND(I167*H167,2)</f>
        <v>0</v>
      </c>
      <c r="BL167" s="18" t="s">
        <v>729</v>
      </c>
      <c r="BM167" s="163" t="s">
        <v>1007</v>
      </c>
    </row>
    <row r="168" spans="1:65" s="13" customFormat="1">
      <c r="B168" s="165"/>
      <c r="D168" s="166" t="s">
        <v>146</v>
      </c>
      <c r="E168" s="167" t="s">
        <v>1</v>
      </c>
      <c r="F168" s="168" t="s">
        <v>779</v>
      </c>
      <c r="H168" s="169">
        <v>9000</v>
      </c>
      <c r="I168" s="170"/>
      <c r="L168" s="165"/>
      <c r="M168" s="171"/>
      <c r="N168" s="172"/>
      <c r="O168" s="172"/>
      <c r="P168" s="172"/>
      <c r="Q168" s="172"/>
      <c r="R168" s="172"/>
      <c r="S168" s="172"/>
      <c r="T168" s="173"/>
      <c r="AT168" s="167" t="s">
        <v>146</v>
      </c>
      <c r="AU168" s="167" t="s">
        <v>80</v>
      </c>
      <c r="AV168" s="13" t="s">
        <v>82</v>
      </c>
      <c r="AW168" s="13" t="s">
        <v>30</v>
      </c>
      <c r="AX168" s="13" t="s">
        <v>73</v>
      </c>
      <c r="AY168" s="167" t="s">
        <v>134</v>
      </c>
    </row>
    <row r="169" spans="1:65" s="14" customFormat="1">
      <c r="B169" s="174"/>
      <c r="D169" s="166" t="s">
        <v>146</v>
      </c>
      <c r="E169" s="175" t="s">
        <v>1</v>
      </c>
      <c r="F169" s="176" t="s">
        <v>148</v>
      </c>
      <c r="H169" s="177">
        <v>9000</v>
      </c>
      <c r="I169" s="178"/>
      <c r="L169" s="174"/>
      <c r="M169" s="179"/>
      <c r="N169" s="180"/>
      <c r="O169" s="180"/>
      <c r="P169" s="180"/>
      <c r="Q169" s="180"/>
      <c r="R169" s="180"/>
      <c r="S169" s="180"/>
      <c r="T169" s="181"/>
      <c r="AT169" s="175" t="s">
        <v>146</v>
      </c>
      <c r="AU169" s="175" t="s">
        <v>80</v>
      </c>
      <c r="AV169" s="14" t="s">
        <v>144</v>
      </c>
      <c r="AW169" s="14" t="s">
        <v>30</v>
      </c>
      <c r="AX169" s="14" t="s">
        <v>80</v>
      </c>
      <c r="AY169" s="175" t="s">
        <v>134</v>
      </c>
    </row>
    <row r="170" spans="1:65" s="2" customFormat="1" ht="33" customHeight="1">
      <c r="A170" s="33"/>
      <c r="B170" s="150"/>
      <c r="C170" s="151" t="s">
        <v>197</v>
      </c>
      <c r="D170" s="151" t="s">
        <v>139</v>
      </c>
      <c r="E170" s="152" t="s">
        <v>780</v>
      </c>
      <c r="F170" s="153" t="s">
        <v>781</v>
      </c>
      <c r="G170" s="154" t="s">
        <v>782</v>
      </c>
      <c r="H170" s="155">
        <v>180</v>
      </c>
      <c r="I170" s="156"/>
      <c r="J170" s="157">
        <f>ROUND(I170*H170,2)</f>
        <v>0</v>
      </c>
      <c r="K170" s="158"/>
      <c r="L170" s="34"/>
      <c r="M170" s="159" t="s">
        <v>1</v>
      </c>
      <c r="N170" s="160" t="s">
        <v>38</v>
      </c>
      <c r="O170" s="59"/>
      <c r="P170" s="161">
        <f>O170*H170</f>
        <v>0</v>
      </c>
      <c r="Q170" s="161">
        <v>0</v>
      </c>
      <c r="R170" s="161">
        <f>Q170*H170</f>
        <v>0</v>
      </c>
      <c r="S170" s="161">
        <v>0</v>
      </c>
      <c r="T170" s="16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3" t="s">
        <v>729</v>
      </c>
      <c r="AT170" s="163" t="s">
        <v>139</v>
      </c>
      <c r="AU170" s="163" t="s">
        <v>80</v>
      </c>
      <c r="AY170" s="18" t="s">
        <v>134</v>
      </c>
      <c r="BE170" s="164">
        <f>IF(N170="základní",J170,0)</f>
        <v>0</v>
      </c>
      <c r="BF170" s="164">
        <f>IF(N170="snížená",J170,0)</f>
        <v>0</v>
      </c>
      <c r="BG170" s="164">
        <f>IF(N170="zákl. přenesená",J170,0)</f>
        <v>0</v>
      </c>
      <c r="BH170" s="164">
        <f>IF(N170="sníž. přenesená",J170,0)</f>
        <v>0</v>
      </c>
      <c r="BI170" s="164">
        <f>IF(N170="nulová",J170,0)</f>
        <v>0</v>
      </c>
      <c r="BJ170" s="18" t="s">
        <v>80</v>
      </c>
      <c r="BK170" s="164">
        <f>ROUND(I170*H170,2)</f>
        <v>0</v>
      </c>
      <c r="BL170" s="18" t="s">
        <v>729</v>
      </c>
      <c r="BM170" s="163" t="s">
        <v>1008</v>
      </c>
    </row>
    <row r="171" spans="1:65" s="13" customFormat="1">
      <c r="B171" s="165"/>
      <c r="D171" s="166" t="s">
        <v>146</v>
      </c>
      <c r="E171" s="167" t="s">
        <v>1</v>
      </c>
      <c r="F171" s="168" t="s">
        <v>784</v>
      </c>
      <c r="H171" s="169">
        <v>180</v>
      </c>
      <c r="I171" s="170"/>
      <c r="L171" s="165"/>
      <c r="M171" s="171"/>
      <c r="N171" s="172"/>
      <c r="O171" s="172"/>
      <c r="P171" s="172"/>
      <c r="Q171" s="172"/>
      <c r="R171" s="172"/>
      <c r="S171" s="172"/>
      <c r="T171" s="173"/>
      <c r="AT171" s="167" t="s">
        <v>146</v>
      </c>
      <c r="AU171" s="167" t="s">
        <v>80</v>
      </c>
      <c r="AV171" s="13" t="s">
        <v>82</v>
      </c>
      <c r="AW171" s="13" t="s">
        <v>30</v>
      </c>
      <c r="AX171" s="13" t="s">
        <v>73</v>
      </c>
      <c r="AY171" s="167" t="s">
        <v>134</v>
      </c>
    </row>
    <row r="172" spans="1:65" s="14" customFormat="1">
      <c r="B172" s="174"/>
      <c r="D172" s="166" t="s">
        <v>146</v>
      </c>
      <c r="E172" s="175" t="s">
        <v>1</v>
      </c>
      <c r="F172" s="176" t="s">
        <v>148</v>
      </c>
      <c r="H172" s="177">
        <v>180</v>
      </c>
      <c r="I172" s="178"/>
      <c r="L172" s="174"/>
      <c r="M172" s="179"/>
      <c r="N172" s="180"/>
      <c r="O172" s="180"/>
      <c r="P172" s="180"/>
      <c r="Q172" s="180"/>
      <c r="R172" s="180"/>
      <c r="S172" s="180"/>
      <c r="T172" s="181"/>
      <c r="AT172" s="175" t="s">
        <v>146</v>
      </c>
      <c r="AU172" s="175" t="s">
        <v>80</v>
      </c>
      <c r="AV172" s="14" t="s">
        <v>144</v>
      </c>
      <c r="AW172" s="14" t="s">
        <v>30</v>
      </c>
      <c r="AX172" s="14" t="s">
        <v>80</v>
      </c>
      <c r="AY172" s="175" t="s">
        <v>134</v>
      </c>
    </row>
    <row r="173" spans="1:65" s="2" customFormat="1" ht="16.5" customHeight="1">
      <c r="A173" s="33"/>
      <c r="B173" s="150"/>
      <c r="C173" s="151" t="s">
        <v>203</v>
      </c>
      <c r="D173" s="151" t="s">
        <v>139</v>
      </c>
      <c r="E173" s="152" t="s">
        <v>785</v>
      </c>
      <c r="F173" s="153" t="s">
        <v>786</v>
      </c>
      <c r="G173" s="154" t="s">
        <v>688</v>
      </c>
      <c r="H173" s="155">
        <v>1</v>
      </c>
      <c r="I173" s="156"/>
      <c r="J173" s="157">
        <f>ROUND(I173*H173,2)</f>
        <v>0</v>
      </c>
      <c r="K173" s="158"/>
      <c r="L173" s="34"/>
      <c r="M173" s="159" t="s">
        <v>1</v>
      </c>
      <c r="N173" s="160" t="s">
        <v>38</v>
      </c>
      <c r="O173" s="59"/>
      <c r="P173" s="161">
        <f>O173*H173</f>
        <v>0</v>
      </c>
      <c r="Q173" s="161">
        <v>0</v>
      </c>
      <c r="R173" s="161">
        <f>Q173*H173</f>
        <v>0</v>
      </c>
      <c r="S173" s="161">
        <v>0</v>
      </c>
      <c r="T173" s="16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729</v>
      </c>
      <c r="AT173" s="163" t="s">
        <v>139</v>
      </c>
      <c r="AU173" s="163" t="s">
        <v>80</v>
      </c>
      <c r="AY173" s="18" t="s">
        <v>134</v>
      </c>
      <c r="BE173" s="164">
        <f>IF(N173="základní",J173,0)</f>
        <v>0</v>
      </c>
      <c r="BF173" s="164">
        <f>IF(N173="snížená",J173,0)</f>
        <v>0</v>
      </c>
      <c r="BG173" s="164">
        <f>IF(N173="zákl. přenesená",J173,0)</f>
        <v>0</v>
      </c>
      <c r="BH173" s="164">
        <f>IF(N173="sníž. přenesená",J173,0)</f>
        <v>0</v>
      </c>
      <c r="BI173" s="164">
        <f>IF(N173="nulová",J173,0)</f>
        <v>0</v>
      </c>
      <c r="BJ173" s="18" t="s">
        <v>80</v>
      </c>
      <c r="BK173" s="164">
        <f>ROUND(I173*H173,2)</f>
        <v>0</v>
      </c>
      <c r="BL173" s="18" t="s">
        <v>729</v>
      </c>
      <c r="BM173" s="163" t="s">
        <v>1009</v>
      </c>
    </row>
    <row r="174" spans="1:65" s="13" customFormat="1">
      <c r="B174" s="165"/>
      <c r="D174" s="166" t="s">
        <v>146</v>
      </c>
      <c r="E174" s="167" t="s">
        <v>1</v>
      </c>
      <c r="F174" s="168" t="s">
        <v>80</v>
      </c>
      <c r="H174" s="169">
        <v>1</v>
      </c>
      <c r="I174" s="170"/>
      <c r="L174" s="165"/>
      <c r="M174" s="171"/>
      <c r="N174" s="172"/>
      <c r="O174" s="172"/>
      <c r="P174" s="172"/>
      <c r="Q174" s="172"/>
      <c r="R174" s="172"/>
      <c r="S174" s="172"/>
      <c r="T174" s="173"/>
      <c r="AT174" s="167" t="s">
        <v>146</v>
      </c>
      <c r="AU174" s="167" t="s">
        <v>80</v>
      </c>
      <c r="AV174" s="13" t="s">
        <v>82</v>
      </c>
      <c r="AW174" s="13" t="s">
        <v>30</v>
      </c>
      <c r="AX174" s="13" t="s">
        <v>73</v>
      </c>
      <c r="AY174" s="167" t="s">
        <v>134</v>
      </c>
    </row>
    <row r="175" spans="1:65" s="14" customFormat="1">
      <c r="B175" s="174"/>
      <c r="D175" s="166" t="s">
        <v>146</v>
      </c>
      <c r="E175" s="175" t="s">
        <v>1</v>
      </c>
      <c r="F175" s="176" t="s">
        <v>148</v>
      </c>
      <c r="H175" s="177">
        <v>1</v>
      </c>
      <c r="I175" s="178"/>
      <c r="L175" s="174"/>
      <c r="M175" s="179"/>
      <c r="N175" s="180"/>
      <c r="O175" s="180"/>
      <c r="P175" s="180"/>
      <c r="Q175" s="180"/>
      <c r="R175" s="180"/>
      <c r="S175" s="180"/>
      <c r="T175" s="181"/>
      <c r="AT175" s="175" t="s">
        <v>146</v>
      </c>
      <c r="AU175" s="175" t="s">
        <v>80</v>
      </c>
      <c r="AV175" s="14" t="s">
        <v>144</v>
      </c>
      <c r="AW175" s="14" t="s">
        <v>30</v>
      </c>
      <c r="AX175" s="14" t="s">
        <v>80</v>
      </c>
      <c r="AY175" s="175" t="s">
        <v>134</v>
      </c>
    </row>
    <row r="176" spans="1:65" s="2" customFormat="1" ht="33" customHeight="1">
      <c r="A176" s="33"/>
      <c r="B176" s="150"/>
      <c r="C176" s="151" t="s">
        <v>209</v>
      </c>
      <c r="D176" s="151" t="s">
        <v>139</v>
      </c>
      <c r="E176" s="152" t="s">
        <v>788</v>
      </c>
      <c r="F176" s="153" t="s">
        <v>789</v>
      </c>
      <c r="G176" s="154" t="s">
        <v>790</v>
      </c>
      <c r="H176" s="155">
        <v>270</v>
      </c>
      <c r="I176" s="156"/>
      <c r="J176" s="157">
        <f>ROUND(I176*H176,2)</f>
        <v>0</v>
      </c>
      <c r="K176" s="158"/>
      <c r="L176" s="34"/>
      <c r="M176" s="159" t="s">
        <v>1</v>
      </c>
      <c r="N176" s="160" t="s">
        <v>38</v>
      </c>
      <c r="O176" s="59"/>
      <c r="P176" s="161">
        <f>O176*H176</f>
        <v>0</v>
      </c>
      <c r="Q176" s="161">
        <v>0</v>
      </c>
      <c r="R176" s="161">
        <f>Q176*H176</f>
        <v>0</v>
      </c>
      <c r="S176" s="161">
        <v>0</v>
      </c>
      <c r="T176" s="16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3" t="s">
        <v>729</v>
      </c>
      <c r="AT176" s="163" t="s">
        <v>139</v>
      </c>
      <c r="AU176" s="163" t="s">
        <v>80</v>
      </c>
      <c r="AY176" s="18" t="s">
        <v>134</v>
      </c>
      <c r="BE176" s="164">
        <f>IF(N176="základní",J176,0)</f>
        <v>0</v>
      </c>
      <c r="BF176" s="164">
        <f>IF(N176="snížená",J176,0)</f>
        <v>0</v>
      </c>
      <c r="BG176" s="164">
        <f>IF(N176="zákl. přenesená",J176,0)</f>
        <v>0</v>
      </c>
      <c r="BH176" s="164">
        <f>IF(N176="sníž. přenesená",J176,0)</f>
        <v>0</v>
      </c>
      <c r="BI176" s="164">
        <f>IF(N176="nulová",J176,0)</f>
        <v>0</v>
      </c>
      <c r="BJ176" s="18" t="s">
        <v>80</v>
      </c>
      <c r="BK176" s="164">
        <f>ROUND(I176*H176,2)</f>
        <v>0</v>
      </c>
      <c r="BL176" s="18" t="s">
        <v>729</v>
      </c>
      <c r="BM176" s="163" t="s">
        <v>1010</v>
      </c>
    </row>
    <row r="177" spans="1:65" s="13" customFormat="1" ht="22.5">
      <c r="B177" s="165"/>
      <c r="D177" s="166" t="s">
        <v>146</v>
      </c>
      <c r="E177" s="167" t="s">
        <v>1</v>
      </c>
      <c r="F177" s="168" t="s">
        <v>792</v>
      </c>
      <c r="H177" s="169">
        <v>270</v>
      </c>
      <c r="I177" s="170"/>
      <c r="L177" s="165"/>
      <c r="M177" s="171"/>
      <c r="N177" s="172"/>
      <c r="O177" s="172"/>
      <c r="P177" s="172"/>
      <c r="Q177" s="172"/>
      <c r="R177" s="172"/>
      <c r="S177" s="172"/>
      <c r="T177" s="173"/>
      <c r="AT177" s="167" t="s">
        <v>146</v>
      </c>
      <c r="AU177" s="167" t="s">
        <v>80</v>
      </c>
      <c r="AV177" s="13" t="s">
        <v>82</v>
      </c>
      <c r="AW177" s="13" t="s">
        <v>30</v>
      </c>
      <c r="AX177" s="13" t="s">
        <v>73</v>
      </c>
      <c r="AY177" s="167" t="s">
        <v>134</v>
      </c>
    </row>
    <row r="178" spans="1:65" s="14" customFormat="1">
      <c r="B178" s="174"/>
      <c r="D178" s="166" t="s">
        <v>146</v>
      </c>
      <c r="E178" s="175" t="s">
        <v>1</v>
      </c>
      <c r="F178" s="176" t="s">
        <v>148</v>
      </c>
      <c r="H178" s="177">
        <v>270</v>
      </c>
      <c r="I178" s="178"/>
      <c r="L178" s="174"/>
      <c r="M178" s="179"/>
      <c r="N178" s="180"/>
      <c r="O178" s="180"/>
      <c r="P178" s="180"/>
      <c r="Q178" s="180"/>
      <c r="R178" s="180"/>
      <c r="S178" s="180"/>
      <c r="T178" s="181"/>
      <c r="AT178" s="175" t="s">
        <v>146</v>
      </c>
      <c r="AU178" s="175" t="s">
        <v>80</v>
      </c>
      <c r="AV178" s="14" t="s">
        <v>144</v>
      </c>
      <c r="AW178" s="14" t="s">
        <v>30</v>
      </c>
      <c r="AX178" s="14" t="s">
        <v>80</v>
      </c>
      <c r="AY178" s="175" t="s">
        <v>134</v>
      </c>
    </row>
    <row r="179" spans="1:65" s="2" customFormat="1" ht="16.5" customHeight="1">
      <c r="A179" s="33"/>
      <c r="B179" s="150"/>
      <c r="C179" s="151" t="s">
        <v>8</v>
      </c>
      <c r="D179" s="151" t="s">
        <v>139</v>
      </c>
      <c r="E179" s="152" t="s">
        <v>793</v>
      </c>
      <c r="F179" s="153" t="s">
        <v>794</v>
      </c>
      <c r="G179" s="154" t="s">
        <v>688</v>
      </c>
      <c r="H179" s="155">
        <v>1</v>
      </c>
      <c r="I179" s="156"/>
      <c r="J179" s="157">
        <f>ROUND(I179*H179,2)</f>
        <v>0</v>
      </c>
      <c r="K179" s="158"/>
      <c r="L179" s="34"/>
      <c r="M179" s="159" t="s">
        <v>1</v>
      </c>
      <c r="N179" s="160" t="s">
        <v>38</v>
      </c>
      <c r="O179" s="59"/>
      <c r="P179" s="161">
        <f>O179*H179</f>
        <v>0</v>
      </c>
      <c r="Q179" s="161">
        <v>0</v>
      </c>
      <c r="R179" s="161">
        <f>Q179*H179</f>
        <v>0</v>
      </c>
      <c r="S179" s="161">
        <v>0</v>
      </c>
      <c r="T179" s="16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3" t="s">
        <v>729</v>
      </c>
      <c r="AT179" s="163" t="s">
        <v>139</v>
      </c>
      <c r="AU179" s="163" t="s">
        <v>80</v>
      </c>
      <c r="AY179" s="18" t="s">
        <v>134</v>
      </c>
      <c r="BE179" s="164">
        <f>IF(N179="základní",J179,0)</f>
        <v>0</v>
      </c>
      <c r="BF179" s="164">
        <f>IF(N179="snížená",J179,0)</f>
        <v>0</v>
      </c>
      <c r="BG179" s="164">
        <f>IF(N179="zákl. přenesená",J179,0)</f>
        <v>0</v>
      </c>
      <c r="BH179" s="164">
        <f>IF(N179="sníž. přenesená",J179,0)</f>
        <v>0</v>
      </c>
      <c r="BI179" s="164">
        <f>IF(N179="nulová",J179,0)</f>
        <v>0</v>
      </c>
      <c r="BJ179" s="18" t="s">
        <v>80</v>
      </c>
      <c r="BK179" s="164">
        <f>ROUND(I179*H179,2)</f>
        <v>0</v>
      </c>
      <c r="BL179" s="18" t="s">
        <v>729</v>
      </c>
      <c r="BM179" s="163" t="s">
        <v>1011</v>
      </c>
    </row>
    <row r="180" spans="1:65" s="13" customFormat="1">
      <c r="B180" s="165"/>
      <c r="D180" s="166" t="s">
        <v>146</v>
      </c>
      <c r="E180" s="167" t="s">
        <v>1</v>
      </c>
      <c r="F180" s="168" t="s">
        <v>80</v>
      </c>
      <c r="H180" s="169">
        <v>1</v>
      </c>
      <c r="I180" s="170"/>
      <c r="L180" s="165"/>
      <c r="M180" s="171"/>
      <c r="N180" s="172"/>
      <c r="O180" s="172"/>
      <c r="P180" s="172"/>
      <c r="Q180" s="172"/>
      <c r="R180" s="172"/>
      <c r="S180" s="172"/>
      <c r="T180" s="173"/>
      <c r="AT180" s="167" t="s">
        <v>146</v>
      </c>
      <c r="AU180" s="167" t="s">
        <v>80</v>
      </c>
      <c r="AV180" s="13" t="s">
        <v>82</v>
      </c>
      <c r="AW180" s="13" t="s">
        <v>30</v>
      </c>
      <c r="AX180" s="13" t="s">
        <v>73</v>
      </c>
      <c r="AY180" s="167" t="s">
        <v>134</v>
      </c>
    </row>
    <row r="181" spans="1:65" s="14" customFormat="1">
      <c r="B181" s="174"/>
      <c r="D181" s="166" t="s">
        <v>146</v>
      </c>
      <c r="E181" s="175" t="s">
        <v>1</v>
      </c>
      <c r="F181" s="176" t="s">
        <v>148</v>
      </c>
      <c r="H181" s="177">
        <v>1</v>
      </c>
      <c r="I181" s="178"/>
      <c r="L181" s="174"/>
      <c r="M181" s="179"/>
      <c r="N181" s="180"/>
      <c r="O181" s="180"/>
      <c r="P181" s="180"/>
      <c r="Q181" s="180"/>
      <c r="R181" s="180"/>
      <c r="S181" s="180"/>
      <c r="T181" s="181"/>
      <c r="AT181" s="175" t="s">
        <v>146</v>
      </c>
      <c r="AU181" s="175" t="s">
        <v>80</v>
      </c>
      <c r="AV181" s="14" t="s">
        <v>144</v>
      </c>
      <c r="AW181" s="14" t="s">
        <v>30</v>
      </c>
      <c r="AX181" s="14" t="s">
        <v>80</v>
      </c>
      <c r="AY181" s="175" t="s">
        <v>134</v>
      </c>
    </row>
    <row r="182" spans="1:65" s="2" customFormat="1" ht="16.5" customHeight="1">
      <c r="A182" s="33"/>
      <c r="B182" s="150"/>
      <c r="C182" s="151" t="s">
        <v>219</v>
      </c>
      <c r="D182" s="151" t="s">
        <v>139</v>
      </c>
      <c r="E182" s="152" t="s">
        <v>796</v>
      </c>
      <c r="F182" s="153" t="s">
        <v>797</v>
      </c>
      <c r="G182" s="154" t="s">
        <v>688</v>
      </c>
      <c r="H182" s="155">
        <v>1</v>
      </c>
      <c r="I182" s="156"/>
      <c r="J182" s="157">
        <f>ROUND(I182*H182,2)</f>
        <v>0</v>
      </c>
      <c r="K182" s="158"/>
      <c r="L182" s="34"/>
      <c r="M182" s="159" t="s">
        <v>1</v>
      </c>
      <c r="N182" s="160" t="s">
        <v>38</v>
      </c>
      <c r="O182" s="59"/>
      <c r="P182" s="161">
        <f>O182*H182</f>
        <v>0</v>
      </c>
      <c r="Q182" s="161">
        <v>0</v>
      </c>
      <c r="R182" s="161">
        <f>Q182*H182</f>
        <v>0</v>
      </c>
      <c r="S182" s="161">
        <v>0</v>
      </c>
      <c r="T182" s="16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3" t="s">
        <v>729</v>
      </c>
      <c r="AT182" s="163" t="s">
        <v>139</v>
      </c>
      <c r="AU182" s="163" t="s">
        <v>80</v>
      </c>
      <c r="AY182" s="18" t="s">
        <v>134</v>
      </c>
      <c r="BE182" s="164">
        <f>IF(N182="základní",J182,0)</f>
        <v>0</v>
      </c>
      <c r="BF182" s="164">
        <f>IF(N182="snížená",J182,0)</f>
        <v>0</v>
      </c>
      <c r="BG182" s="164">
        <f>IF(N182="zákl. přenesená",J182,0)</f>
        <v>0</v>
      </c>
      <c r="BH182" s="164">
        <f>IF(N182="sníž. přenesená",J182,0)</f>
        <v>0</v>
      </c>
      <c r="BI182" s="164">
        <f>IF(N182="nulová",J182,0)</f>
        <v>0</v>
      </c>
      <c r="BJ182" s="18" t="s">
        <v>80</v>
      </c>
      <c r="BK182" s="164">
        <f>ROUND(I182*H182,2)</f>
        <v>0</v>
      </c>
      <c r="BL182" s="18" t="s">
        <v>729</v>
      </c>
      <c r="BM182" s="163" t="s">
        <v>1012</v>
      </c>
    </row>
    <row r="183" spans="1:65" s="13" customFormat="1">
      <c r="B183" s="165"/>
      <c r="D183" s="166" t="s">
        <v>146</v>
      </c>
      <c r="E183" s="167" t="s">
        <v>1</v>
      </c>
      <c r="F183" s="168" t="s">
        <v>80</v>
      </c>
      <c r="H183" s="169">
        <v>1</v>
      </c>
      <c r="I183" s="170"/>
      <c r="L183" s="165"/>
      <c r="M183" s="171"/>
      <c r="N183" s="172"/>
      <c r="O183" s="172"/>
      <c r="P183" s="172"/>
      <c r="Q183" s="172"/>
      <c r="R183" s="172"/>
      <c r="S183" s="172"/>
      <c r="T183" s="173"/>
      <c r="AT183" s="167" t="s">
        <v>146</v>
      </c>
      <c r="AU183" s="167" t="s">
        <v>80</v>
      </c>
      <c r="AV183" s="13" t="s">
        <v>82</v>
      </c>
      <c r="AW183" s="13" t="s">
        <v>30</v>
      </c>
      <c r="AX183" s="13" t="s">
        <v>73</v>
      </c>
      <c r="AY183" s="167" t="s">
        <v>134</v>
      </c>
    </row>
    <row r="184" spans="1:65" s="14" customFormat="1">
      <c r="B184" s="174"/>
      <c r="D184" s="166" t="s">
        <v>146</v>
      </c>
      <c r="E184" s="175" t="s">
        <v>1</v>
      </c>
      <c r="F184" s="176" t="s">
        <v>148</v>
      </c>
      <c r="H184" s="177">
        <v>1</v>
      </c>
      <c r="I184" s="178"/>
      <c r="L184" s="174"/>
      <c r="M184" s="179"/>
      <c r="N184" s="180"/>
      <c r="O184" s="180"/>
      <c r="P184" s="180"/>
      <c r="Q184" s="180"/>
      <c r="R184" s="180"/>
      <c r="S184" s="180"/>
      <c r="T184" s="181"/>
      <c r="AT184" s="175" t="s">
        <v>146</v>
      </c>
      <c r="AU184" s="175" t="s">
        <v>80</v>
      </c>
      <c r="AV184" s="14" t="s">
        <v>144</v>
      </c>
      <c r="AW184" s="14" t="s">
        <v>30</v>
      </c>
      <c r="AX184" s="14" t="s">
        <v>80</v>
      </c>
      <c r="AY184" s="175" t="s">
        <v>134</v>
      </c>
    </row>
    <row r="185" spans="1:65" s="12" customFormat="1" ht="25.9" customHeight="1">
      <c r="B185" s="137"/>
      <c r="D185" s="138" t="s">
        <v>72</v>
      </c>
      <c r="E185" s="139" t="s">
        <v>799</v>
      </c>
      <c r="F185" s="139" t="s">
        <v>800</v>
      </c>
      <c r="I185" s="140"/>
      <c r="J185" s="141">
        <f>BK185</f>
        <v>0</v>
      </c>
      <c r="L185" s="137"/>
      <c r="M185" s="142"/>
      <c r="N185" s="143"/>
      <c r="O185" s="143"/>
      <c r="P185" s="144">
        <f>SUM(P186:P188)</f>
        <v>0</v>
      </c>
      <c r="Q185" s="143"/>
      <c r="R185" s="144">
        <f>SUM(R186:R188)</f>
        <v>0</v>
      </c>
      <c r="S185" s="143"/>
      <c r="T185" s="145">
        <f>SUM(T186:T188)</f>
        <v>0</v>
      </c>
      <c r="AR185" s="138" t="s">
        <v>165</v>
      </c>
      <c r="AT185" s="146" t="s">
        <v>72</v>
      </c>
      <c r="AU185" s="146" t="s">
        <v>73</v>
      </c>
      <c r="AY185" s="138" t="s">
        <v>134</v>
      </c>
      <c r="BK185" s="147">
        <f>SUM(BK186:BK188)</f>
        <v>0</v>
      </c>
    </row>
    <row r="186" spans="1:65" s="2" customFormat="1" ht="24.2" customHeight="1">
      <c r="A186" s="33"/>
      <c r="B186" s="150"/>
      <c r="C186" s="151" t="s">
        <v>226</v>
      </c>
      <c r="D186" s="151" t="s">
        <v>139</v>
      </c>
      <c r="E186" s="152" t="s">
        <v>801</v>
      </c>
      <c r="F186" s="153" t="s">
        <v>802</v>
      </c>
      <c r="G186" s="154" t="s">
        <v>746</v>
      </c>
      <c r="H186" s="155">
        <v>1</v>
      </c>
      <c r="I186" s="156"/>
      <c r="J186" s="157">
        <f>ROUND(I186*H186,2)</f>
        <v>0</v>
      </c>
      <c r="K186" s="158"/>
      <c r="L186" s="34"/>
      <c r="M186" s="159" t="s">
        <v>1</v>
      </c>
      <c r="N186" s="160" t="s">
        <v>38</v>
      </c>
      <c r="O186" s="59"/>
      <c r="P186" s="161">
        <f>O186*H186</f>
        <v>0</v>
      </c>
      <c r="Q186" s="161">
        <v>0</v>
      </c>
      <c r="R186" s="161">
        <f>Q186*H186</f>
        <v>0</v>
      </c>
      <c r="S186" s="161">
        <v>0</v>
      </c>
      <c r="T186" s="16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729</v>
      </c>
      <c r="AT186" s="163" t="s">
        <v>139</v>
      </c>
      <c r="AU186" s="163" t="s">
        <v>80</v>
      </c>
      <c r="AY186" s="18" t="s">
        <v>134</v>
      </c>
      <c r="BE186" s="164">
        <f>IF(N186="základní",J186,0)</f>
        <v>0</v>
      </c>
      <c r="BF186" s="164">
        <f>IF(N186="snížená",J186,0)</f>
        <v>0</v>
      </c>
      <c r="BG186" s="164">
        <f>IF(N186="zákl. přenesená",J186,0)</f>
        <v>0</v>
      </c>
      <c r="BH186" s="164">
        <f>IF(N186="sníž. přenesená",J186,0)</f>
        <v>0</v>
      </c>
      <c r="BI186" s="164">
        <f>IF(N186="nulová",J186,0)</f>
        <v>0</v>
      </c>
      <c r="BJ186" s="18" t="s">
        <v>80</v>
      </c>
      <c r="BK186" s="164">
        <f>ROUND(I186*H186,2)</f>
        <v>0</v>
      </c>
      <c r="BL186" s="18" t="s">
        <v>729</v>
      </c>
      <c r="BM186" s="163" t="s">
        <v>1013</v>
      </c>
    </row>
    <row r="187" spans="1:65" s="13" customFormat="1">
      <c r="B187" s="165"/>
      <c r="D187" s="166" t="s">
        <v>146</v>
      </c>
      <c r="E187" s="167" t="s">
        <v>1</v>
      </c>
      <c r="F187" s="168" t="s">
        <v>804</v>
      </c>
      <c r="H187" s="169">
        <v>1</v>
      </c>
      <c r="I187" s="170"/>
      <c r="L187" s="165"/>
      <c r="M187" s="171"/>
      <c r="N187" s="172"/>
      <c r="O187" s="172"/>
      <c r="P187" s="172"/>
      <c r="Q187" s="172"/>
      <c r="R187" s="172"/>
      <c r="S187" s="172"/>
      <c r="T187" s="173"/>
      <c r="AT187" s="167" t="s">
        <v>146</v>
      </c>
      <c r="AU187" s="167" t="s">
        <v>80</v>
      </c>
      <c r="AV187" s="13" t="s">
        <v>82</v>
      </c>
      <c r="AW187" s="13" t="s">
        <v>30</v>
      </c>
      <c r="AX187" s="13" t="s">
        <v>73</v>
      </c>
      <c r="AY187" s="167" t="s">
        <v>134</v>
      </c>
    </row>
    <row r="188" spans="1:65" s="14" customFormat="1">
      <c r="B188" s="174"/>
      <c r="D188" s="166" t="s">
        <v>146</v>
      </c>
      <c r="E188" s="175" t="s">
        <v>1</v>
      </c>
      <c r="F188" s="176" t="s">
        <v>148</v>
      </c>
      <c r="H188" s="177">
        <v>1</v>
      </c>
      <c r="I188" s="178"/>
      <c r="L188" s="174"/>
      <c r="M188" s="208"/>
      <c r="N188" s="209"/>
      <c r="O188" s="209"/>
      <c r="P188" s="209"/>
      <c r="Q188" s="209"/>
      <c r="R188" s="209"/>
      <c r="S188" s="209"/>
      <c r="T188" s="210"/>
      <c r="AT188" s="175" t="s">
        <v>146</v>
      </c>
      <c r="AU188" s="175" t="s">
        <v>80</v>
      </c>
      <c r="AV188" s="14" t="s">
        <v>144</v>
      </c>
      <c r="AW188" s="14" t="s">
        <v>30</v>
      </c>
      <c r="AX188" s="14" t="s">
        <v>80</v>
      </c>
      <c r="AY188" s="175" t="s">
        <v>134</v>
      </c>
    </row>
    <row r="189" spans="1:65" s="2" customFormat="1" ht="6.95" customHeight="1">
      <c r="A189" s="33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34"/>
      <c r="M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</row>
  </sheetData>
  <autoFilter ref="C125:K188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D.1.1_1.etapa - Architekt...</vt:lpstr>
      <vt:lpstr>VON_1.etapa - Vedlejší a ...</vt:lpstr>
      <vt:lpstr>D.1.1_2.etapa - Architekt...</vt:lpstr>
      <vt:lpstr>VON_2 - Vedlejší a ostatn...</vt:lpstr>
      <vt:lpstr>'D.1.1_1.etapa - Architekt...'!Názvy_tisku</vt:lpstr>
      <vt:lpstr>'D.1.1_2.etapa - Architekt...'!Názvy_tisku</vt:lpstr>
      <vt:lpstr>'Rekapitulace stavby'!Názvy_tisku</vt:lpstr>
      <vt:lpstr>'VON_1.etapa - Vedlejší a ...'!Názvy_tisku</vt:lpstr>
      <vt:lpstr>'VON_2 - Vedlejší a ostatn...'!Názvy_tisku</vt:lpstr>
      <vt:lpstr>'D.1.1_1.etapa - Architekt...'!Oblast_tisku</vt:lpstr>
      <vt:lpstr>'D.1.1_2.etapa - Architekt...'!Oblast_tisku</vt:lpstr>
      <vt:lpstr>'Rekapitulace stavby'!Oblast_tisku</vt:lpstr>
      <vt:lpstr>'VON_1.etapa - Vedlejší a ...'!Oblast_tisku</vt:lpstr>
      <vt:lpstr>'VON_2 - Vedlejší a ostatn...'!Oblast_tisku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Divín Pavel, Bc., MBA</dc:creator>
  <cp:lastModifiedBy>Lorenc Michal</cp:lastModifiedBy>
  <cp:lastPrinted>2021-12-28T13:31:23Z</cp:lastPrinted>
  <dcterms:created xsi:type="dcterms:W3CDTF">2021-11-16T10:20:18Z</dcterms:created>
  <dcterms:modified xsi:type="dcterms:W3CDTF">2021-12-28T13:35:49Z</dcterms:modified>
</cp:coreProperties>
</file>