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2021 REALIZACE\214 P. CINGRA\VŘ\DI_11\"/>
    </mc:Choice>
  </mc:AlternateContent>
  <bookViews>
    <workbookView xWindow="0" yWindow="0" windowWidth="28800" windowHeight="12480" activeTab="1"/>
  </bookViews>
  <sheets>
    <sheet name="Rekapitulace stavby" sheetId="1" r:id="rId1"/>
    <sheet name="30 - Dešťová kanalizace" sheetId="2" r:id="rId2"/>
    <sheet name="31 - Přípojky dešťové kan..." sheetId="3" r:id="rId3"/>
    <sheet name="32 - Retenční nádrž" sheetId="4" r:id="rId4"/>
    <sheet name="33 - Čerpací stanice" sheetId="5" r:id="rId5"/>
    <sheet name="40 - Splašková kanalizace" sheetId="6" r:id="rId6"/>
    <sheet name="41 - Přípojky splaškové k..." sheetId="7" r:id="rId7"/>
    <sheet name="50 - Vodovod" sheetId="8" r:id="rId8"/>
    <sheet name="51 - Vodovodní přípojky" sheetId="9" r:id="rId9"/>
    <sheet name="60 - Plynovod" sheetId="10" r:id="rId10"/>
    <sheet name="61 - Plynovodní přípolky" sheetId="11" r:id="rId11"/>
    <sheet name="99 - Vedlejší náklady" sheetId="12" r:id="rId12"/>
    <sheet name="Seznam figur" sheetId="13" r:id="rId13"/>
  </sheets>
  <definedNames>
    <definedName name="_xlnm._FilterDatabase" localSheetId="1" hidden="1">'30 - Dešťová kanalizace'!$C$125:$K$505</definedName>
    <definedName name="_xlnm._FilterDatabase" localSheetId="2" hidden="1">'31 - Přípojky dešťové kan...'!$C$125:$K$211</definedName>
    <definedName name="_xlnm._FilterDatabase" localSheetId="3" hidden="1">'32 - Retenční nádrž'!$C$122:$K$183</definedName>
    <definedName name="_xlnm._FilterDatabase" localSheetId="4" hidden="1">'33 - Čerpací stanice'!$C$123:$K$171</definedName>
    <definedName name="_xlnm._FilterDatabase" localSheetId="5" hidden="1">'40 - Splašková kanalizace'!$C$127:$K$442</definedName>
    <definedName name="_xlnm._FilterDatabase" localSheetId="6" hidden="1">'41 - Přípojky splaškové k...'!$C$124:$K$340</definedName>
    <definedName name="_xlnm._FilterDatabase" localSheetId="7" hidden="1">'50 - Vodovod'!$C$125:$K$352</definedName>
    <definedName name="_xlnm._FilterDatabase" localSheetId="8" hidden="1">'51 - Vodovodní přípojky'!$C$124:$K$217</definedName>
    <definedName name="_xlnm._FilterDatabase" localSheetId="9" hidden="1">'60 - Plynovod'!$C$125:$K$279</definedName>
    <definedName name="_xlnm._FilterDatabase" localSheetId="10" hidden="1">'61 - Plynovodní přípolky'!$C$125:$K$206</definedName>
    <definedName name="_xlnm._FilterDatabase" localSheetId="11" hidden="1">'99 - Vedlejší náklady'!$C$117:$K$122</definedName>
    <definedName name="_xlnm.Print_Titles" localSheetId="1">'30 - Dešťová kanalizace'!$125:$125</definedName>
    <definedName name="_xlnm.Print_Titles" localSheetId="2">'31 - Přípojky dešťové kan...'!$125:$125</definedName>
    <definedName name="_xlnm.Print_Titles" localSheetId="3">'32 - Retenční nádrž'!$122:$122</definedName>
    <definedName name="_xlnm.Print_Titles" localSheetId="4">'33 - Čerpací stanice'!$123:$123</definedName>
    <definedName name="_xlnm.Print_Titles" localSheetId="5">'40 - Splašková kanalizace'!$127:$127</definedName>
    <definedName name="_xlnm.Print_Titles" localSheetId="6">'41 - Přípojky splaškové k...'!$124:$124</definedName>
    <definedName name="_xlnm.Print_Titles" localSheetId="7">'50 - Vodovod'!$125:$125</definedName>
    <definedName name="_xlnm.Print_Titles" localSheetId="8">'51 - Vodovodní přípojky'!$124:$124</definedName>
    <definedName name="_xlnm.Print_Titles" localSheetId="9">'60 - Plynovod'!$125:$125</definedName>
    <definedName name="_xlnm.Print_Titles" localSheetId="10">'61 - Plynovodní přípolky'!$125:$125</definedName>
    <definedName name="_xlnm.Print_Titles" localSheetId="11">'99 - Vedlejší náklady'!$117:$117</definedName>
    <definedName name="_xlnm.Print_Titles" localSheetId="0">'Rekapitulace stavby'!$92:$92</definedName>
    <definedName name="_xlnm.Print_Titles" localSheetId="12">'Seznam figur'!$9:$9</definedName>
    <definedName name="_xlnm.Print_Area" localSheetId="1">'30 - Dešťová kanalizace'!$C$4:$J$76,'30 - Dešťová kanalizace'!$C$82:$J$105,'30 - Dešťová kanalizace'!$C$111:$K$505</definedName>
    <definedName name="_xlnm.Print_Area" localSheetId="2">'31 - Přípojky dešťové kan...'!$C$4:$J$76,'31 - Přípojky dešťové kan...'!$C$82:$J$105,'31 - Přípojky dešťové kan...'!$C$111:$K$211</definedName>
    <definedName name="_xlnm.Print_Area" localSheetId="3">'32 - Retenční nádrž'!$C$4:$J$76,'32 - Retenční nádrž'!$C$82:$J$102,'32 - Retenční nádrž'!$C$108:$K$183</definedName>
    <definedName name="_xlnm.Print_Area" localSheetId="4">'33 - Čerpací stanice'!$C$4:$J$76,'33 - Čerpací stanice'!$C$82:$J$103,'33 - Čerpací stanice'!$C$109:$K$171</definedName>
    <definedName name="_xlnm.Print_Area" localSheetId="5">'40 - Splašková kanalizace'!$C$4:$J$76,'40 - Splašková kanalizace'!$C$82:$J$107,'40 - Splašková kanalizace'!$C$113:$K$442</definedName>
    <definedName name="_xlnm.Print_Area" localSheetId="6">'41 - Přípojky splaškové k...'!$C$4:$J$76,'41 - Přípojky splaškové k...'!$C$82:$J$104,'41 - Přípojky splaškové k...'!$C$110:$K$340</definedName>
    <definedName name="_xlnm.Print_Area" localSheetId="7">'50 - Vodovod'!$C$4:$J$76,'50 - Vodovod'!$C$82:$J$105,'50 - Vodovod'!$C$111:$K$352</definedName>
    <definedName name="_xlnm.Print_Area" localSheetId="8">'51 - Vodovodní přípojky'!$C$4:$J$76,'51 - Vodovodní přípojky'!$C$82:$J$104,'51 - Vodovodní přípojky'!$C$110:$K$217</definedName>
    <definedName name="_xlnm.Print_Area" localSheetId="9">'60 - Plynovod'!$C$4:$J$76,'60 - Plynovod'!$C$82:$J$105,'60 - Plynovod'!$C$111:$K$279</definedName>
    <definedName name="_xlnm.Print_Area" localSheetId="10">'61 - Plynovodní přípolky'!$C$4:$J$76,'61 - Plynovodní přípolky'!$C$82:$J$105,'61 - Plynovodní přípolky'!$C$111:$K$206</definedName>
    <definedName name="_xlnm.Print_Area" localSheetId="11">'99 - Vedlejší náklady'!$C$4:$J$76,'99 - Vedlejší náklady'!$C$82:$J$99,'99 - Vedlejší náklady'!$C$105:$K$122</definedName>
    <definedName name="_xlnm.Print_Area" localSheetId="0">'Rekapitulace stavby'!$D$4:$AO$76,'Rekapitulace stavby'!$C$82:$AQ$110</definedName>
    <definedName name="_xlnm.Print_Area" localSheetId="12">'Seznam figur'!$C$4:$G$1077</definedName>
  </definedNames>
  <calcPr calcId="162913"/>
</workbook>
</file>

<file path=xl/calcChain.xml><?xml version="1.0" encoding="utf-8"?>
<calcChain xmlns="http://schemas.openxmlformats.org/spreadsheetml/2006/main">
  <c r="D7" i="13" l="1"/>
  <c r="J37" i="12"/>
  <c r="J36" i="12"/>
  <c r="AY109" i="1"/>
  <c r="J35" i="12"/>
  <c r="AX109" i="1" s="1"/>
  <c r="BI122" i="12"/>
  <c r="BH122" i="12"/>
  <c r="BG122" i="12"/>
  <c r="BF122" i="12"/>
  <c r="T122" i="12"/>
  <c r="T121" i="12" s="1"/>
  <c r="R122" i="12"/>
  <c r="R121" i="12" s="1"/>
  <c r="P122" i="12"/>
  <c r="P121" i="12" s="1"/>
  <c r="BI120" i="12"/>
  <c r="F37" i="12" s="1"/>
  <c r="BH120" i="12"/>
  <c r="BG120" i="12"/>
  <c r="BF120" i="12"/>
  <c r="T120" i="12"/>
  <c r="T119" i="12" s="1"/>
  <c r="R120" i="12"/>
  <c r="R119" i="12"/>
  <c r="R118" i="12" s="1"/>
  <c r="P120" i="12"/>
  <c r="P119" i="12" s="1"/>
  <c r="P118" i="12" s="1"/>
  <c r="AU109" i="1" s="1"/>
  <c r="J115" i="12"/>
  <c r="J114" i="12"/>
  <c r="F114" i="12"/>
  <c r="F112" i="12"/>
  <c r="E110" i="12"/>
  <c r="J92" i="12"/>
  <c r="J91" i="12"/>
  <c r="F91" i="12"/>
  <c r="F89" i="12"/>
  <c r="E87" i="12"/>
  <c r="J18" i="12"/>
  <c r="E18" i="12"/>
  <c r="F115" i="12" s="1"/>
  <c r="J17" i="12"/>
  <c r="J12" i="12"/>
  <c r="J89" i="12" s="1"/>
  <c r="E7" i="12"/>
  <c r="E108" i="12" s="1"/>
  <c r="J39" i="11"/>
  <c r="J38" i="11"/>
  <c r="AY108" i="1" s="1"/>
  <c r="J37" i="11"/>
  <c r="AX108" i="1"/>
  <c r="BI206" i="11"/>
  <c r="BH206" i="11"/>
  <c r="BG206" i="11"/>
  <c r="BF206" i="11"/>
  <c r="T206" i="11"/>
  <c r="R206" i="11"/>
  <c r="P206" i="11"/>
  <c r="BI205" i="11"/>
  <c r="BH205" i="11"/>
  <c r="BG205" i="11"/>
  <c r="BF205" i="11"/>
  <c r="T205" i="11"/>
  <c r="R205" i="11"/>
  <c r="P205" i="11"/>
  <c r="BI204" i="11"/>
  <c r="BH204" i="11"/>
  <c r="BG204" i="11"/>
  <c r="BF204" i="11"/>
  <c r="T204" i="11"/>
  <c r="R204" i="11"/>
  <c r="P204" i="11"/>
  <c r="BI203" i="11"/>
  <c r="BH203" i="11"/>
  <c r="BG203" i="11"/>
  <c r="BF203" i="11"/>
  <c r="T203" i="11"/>
  <c r="R203" i="11"/>
  <c r="P203" i="11"/>
  <c r="BI201" i="11"/>
  <c r="BH201" i="11"/>
  <c r="BG201" i="11"/>
  <c r="BF201" i="11"/>
  <c r="T201" i="11"/>
  <c r="R201" i="11"/>
  <c r="P201" i="11"/>
  <c r="BI200" i="11"/>
  <c r="BH200" i="11"/>
  <c r="BG200" i="11"/>
  <c r="BF200" i="11"/>
  <c r="T200" i="11"/>
  <c r="R200" i="11"/>
  <c r="P200" i="11"/>
  <c r="BI199" i="11"/>
  <c r="BH199" i="11"/>
  <c r="BG199" i="11"/>
  <c r="BF199" i="11"/>
  <c r="T199" i="11"/>
  <c r="R199" i="11"/>
  <c r="P199" i="11"/>
  <c r="BI197" i="11"/>
  <c r="BH197" i="11"/>
  <c r="BG197" i="11"/>
  <c r="BF197" i="11"/>
  <c r="T197" i="11"/>
  <c r="R197" i="11"/>
  <c r="P197" i="11"/>
  <c r="BI194" i="11"/>
  <c r="BH194" i="11"/>
  <c r="BG194" i="11"/>
  <c r="BF194" i="11"/>
  <c r="T194" i="11"/>
  <c r="T193" i="11" s="1"/>
  <c r="R194" i="11"/>
  <c r="R193" i="11"/>
  <c r="P194" i="11"/>
  <c r="P193" i="11" s="1"/>
  <c r="BI192" i="11"/>
  <c r="BH192" i="11"/>
  <c r="BG192" i="11"/>
  <c r="BF192" i="11"/>
  <c r="T192" i="11"/>
  <c r="R192" i="11"/>
  <c r="P192" i="11"/>
  <c r="BI191" i="11"/>
  <c r="BH191" i="11"/>
  <c r="BG191" i="11"/>
  <c r="BF191" i="11"/>
  <c r="T191" i="11"/>
  <c r="R191" i="11"/>
  <c r="P191" i="11"/>
  <c r="BI186" i="11"/>
  <c r="BH186" i="11"/>
  <c r="BG186" i="11"/>
  <c r="BF186" i="11"/>
  <c r="T186" i="11"/>
  <c r="T185" i="11" s="1"/>
  <c r="R186" i="11"/>
  <c r="R185" i="11"/>
  <c r="P186" i="11"/>
  <c r="P185" i="11" s="1"/>
  <c r="BI182" i="11"/>
  <c r="BH182" i="11"/>
  <c r="BG182" i="11"/>
  <c r="BF182" i="11"/>
  <c r="T182" i="11"/>
  <c r="T181" i="11"/>
  <c r="R182" i="11"/>
  <c r="R181" i="11" s="1"/>
  <c r="P182" i="11"/>
  <c r="P181" i="11"/>
  <c r="BI175" i="11"/>
  <c r="BH175" i="11"/>
  <c r="BG175" i="11"/>
  <c r="BF175" i="11"/>
  <c r="T175" i="11"/>
  <c r="R175" i="11"/>
  <c r="P175" i="11"/>
  <c r="BI169" i="11"/>
  <c r="BH169" i="11"/>
  <c r="BG169" i="11"/>
  <c r="BF169" i="11"/>
  <c r="T169" i="11"/>
  <c r="R169" i="11"/>
  <c r="P169" i="11"/>
  <c r="BI163" i="11"/>
  <c r="BH163" i="11"/>
  <c r="BG163" i="11"/>
  <c r="BF163" i="11"/>
  <c r="T163" i="11"/>
  <c r="R163" i="11"/>
  <c r="P163" i="11"/>
  <c r="BI158" i="11"/>
  <c r="BH158" i="11"/>
  <c r="BG158" i="11"/>
  <c r="BF158" i="11"/>
  <c r="T158" i="11"/>
  <c r="R158" i="11"/>
  <c r="P158" i="11"/>
  <c r="BI152" i="11"/>
  <c r="BH152" i="11"/>
  <c r="BG152" i="11"/>
  <c r="BF152" i="11"/>
  <c r="T152" i="11"/>
  <c r="R152" i="11"/>
  <c r="P152" i="11"/>
  <c r="BI147" i="11"/>
  <c r="BH147" i="11"/>
  <c r="BG147" i="11"/>
  <c r="BF147" i="11"/>
  <c r="T147" i="11"/>
  <c r="R147" i="11"/>
  <c r="P147" i="11"/>
  <c r="BI142" i="11"/>
  <c r="BH142" i="11"/>
  <c r="BG142" i="11"/>
  <c r="BF142" i="11"/>
  <c r="T142" i="11"/>
  <c r="R142" i="11"/>
  <c r="P142" i="11"/>
  <c r="BI137" i="11"/>
  <c r="BH137" i="11"/>
  <c r="BG137" i="11"/>
  <c r="BF137" i="11"/>
  <c r="T137" i="11"/>
  <c r="R137" i="11"/>
  <c r="P137" i="11"/>
  <c r="BI133" i="11"/>
  <c r="BH133" i="11"/>
  <c r="BG133" i="11"/>
  <c r="BF133" i="11"/>
  <c r="T133" i="11"/>
  <c r="R133" i="11"/>
  <c r="P133" i="11"/>
  <c r="BI128" i="11"/>
  <c r="BH128" i="11"/>
  <c r="BG128" i="11"/>
  <c r="BF128" i="11"/>
  <c r="T128" i="11"/>
  <c r="R128" i="11"/>
  <c r="P128" i="11"/>
  <c r="J123" i="11"/>
  <c r="J122" i="11"/>
  <c r="F122" i="11"/>
  <c r="F120" i="11"/>
  <c r="E118" i="11"/>
  <c r="J94" i="11"/>
  <c r="J93" i="11"/>
  <c r="F93" i="11"/>
  <c r="F91" i="11"/>
  <c r="E89" i="11"/>
  <c r="J20" i="11"/>
  <c r="E20" i="11"/>
  <c r="F94" i="11" s="1"/>
  <c r="J19" i="11"/>
  <c r="J14" i="11"/>
  <c r="J120" i="11" s="1"/>
  <c r="E7" i="11"/>
  <c r="E85" i="11"/>
  <c r="J39" i="10"/>
  <c r="J38" i="10"/>
  <c r="AY107" i="1" s="1"/>
  <c r="J37" i="10"/>
  <c r="AX107" i="1" s="1"/>
  <c r="BI279" i="10"/>
  <c r="BH279" i="10"/>
  <c r="BG279" i="10"/>
  <c r="BF279" i="10"/>
  <c r="T279" i="10"/>
  <c r="R279" i="10"/>
  <c r="P279" i="10"/>
  <c r="BI278" i="10"/>
  <c r="BH278" i="10"/>
  <c r="BG278" i="10"/>
  <c r="BF278" i="10"/>
  <c r="T278" i="10"/>
  <c r="R278" i="10"/>
  <c r="P278" i="10"/>
  <c r="BI277" i="10"/>
  <c r="BH277" i="10"/>
  <c r="BG277" i="10"/>
  <c r="BF277" i="10"/>
  <c r="T277" i="10"/>
  <c r="R277" i="10"/>
  <c r="P277" i="10"/>
  <c r="BI276" i="10"/>
  <c r="BH276" i="10"/>
  <c r="BG276" i="10"/>
  <c r="BF276" i="10"/>
  <c r="T276" i="10"/>
  <c r="R276" i="10"/>
  <c r="P276" i="10"/>
  <c r="BI273" i="10"/>
  <c r="BH273" i="10"/>
  <c r="BG273" i="10"/>
  <c r="BF273" i="10"/>
  <c r="T273" i="10"/>
  <c r="R273" i="10"/>
  <c r="P273" i="10"/>
  <c r="BI272" i="10"/>
  <c r="BH272" i="10"/>
  <c r="BG272" i="10"/>
  <c r="BF272" i="10"/>
  <c r="T272" i="10"/>
  <c r="R272" i="10"/>
  <c r="P272" i="10"/>
  <c r="BI270" i="10"/>
  <c r="BH270" i="10"/>
  <c r="BG270" i="10"/>
  <c r="BF270" i="10"/>
  <c r="T270" i="10"/>
  <c r="R270" i="10"/>
  <c r="P270" i="10"/>
  <c r="BI263" i="10"/>
  <c r="BH263" i="10"/>
  <c r="BG263" i="10"/>
  <c r="BF263" i="10"/>
  <c r="T263" i="10"/>
  <c r="R263" i="10"/>
  <c r="P263" i="10"/>
  <c r="BI261" i="10"/>
  <c r="BH261" i="10"/>
  <c r="BG261" i="10"/>
  <c r="BF261" i="10"/>
  <c r="T261" i="10"/>
  <c r="R261" i="10"/>
  <c r="P261" i="10"/>
  <c r="BI259" i="10"/>
  <c r="BH259" i="10"/>
  <c r="BG259" i="10"/>
  <c r="BF259" i="10"/>
  <c r="T259" i="10"/>
  <c r="R259" i="10"/>
  <c r="P259" i="10"/>
  <c r="BI256" i="10"/>
  <c r="BH256" i="10"/>
  <c r="BG256" i="10"/>
  <c r="BF256" i="10"/>
  <c r="T256" i="10"/>
  <c r="T255" i="10" s="1"/>
  <c r="R256" i="10"/>
  <c r="R255" i="10" s="1"/>
  <c r="P256" i="10"/>
  <c r="P255" i="10" s="1"/>
  <c r="BI252" i="10"/>
  <c r="BH252" i="10"/>
  <c r="BG252" i="10"/>
  <c r="BF252" i="10"/>
  <c r="T252" i="10"/>
  <c r="R252" i="10"/>
  <c r="P252" i="10"/>
  <c r="BI248" i="10"/>
  <c r="BH248" i="10"/>
  <c r="BG248" i="10"/>
  <c r="BF248" i="10"/>
  <c r="T248" i="10"/>
  <c r="R248" i="10"/>
  <c r="P248" i="10"/>
  <c r="BI245" i="10"/>
  <c r="BH245" i="10"/>
  <c r="BG245" i="10"/>
  <c r="BF245" i="10"/>
  <c r="T245" i="10"/>
  <c r="R245" i="10"/>
  <c r="P245" i="10"/>
  <c r="BI243" i="10"/>
  <c r="BH243" i="10"/>
  <c r="BG243" i="10"/>
  <c r="BF243" i="10"/>
  <c r="T243" i="10"/>
  <c r="R243" i="10"/>
  <c r="P243" i="10"/>
  <c r="BI241" i="10"/>
  <c r="BH241" i="10"/>
  <c r="BG241" i="10"/>
  <c r="BF241" i="10"/>
  <c r="T241" i="10"/>
  <c r="R241" i="10"/>
  <c r="P241" i="10"/>
  <c r="BI229" i="10"/>
  <c r="BH229" i="10"/>
  <c r="BG229" i="10"/>
  <c r="BF229" i="10"/>
  <c r="T229" i="10"/>
  <c r="T228" i="10" s="1"/>
  <c r="R229" i="10"/>
  <c r="R228" i="10"/>
  <c r="P229" i="10"/>
  <c r="P228" i="10" s="1"/>
  <c r="BI222" i="10"/>
  <c r="BH222" i="10"/>
  <c r="BG222" i="10"/>
  <c r="BF222" i="10"/>
  <c r="T222" i="10"/>
  <c r="R222" i="10"/>
  <c r="P222" i="10"/>
  <c r="BI216" i="10"/>
  <c r="BH216" i="10"/>
  <c r="BG216" i="10"/>
  <c r="BF216" i="10"/>
  <c r="T216" i="10"/>
  <c r="R216" i="10"/>
  <c r="P216" i="10"/>
  <c r="BI210" i="10"/>
  <c r="BH210" i="10"/>
  <c r="BG210" i="10"/>
  <c r="BF210" i="10"/>
  <c r="T210" i="10"/>
  <c r="R210" i="10"/>
  <c r="P210" i="10"/>
  <c r="BI204" i="10"/>
  <c r="BH204" i="10"/>
  <c r="BG204" i="10"/>
  <c r="BF204" i="10"/>
  <c r="T204" i="10"/>
  <c r="R204" i="10"/>
  <c r="P204" i="10"/>
  <c r="BI201" i="10"/>
  <c r="BH201" i="10"/>
  <c r="BG201" i="10"/>
  <c r="BF201" i="10"/>
  <c r="T201" i="10"/>
  <c r="R201" i="10"/>
  <c r="P201" i="10"/>
  <c r="BI197" i="10"/>
  <c r="BH197" i="10"/>
  <c r="BG197" i="10"/>
  <c r="BF197" i="10"/>
  <c r="T197" i="10"/>
  <c r="R197" i="10"/>
  <c r="P197" i="10"/>
  <c r="BI193" i="10"/>
  <c r="BH193" i="10"/>
  <c r="BG193" i="10"/>
  <c r="BF193" i="10"/>
  <c r="T193" i="10"/>
  <c r="R193" i="10"/>
  <c r="P193" i="10"/>
  <c r="BI190" i="10"/>
  <c r="BH190" i="10"/>
  <c r="BG190" i="10"/>
  <c r="BF190" i="10"/>
  <c r="T190" i="10"/>
  <c r="R190" i="10"/>
  <c r="P190" i="10"/>
  <c r="BI188" i="10"/>
  <c r="BH188" i="10"/>
  <c r="BG188" i="10"/>
  <c r="BF188" i="10"/>
  <c r="T188" i="10"/>
  <c r="R188" i="10"/>
  <c r="P188" i="10"/>
  <c r="BI173" i="10"/>
  <c r="BH173" i="10"/>
  <c r="BG173" i="10"/>
  <c r="BF173" i="10"/>
  <c r="T173" i="10"/>
  <c r="R173" i="10"/>
  <c r="P173" i="10"/>
  <c r="BI168" i="10"/>
  <c r="BH168" i="10"/>
  <c r="BG168" i="10"/>
  <c r="BF168" i="10"/>
  <c r="T168" i="10"/>
  <c r="R168" i="10"/>
  <c r="P168" i="10"/>
  <c r="BI138" i="10"/>
  <c r="BH138" i="10"/>
  <c r="BG138" i="10"/>
  <c r="BF138" i="10"/>
  <c r="T138" i="10"/>
  <c r="R138" i="10"/>
  <c r="P138" i="10"/>
  <c r="BI128" i="10"/>
  <c r="BH128" i="10"/>
  <c r="BG128" i="10"/>
  <c r="BF128" i="10"/>
  <c r="T128" i="10"/>
  <c r="R128" i="10"/>
  <c r="P128" i="10"/>
  <c r="J123" i="10"/>
  <c r="J122" i="10"/>
  <c r="F122" i="10"/>
  <c r="F120" i="10"/>
  <c r="E118" i="10"/>
  <c r="J94" i="10"/>
  <c r="J93" i="10"/>
  <c r="F93" i="10"/>
  <c r="F91" i="10"/>
  <c r="E89" i="10"/>
  <c r="J20" i="10"/>
  <c r="E20" i="10"/>
  <c r="F123" i="10" s="1"/>
  <c r="J19" i="10"/>
  <c r="J14" i="10"/>
  <c r="J120" i="10" s="1"/>
  <c r="E7" i="10"/>
  <c r="E114" i="10" s="1"/>
  <c r="J39" i="9"/>
  <c r="J38" i="9"/>
  <c r="AY105" i="1" s="1"/>
  <c r="J37" i="9"/>
  <c r="AX105" i="1"/>
  <c r="BI216" i="9"/>
  <c r="BH216" i="9"/>
  <c r="BG216" i="9"/>
  <c r="BF216" i="9"/>
  <c r="T216" i="9"/>
  <c r="T215" i="9" s="1"/>
  <c r="R216" i="9"/>
  <c r="R215" i="9"/>
  <c r="P216" i="9"/>
  <c r="P215" i="9" s="1"/>
  <c r="BI213" i="9"/>
  <c r="BH213" i="9"/>
  <c r="BG213" i="9"/>
  <c r="BF213" i="9"/>
  <c r="T213" i="9"/>
  <c r="T212" i="9"/>
  <c r="R213" i="9"/>
  <c r="R212" i="9" s="1"/>
  <c r="P213" i="9"/>
  <c r="P212" i="9"/>
  <c r="BI211" i="9"/>
  <c r="BH211" i="9"/>
  <c r="BG211" i="9"/>
  <c r="BF211" i="9"/>
  <c r="T211" i="9"/>
  <c r="R211" i="9"/>
  <c r="P211" i="9"/>
  <c r="BI210" i="9"/>
  <c r="BH210" i="9"/>
  <c r="BG210" i="9"/>
  <c r="BF210" i="9"/>
  <c r="T210" i="9"/>
  <c r="R210" i="9"/>
  <c r="P210" i="9"/>
  <c r="BI209" i="9"/>
  <c r="BH209" i="9"/>
  <c r="BG209" i="9"/>
  <c r="BF209" i="9"/>
  <c r="T209" i="9"/>
  <c r="R209" i="9"/>
  <c r="P209" i="9"/>
  <c r="BI207" i="9"/>
  <c r="BH207" i="9"/>
  <c r="BG207" i="9"/>
  <c r="BF207" i="9"/>
  <c r="T207" i="9"/>
  <c r="R207" i="9"/>
  <c r="P207" i="9"/>
  <c r="BI206" i="9"/>
  <c r="BH206" i="9"/>
  <c r="BG206" i="9"/>
  <c r="BF206" i="9"/>
  <c r="T206" i="9"/>
  <c r="R206" i="9"/>
  <c r="P206" i="9"/>
  <c r="BI204" i="9"/>
  <c r="BH204" i="9"/>
  <c r="BG204" i="9"/>
  <c r="BF204" i="9"/>
  <c r="T204" i="9"/>
  <c r="R204" i="9"/>
  <c r="P204" i="9"/>
  <c r="BI202" i="9"/>
  <c r="BH202" i="9"/>
  <c r="BG202" i="9"/>
  <c r="BF202" i="9"/>
  <c r="T202" i="9"/>
  <c r="R202" i="9"/>
  <c r="P202" i="9"/>
  <c r="BI200" i="9"/>
  <c r="BH200" i="9"/>
  <c r="BG200" i="9"/>
  <c r="BF200" i="9"/>
  <c r="T200" i="9"/>
  <c r="R200" i="9"/>
  <c r="P200" i="9"/>
  <c r="BI199" i="9"/>
  <c r="BH199" i="9"/>
  <c r="BG199" i="9"/>
  <c r="BF199" i="9"/>
  <c r="T199" i="9"/>
  <c r="R199" i="9"/>
  <c r="P199" i="9"/>
  <c r="BI198" i="9"/>
  <c r="BH198" i="9"/>
  <c r="BG198" i="9"/>
  <c r="BF198" i="9"/>
  <c r="T198" i="9"/>
  <c r="R198" i="9"/>
  <c r="P198" i="9"/>
  <c r="BI196" i="9"/>
  <c r="BH196" i="9"/>
  <c r="BG196" i="9"/>
  <c r="BF196" i="9"/>
  <c r="T196" i="9"/>
  <c r="R196" i="9"/>
  <c r="P196" i="9"/>
  <c r="BI195" i="9"/>
  <c r="BH195" i="9"/>
  <c r="BG195" i="9"/>
  <c r="BF195" i="9"/>
  <c r="T195" i="9"/>
  <c r="R195" i="9"/>
  <c r="P195" i="9"/>
  <c r="BI193" i="9"/>
  <c r="BH193" i="9"/>
  <c r="BG193" i="9"/>
  <c r="BF193" i="9"/>
  <c r="T193" i="9"/>
  <c r="R193" i="9"/>
  <c r="P193" i="9"/>
  <c r="BI191" i="9"/>
  <c r="BH191" i="9"/>
  <c r="BG191" i="9"/>
  <c r="BF191" i="9"/>
  <c r="T191" i="9"/>
  <c r="R191" i="9"/>
  <c r="P191" i="9"/>
  <c r="BI190" i="9"/>
  <c r="BH190" i="9"/>
  <c r="BG190" i="9"/>
  <c r="BF190" i="9"/>
  <c r="T190" i="9"/>
  <c r="R190" i="9"/>
  <c r="P190" i="9"/>
  <c r="BI188" i="9"/>
  <c r="BH188" i="9"/>
  <c r="BG188" i="9"/>
  <c r="BF188" i="9"/>
  <c r="T188" i="9"/>
  <c r="R188" i="9"/>
  <c r="P188" i="9"/>
  <c r="BI186" i="9"/>
  <c r="BH186" i="9"/>
  <c r="BG186" i="9"/>
  <c r="BF186" i="9"/>
  <c r="T186" i="9"/>
  <c r="R186" i="9"/>
  <c r="P186" i="9"/>
  <c r="BI184" i="9"/>
  <c r="BH184" i="9"/>
  <c r="BG184" i="9"/>
  <c r="BF184" i="9"/>
  <c r="T184" i="9"/>
  <c r="R184" i="9"/>
  <c r="P184" i="9"/>
  <c r="BI179" i="9"/>
  <c r="BH179" i="9"/>
  <c r="BG179" i="9"/>
  <c r="BF179" i="9"/>
  <c r="T179" i="9"/>
  <c r="T178" i="9"/>
  <c r="R179" i="9"/>
  <c r="R178" i="9" s="1"/>
  <c r="P179" i="9"/>
  <c r="P178" i="9"/>
  <c r="BI176" i="9"/>
  <c r="BH176" i="9"/>
  <c r="BG176" i="9"/>
  <c r="BF176" i="9"/>
  <c r="T176" i="9"/>
  <c r="R176" i="9"/>
  <c r="P176" i="9"/>
  <c r="BI170" i="9"/>
  <c r="BH170" i="9"/>
  <c r="BG170" i="9"/>
  <c r="BF170" i="9"/>
  <c r="T170" i="9"/>
  <c r="R170" i="9"/>
  <c r="P170" i="9"/>
  <c r="BI164" i="9"/>
  <c r="BH164" i="9"/>
  <c r="BG164" i="9"/>
  <c r="BF164" i="9"/>
  <c r="T164" i="9"/>
  <c r="R164" i="9"/>
  <c r="P164" i="9"/>
  <c r="BI159" i="9"/>
  <c r="BH159" i="9"/>
  <c r="BG159" i="9"/>
  <c r="BF159" i="9"/>
  <c r="T159" i="9"/>
  <c r="R159" i="9"/>
  <c r="P159" i="9"/>
  <c r="BI153" i="9"/>
  <c r="BH153" i="9"/>
  <c r="BG153" i="9"/>
  <c r="BF153" i="9"/>
  <c r="T153" i="9"/>
  <c r="R153" i="9"/>
  <c r="P153" i="9"/>
  <c r="BI148" i="9"/>
  <c r="BH148" i="9"/>
  <c r="BG148" i="9"/>
  <c r="BF148" i="9"/>
  <c r="T148" i="9"/>
  <c r="R148" i="9"/>
  <c r="P148" i="9"/>
  <c r="BI142" i="9"/>
  <c r="BH142" i="9"/>
  <c r="BG142" i="9"/>
  <c r="BF142" i="9"/>
  <c r="T142" i="9"/>
  <c r="R142" i="9"/>
  <c r="P142" i="9"/>
  <c r="BI137" i="9"/>
  <c r="BH137" i="9"/>
  <c r="BG137" i="9"/>
  <c r="BF137" i="9"/>
  <c r="T137" i="9"/>
  <c r="R137" i="9"/>
  <c r="P137" i="9"/>
  <c r="BI132" i="9"/>
  <c r="BH132" i="9"/>
  <c r="BG132" i="9"/>
  <c r="BF132" i="9"/>
  <c r="T132" i="9"/>
  <c r="R132" i="9"/>
  <c r="P132" i="9"/>
  <c r="BI127" i="9"/>
  <c r="BH127" i="9"/>
  <c r="BG127" i="9"/>
  <c r="BF127" i="9"/>
  <c r="T127" i="9"/>
  <c r="R127" i="9"/>
  <c r="P127" i="9"/>
  <c r="J122" i="9"/>
  <c r="J121" i="9"/>
  <c r="F121" i="9"/>
  <c r="F119" i="9"/>
  <c r="E117" i="9"/>
  <c r="J94" i="9"/>
  <c r="J93" i="9"/>
  <c r="F93" i="9"/>
  <c r="F91" i="9"/>
  <c r="E89" i="9"/>
  <c r="J20" i="9"/>
  <c r="E20" i="9"/>
  <c r="F122" i="9" s="1"/>
  <c r="J19" i="9"/>
  <c r="J14" i="9"/>
  <c r="J91" i="9" s="1"/>
  <c r="E7" i="9"/>
  <c r="E85" i="9"/>
  <c r="J39" i="8"/>
  <c r="J38" i="8"/>
  <c r="AY104" i="1" s="1"/>
  <c r="J37" i="8"/>
  <c r="AX104" i="1" s="1"/>
  <c r="BI352" i="8"/>
  <c r="BH352" i="8"/>
  <c r="BG352" i="8"/>
  <c r="BF352" i="8"/>
  <c r="T352" i="8"/>
  <c r="R352" i="8"/>
  <c r="P352" i="8"/>
  <c r="BI351" i="8"/>
  <c r="BH351" i="8"/>
  <c r="BG351" i="8"/>
  <c r="BF351" i="8"/>
  <c r="T351" i="8"/>
  <c r="R351" i="8"/>
  <c r="P351" i="8"/>
  <c r="BI348" i="8"/>
  <c r="BH348" i="8"/>
  <c r="BG348" i="8"/>
  <c r="BF348" i="8"/>
  <c r="T348" i="8"/>
  <c r="T347" i="8" s="1"/>
  <c r="R348" i="8"/>
  <c r="R347" i="8" s="1"/>
  <c r="P348" i="8"/>
  <c r="P347" i="8" s="1"/>
  <c r="BI344" i="8"/>
  <c r="BH344" i="8"/>
  <c r="BG344" i="8"/>
  <c r="BF344" i="8"/>
  <c r="T344" i="8"/>
  <c r="R344" i="8"/>
  <c r="P344" i="8"/>
  <c r="BI340" i="8"/>
  <c r="BH340" i="8"/>
  <c r="BG340" i="8"/>
  <c r="BF340" i="8"/>
  <c r="T340" i="8"/>
  <c r="R340" i="8"/>
  <c r="P340" i="8"/>
  <c r="BI337" i="8"/>
  <c r="BH337" i="8"/>
  <c r="BG337" i="8"/>
  <c r="BF337" i="8"/>
  <c r="T337" i="8"/>
  <c r="R337" i="8"/>
  <c r="P337" i="8"/>
  <c r="BI335" i="8"/>
  <c r="BH335" i="8"/>
  <c r="BG335" i="8"/>
  <c r="BF335" i="8"/>
  <c r="T335" i="8"/>
  <c r="R335" i="8"/>
  <c r="P335" i="8"/>
  <c r="BI333" i="8"/>
  <c r="BH333" i="8"/>
  <c r="BG333" i="8"/>
  <c r="BF333" i="8"/>
  <c r="T333" i="8"/>
  <c r="R333" i="8"/>
  <c r="P333" i="8"/>
  <c r="BI332" i="8"/>
  <c r="BH332" i="8"/>
  <c r="BG332" i="8"/>
  <c r="BF332" i="8"/>
  <c r="T332" i="8"/>
  <c r="R332" i="8"/>
  <c r="P332" i="8"/>
  <c r="BI330" i="8"/>
  <c r="BH330" i="8"/>
  <c r="BG330" i="8"/>
  <c r="BF330" i="8"/>
  <c r="T330" i="8"/>
  <c r="R330" i="8"/>
  <c r="P330" i="8"/>
  <c r="BI329" i="8"/>
  <c r="BH329" i="8"/>
  <c r="BG329" i="8"/>
  <c r="BF329" i="8"/>
  <c r="T329" i="8"/>
  <c r="R329" i="8"/>
  <c r="P329" i="8"/>
  <c r="BI327" i="8"/>
  <c r="BH327" i="8"/>
  <c r="BG327" i="8"/>
  <c r="BF327" i="8"/>
  <c r="T327" i="8"/>
  <c r="R327" i="8"/>
  <c r="P327" i="8"/>
  <c r="BI325" i="8"/>
  <c r="BH325" i="8"/>
  <c r="BG325" i="8"/>
  <c r="BF325" i="8"/>
  <c r="T325" i="8"/>
  <c r="R325" i="8"/>
  <c r="P325" i="8"/>
  <c r="BI323" i="8"/>
  <c r="BH323" i="8"/>
  <c r="BG323" i="8"/>
  <c r="BF323" i="8"/>
  <c r="T323" i="8"/>
  <c r="R323" i="8"/>
  <c r="P323" i="8"/>
  <c r="BI321" i="8"/>
  <c r="BH321" i="8"/>
  <c r="BG321" i="8"/>
  <c r="BF321" i="8"/>
  <c r="T321" i="8"/>
  <c r="R321" i="8"/>
  <c r="P321" i="8"/>
  <c r="BI319" i="8"/>
  <c r="BH319" i="8"/>
  <c r="BG319" i="8"/>
  <c r="BF319" i="8"/>
  <c r="T319" i="8"/>
  <c r="R319" i="8"/>
  <c r="P319" i="8"/>
  <c r="BI318" i="8"/>
  <c r="BH318" i="8"/>
  <c r="BG318" i="8"/>
  <c r="BF318" i="8"/>
  <c r="T318" i="8"/>
  <c r="R318" i="8"/>
  <c r="P318" i="8"/>
  <c r="BI317" i="8"/>
  <c r="BH317" i="8"/>
  <c r="BG317" i="8"/>
  <c r="BF317" i="8"/>
  <c r="T317" i="8"/>
  <c r="R317" i="8"/>
  <c r="P317" i="8"/>
  <c r="BI316" i="8"/>
  <c r="BH316" i="8"/>
  <c r="BG316" i="8"/>
  <c r="BF316" i="8"/>
  <c r="T316" i="8"/>
  <c r="R316" i="8"/>
  <c r="P316" i="8"/>
  <c r="BI315" i="8"/>
  <c r="BH315" i="8"/>
  <c r="BG315" i="8"/>
  <c r="BF315" i="8"/>
  <c r="T315" i="8"/>
  <c r="R315" i="8"/>
  <c r="P315" i="8"/>
  <c r="BI314" i="8"/>
  <c r="BH314" i="8"/>
  <c r="BG314" i="8"/>
  <c r="BF314" i="8"/>
  <c r="T314" i="8"/>
  <c r="R314" i="8"/>
  <c r="P314" i="8"/>
  <c r="BI312" i="8"/>
  <c r="BH312" i="8"/>
  <c r="BG312" i="8"/>
  <c r="BF312" i="8"/>
  <c r="T312" i="8"/>
  <c r="R312" i="8"/>
  <c r="P312" i="8"/>
  <c r="BI311" i="8"/>
  <c r="BH311" i="8"/>
  <c r="BG311" i="8"/>
  <c r="BF311" i="8"/>
  <c r="T311" i="8"/>
  <c r="R311" i="8"/>
  <c r="P311" i="8"/>
  <c r="BI309" i="8"/>
  <c r="BH309" i="8"/>
  <c r="BG309" i="8"/>
  <c r="BF309" i="8"/>
  <c r="T309" i="8"/>
  <c r="R309" i="8"/>
  <c r="P309" i="8"/>
  <c r="BI308" i="8"/>
  <c r="BH308" i="8"/>
  <c r="BG308" i="8"/>
  <c r="BF308" i="8"/>
  <c r="T308" i="8"/>
  <c r="R308" i="8"/>
  <c r="P308" i="8"/>
  <c r="BI306" i="8"/>
  <c r="BH306" i="8"/>
  <c r="BG306" i="8"/>
  <c r="BF306" i="8"/>
  <c r="T306" i="8"/>
  <c r="R306" i="8"/>
  <c r="P306" i="8"/>
  <c r="BI305" i="8"/>
  <c r="BH305" i="8"/>
  <c r="BG305" i="8"/>
  <c r="BF305" i="8"/>
  <c r="T305" i="8"/>
  <c r="R305" i="8"/>
  <c r="P305" i="8"/>
  <c r="BI303" i="8"/>
  <c r="BH303" i="8"/>
  <c r="BG303" i="8"/>
  <c r="BF303" i="8"/>
  <c r="T303" i="8"/>
  <c r="R303" i="8"/>
  <c r="P303" i="8"/>
  <c r="BI302" i="8"/>
  <c r="BH302" i="8"/>
  <c r="BG302" i="8"/>
  <c r="BF302" i="8"/>
  <c r="T302" i="8"/>
  <c r="R302" i="8"/>
  <c r="P302" i="8"/>
  <c r="BI300" i="8"/>
  <c r="BH300" i="8"/>
  <c r="BG300" i="8"/>
  <c r="BF300" i="8"/>
  <c r="T300" i="8"/>
  <c r="R300" i="8"/>
  <c r="P300" i="8"/>
  <c r="BI298" i="8"/>
  <c r="BH298" i="8"/>
  <c r="BG298" i="8"/>
  <c r="BF298" i="8"/>
  <c r="T298" i="8"/>
  <c r="R298" i="8"/>
  <c r="P298" i="8"/>
  <c r="BI296" i="8"/>
  <c r="BH296" i="8"/>
  <c r="BG296" i="8"/>
  <c r="BF296" i="8"/>
  <c r="T296" i="8"/>
  <c r="R296" i="8"/>
  <c r="P296" i="8"/>
  <c r="BI295" i="8"/>
  <c r="BH295" i="8"/>
  <c r="BG295" i="8"/>
  <c r="BF295" i="8"/>
  <c r="T295" i="8"/>
  <c r="R295" i="8"/>
  <c r="P295" i="8"/>
  <c r="BI294" i="8"/>
  <c r="BH294" i="8"/>
  <c r="BG294" i="8"/>
  <c r="BF294" i="8"/>
  <c r="T294" i="8"/>
  <c r="R294" i="8"/>
  <c r="P294" i="8"/>
  <c r="BI292" i="8"/>
  <c r="BH292" i="8"/>
  <c r="BG292" i="8"/>
  <c r="BF292" i="8"/>
  <c r="T292" i="8"/>
  <c r="R292" i="8"/>
  <c r="P292" i="8"/>
  <c r="BI291" i="8"/>
  <c r="BH291" i="8"/>
  <c r="BG291" i="8"/>
  <c r="BF291" i="8"/>
  <c r="T291" i="8"/>
  <c r="R291" i="8"/>
  <c r="P291" i="8"/>
  <c r="BI290" i="8"/>
  <c r="BH290" i="8"/>
  <c r="BG290" i="8"/>
  <c r="BF290" i="8"/>
  <c r="T290" i="8"/>
  <c r="R290" i="8"/>
  <c r="P290" i="8"/>
  <c r="BI289" i="8"/>
  <c r="BH289" i="8"/>
  <c r="BG289" i="8"/>
  <c r="BF289" i="8"/>
  <c r="T289" i="8"/>
  <c r="R289" i="8"/>
  <c r="P289" i="8"/>
  <c r="BI287" i="8"/>
  <c r="BH287" i="8"/>
  <c r="BG287" i="8"/>
  <c r="BF287" i="8"/>
  <c r="T287" i="8"/>
  <c r="R287" i="8"/>
  <c r="P287" i="8"/>
  <c r="BI286" i="8"/>
  <c r="BH286" i="8"/>
  <c r="BG286" i="8"/>
  <c r="BF286" i="8"/>
  <c r="T286" i="8"/>
  <c r="R286" i="8"/>
  <c r="P286" i="8"/>
  <c r="BI284" i="8"/>
  <c r="BH284" i="8"/>
  <c r="BG284" i="8"/>
  <c r="BF284" i="8"/>
  <c r="T284" i="8"/>
  <c r="R284" i="8"/>
  <c r="P284" i="8"/>
  <c r="BI283" i="8"/>
  <c r="BH283" i="8"/>
  <c r="BG283" i="8"/>
  <c r="BF283" i="8"/>
  <c r="T283" i="8"/>
  <c r="R283" i="8"/>
  <c r="P283" i="8"/>
  <c r="BI282" i="8"/>
  <c r="BH282" i="8"/>
  <c r="BG282" i="8"/>
  <c r="BF282" i="8"/>
  <c r="T282" i="8"/>
  <c r="R282" i="8"/>
  <c r="P282" i="8"/>
  <c r="BI281" i="8"/>
  <c r="BH281" i="8"/>
  <c r="BG281" i="8"/>
  <c r="BF281" i="8"/>
  <c r="T281" i="8"/>
  <c r="R281" i="8"/>
  <c r="P281" i="8"/>
  <c r="BI280" i="8"/>
  <c r="BH280" i="8"/>
  <c r="BG280" i="8"/>
  <c r="BF280" i="8"/>
  <c r="T280" i="8"/>
  <c r="R280" i="8"/>
  <c r="P280" i="8"/>
  <c r="BI279" i="8"/>
  <c r="BH279" i="8"/>
  <c r="BG279" i="8"/>
  <c r="BF279" i="8"/>
  <c r="T279" i="8"/>
  <c r="R279" i="8"/>
  <c r="P279" i="8"/>
  <c r="BI278" i="8"/>
  <c r="BH278" i="8"/>
  <c r="BG278" i="8"/>
  <c r="BF278" i="8"/>
  <c r="T278" i="8"/>
  <c r="R278" i="8"/>
  <c r="P278" i="8"/>
  <c r="BI277" i="8"/>
  <c r="BH277" i="8"/>
  <c r="BG277" i="8"/>
  <c r="BF277" i="8"/>
  <c r="T277" i="8"/>
  <c r="R277" i="8"/>
  <c r="P277" i="8"/>
  <c r="BI276" i="8"/>
  <c r="BH276" i="8"/>
  <c r="BG276" i="8"/>
  <c r="BF276" i="8"/>
  <c r="T276" i="8"/>
  <c r="R276" i="8"/>
  <c r="P276" i="8"/>
  <c r="BI275" i="8"/>
  <c r="BH275" i="8"/>
  <c r="BG275" i="8"/>
  <c r="BF275" i="8"/>
  <c r="T275" i="8"/>
  <c r="R275" i="8"/>
  <c r="P275" i="8"/>
  <c r="BI273" i="8"/>
  <c r="BH273" i="8"/>
  <c r="BG273" i="8"/>
  <c r="BF273" i="8"/>
  <c r="T273" i="8"/>
  <c r="R273" i="8"/>
  <c r="P273" i="8"/>
  <c r="BI272" i="8"/>
  <c r="BH272" i="8"/>
  <c r="BG272" i="8"/>
  <c r="BF272" i="8"/>
  <c r="T272" i="8"/>
  <c r="R272" i="8"/>
  <c r="P272" i="8"/>
  <c r="BI271" i="8"/>
  <c r="BH271" i="8"/>
  <c r="BG271" i="8"/>
  <c r="BF271" i="8"/>
  <c r="T271" i="8"/>
  <c r="R271" i="8"/>
  <c r="P271" i="8"/>
  <c r="BI270" i="8"/>
  <c r="BH270" i="8"/>
  <c r="BG270" i="8"/>
  <c r="BF270" i="8"/>
  <c r="T270" i="8"/>
  <c r="R270" i="8"/>
  <c r="P270" i="8"/>
  <c r="BI269" i="8"/>
  <c r="BH269" i="8"/>
  <c r="BG269" i="8"/>
  <c r="BF269" i="8"/>
  <c r="T269" i="8"/>
  <c r="R269" i="8"/>
  <c r="P269" i="8"/>
  <c r="BI267" i="8"/>
  <c r="BH267" i="8"/>
  <c r="BG267" i="8"/>
  <c r="BF267" i="8"/>
  <c r="T267" i="8"/>
  <c r="R267" i="8"/>
  <c r="P267" i="8"/>
  <c r="BI265" i="8"/>
  <c r="BH265" i="8"/>
  <c r="BG265" i="8"/>
  <c r="BF265" i="8"/>
  <c r="T265" i="8"/>
  <c r="R265" i="8"/>
  <c r="P265" i="8"/>
  <c r="BI263" i="8"/>
  <c r="BH263" i="8"/>
  <c r="BG263" i="8"/>
  <c r="BF263" i="8"/>
  <c r="T263" i="8"/>
  <c r="R263" i="8"/>
  <c r="P263" i="8"/>
  <c r="BI261" i="8"/>
  <c r="BH261" i="8"/>
  <c r="BG261" i="8"/>
  <c r="BF261" i="8"/>
  <c r="T261" i="8"/>
  <c r="R261" i="8"/>
  <c r="P261" i="8"/>
  <c r="BI259" i="8"/>
  <c r="BH259" i="8"/>
  <c r="BG259" i="8"/>
  <c r="BF259" i="8"/>
  <c r="T259" i="8"/>
  <c r="R259" i="8"/>
  <c r="P259" i="8"/>
  <c r="BI256" i="8"/>
  <c r="BH256" i="8"/>
  <c r="BG256" i="8"/>
  <c r="BF256" i="8"/>
  <c r="T256" i="8"/>
  <c r="T244" i="8" s="1"/>
  <c r="R256" i="8"/>
  <c r="P256" i="8"/>
  <c r="BI245" i="8"/>
  <c r="BH245" i="8"/>
  <c r="BG245" i="8"/>
  <c r="BF245" i="8"/>
  <c r="T245" i="8"/>
  <c r="R245" i="8"/>
  <c r="R244" i="8" s="1"/>
  <c r="P245" i="8"/>
  <c r="P244" i="8" s="1"/>
  <c r="BI242" i="8"/>
  <c r="BH242" i="8"/>
  <c r="BG242" i="8"/>
  <c r="BF242" i="8"/>
  <c r="T242" i="8"/>
  <c r="R242" i="8"/>
  <c r="P242" i="8"/>
  <c r="BI234" i="8"/>
  <c r="BH234" i="8"/>
  <c r="BG234" i="8"/>
  <c r="BF234" i="8"/>
  <c r="T234" i="8"/>
  <c r="R234" i="8"/>
  <c r="P234" i="8"/>
  <c r="BI228" i="8"/>
  <c r="BH228" i="8"/>
  <c r="BG228" i="8"/>
  <c r="BF228" i="8"/>
  <c r="T228" i="8"/>
  <c r="R228" i="8"/>
  <c r="P228" i="8"/>
  <c r="BI222" i="8"/>
  <c r="BH222" i="8"/>
  <c r="BG222" i="8"/>
  <c r="BF222" i="8"/>
  <c r="T222" i="8"/>
  <c r="R222" i="8"/>
  <c r="P222" i="8"/>
  <c r="BI219" i="8"/>
  <c r="BH219" i="8"/>
  <c r="BG219" i="8"/>
  <c r="BF219" i="8"/>
  <c r="T219" i="8"/>
  <c r="R219" i="8"/>
  <c r="P219" i="8"/>
  <c r="BI215" i="8"/>
  <c r="BH215" i="8"/>
  <c r="BG215" i="8"/>
  <c r="BF215" i="8"/>
  <c r="T215" i="8"/>
  <c r="R215" i="8"/>
  <c r="P215" i="8"/>
  <c r="BI211" i="8"/>
  <c r="BH211" i="8"/>
  <c r="BG211" i="8"/>
  <c r="BF211" i="8"/>
  <c r="T211" i="8"/>
  <c r="R211" i="8"/>
  <c r="P211" i="8"/>
  <c r="BI208" i="8"/>
  <c r="BH208" i="8"/>
  <c r="BG208" i="8"/>
  <c r="BF208" i="8"/>
  <c r="T208" i="8"/>
  <c r="R208" i="8"/>
  <c r="P208" i="8"/>
  <c r="BI206" i="8"/>
  <c r="BH206" i="8"/>
  <c r="BG206" i="8"/>
  <c r="BF206" i="8"/>
  <c r="T206" i="8"/>
  <c r="R206" i="8"/>
  <c r="P206" i="8"/>
  <c r="BI181" i="8"/>
  <c r="BH181" i="8"/>
  <c r="BG181" i="8"/>
  <c r="BF181" i="8"/>
  <c r="T181" i="8"/>
  <c r="R181" i="8"/>
  <c r="P181" i="8"/>
  <c r="BI176" i="8"/>
  <c r="BH176" i="8"/>
  <c r="BG176" i="8"/>
  <c r="BF176" i="8"/>
  <c r="T176" i="8"/>
  <c r="R176" i="8"/>
  <c r="P176" i="8"/>
  <c r="BI140" i="8"/>
  <c r="BH140" i="8"/>
  <c r="BG140" i="8"/>
  <c r="BF140" i="8"/>
  <c r="T140" i="8"/>
  <c r="R140" i="8"/>
  <c r="P140" i="8"/>
  <c r="BI128" i="8"/>
  <c r="BH128" i="8"/>
  <c r="BG128" i="8"/>
  <c r="BF128" i="8"/>
  <c r="T128" i="8"/>
  <c r="R128" i="8"/>
  <c r="P128" i="8"/>
  <c r="J123" i="8"/>
  <c r="J122" i="8"/>
  <c r="F122" i="8"/>
  <c r="F120" i="8"/>
  <c r="E118" i="8"/>
  <c r="J94" i="8"/>
  <c r="J93" i="8"/>
  <c r="F93" i="8"/>
  <c r="F91" i="8"/>
  <c r="E89" i="8"/>
  <c r="J20" i="8"/>
  <c r="E20" i="8"/>
  <c r="F94" i="8" s="1"/>
  <c r="J19" i="8"/>
  <c r="J14" i="8"/>
  <c r="J120" i="8"/>
  <c r="E7" i="8"/>
  <c r="E85" i="8" s="1"/>
  <c r="J39" i="7"/>
  <c r="J38" i="7"/>
  <c r="AY102" i="1" s="1"/>
  <c r="J37" i="7"/>
  <c r="AX102" i="1" s="1"/>
  <c r="BI340" i="7"/>
  <c r="BH340" i="7"/>
  <c r="BG340" i="7"/>
  <c r="BF340" i="7"/>
  <c r="T340" i="7"/>
  <c r="T339" i="7" s="1"/>
  <c r="R340" i="7"/>
  <c r="R339" i="7" s="1"/>
  <c r="P340" i="7"/>
  <c r="P339" i="7" s="1"/>
  <c r="BI337" i="7"/>
  <c r="BH337" i="7"/>
  <c r="BG337" i="7"/>
  <c r="BF337" i="7"/>
  <c r="T337" i="7"/>
  <c r="T336" i="7" s="1"/>
  <c r="R337" i="7"/>
  <c r="R336" i="7" s="1"/>
  <c r="P337" i="7"/>
  <c r="P336" i="7" s="1"/>
  <c r="BI335" i="7"/>
  <c r="BH335" i="7"/>
  <c r="BG335" i="7"/>
  <c r="BF335" i="7"/>
  <c r="T335" i="7"/>
  <c r="R335" i="7"/>
  <c r="P335" i="7"/>
  <c r="BI333" i="7"/>
  <c r="BH333" i="7"/>
  <c r="BG333" i="7"/>
  <c r="BF333" i="7"/>
  <c r="T333" i="7"/>
  <c r="R333" i="7"/>
  <c r="P333" i="7"/>
  <c r="BI331" i="7"/>
  <c r="BH331" i="7"/>
  <c r="BG331" i="7"/>
  <c r="BF331" i="7"/>
  <c r="T331" i="7"/>
  <c r="R331" i="7"/>
  <c r="P331" i="7"/>
  <c r="BI330" i="7"/>
  <c r="BH330" i="7"/>
  <c r="BG330" i="7"/>
  <c r="BF330" i="7"/>
  <c r="T330" i="7"/>
  <c r="R330" i="7"/>
  <c r="P330" i="7"/>
  <c r="BI327" i="7"/>
  <c r="BH327" i="7"/>
  <c r="BG327" i="7"/>
  <c r="BF327" i="7"/>
  <c r="T327" i="7"/>
  <c r="R327" i="7"/>
  <c r="P327" i="7"/>
  <c r="BI323" i="7"/>
  <c r="BH323" i="7"/>
  <c r="BG323" i="7"/>
  <c r="BF323" i="7"/>
  <c r="T323" i="7"/>
  <c r="R323" i="7"/>
  <c r="P323" i="7"/>
  <c r="BI319" i="7"/>
  <c r="BH319" i="7"/>
  <c r="BG319" i="7"/>
  <c r="BF319" i="7"/>
  <c r="T319" i="7"/>
  <c r="T318" i="7" s="1"/>
  <c r="R319" i="7"/>
  <c r="R318" i="7" s="1"/>
  <c r="P319" i="7"/>
  <c r="P318" i="7" s="1"/>
  <c r="BI316" i="7"/>
  <c r="BH316" i="7"/>
  <c r="BG316" i="7"/>
  <c r="BF316" i="7"/>
  <c r="T316" i="7"/>
  <c r="R316" i="7"/>
  <c r="P316" i="7"/>
  <c r="BI310" i="7"/>
  <c r="BH310" i="7"/>
  <c r="BG310" i="7"/>
  <c r="BF310" i="7"/>
  <c r="T310" i="7"/>
  <c r="R310" i="7"/>
  <c r="P310" i="7"/>
  <c r="BI304" i="7"/>
  <c r="BH304" i="7"/>
  <c r="BG304" i="7"/>
  <c r="BF304" i="7"/>
  <c r="T304" i="7"/>
  <c r="R304" i="7"/>
  <c r="P304" i="7"/>
  <c r="BI302" i="7"/>
  <c r="BH302" i="7"/>
  <c r="BG302" i="7"/>
  <c r="BF302" i="7"/>
  <c r="T302" i="7"/>
  <c r="R302" i="7"/>
  <c r="P302" i="7"/>
  <c r="BI299" i="7"/>
  <c r="BH299" i="7"/>
  <c r="BG299" i="7"/>
  <c r="BF299" i="7"/>
  <c r="T299" i="7"/>
  <c r="R299" i="7"/>
  <c r="P299" i="7"/>
  <c r="BI293" i="7"/>
  <c r="BH293" i="7"/>
  <c r="BG293" i="7"/>
  <c r="BF293" i="7"/>
  <c r="T293" i="7"/>
  <c r="R293" i="7"/>
  <c r="P293" i="7"/>
  <c r="BI290" i="7"/>
  <c r="BH290" i="7"/>
  <c r="BG290" i="7"/>
  <c r="BF290" i="7"/>
  <c r="T290" i="7"/>
  <c r="R290" i="7"/>
  <c r="P290" i="7"/>
  <c r="BI284" i="7"/>
  <c r="BH284" i="7"/>
  <c r="BG284" i="7"/>
  <c r="BF284" i="7"/>
  <c r="T284" i="7"/>
  <c r="R284" i="7"/>
  <c r="P284" i="7"/>
  <c r="BI282" i="7"/>
  <c r="BH282" i="7"/>
  <c r="BG282" i="7"/>
  <c r="BF282" i="7"/>
  <c r="T282" i="7"/>
  <c r="R282" i="7"/>
  <c r="P282" i="7"/>
  <c r="BI213" i="7"/>
  <c r="BH213" i="7"/>
  <c r="BG213" i="7"/>
  <c r="BF213" i="7"/>
  <c r="T213" i="7"/>
  <c r="R213" i="7"/>
  <c r="P213" i="7"/>
  <c r="BI208" i="7"/>
  <c r="BH208" i="7"/>
  <c r="BG208" i="7"/>
  <c r="BF208" i="7"/>
  <c r="T208" i="7"/>
  <c r="R208" i="7"/>
  <c r="P208" i="7"/>
  <c r="BI127" i="7"/>
  <c r="BH127" i="7"/>
  <c r="BG127" i="7"/>
  <c r="BF127" i="7"/>
  <c r="T127" i="7"/>
  <c r="R127" i="7"/>
  <c r="P127" i="7"/>
  <c r="J122" i="7"/>
  <c r="J121" i="7"/>
  <c r="F121" i="7"/>
  <c r="F119" i="7"/>
  <c r="E117" i="7"/>
  <c r="J94" i="7"/>
  <c r="J93" i="7"/>
  <c r="F93" i="7"/>
  <c r="F91" i="7"/>
  <c r="E89" i="7"/>
  <c r="J20" i="7"/>
  <c r="E20" i="7"/>
  <c r="F94" i="7"/>
  <c r="J19" i="7"/>
  <c r="J14" i="7"/>
  <c r="J119" i="7" s="1"/>
  <c r="E7" i="7"/>
  <c r="E113" i="7" s="1"/>
  <c r="J39" i="6"/>
  <c r="J38" i="6"/>
  <c r="AY101" i="1"/>
  <c r="J37" i="6"/>
  <c r="AX101" i="1" s="1"/>
  <c r="BI442" i="6"/>
  <c r="BH442" i="6"/>
  <c r="BG442" i="6"/>
  <c r="BF442" i="6"/>
  <c r="T442" i="6"/>
  <c r="T441" i="6"/>
  <c r="R442" i="6"/>
  <c r="R441" i="6" s="1"/>
  <c r="P442" i="6"/>
  <c r="P441" i="6"/>
  <c r="BI439" i="6"/>
  <c r="BH439" i="6"/>
  <c r="BG439" i="6"/>
  <c r="BF439" i="6"/>
  <c r="T439" i="6"/>
  <c r="T438" i="6" s="1"/>
  <c r="R439" i="6"/>
  <c r="R438" i="6"/>
  <c r="P439" i="6"/>
  <c r="P438" i="6" s="1"/>
  <c r="BI434" i="6"/>
  <c r="BH434" i="6"/>
  <c r="BG434" i="6"/>
  <c r="BF434" i="6"/>
  <c r="T434" i="6"/>
  <c r="R434" i="6"/>
  <c r="P434" i="6"/>
  <c r="BI430" i="6"/>
  <c r="BH430" i="6"/>
  <c r="BG430" i="6"/>
  <c r="BF430" i="6"/>
  <c r="T430" i="6"/>
  <c r="R430" i="6"/>
  <c r="P430" i="6"/>
  <c r="BI427" i="6"/>
  <c r="BH427" i="6"/>
  <c r="BG427" i="6"/>
  <c r="BF427" i="6"/>
  <c r="T427" i="6"/>
  <c r="R427" i="6"/>
  <c r="P427" i="6"/>
  <c r="BI424" i="6"/>
  <c r="BH424" i="6"/>
  <c r="BG424" i="6"/>
  <c r="BF424" i="6"/>
  <c r="T424" i="6"/>
  <c r="R424" i="6"/>
  <c r="P424" i="6"/>
  <c r="BI421" i="6"/>
  <c r="BH421" i="6"/>
  <c r="BG421" i="6"/>
  <c r="BF421" i="6"/>
  <c r="T421" i="6"/>
  <c r="R421" i="6"/>
  <c r="P421" i="6"/>
  <c r="BI419" i="6"/>
  <c r="BH419" i="6"/>
  <c r="BG419" i="6"/>
  <c r="BF419" i="6"/>
  <c r="T419" i="6"/>
  <c r="R419" i="6"/>
  <c r="P419" i="6"/>
  <c r="BI417" i="6"/>
  <c r="BH417" i="6"/>
  <c r="BG417" i="6"/>
  <c r="BF417" i="6"/>
  <c r="T417" i="6"/>
  <c r="R417" i="6"/>
  <c r="P417" i="6"/>
  <c r="BI414" i="6"/>
  <c r="BH414" i="6"/>
  <c r="BG414" i="6"/>
  <c r="BF414" i="6"/>
  <c r="T414" i="6"/>
  <c r="R414" i="6"/>
  <c r="P414" i="6"/>
  <c r="BI412" i="6"/>
  <c r="BH412" i="6"/>
  <c r="BG412" i="6"/>
  <c r="BF412" i="6"/>
  <c r="T412" i="6"/>
  <c r="R412" i="6"/>
  <c r="P412" i="6"/>
  <c r="BI409" i="6"/>
  <c r="BH409" i="6"/>
  <c r="BG409" i="6"/>
  <c r="BF409" i="6"/>
  <c r="T409" i="6"/>
  <c r="R409" i="6"/>
  <c r="P409" i="6"/>
  <c r="BI407" i="6"/>
  <c r="BH407" i="6"/>
  <c r="BG407" i="6"/>
  <c r="BF407" i="6"/>
  <c r="T407" i="6"/>
  <c r="R407" i="6"/>
  <c r="P407" i="6"/>
  <c r="BI405" i="6"/>
  <c r="BH405" i="6"/>
  <c r="BG405" i="6"/>
  <c r="BF405" i="6"/>
  <c r="T405" i="6"/>
  <c r="R405" i="6"/>
  <c r="P405" i="6"/>
  <c r="BI402" i="6"/>
  <c r="BH402" i="6"/>
  <c r="BG402" i="6"/>
  <c r="BF402" i="6"/>
  <c r="T402" i="6"/>
  <c r="R402" i="6"/>
  <c r="P402" i="6"/>
  <c r="BI400" i="6"/>
  <c r="BH400" i="6"/>
  <c r="BG400" i="6"/>
  <c r="BF400" i="6"/>
  <c r="T400" i="6"/>
  <c r="R400" i="6"/>
  <c r="P400" i="6"/>
  <c r="BI397" i="6"/>
  <c r="BH397" i="6"/>
  <c r="BG397" i="6"/>
  <c r="BF397" i="6"/>
  <c r="T397" i="6"/>
  <c r="R397" i="6"/>
  <c r="P397" i="6"/>
  <c r="BI396" i="6"/>
  <c r="BH396" i="6"/>
  <c r="BG396" i="6"/>
  <c r="BF396" i="6"/>
  <c r="T396" i="6"/>
  <c r="R396" i="6"/>
  <c r="P396" i="6"/>
  <c r="BI395" i="6"/>
  <c r="BH395" i="6"/>
  <c r="BG395" i="6"/>
  <c r="BF395" i="6"/>
  <c r="T395" i="6"/>
  <c r="R395" i="6"/>
  <c r="P395" i="6"/>
  <c r="BI394" i="6"/>
  <c r="BH394" i="6"/>
  <c r="BG394" i="6"/>
  <c r="BF394" i="6"/>
  <c r="T394" i="6"/>
  <c r="R394" i="6"/>
  <c r="P394" i="6"/>
  <c r="BI391" i="6"/>
  <c r="BH391" i="6"/>
  <c r="BG391" i="6"/>
  <c r="BF391" i="6"/>
  <c r="T391" i="6"/>
  <c r="R391" i="6"/>
  <c r="P391" i="6"/>
  <c r="BI390" i="6"/>
  <c r="BH390" i="6"/>
  <c r="BG390" i="6"/>
  <c r="BF390" i="6"/>
  <c r="T390" i="6"/>
  <c r="R390" i="6"/>
  <c r="P390" i="6"/>
  <c r="BI388" i="6"/>
  <c r="BH388" i="6"/>
  <c r="BG388" i="6"/>
  <c r="BF388" i="6"/>
  <c r="T388" i="6"/>
  <c r="R388" i="6"/>
  <c r="P388" i="6"/>
  <c r="BI387" i="6"/>
  <c r="BH387" i="6"/>
  <c r="BG387" i="6"/>
  <c r="BF387" i="6"/>
  <c r="T387" i="6"/>
  <c r="R387" i="6"/>
  <c r="P387" i="6"/>
  <c r="BI384" i="6"/>
  <c r="BH384" i="6"/>
  <c r="BG384" i="6"/>
  <c r="BF384" i="6"/>
  <c r="T384" i="6"/>
  <c r="R384" i="6"/>
  <c r="P384" i="6"/>
  <c r="BI368" i="6"/>
  <c r="BH368" i="6"/>
  <c r="BG368" i="6"/>
  <c r="BF368" i="6"/>
  <c r="T368" i="6"/>
  <c r="R368" i="6"/>
  <c r="P368" i="6"/>
  <c r="BI364" i="6"/>
  <c r="BH364" i="6"/>
  <c r="BG364" i="6"/>
  <c r="BF364" i="6"/>
  <c r="T364" i="6"/>
  <c r="T363" i="6"/>
  <c r="R364" i="6"/>
  <c r="R363" i="6"/>
  <c r="P364" i="6"/>
  <c r="P363" i="6"/>
  <c r="BI361" i="6"/>
  <c r="BH361" i="6"/>
  <c r="BG361" i="6"/>
  <c r="BF361" i="6"/>
  <c r="T361" i="6"/>
  <c r="R361" i="6"/>
  <c r="P361" i="6"/>
  <c r="BI359" i="6"/>
  <c r="BH359" i="6"/>
  <c r="BG359" i="6"/>
  <c r="BF359" i="6"/>
  <c r="T359" i="6"/>
  <c r="R359" i="6"/>
  <c r="P359" i="6"/>
  <c r="BI357" i="6"/>
  <c r="BH357" i="6"/>
  <c r="BG357" i="6"/>
  <c r="BF357" i="6"/>
  <c r="T357" i="6"/>
  <c r="R357" i="6"/>
  <c r="P357" i="6"/>
  <c r="BI355" i="6"/>
  <c r="BH355" i="6"/>
  <c r="BG355" i="6"/>
  <c r="BF355" i="6"/>
  <c r="T355" i="6"/>
  <c r="R355" i="6"/>
  <c r="P355" i="6"/>
  <c r="BI353" i="6"/>
  <c r="BH353" i="6"/>
  <c r="BG353" i="6"/>
  <c r="BF353" i="6"/>
  <c r="T353" i="6"/>
  <c r="R353" i="6"/>
  <c r="P353" i="6"/>
  <c r="BI351" i="6"/>
  <c r="BH351" i="6"/>
  <c r="BG351" i="6"/>
  <c r="BF351" i="6"/>
  <c r="T351" i="6"/>
  <c r="R351" i="6"/>
  <c r="P351" i="6"/>
  <c r="BI348" i="6"/>
  <c r="BH348" i="6"/>
  <c r="BG348" i="6"/>
  <c r="BF348" i="6"/>
  <c r="T348" i="6"/>
  <c r="R348" i="6"/>
  <c r="P348" i="6"/>
  <c r="BI345" i="6"/>
  <c r="BH345" i="6"/>
  <c r="BG345" i="6"/>
  <c r="BF345" i="6"/>
  <c r="T345" i="6"/>
  <c r="R345" i="6"/>
  <c r="P345" i="6"/>
  <c r="BI342" i="6"/>
  <c r="BH342" i="6"/>
  <c r="BG342" i="6"/>
  <c r="BF342" i="6"/>
  <c r="T342" i="6"/>
  <c r="R342" i="6"/>
  <c r="P342" i="6"/>
  <c r="BI336" i="6"/>
  <c r="BH336" i="6"/>
  <c r="BG336" i="6"/>
  <c r="BF336" i="6"/>
  <c r="T336" i="6"/>
  <c r="R336" i="6"/>
  <c r="P336" i="6"/>
  <c r="BI328" i="6"/>
  <c r="BH328" i="6"/>
  <c r="BG328" i="6"/>
  <c r="BF328" i="6"/>
  <c r="T328" i="6"/>
  <c r="R328" i="6"/>
  <c r="P328" i="6"/>
  <c r="BI320" i="6"/>
  <c r="BH320" i="6"/>
  <c r="BG320" i="6"/>
  <c r="BF320" i="6"/>
  <c r="T320" i="6"/>
  <c r="R320" i="6"/>
  <c r="P320" i="6"/>
  <c r="BI315" i="6"/>
  <c r="BH315" i="6"/>
  <c r="BG315" i="6"/>
  <c r="BF315" i="6"/>
  <c r="T315" i="6"/>
  <c r="R315" i="6"/>
  <c r="P315" i="6"/>
  <c r="BI309" i="6"/>
  <c r="BH309" i="6"/>
  <c r="BG309" i="6"/>
  <c r="BF309" i="6"/>
  <c r="T309" i="6"/>
  <c r="R309" i="6"/>
  <c r="P309" i="6"/>
  <c r="BI303" i="6"/>
  <c r="BH303" i="6"/>
  <c r="BG303" i="6"/>
  <c r="BF303" i="6"/>
  <c r="T303" i="6"/>
  <c r="R303" i="6"/>
  <c r="P303" i="6"/>
  <c r="BI297" i="6"/>
  <c r="BH297" i="6"/>
  <c r="BG297" i="6"/>
  <c r="BF297" i="6"/>
  <c r="T297" i="6"/>
  <c r="R297" i="6"/>
  <c r="P297" i="6"/>
  <c r="BI295" i="6"/>
  <c r="BH295" i="6"/>
  <c r="BG295" i="6"/>
  <c r="BF295" i="6"/>
  <c r="T295" i="6"/>
  <c r="R295" i="6"/>
  <c r="P295" i="6"/>
  <c r="BI242" i="6"/>
  <c r="BH242" i="6"/>
  <c r="BG242" i="6"/>
  <c r="BF242" i="6"/>
  <c r="T242" i="6"/>
  <c r="R242" i="6"/>
  <c r="P242" i="6"/>
  <c r="BI236" i="6"/>
  <c r="BH236" i="6"/>
  <c r="BG236" i="6"/>
  <c r="BF236" i="6"/>
  <c r="T236" i="6"/>
  <c r="R236" i="6"/>
  <c r="P236" i="6"/>
  <c r="BI187" i="6"/>
  <c r="BH187" i="6"/>
  <c r="BG187" i="6"/>
  <c r="BF187" i="6"/>
  <c r="T187" i="6"/>
  <c r="R187" i="6"/>
  <c r="P187" i="6"/>
  <c r="BI134" i="6"/>
  <c r="BH134" i="6"/>
  <c r="BG134" i="6"/>
  <c r="BF134" i="6"/>
  <c r="T134" i="6"/>
  <c r="R134" i="6"/>
  <c r="P134" i="6"/>
  <c r="BI130" i="6"/>
  <c r="BH130" i="6"/>
  <c r="BG130" i="6"/>
  <c r="BF130" i="6"/>
  <c r="T130" i="6"/>
  <c r="R130" i="6"/>
  <c r="P130" i="6"/>
  <c r="J125" i="6"/>
  <c r="J124" i="6"/>
  <c r="F124" i="6"/>
  <c r="F122" i="6"/>
  <c r="E120" i="6"/>
  <c r="J94" i="6"/>
  <c r="J93" i="6"/>
  <c r="F93" i="6"/>
  <c r="F91" i="6"/>
  <c r="E89" i="6"/>
  <c r="J20" i="6"/>
  <c r="E20" i="6"/>
  <c r="F94" i="6" s="1"/>
  <c r="J19" i="6"/>
  <c r="J14" i="6"/>
  <c r="J91" i="6"/>
  <c r="E7" i="6"/>
  <c r="E116" i="6"/>
  <c r="J39" i="5"/>
  <c r="J38" i="5"/>
  <c r="AY99" i="1" s="1"/>
  <c r="J37" i="5"/>
  <c r="AX99" i="1" s="1"/>
  <c r="BI171" i="5"/>
  <c r="BH171" i="5"/>
  <c r="BG171" i="5"/>
  <c r="BF171" i="5"/>
  <c r="T171" i="5"/>
  <c r="R171" i="5"/>
  <c r="P171" i="5"/>
  <c r="BI170" i="5"/>
  <c r="BH170" i="5"/>
  <c r="BG170" i="5"/>
  <c r="BF170" i="5"/>
  <c r="T170" i="5"/>
  <c r="R170" i="5"/>
  <c r="P170" i="5"/>
  <c r="BI169" i="5"/>
  <c r="BH169" i="5"/>
  <c r="BG169" i="5"/>
  <c r="BF169" i="5"/>
  <c r="T169" i="5"/>
  <c r="R169" i="5"/>
  <c r="P169" i="5"/>
  <c r="BI168" i="5"/>
  <c r="BH168" i="5"/>
  <c r="BG168" i="5"/>
  <c r="BF168" i="5"/>
  <c r="T168" i="5"/>
  <c r="R168" i="5"/>
  <c r="P168" i="5"/>
  <c r="BI167" i="5"/>
  <c r="BH167" i="5"/>
  <c r="BG167" i="5"/>
  <c r="BF167" i="5"/>
  <c r="T167" i="5"/>
  <c r="R167" i="5"/>
  <c r="P167" i="5"/>
  <c r="BI166" i="5"/>
  <c r="BH166" i="5"/>
  <c r="BG166" i="5"/>
  <c r="BF166" i="5"/>
  <c r="T166" i="5"/>
  <c r="R166" i="5"/>
  <c r="P166" i="5"/>
  <c r="BI164" i="5"/>
  <c r="BH164" i="5"/>
  <c r="BG164" i="5"/>
  <c r="BF164" i="5"/>
  <c r="T164" i="5"/>
  <c r="T163" i="5" s="1"/>
  <c r="R164" i="5"/>
  <c r="R163" i="5" s="1"/>
  <c r="P164" i="5"/>
  <c r="P163" i="5" s="1"/>
  <c r="BI160" i="5"/>
  <c r="BH160" i="5"/>
  <c r="BG160" i="5"/>
  <c r="BF160" i="5"/>
  <c r="T160" i="5"/>
  <c r="R160" i="5"/>
  <c r="P160" i="5"/>
  <c r="BI157" i="5"/>
  <c r="BH157" i="5"/>
  <c r="BG157" i="5"/>
  <c r="BF157" i="5"/>
  <c r="T157" i="5"/>
  <c r="R157" i="5"/>
  <c r="P157" i="5"/>
  <c r="BI151" i="5"/>
  <c r="BH151" i="5"/>
  <c r="BG151" i="5"/>
  <c r="BF151" i="5"/>
  <c r="T151" i="5"/>
  <c r="R151" i="5"/>
  <c r="P151" i="5"/>
  <c r="BI149" i="5"/>
  <c r="BH149" i="5"/>
  <c r="BG149" i="5"/>
  <c r="BF149" i="5"/>
  <c r="T149" i="5"/>
  <c r="R149" i="5"/>
  <c r="P149" i="5"/>
  <c r="BI146" i="5"/>
  <c r="BH146" i="5"/>
  <c r="BG146" i="5"/>
  <c r="BF146" i="5"/>
  <c r="T146" i="5"/>
  <c r="R146" i="5"/>
  <c r="P146" i="5"/>
  <c r="BI144" i="5"/>
  <c r="BH144" i="5"/>
  <c r="BG144" i="5"/>
  <c r="BF144" i="5"/>
  <c r="T144" i="5"/>
  <c r="R144" i="5"/>
  <c r="P144" i="5"/>
  <c r="BI141" i="5"/>
  <c r="BH141" i="5"/>
  <c r="BG141" i="5"/>
  <c r="BF141" i="5"/>
  <c r="T141" i="5"/>
  <c r="R141" i="5"/>
  <c r="P141" i="5"/>
  <c r="BI137" i="5"/>
  <c r="BH137" i="5"/>
  <c r="BG137" i="5"/>
  <c r="BF137" i="5"/>
  <c r="T137" i="5"/>
  <c r="R137" i="5"/>
  <c r="P137" i="5"/>
  <c r="BI135" i="5"/>
  <c r="BH135" i="5"/>
  <c r="BG135" i="5"/>
  <c r="BF135" i="5"/>
  <c r="T135" i="5"/>
  <c r="R135" i="5"/>
  <c r="P135" i="5"/>
  <c r="BI133" i="5"/>
  <c r="BH133" i="5"/>
  <c r="BG133" i="5"/>
  <c r="BF133" i="5"/>
  <c r="T133" i="5"/>
  <c r="R133" i="5"/>
  <c r="P133" i="5"/>
  <c r="BI130" i="5"/>
  <c r="BH130" i="5"/>
  <c r="BG130" i="5"/>
  <c r="BF130" i="5"/>
  <c r="T130" i="5"/>
  <c r="R130" i="5"/>
  <c r="P130" i="5"/>
  <c r="BI126" i="5"/>
  <c r="BH126" i="5"/>
  <c r="BG126" i="5"/>
  <c r="BF126" i="5"/>
  <c r="T126" i="5"/>
  <c r="R126" i="5"/>
  <c r="P126" i="5"/>
  <c r="J121" i="5"/>
  <c r="J120" i="5"/>
  <c r="F120" i="5"/>
  <c r="F118" i="5"/>
  <c r="E116" i="5"/>
  <c r="J94" i="5"/>
  <c r="J93" i="5"/>
  <c r="F93" i="5"/>
  <c r="F91" i="5"/>
  <c r="E89" i="5"/>
  <c r="J20" i="5"/>
  <c r="E20" i="5"/>
  <c r="F94" i="5"/>
  <c r="J19" i="5"/>
  <c r="J14" i="5"/>
  <c r="J118" i="5" s="1"/>
  <c r="E7" i="5"/>
  <c r="E85" i="5" s="1"/>
  <c r="J39" i="4"/>
  <c r="J38" i="4"/>
  <c r="AY98" i="1"/>
  <c r="J37" i="4"/>
  <c r="AX98" i="1"/>
  <c r="BI182" i="4"/>
  <c r="BH182" i="4"/>
  <c r="BG182" i="4"/>
  <c r="BF182" i="4"/>
  <c r="T182" i="4"/>
  <c r="T181" i="4"/>
  <c r="R182" i="4"/>
  <c r="R181" i="4"/>
  <c r="P182" i="4"/>
  <c r="P181" i="4"/>
  <c r="BI175" i="4"/>
  <c r="BH175" i="4"/>
  <c r="BG175" i="4"/>
  <c r="BF175" i="4"/>
  <c r="T175" i="4"/>
  <c r="R175" i="4"/>
  <c r="P175" i="4"/>
  <c r="BI168" i="4"/>
  <c r="BH168" i="4"/>
  <c r="BG168" i="4"/>
  <c r="BF168" i="4"/>
  <c r="T168" i="4"/>
  <c r="R168" i="4"/>
  <c r="P168" i="4"/>
  <c r="BI161" i="4"/>
  <c r="BH161" i="4"/>
  <c r="BG161" i="4"/>
  <c r="BF161" i="4"/>
  <c r="T161" i="4"/>
  <c r="R161" i="4"/>
  <c r="P161" i="4"/>
  <c r="BI156" i="4"/>
  <c r="BH156" i="4"/>
  <c r="BG156" i="4"/>
  <c r="BF156" i="4"/>
  <c r="T156" i="4"/>
  <c r="R156" i="4"/>
  <c r="P156" i="4"/>
  <c r="BI154" i="4"/>
  <c r="BH154" i="4"/>
  <c r="BG154" i="4"/>
  <c r="BF154" i="4"/>
  <c r="T154" i="4"/>
  <c r="R154" i="4"/>
  <c r="P154" i="4"/>
  <c r="BI151" i="4"/>
  <c r="BH151" i="4"/>
  <c r="BG151" i="4"/>
  <c r="BF151" i="4"/>
  <c r="T151" i="4"/>
  <c r="R151" i="4"/>
  <c r="P151" i="4"/>
  <c r="BI148" i="4"/>
  <c r="BH148" i="4"/>
  <c r="BG148" i="4"/>
  <c r="BF148" i="4"/>
  <c r="T148" i="4"/>
  <c r="R148" i="4"/>
  <c r="P148" i="4"/>
  <c r="BI146" i="4"/>
  <c r="BH146" i="4"/>
  <c r="BG146" i="4"/>
  <c r="BF146" i="4"/>
  <c r="T146" i="4"/>
  <c r="R146" i="4"/>
  <c r="P146" i="4"/>
  <c r="BI129" i="4"/>
  <c r="BH129" i="4"/>
  <c r="BG129" i="4"/>
  <c r="BF129" i="4"/>
  <c r="T129" i="4"/>
  <c r="R129" i="4"/>
  <c r="P129" i="4"/>
  <c r="BI125" i="4"/>
  <c r="BH125" i="4"/>
  <c r="BG125" i="4"/>
  <c r="BF125" i="4"/>
  <c r="T125" i="4"/>
  <c r="R125" i="4"/>
  <c r="P125" i="4"/>
  <c r="J120" i="4"/>
  <c r="J119" i="4"/>
  <c r="F119" i="4"/>
  <c r="F117" i="4"/>
  <c r="E115" i="4"/>
  <c r="J94" i="4"/>
  <c r="J93" i="4"/>
  <c r="F93" i="4"/>
  <c r="F91" i="4"/>
  <c r="E89" i="4"/>
  <c r="J20" i="4"/>
  <c r="E20" i="4"/>
  <c r="F120" i="4" s="1"/>
  <c r="J19" i="4"/>
  <c r="J14" i="4"/>
  <c r="J117" i="4"/>
  <c r="E7" i="4"/>
  <c r="E111" i="4"/>
  <c r="J39" i="3"/>
  <c r="J38" i="3"/>
  <c r="AY97" i="1" s="1"/>
  <c r="J37" i="3"/>
  <c r="AX97" i="1" s="1"/>
  <c r="BI211" i="3"/>
  <c r="BH211" i="3"/>
  <c r="BG211" i="3"/>
  <c r="BF211" i="3"/>
  <c r="T211" i="3"/>
  <c r="T210" i="3" s="1"/>
  <c r="R211" i="3"/>
  <c r="R210" i="3" s="1"/>
  <c r="P211" i="3"/>
  <c r="P210" i="3" s="1"/>
  <c r="BI208" i="3"/>
  <c r="BH208" i="3"/>
  <c r="BG208" i="3"/>
  <c r="BF208" i="3"/>
  <c r="T208" i="3"/>
  <c r="T207" i="3" s="1"/>
  <c r="R208" i="3"/>
  <c r="R207" i="3" s="1"/>
  <c r="P208" i="3"/>
  <c r="P207" i="3" s="1"/>
  <c r="BI204" i="3"/>
  <c r="BH204" i="3"/>
  <c r="BG204" i="3"/>
  <c r="BF204" i="3"/>
  <c r="T204" i="3"/>
  <c r="R204" i="3"/>
  <c r="P204" i="3"/>
  <c r="BI200" i="3"/>
  <c r="BH200" i="3"/>
  <c r="BG200" i="3"/>
  <c r="BF200" i="3"/>
  <c r="T200" i="3"/>
  <c r="R200" i="3"/>
  <c r="P200" i="3"/>
  <c r="BI197" i="3"/>
  <c r="BH197" i="3"/>
  <c r="BG197" i="3"/>
  <c r="BF197" i="3"/>
  <c r="T197" i="3"/>
  <c r="R197" i="3"/>
  <c r="P197" i="3"/>
  <c r="BI194" i="3"/>
  <c r="BH194" i="3"/>
  <c r="BG194" i="3"/>
  <c r="BF194" i="3"/>
  <c r="T194" i="3"/>
  <c r="R194" i="3"/>
  <c r="P194" i="3"/>
  <c r="BI192" i="3"/>
  <c r="BH192" i="3"/>
  <c r="BG192" i="3"/>
  <c r="BF192" i="3"/>
  <c r="T192" i="3"/>
  <c r="R192" i="3"/>
  <c r="P192" i="3"/>
  <c r="BI190" i="3"/>
  <c r="BH190" i="3"/>
  <c r="BG190" i="3"/>
  <c r="BF190" i="3"/>
  <c r="T190" i="3"/>
  <c r="R190" i="3"/>
  <c r="P190" i="3"/>
  <c r="BI188" i="3"/>
  <c r="BH188" i="3"/>
  <c r="BG188" i="3"/>
  <c r="BF188" i="3"/>
  <c r="T188" i="3"/>
  <c r="R188" i="3"/>
  <c r="P188" i="3"/>
  <c r="BI185" i="3"/>
  <c r="BH185" i="3"/>
  <c r="BG185" i="3"/>
  <c r="BF185" i="3"/>
  <c r="T185" i="3"/>
  <c r="R185" i="3"/>
  <c r="P185" i="3"/>
  <c r="BI181" i="3"/>
  <c r="BH181" i="3"/>
  <c r="BG181" i="3"/>
  <c r="BF181" i="3"/>
  <c r="T181" i="3"/>
  <c r="T180" i="3" s="1"/>
  <c r="R181" i="3"/>
  <c r="R180" i="3" s="1"/>
  <c r="P181" i="3"/>
  <c r="P180" i="3" s="1"/>
  <c r="BI174" i="3"/>
  <c r="BH174" i="3"/>
  <c r="BG174" i="3"/>
  <c r="BF174" i="3"/>
  <c r="T174" i="3"/>
  <c r="R174" i="3"/>
  <c r="P174" i="3"/>
  <c r="BI168" i="3"/>
  <c r="BH168" i="3"/>
  <c r="BG168" i="3"/>
  <c r="BF168" i="3"/>
  <c r="T168" i="3"/>
  <c r="R168" i="3"/>
  <c r="P168" i="3"/>
  <c r="BI163" i="3"/>
  <c r="BH163" i="3"/>
  <c r="BG163" i="3"/>
  <c r="BF163" i="3"/>
  <c r="T163" i="3"/>
  <c r="R163" i="3"/>
  <c r="P163" i="3"/>
  <c r="BI156" i="3"/>
  <c r="BH156" i="3"/>
  <c r="BG156" i="3"/>
  <c r="BF156" i="3"/>
  <c r="T156" i="3"/>
  <c r="R156" i="3"/>
  <c r="P156" i="3"/>
  <c r="BI153" i="3"/>
  <c r="BH153" i="3"/>
  <c r="BG153" i="3"/>
  <c r="BF153" i="3"/>
  <c r="T153" i="3"/>
  <c r="R153" i="3"/>
  <c r="P153" i="3"/>
  <c r="BI149" i="3"/>
  <c r="BH149" i="3"/>
  <c r="BG149" i="3"/>
  <c r="BF149" i="3"/>
  <c r="T149" i="3"/>
  <c r="R149" i="3"/>
  <c r="P149" i="3"/>
  <c r="BI145" i="3"/>
  <c r="BH145" i="3"/>
  <c r="BG145" i="3"/>
  <c r="BF145" i="3"/>
  <c r="T145" i="3"/>
  <c r="R145" i="3"/>
  <c r="P145" i="3"/>
  <c r="BI142" i="3"/>
  <c r="BH142" i="3"/>
  <c r="BG142" i="3"/>
  <c r="BF142" i="3"/>
  <c r="T142" i="3"/>
  <c r="R142" i="3"/>
  <c r="P142" i="3"/>
  <c r="BI137" i="3"/>
  <c r="BH137" i="3"/>
  <c r="BG137" i="3"/>
  <c r="BF137" i="3"/>
  <c r="T137" i="3"/>
  <c r="R137" i="3"/>
  <c r="P137" i="3"/>
  <c r="BI132" i="3"/>
  <c r="BH132" i="3"/>
  <c r="BG132" i="3"/>
  <c r="BF132" i="3"/>
  <c r="T132" i="3"/>
  <c r="R132" i="3"/>
  <c r="P132" i="3"/>
  <c r="BI128" i="3"/>
  <c r="BH128" i="3"/>
  <c r="BG128" i="3"/>
  <c r="BF128" i="3"/>
  <c r="T128" i="3"/>
  <c r="R128" i="3"/>
  <c r="P128" i="3"/>
  <c r="J123" i="3"/>
  <c r="J122" i="3"/>
  <c r="F122" i="3"/>
  <c r="F120" i="3"/>
  <c r="E118" i="3"/>
  <c r="J94" i="3"/>
  <c r="J93" i="3"/>
  <c r="F93" i="3"/>
  <c r="F91" i="3"/>
  <c r="E89" i="3"/>
  <c r="J20" i="3"/>
  <c r="E20" i="3"/>
  <c r="F123" i="3" s="1"/>
  <c r="J19" i="3"/>
  <c r="J14" i="3"/>
  <c r="J120" i="3"/>
  <c r="E7" i="3"/>
  <c r="E114" i="3"/>
  <c r="J39" i="2"/>
  <c r="J38" i="2"/>
  <c r="AY96" i="1" s="1"/>
  <c r="J37" i="2"/>
  <c r="AX96" i="1" s="1"/>
  <c r="BI505" i="2"/>
  <c r="BH505" i="2"/>
  <c r="BG505" i="2"/>
  <c r="BF505" i="2"/>
  <c r="T505" i="2"/>
  <c r="T504" i="2" s="1"/>
  <c r="R505" i="2"/>
  <c r="R504" i="2" s="1"/>
  <c r="P505" i="2"/>
  <c r="P504" i="2" s="1"/>
  <c r="BI502" i="2"/>
  <c r="BH502" i="2"/>
  <c r="BG502" i="2"/>
  <c r="BF502" i="2"/>
  <c r="T502" i="2"/>
  <c r="T501" i="2" s="1"/>
  <c r="R502" i="2"/>
  <c r="R501" i="2" s="1"/>
  <c r="P502" i="2"/>
  <c r="P501" i="2" s="1"/>
  <c r="BI500" i="2"/>
  <c r="BH500" i="2"/>
  <c r="BG500" i="2"/>
  <c r="BF500" i="2"/>
  <c r="T500" i="2"/>
  <c r="R500" i="2"/>
  <c r="P500" i="2"/>
  <c r="BI499" i="2"/>
  <c r="BH499" i="2"/>
  <c r="BG499" i="2"/>
  <c r="BF499" i="2"/>
  <c r="T499" i="2"/>
  <c r="R499" i="2"/>
  <c r="P499" i="2"/>
  <c r="BI498" i="2"/>
  <c r="BH498" i="2"/>
  <c r="BG498" i="2"/>
  <c r="BF498" i="2"/>
  <c r="T498" i="2"/>
  <c r="R498" i="2"/>
  <c r="P498" i="2"/>
  <c r="BI496" i="2"/>
  <c r="BH496" i="2"/>
  <c r="BG496" i="2"/>
  <c r="BF496" i="2"/>
  <c r="T496" i="2"/>
  <c r="R496" i="2"/>
  <c r="P496" i="2"/>
  <c r="BI493" i="2"/>
  <c r="BH493" i="2"/>
  <c r="BG493" i="2"/>
  <c r="BF493" i="2"/>
  <c r="T493" i="2"/>
  <c r="R493" i="2"/>
  <c r="P493" i="2"/>
  <c r="BI491" i="2"/>
  <c r="BH491" i="2"/>
  <c r="BG491" i="2"/>
  <c r="BF491" i="2"/>
  <c r="T491" i="2"/>
  <c r="R491" i="2"/>
  <c r="P491" i="2"/>
  <c r="BI489" i="2"/>
  <c r="BH489" i="2"/>
  <c r="BG489" i="2"/>
  <c r="BF489" i="2"/>
  <c r="T489" i="2"/>
  <c r="R489" i="2"/>
  <c r="P489" i="2"/>
  <c r="BI486" i="2"/>
  <c r="BH486" i="2"/>
  <c r="BG486" i="2"/>
  <c r="BF486" i="2"/>
  <c r="T486" i="2"/>
  <c r="R486" i="2"/>
  <c r="P486" i="2"/>
  <c r="BI484" i="2"/>
  <c r="BH484" i="2"/>
  <c r="BG484" i="2"/>
  <c r="BF484" i="2"/>
  <c r="T484" i="2"/>
  <c r="R484" i="2"/>
  <c r="P484" i="2"/>
  <c r="BI481" i="2"/>
  <c r="BH481" i="2"/>
  <c r="BG481" i="2"/>
  <c r="BF481" i="2"/>
  <c r="T481" i="2"/>
  <c r="R481" i="2"/>
  <c r="P481" i="2"/>
  <c r="BI480" i="2"/>
  <c r="BH480" i="2"/>
  <c r="BG480" i="2"/>
  <c r="BF480" i="2"/>
  <c r="T480" i="2"/>
  <c r="R480" i="2"/>
  <c r="P480" i="2"/>
  <c r="BI479" i="2"/>
  <c r="BH479" i="2"/>
  <c r="BG479" i="2"/>
  <c r="BF479" i="2"/>
  <c r="T479" i="2"/>
  <c r="R479" i="2"/>
  <c r="P479" i="2"/>
  <c r="BI478" i="2"/>
  <c r="BH478" i="2"/>
  <c r="BG478" i="2"/>
  <c r="BF478" i="2"/>
  <c r="T478" i="2"/>
  <c r="R478" i="2"/>
  <c r="P478" i="2"/>
  <c r="BI475" i="2"/>
  <c r="BH475" i="2"/>
  <c r="BG475" i="2"/>
  <c r="BF475" i="2"/>
  <c r="T475" i="2"/>
  <c r="R475" i="2"/>
  <c r="P475" i="2"/>
  <c r="BI473" i="2"/>
  <c r="BH473" i="2"/>
  <c r="BG473" i="2"/>
  <c r="BF473" i="2"/>
  <c r="T473" i="2"/>
  <c r="R473" i="2"/>
  <c r="P473" i="2"/>
  <c r="BI468" i="2"/>
  <c r="BH468" i="2"/>
  <c r="BG468" i="2"/>
  <c r="BF468" i="2"/>
  <c r="T468" i="2"/>
  <c r="R468" i="2"/>
  <c r="P468" i="2"/>
  <c r="BI463" i="2"/>
  <c r="BH463" i="2"/>
  <c r="BG463" i="2"/>
  <c r="BF463" i="2"/>
  <c r="T463" i="2"/>
  <c r="R463" i="2"/>
  <c r="P463" i="2"/>
  <c r="BI453" i="2"/>
  <c r="BH453" i="2"/>
  <c r="BG453" i="2"/>
  <c r="BF453" i="2"/>
  <c r="T453" i="2"/>
  <c r="R453" i="2"/>
  <c r="P453" i="2"/>
  <c r="BI445" i="2"/>
  <c r="BH445" i="2"/>
  <c r="BG445" i="2"/>
  <c r="BF445" i="2"/>
  <c r="T445" i="2"/>
  <c r="R445" i="2"/>
  <c r="P445" i="2"/>
  <c r="BI442" i="2"/>
  <c r="BH442" i="2"/>
  <c r="BG442" i="2"/>
  <c r="BF442" i="2"/>
  <c r="T442" i="2"/>
  <c r="R442" i="2"/>
  <c r="P442" i="2"/>
  <c r="BI440" i="2"/>
  <c r="BH440" i="2"/>
  <c r="BG440" i="2"/>
  <c r="BF440" i="2"/>
  <c r="T440" i="2"/>
  <c r="R440" i="2"/>
  <c r="P440" i="2"/>
  <c r="BI438" i="2"/>
  <c r="BH438" i="2"/>
  <c r="BG438" i="2"/>
  <c r="BF438" i="2"/>
  <c r="T438" i="2"/>
  <c r="R438" i="2"/>
  <c r="P438" i="2"/>
  <c r="BI436" i="2"/>
  <c r="BH436" i="2"/>
  <c r="BG436" i="2"/>
  <c r="BF436" i="2"/>
  <c r="T436" i="2"/>
  <c r="R436" i="2"/>
  <c r="P436" i="2"/>
  <c r="BI433" i="2"/>
  <c r="BH433" i="2"/>
  <c r="BG433" i="2"/>
  <c r="BF433" i="2"/>
  <c r="T433" i="2"/>
  <c r="R433" i="2"/>
  <c r="P433" i="2"/>
  <c r="BI421" i="2"/>
  <c r="BH421" i="2"/>
  <c r="BG421" i="2"/>
  <c r="BF421" i="2"/>
  <c r="T421" i="2"/>
  <c r="R421" i="2"/>
  <c r="P421" i="2"/>
  <c r="BI402" i="2"/>
  <c r="BH402" i="2"/>
  <c r="BG402" i="2"/>
  <c r="BF402" i="2"/>
  <c r="T402" i="2"/>
  <c r="R402" i="2"/>
  <c r="P402" i="2"/>
  <c r="BI400" i="2"/>
  <c r="BH400" i="2"/>
  <c r="BG400" i="2"/>
  <c r="BF400" i="2"/>
  <c r="T400" i="2"/>
  <c r="R400" i="2"/>
  <c r="P400" i="2"/>
  <c r="BI396" i="2"/>
  <c r="BH396" i="2"/>
  <c r="BG396" i="2"/>
  <c r="BF396" i="2"/>
  <c r="T396" i="2"/>
  <c r="R396" i="2"/>
  <c r="P396" i="2"/>
  <c r="BI365" i="2"/>
  <c r="BH365" i="2"/>
  <c r="BG365" i="2"/>
  <c r="BF365" i="2"/>
  <c r="T365" i="2"/>
  <c r="R365" i="2"/>
  <c r="P365" i="2"/>
  <c r="BI362" i="2"/>
  <c r="BH362" i="2"/>
  <c r="BG362" i="2"/>
  <c r="BF362" i="2"/>
  <c r="T362" i="2"/>
  <c r="R362" i="2"/>
  <c r="P362" i="2"/>
  <c r="BI345" i="2"/>
  <c r="BH345" i="2"/>
  <c r="BG345" i="2"/>
  <c r="BF345" i="2"/>
  <c r="T345" i="2"/>
  <c r="R345" i="2"/>
  <c r="P345" i="2"/>
  <c r="BI338" i="2"/>
  <c r="BH338" i="2"/>
  <c r="BG338" i="2"/>
  <c r="BF338" i="2"/>
  <c r="T338" i="2"/>
  <c r="R338" i="2"/>
  <c r="P338" i="2"/>
  <c r="BI331" i="2"/>
  <c r="BH331" i="2"/>
  <c r="BG331" i="2"/>
  <c r="BF331" i="2"/>
  <c r="T331" i="2"/>
  <c r="R331" i="2"/>
  <c r="P331" i="2"/>
  <c r="BI323" i="2"/>
  <c r="BH323" i="2"/>
  <c r="BG323" i="2"/>
  <c r="BF323" i="2"/>
  <c r="T323" i="2"/>
  <c r="R323" i="2"/>
  <c r="P323" i="2"/>
  <c r="BI316" i="2"/>
  <c r="BH316" i="2"/>
  <c r="BG316" i="2"/>
  <c r="BF316" i="2"/>
  <c r="T316" i="2"/>
  <c r="R316" i="2"/>
  <c r="P316" i="2"/>
  <c r="BI308" i="2"/>
  <c r="BH308" i="2"/>
  <c r="BG308" i="2"/>
  <c r="BF308" i="2"/>
  <c r="T308" i="2"/>
  <c r="R308" i="2"/>
  <c r="P308" i="2"/>
  <c r="BI301" i="2"/>
  <c r="BH301" i="2"/>
  <c r="BG301" i="2"/>
  <c r="BF301" i="2"/>
  <c r="T301" i="2"/>
  <c r="R301" i="2"/>
  <c r="P301" i="2"/>
  <c r="BI299" i="2"/>
  <c r="BH299" i="2"/>
  <c r="BG299" i="2"/>
  <c r="BF299" i="2"/>
  <c r="T299" i="2"/>
  <c r="R299" i="2"/>
  <c r="P299" i="2"/>
  <c r="BI243" i="2"/>
  <c r="BH243" i="2"/>
  <c r="BG243" i="2"/>
  <c r="BF243" i="2"/>
  <c r="T243" i="2"/>
  <c r="R243" i="2"/>
  <c r="P243" i="2"/>
  <c r="BI237" i="2"/>
  <c r="BH237" i="2"/>
  <c r="BG237" i="2"/>
  <c r="BF237" i="2"/>
  <c r="T237" i="2"/>
  <c r="R237" i="2"/>
  <c r="P237" i="2"/>
  <c r="BI128" i="2"/>
  <c r="BH128" i="2"/>
  <c r="BG128" i="2"/>
  <c r="BF128" i="2"/>
  <c r="T128" i="2"/>
  <c r="R128" i="2"/>
  <c r="P128" i="2"/>
  <c r="J123" i="2"/>
  <c r="J122" i="2"/>
  <c r="F122" i="2"/>
  <c r="F120" i="2"/>
  <c r="E118" i="2"/>
  <c r="J94" i="2"/>
  <c r="J93" i="2"/>
  <c r="F93" i="2"/>
  <c r="F91" i="2"/>
  <c r="E89" i="2"/>
  <c r="J20" i="2"/>
  <c r="E20" i="2"/>
  <c r="F123" i="2" s="1"/>
  <c r="J19" i="2"/>
  <c r="J14" i="2"/>
  <c r="J120" i="2"/>
  <c r="E7" i="2"/>
  <c r="E114" i="2"/>
  <c r="L90" i="1"/>
  <c r="AM90" i="1"/>
  <c r="AM89" i="1"/>
  <c r="L89" i="1"/>
  <c r="AM87" i="1"/>
  <c r="L87" i="1"/>
  <c r="L85" i="1"/>
  <c r="L84" i="1"/>
  <c r="BK204" i="11"/>
  <c r="BK197" i="11"/>
  <c r="BK191" i="11"/>
  <c r="BK182" i="11"/>
  <c r="BK163" i="11"/>
  <c r="J279" i="10"/>
  <c r="J263" i="10"/>
  <c r="J241" i="10"/>
  <c r="BK204" i="10"/>
  <c r="J190" i="10"/>
  <c r="BK188" i="10"/>
  <c r="J138" i="10"/>
  <c r="J330" i="8"/>
  <c r="J329" i="8"/>
  <c r="BK327" i="8"/>
  <c r="J321" i="8"/>
  <c r="J317" i="8"/>
  <c r="J316" i="8"/>
  <c r="BK314" i="8"/>
  <c r="J309" i="8"/>
  <c r="J306" i="8"/>
  <c r="BK302" i="8"/>
  <c r="BK295" i="8"/>
  <c r="BK284" i="8"/>
  <c r="J283" i="8"/>
  <c r="BK282" i="8"/>
  <c r="J280" i="8"/>
  <c r="J272" i="8"/>
  <c r="BK269" i="8"/>
  <c r="J267" i="8"/>
  <c r="BK263" i="8"/>
  <c r="BK245" i="8"/>
  <c r="J242" i="8"/>
  <c r="BK222" i="8"/>
  <c r="BK215" i="8"/>
  <c r="J211" i="8"/>
  <c r="J206" i="8"/>
  <c r="J140" i="8"/>
  <c r="J327" i="7"/>
  <c r="BK310" i="7"/>
  <c r="BK284" i="7"/>
  <c r="BK213" i="7"/>
  <c r="BK127" i="7"/>
  <c r="BK434" i="6"/>
  <c r="J427" i="6"/>
  <c r="J419" i="6"/>
  <c r="J412" i="6"/>
  <c r="J397" i="6"/>
  <c r="J388" i="6"/>
  <c r="BK387" i="6"/>
  <c r="BK368" i="6"/>
  <c r="BK361" i="6"/>
  <c r="J357" i="6"/>
  <c r="BK355" i="6"/>
  <c r="BK351" i="6"/>
  <c r="BK328" i="6"/>
  <c r="BK242" i="6"/>
  <c r="J130" i="6"/>
  <c r="BK166" i="5"/>
  <c r="J146" i="5"/>
  <c r="J141" i="5"/>
  <c r="J133" i="5"/>
  <c r="J126" i="5"/>
  <c r="BK175" i="4"/>
  <c r="J161" i="4"/>
  <c r="J146" i="4"/>
  <c r="J129" i="4"/>
  <c r="BK211" i="3"/>
  <c r="J208" i="3"/>
  <c r="BK204" i="3"/>
  <c r="J194" i="3"/>
  <c r="J153" i="3"/>
  <c r="J132" i="3"/>
  <c r="BK500" i="2"/>
  <c r="BK499" i="2"/>
  <c r="BK489" i="2"/>
  <c r="J484" i="2"/>
  <c r="BK479" i="2"/>
  <c r="J463" i="2"/>
  <c r="BK421" i="2"/>
  <c r="J308" i="2"/>
  <c r="BK301" i="2"/>
  <c r="BK243" i="2"/>
  <c r="BK128" i="2"/>
  <c r="J203" i="11"/>
  <c r="J197" i="11"/>
  <c r="BK194" i="11"/>
  <c r="J175" i="11"/>
  <c r="J163" i="11"/>
  <c r="J152" i="11"/>
  <c r="J147" i="11"/>
  <c r="J142" i="11"/>
  <c r="BK128" i="11"/>
  <c r="BK279" i="10"/>
  <c r="BK277" i="10"/>
  <c r="BK256" i="10"/>
  <c r="BK241" i="10"/>
  <c r="J222" i="10"/>
  <c r="J210" i="10"/>
  <c r="J193" i="10"/>
  <c r="BK138" i="10"/>
  <c r="BK211" i="9"/>
  <c r="BK210" i="9"/>
  <c r="J198" i="9"/>
  <c r="J193" i="9"/>
  <c r="BK179" i="9"/>
  <c r="BK176" i="9"/>
  <c r="BK164" i="9"/>
  <c r="J352" i="8"/>
  <c r="J351" i="8"/>
  <c r="J348" i="8"/>
  <c r="BK333" i="8"/>
  <c r="BK321" i="8"/>
  <c r="J312" i="8"/>
  <c r="BK311" i="8"/>
  <c r="BK305" i="8"/>
  <c r="J300" i="8"/>
  <c r="BK291" i="8"/>
  <c r="BK289" i="8"/>
  <c r="BK286" i="8"/>
  <c r="J284" i="8"/>
  <c r="BK281" i="8"/>
  <c r="J275" i="8"/>
  <c r="J265" i="8"/>
  <c r="J263" i="8"/>
  <c r="BK261" i="8"/>
  <c r="J256" i="8"/>
  <c r="J228" i="8"/>
  <c r="J181" i="8"/>
  <c r="BK128" i="8"/>
  <c r="BK327" i="7"/>
  <c r="BK323" i="7"/>
  <c r="BK304" i="7"/>
  <c r="J430" i="6"/>
  <c r="J421" i="6"/>
  <c r="BK419" i="6"/>
  <c r="BK396" i="6"/>
  <c r="BK390" i="6"/>
  <c r="J364" i="6"/>
  <c r="J361" i="6"/>
  <c r="J351" i="6"/>
  <c r="J348" i="6"/>
  <c r="BK345" i="6"/>
  <c r="J328" i="6"/>
  <c r="J315" i="6"/>
  <c r="J295" i="6"/>
  <c r="J242" i="6"/>
  <c r="BK187" i="6"/>
  <c r="BK170" i="5"/>
  <c r="BK167" i="5"/>
  <c r="BK149" i="5"/>
  <c r="J137" i="5"/>
  <c r="J130" i="5"/>
  <c r="J175" i="4"/>
  <c r="J156" i="4"/>
  <c r="J154" i="4"/>
  <c r="J151" i="4"/>
  <c r="BK146" i="4"/>
  <c r="BK129" i="4"/>
  <c r="BK125" i="4"/>
  <c r="J211" i="3"/>
  <c r="BK188" i="3"/>
  <c r="BK181" i="3"/>
  <c r="BK174" i="3"/>
  <c r="BK145" i="3"/>
  <c r="J486" i="2"/>
  <c r="BK481" i="2"/>
  <c r="J468" i="2"/>
  <c r="BK445" i="2"/>
  <c r="J442" i="2"/>
  <c r="J440" i="2"/>
  <c r="BK433" i="2"/>
  <c r="BK400" i="2"/>
  <c r="J365" i="2"/>
  <c r="J345" i="2"/>
  <c r="J323" i="2"/>
  <c r="J316" i="2"/>
  <c r="J301" i="2"/>
  <c r="J299" i="2"/>
  <c r="J243" i="2"/>
  <c r="AS103" i="1"/>
  <c r="AS100" i="1"/>
  <c r="BK122" i="12"/>
  <c r="J120" i="12"/>
  <c r="BK206" i="11"/>
  <c r="J194" i="11"/>
  <c r="BK259" i="10"/>
  <c r="BK252" i="10"/>
  <c r="J248" i="10"/>
  <c r="BK190" i="10"/>
  <c r="J211" i="9"/>
  <c r="J209" i="9"/>
  <c r="J206" i="9"/>
  <c r="BK204" i="9"/>
  <c r="J200" i="9"/>
  <c r="BK198" i="9"/>
  <c r="J195" i="9"/>
  <c r="J188" i="9"/>
  <c r="J186" i="9"/>
  <c r="BK184" i="9"/>
  <c r="J153" i="9"/>
  <c r="J148" i="9"/>
  <c r="J132" i="9"/>
  <c r="J34" i="12"/>
  <c r="BK205" i="11"/>
  <c r="J204" i="11"/>
  <c r="J200" i="11"/>
  <c r="BK199" i="11"/>
  <c r="J192" i="11"/>
  <c r="J191" i="11"/>
  <c r="J186" i="11"/>
  <c r="J128" i="11"/>
  <c r="BK276" i="10"/>
  <c r="J259" i="10"/>
  <c r="J252" i="10"/>
  <c r="BK245" i="10"/>
  <c r="J243" i="10"/>
  <c r="J197" i="10"/>
  <c r="BK173" i="10"/>
  <c r="J210" i="9"/>
  <c r="BK202" i="9"/>
  <c r="BK200" i="9"/>
  <c r="J191" i="9"/>
  <c r="J190" i="9"/>
  <c r="BK186" i="9"/>
  <c r="J179" i="9"/>
  <c r="J176" i="9"/>
  <c r="J170" i="9"/>
  <c r="J164" i="9"/>
  <c r="BK137" i="9"/>
  <c r="BK132" i="9"/>
  <c r="BK348" i="8"/>
  <c r="BK344" i="8"/>
  <c r="BK340" i="8"/>
  <c r="J337" i="8"/>
  <c r="BK335" i="8"/>
  <c r="BK330" i="8"/>
  <c r="J327" i="8"/>
  <c r="BK323" i="8"/>
  <c r="J319" i="8"/>
  <c r="J314" i="8"/>
  <c r="BK309" i="8"/>
  <c r="J305" i="8"/>
  <c r="J303" i="8"/>
  <c r="J302" i="8"/>
  <c r="BK292" i="8"/>
  <c r="BK290" i="8"/>
  <c r="BK287" i="8"/>
  <c r="J286" i="8"/>
  <c r="J282" i="8"/>
  <c r="J281" i="8"/>
  <c r="J279" i="8"/>
  <c r="J278" i="8"/>
  <c r="BK275" i="8"/>
  <c r="J270" i="8"/>
  <c r="J269" i="8"/>
  <c r="J261" i="8"/>
  <c r="BK234" i="8"/>
  <c r="BK208" i="8"/>
  <c r="BK206" i="8"/>
  <c r="J176" i="8"/>
  <c r="J335" i="7"/>
  <c r="J333" i="7"/>
  <c r="BK319" i="7"/>
  <c r="J310" i="7"/>
  <c r="J302" i="7"/>
  <c r="BK290" i="7"/>
  <c r="J213" i="7"/>
  <c r="J208" i="7"/>
  <c r="BK439" i="6"/>
  <c r="J434" i="6"/>
  <c r="BK427" i="6"/>
  <c r="BK412" i="6"/>
  <c r="J407" i="6"/>
  <c r="BK405" i="6"/>
  <c r="J402" i="6"/>
  <c r="J396" i="6"/>
  <c r="J387" i="6"/>
  <c r="BK384" i="6"/>
  <c r="J368" i="6"/>
  <c r="BK353" i="6"/>
  <c r="BK336" i="6"/>
  <c r="J309" i="6"/>
  <c r="BK297" i="6"/>
  <c r="J171" i="5"/>
  <c r="J169" i="5"/>
  <c r="BK168" i="5"/>
  <c r="J157" i="5"/>
  <c r="J151" i="5"/>
  <c r="BK135" i="5"/>
  <c r="BK130" i="5"/>
  <c r="BK161" i="4"/>
  <c r="BK151" i="4"/>
  <c r="BK197" i="3"/>
  <c r="BK192" i="3"/>
  <c r="J168" i="3"/>
  <c r="J163" i="3"/>
  <c r="J149" i="3"/>
  <c r="J145" i="3"/>
  <c r="BK142" i="3"/>
  <c r="BK128" i="3"/>
  <c r="BK505" i="2"/>
  <c r="J505" i="2"/>
  <c r="BK502" i="2"/>
  <c r="J502" i="2"/>
  <c r="J500" i="2"/>
  <c r="J499" i="2"/>
  <c r="J491" i="2"/>
  <c r="BK480" i="2"/>
  <c r="J479" i="2"/>
  <c r="BK478" i="2"/>
  <c r="BK475" i="2"/>
  <c r="BK468" i="2"/>
  <c r="J445" i="2"/>
  <c r="BK438" i="2"/>
  <c r="J400" i="2"/>
  <c r="BK365" i="2"/>
  <c r="BK362" i="2"/>
  <c r="BK345" i="2"/>
  <c r="AS95" i="1"/>
  <c r="F34" i="12"/>
  <c r="J205" i="11"/>
  <c r="BK201" i="11"/>
  <c r="BK175" i="11"/>
  <c r="BK169" i="11"/>
  <c r="BK152" i="11"/>
  <c r="BK137" i="11"/>
  <c r="J133" i="11"/>
  <c r="J276" i="10"/>
  <c r="BK273" i="10"/>
  <c r="BK270" i="10"/>
  <c r="BK263" i="10"/>
  <c r="J256" i="10"/>
  <c r="J229" i="10"/>
  <c r="J216" i="10"/>
  <c r="BK197" i="10"/>
  <c r="J188" i="10"/>
  <c r="J173" i="10"/>
  <c r="BK128" i="10"/>
  <c r="BK209" i="9"/>
  <c r="J207" i="9"/>
  <c r="J202" i="9"/>
  <c r="BK196" i="9"/>
  <c r="BK195" i="9"/>
  <c r="BK190" i="9"/>
  <c r="BK142" i="9"/>
  <c r="J127" i="9"/>
  <c r="J333" i="8"/>
  <c r="BK332" i="8"/>
  <c r="BK329" i="8"/>
  <c r="BK325" i="8"/>
  <c r="J323" i="8"/>
  <c r="BK318" i="8"/>
  <c r="BK316" i="8"/>
  <c r="J315" i="8"/>
  <c r="BK303" i="8"/>
  <c r="J298" i="8"/>
  <c r="BK294" i="8"/>
  <c r="BK278" i="8"/>
  <c r="BK276" i="8"/>
  <c r="J273" i="8"/>
  <c r="BK270" i="8"/>
  <c r="BK259" i="8"/>
  <c r="BK256" i="8"/>
  <c r="BK242" i="8"/>
  <c r="J208" i="8"/>
  <c r="BK176" i="8"/>
  <c r="J128" i="8"/>
  <c r="J340" i="7"/>
  <c r="J337" i="7"/>
  <c r="BK335" i="7"/>
  <c r="BK331" i="7"/>
  <c r="BK330" i="7"/>
  <c r="J316" i="7"/>
  <c r="BK293" i="7"/>
  <c r="BK208" i="7"/>
  <c r="BK424" i="6"/>
  <c r="BK417" i="6"/>
  <c r="J414" i="6"/>
  <c r="BK407" i="6"/>
  <c r="BK397" i="6"/>
  <c r="BK395" i="6"/>
  <c r="BK391" i="6"/>
  <c r="J359" i="6"/>
  <c r="BK357" i="6"/>
  <c r="J355" i="6"/>
  <c r="BK348" i="6"/>
  <c r="BK309" i="6"/>
  <c r="J303" i="6"/>
  <c r="J236" i="6"/>
  <c r="BK134" i="6"/>
  <c r="BK169" i="5"/>
  <c r="J167" i="5"/>
  <c r="J164" i="5"/>
  <c r="BK146" i="5"/>
  <c r="J135" i="5"/>
  <c r="BK133" i="5"/>
  <c r="BK126" i="5"/>
  <c r="J168" i="4"/>
  <c r="BK156" i="4"/>
  <c r="J204" i="3"/>
  <c r="J200" i="3"/>
  <c r="BK194" i="3"/>
  <c r="BK185" i="3"/>
  <c r="BK163" i="3"/>
  <c r="J156" i="3"/>
  <c r="BK498" i="2"/>
  <c r="BK493" i="2"/>
  <c r="BK484" i="2"/>
  <c r="J481" i="2"/>
  <c r="J478" i="2"/>
  <c r="J473" i="2"/>
  <c r="BK463" i="2"/>
  <c r="J453" i="2"/>
  <c r="J438" i="2"/>
  <c r="J433" i="2"/>
  <c r="BK402" i="2"/>
  <c r="BK396" i="2"/>
  <c r="BK338" i="2"/>
  <c r="BK316" i="2"/>
  <c r="BK299" i="2"/>
  <c r="J237" i="2"/>
  <c r="J128" i="2"/>
  <c r="AS106" i="1"/>
  <c r="J122" i="12"/>
  <c r="BK120" i="12"/>
  <c r="BK203" i="11"/>
  <c r="J182" i="11"/>
  <c r="BK147" i="11"/>
  <c r="BK133" i="11"/>
  <c r="J273" i="10"/>
  <c r="BK272" i="10"/>
  <c r="J270" i="10"/>
  <c r="BK261" i="10"/>
  <c r="BK222" i="10"/>
  <c r="BK193" i="10"/>
  <c r="J206" i="11"/>
  <c r="BK200" i="11"/>
  <c r="J199" i="11"/>
  <c r="BK192" i="11"/>
  <c r="BK186" i="11"/>
  <c r="J169" i="11"/>
  <c r="J158" i="11"/>
  <c r="BK142" i="11"/>
  <c r="BK278" i="10"/>
  <c r="J272" i="10"/>
  <c r="J245" i="10"/>
  <c r="BK210" i="10"/>
  <c r="J201" i="10"/>
  <c r="BK168" i="10"/>
  <c r="BK216" i="9"/>
  <c r="BK213" i="9"/>
  <c r="J204" i="9"/>
  <c r="BK199" i="9"/>
  <c r="J196" i="9"/>
  <c r="BK188" i="9"/>
  <c r="J159" i="9"/>
  <c r="BK153" i="9"/>
  <c r="BK148" i="9"/>
  <c r="J142" i="9"/>
  <c r="J137" i="9"/>
  <c r="BK127" i="9"/>
  <c r="BK351" i="8"/>
  <c r="J340" i="8"/>
  <c r="J332" i="8"/>
  <c r="BK319" i="8"/>
  <c r="BK315" i="8"/>
  <c r="J311" i="8"/>
  <c r="BK308" i="8"/>
  <c r="BK296" i="8"/>
  <c r="J294" i="8"/>
  <c r="J289" i="8"/>
  <c r="BK279" i="8"/>
  <c r="J277" i="8"/>
  <c r="BK272" i="8"/>
  <c r="J271" i="8"/>
  <c r="BK267" i="8"/>
  <c r="J245" i="8"/>
  <c r="J219" i="8"/>
  <c r="J215" i="8"/>
  <c r="BK181" i="8"/>
  <c r="BK340" i="7"/>
  <c r="BK337" i="7"/>
  <c r="J323" i="7"/>
  <c r="BK316" i="7"/>
  <c r="J304" i="7"/>
  <c r="BK299" i="7"/>
  <c r="J290" i="7"/>
  <c r="J284" i="7"/>
  <c r="BK282" i="7"/>
  <c r="J417" i="6"/>
  <c r="J409" i="6"/>
  <c r="BK400" i="6"/>
  <c r="J395" i="6"/>
  <c r="J394" i="6"/>
  <c r="J391" i="6"/>
  <c r="BK388" i="6"/>
  <c r="J384" i="6"/>
  <c r="BK364" i="6"/>
  <c r="J342" i="6"/>
  <c r="J336" i="6"/>
  <c r="J320" i="6"/>
  <c r="BK315" i="6"/>
  <c r="J297" i="6"/>
  <c r="J187" i="6"/>
  <c r="J168" i="5"/>
  <c r="J166" i="5"/>
  <c r="J160" i="5"/>
  <c r="BK151" i="5"/>
  <c r="BK144" i="5"/>
  <c r="BK137" i="5"/>
  <c r="J182" i="4"/>
  <c r="BK154" i="4"/>
  <c r="J148" i="4"/>
  <c r="BK200" i="3"/>
  <c r="J192" i="3"/>
  <c r="BK190" i="3"/>
  <c r="J185" i="3"/>
  <c r="J181" i="3"/>
  <c r="BK156" i="3"/>
  <c r="BK149" i="3"/>
  <c r="BK137" i="3"/>
  <c r="BK132" i="3"/>
  <c r="J128" i="3"/>
  <c r="J498" i="2"/>
  <c r="J496" i="2"/>
  <c r="J493" i="2"/>
  <c r="BK491" i="2"/>
  <c r="BK486" i="2"/>
  <c r="BK442" i="2"/>
  <c r="J436" i="2"/>
  <c r="J402" i="2"/>
  <c r="J338" i="2"/>
  <c r="BK331" i="2"/>
  <c r="BK308" i="2"/>
  <c r="BK237" i="2"/>
  <c r="J201" i="11"/>
  <c r="BK158" i="11"/>
  <c r="J137" i="11"/>
  <c r="J278" i="10"/>
  <c r="J277" i="10"/>
  <c r="J261" i="10"/>
  <c r="BK248" i="10"/>
  <c r="BK243" i="10"/>
  <c r="BK229" i="10"/>
  <c r="BK216" i="10"/>
  <c r="J204" i="10"/>
  <c r="BK201" i="10"/>
  <c r="J168" i="10"/>
  <c r="J128" i="10"/>
  <c r="J216" i="9"/>
  <c r="J213" i="9"/>
  <c r="BK207" i="9"/>
  <c r="BK206" i="9"/>
  <c r="J199" i="9"/>
  <c r="BK193" i="9"/>
  <c r="BK191" i="9"/>
  <c r="J184" i="9"/>
  <c r="BK170" i="9"/>
  <c r="BK159" i="9"/>
  <c r="BK352" i="8"/>
  <c r="J344" i="8"/>
  <c r="BK337" i="8"/>
  <c r="J335" i="8"/>
  <c r="J325" i="8"/>
  <c r="J318" i="8"/>
  <c r="BK317" i="8"/>
  <c r="BK312" i="8"/>
  <c r="J308" i="8"/>
  <c r="BK306" i="8"/>
  <c r="BK300" i="8"/>
  <c r="BK298" i="8"/>
  <c r="J296" i="8"/>
  <c r="J295" i="8"/>
  <c r="J292" i="8"/>
  <c r="J291" i="8"/>
  <c r="J290" i="8"/>
  <c r="J287" i="8"/>
  <c r="BK283" i="8"/>
  <c r="BK280" i="8"/>
  <c r="BK277" i="8"/>
  <c r="J276" i="8"/>
  <c r="BK273" i="8"/>
  <c r="BK271" i="8"/>
  <c r="BK265" i="8"/>
  <c r="J259" i="8"/>
  <c r="J234" i="8"/>
  <c r="BK228" i="8"/>
  <c r="J222" i="8"/>
  <c r="BK219" i="8"/>
  <c r="BK211" i="8"/>
  <c r="BK140" i="8"/>
  <c r="BK333" i="7"/>
  <c r="J331" i="7"/>
  <c r="J330" i="7"/>
  <c r="J319" i="7"/>
  <c r="BK302" i="7"/>
  <c r="J299" i="7"/>
  <c r="J293" i="7"/>
  <c r="J282" i="7"/>
  <c r="J127" i="7"/>
  <c r="BK442" i="6"/>
  <c r="J442" i="6"/>
  <c r="J439" i="6"/>
  <c r="BK430" i="6"/>
  <c r="J424" i="6"/>
  <c r="BK421" i="6"/>
  <c r="BK414" i="6"/>
  <c r="BK409" i="6"/>
  <c r="J405" i="6"/>
  <c r="BK402" i="6"/>
  <c r="J400" i="6"/>
  <c r="BK394" i="6"/>
  <c r="J390" i="6"/>
  <c r="BK359" i="6"/>
  <c r="J353" i="6"/>
  <c r="J345" i="6"/>
  <c r="BK342" i="6"/>
  <c r="BK320" i="6"/>
  <c r="BK303" i="6"/>
  <c r="BK295" i="6"/>
  <c r="BK236" i="6"/>
  <c r="J134" i="6"/>
  <c r="BK130" i="6"/>
  <c r="BK171" i="5"/>
  <c r="J170" i="5"/>
  <c r="BK164" i="5"/>
  <c r="BK160" i="5"/>
  <c r="BK157" i="5"/>
  <c r="J149" i="5"/>
  <c r="J144" i="5"/>
  <c r="BK141" i="5"/>
  <c r="BK182" i="4"/>
  <c r="BK168" i="4"/>
  <c r="BK148" i="4"/>
  <c r="J125" i="4"/>
  <c r="BK208" i="3"/>
  <c r="J197" i="3"/>
  <c r="J190" i="3"/>
  <c r="J188" i="3"/>
  <c r="J174" i="3"/>
  <c r="BK168" i="3"/>
  <c r="BK153" i="3"/>
  <c r="J142" i="3"/>
  <c r="J137" i="3"/>
  <c r="BK496" i="2"/>
  <c r="J489" i="2"/>
  <c r="J480" i="2"/>
  <c r="J475" i="2"/>
  <c r="BK473" i="2"/>
  <c r="BK453" i="2"/>
  <c r="BK440" i="2"/>
  <c r="BK436" i="2"/>
  <c r="J421" i="2"/>
  <c r="J396" i="2"/>
  <c r="J362" i="2"/>
  <c r="J331" i="2"/>
  <c r="BK323" i="2"/>
  <c r="F35" i="12"/>
  <c r="BB109" i="1"/>
  <c r="T118" i="12" l="1"/>
  <c r="T127" i="2"/>
  <c r="P420" i="2"/>
  <c r="R444" i="2"/>
  <c r="BK127" i="3"/>
  <c r="J127" i="3" s="1"/>
  <c r="J99" i="3" s="1"/>
  <c r="BK184" i="3"/>
  <c r="J184" i="3" s="1"/>
  <c r="J101" i="3" s="1"/>
  <c r="P196" i="3"/>
  <c r="BK124" i="4"/>
  <c r="J124" i="4" s="1"/>
  <c r="J99" i="4" s="1"/>
  <c r="R160" i="4"/>
  <c r="BK125" i="5"/>
  <c r="J125" i="5" s="1"/>
  <c r="J99" i="5" s="1"/>
  <c r="P156" i="5"/>
  <c r="T165" i="5"/>
  <c r="BK129" i="6"/>
  <c r="T367" i="6"/>
  <c r="BK426" i="6"/>
  <c r="J426" i="6"/>
  <c r="J104" i="6" s="1"/>
  <c r="R126" i="7"/>
  <c r="P322" i="7"/>
  <c r="R258" i="8"/>
  <c r="BK350" i="8"/>
  <c r="J350" i="8" s="1"/>
  <c r="J104" i="8" s="1"/>
  <c r="R126" i="9"/>
  <c r="R244" i="10"/>
  <c r="BK127" i="2"/>
  <c r="J127" i="2" s="1"/>
  <c r="J99" i="2" s="1"/>
  <c r="T364" i="2"/>
  <c r="P444" i="2"/>
  <c r="T127" i="3"/>
  <c r="T184" i="3"/>
  <c r="T124" i="4"/>
  <c r="BK156" i="5"/>
  <c r="J156" i="5" s="1"/>
  <c r="J100" i="5" s="1"/>
  <c r="P129" i="6"/>
  <c r="BK367" i="6"/>
  <c r="J367" i="6" s="1"/>
  <c r="J102" i="6" s="1"/>
  <c r="T420" i="6"/>
  <c r="T126" i="7"/>
  <c r="BK127" i="8"/>
  <c r="BK258" i="8"/>
  <c r="J258" i="8" s="1"/>
  <c r="J101" i="8" s="1"/>
  <c r="R336" i="8"/>
  <c r="BK183" i="9"/>
  <c r="J183" i="9" s="1"/>
  <c r="J101" i="9" s="1"/>
  <c r="BK127" i="10"/>
  <c r="J127" i="10"/>
  <c r="J99" i="10" s="1"/>
  <c r="T244" i="10"/>
  <c r="BK258" i="10"/>
  <c r="J258" i="10"/>
  <c r="J104" i="10" s="1"/>
  <c r="BK127" i="11"/>
  <c r="T127" i="11"/>
  <c r="T126" i="11"/>
  <c r="P190" i="11"/>
  <c r="T190" i="11"/>
  <c r="BK196" i="11"/>
  <c r="J196" i="11"/>
  <c r="J104" i="11" s="1"/>
  <c r="T196" i="11"/>
  <c r="R364" i="2"/>
  <c r="BK444" i="2"/>
  <c r="J444" i="2" s="1"/>
  <c r="J102" i="2" s="1"/>
  <c r="R184" i="3"/>
  <c r="R124" i="4"/>
  <c r="R123" i="4" s="1"/>
  <c r="P125" i="5"/>
  <c r="T156" i="5"/>
  <c r="T129" i="6"/>
  <c r="P367" i="6"/>
  <c r="R420" i="6"/>
  <c r="BK322" i="7"/>
  <c r="J322" i="7"/>
  <c r="J101" i="7" s="1"/>
  <c r="R127" i="8"/>
  <c r="R126" i="8" s="1"/>
  <c r="P336" i="8"/>
  <c r="R350" i="8"/>
  <c r="T126" i="9"/>
  <c r="T127" i="10"/>
  <c r="P240" i="10"/>
  <c r="R258" i="10"/>
  <c r="P364" i="2"/>
  <c r="T444" i="2"/>
  <c r="R127" i="3"/>
  <c r="R126" i="3" s="1"/>
  <c r="P184" i="3"/>
  <c r="R196" i="3"/>
  <c r="BK160" i="4"/>
  <c r="J160" i="4" s="1"/>
  <c r="J100" i="4" s="1"/>
  <c r="R156" i="5"/>
  <c r="P165" i="5"/>
  <c r="BK344" i="6"/>
  <c r="J344" i="6" s="1"/>
  <c r="J100" i="6" s="1"/>
  <c r="R344" i="6"/>
  <c r="BK420" i="6"/>
  <c r="J420" i="6" s="1"/>
  <c r="J103" i="6" s="1"/>
  <c r="P426" i="6"/>
  <c r="P126" i="7"/>
  <c r="P125" i="7" s="1"/>
  <c r="AU102" i="1" s="1"/>
  <c r="T322" i="7"/>
  <c r="T258" i="8"/>
  <c r="P126" i="9"/>
  <c r="T183" i="9"/>
  <c r="T240" i="10"/>
  <c r="T258" i="10"/>
  <c r="P127" i="8"/>
  <c r="P258" i="8"/>
  <c r="T336" i="8"/>
  <c r="T350" i="8"/>
  <c r="BK126" i="9"/>
  <c r="J126" i="9" s="1"/>
  <c r="J99" i="9" s="1"/>
  <c r="P183" i="9"/>
  <c r="P127" i="10"/>
  <c r="BK244" i="10"/>
  <c r="J244" i="10"/>
  <c r="J102" i="10" s="1"/>
  <c r="P127" i="11"/>
  <c r="P126" i="11" s="1"/>
  <c r="AU108" i="1" s="1"/>
  <c r="R127" i="11"/>
  <c r="R126" i="11" s="1"/>
  <c r="BK190" i="11"/>
  <c r="J190" i="11"/>
  <c r="J102" i="11" s="1"/>
  <c r="R190" i="11"/>
  <c r="P196" i="11"/>
  <c r="R196" i="11"/>
  <c r="R127" i="2"/>
  <c r="BK420" i="2"/>
  <c r="J420" i="2" s="1"/>
  <c r="J101" i="2" s="1"/>
  <c r="P127" i="3"/>
  <c r="P126" i="3" s="1"/>
  <c r="AU97" i="1" s="1"/>
  <c r="T196" i="3"/>
  <c r="T160" i="4"/>
  <c r="T125" i="5"/>
  <c r="T124" i="5" s="1"/>
  <c r="BK165" i="5"/>
  <c r="J165" i="5" s="1"/>
  <c r="J102" i="5" s="1"/>
  <c r="P344" i="6"/>
  <c r="T344" i="6"/>
  <c r="P420" i="6"/>
  <c r="T426" i="6"/>
  <c r="BK126" i="7"/>
  <c r="J126" i="7"/>
  <c r="J99" i="7" s="1"/>
  <c r="T127" i="8"/>
  <c r="T126" i="8" s="1"/>
  <c r="BK336" i="8"/>
  <c r="J336" i="8" s="1"/>
  <c r="J102" i="8" s="1"/>
  <c r="P350" i="8"/>
  <c r="R183" i="9"/>
  <c r="R240" i="10"/>
  <c r="P258" i="10"/>
  <c r="P127" i="2"/>
  <c r="P126" i="2"/>
  <c r="AU96" i="1" s="1"/>
  <c r="BK364" i="2"/>
  <c r="J364" i="2" s="1"/>
  <c r="J100" i="2" s="1"/>
  <c r="R420" i="2"/>
  <c r="T420" i="2"/>
  <c r="BK196" i="3"/>
  <c r="J196" i="3"/>
  <c r="J102" i="3" s="1"/>
  <c r="P124" i="4"/>
  <c r="P123" i="4" s="1"/>
  <c r="AU98" i="1" s="1"/>
  <c r="P160" i="4"/>
  <c r="R125" i="5"/>
  <c r="R124" i="5" s="1"/>
  <c r="R165" i="5"/>
  <c r="R129" i="6"/>
  <c r="R128" i="6" s="1"/>
  <c r="R367" i="6"/>
  <c r="R426" i="6"/>
  <c r="R322" i="7"/>
  <c r="R127" i="10"/>
  <c r="R126" i="10" s="1"/>
  <c r="BK240" i="10"/>
  <c r="J240" i="10" s="1"/>
  <c r="J101" i="10" s="1"/>
  <c r="P244" i="10"/>
  <c r="E85" i="2"/>
  <c r="BE345" i="2"/>
  <c r="BE433" i="2"/>
  <c r="BE438" i="2"/>
  <c r="BE463" i="2"/>
  <c r="BE468" i="2"/>
  <c r="BE500" i="2"/>
  <c r="J91" i="3"/>
  <c r="F94" i="3"/>
  <c r="BE128" i="3"/>
  <c r="BE132" i="3"/>
  <c r="BE185" i="3"/>
  <c r="BE204" i="3"/>
  <c r="E85" i="4"/>
  <c r="F94" i="4"/>
  <c r="BE129" i="4"/>
  <c r="BE175" i="4"/>
  <c r="BE182" i="4"/>
  <c r="J91" i="5"/>
  <c r="E112" i="5"/>
  <c r="F121" i="5"/>
  <c r="BE151" i="5"/>
  <c r="BE297" i="6"/>
  <c r="BE315" i="6"/>
  <c r="BE355" i="6"/>
  <c r="BE357" i="6"/>
  <c r="BE391" i="6"/>
  <c r="BE419" i="6"/>
  <c r="BE434" i="6"/>
  <c r="BE442" i="6"/>
  <c r="BE128" i="8"/>
  <c r="BE208" i="8"/>
  <c r="BE256" i="8"/>
  <c r="BE263" i="8"/>
  <c r="BE275" i="8"/>
  <c r="BE279" i="8"/>
  <c r="BE281" i="8"/>
  <c r="BE282" i="8"/>
  <c r="BE305" i="8"/>
  <c r="BE311" i="8"/>
  <c r="BE316" i="8"/>
  <c r="BE323" i="8"/>
  <c r="BE327" i="8"/>
  <c r="BE329" i="8"/>
  <c r="BE333" i="8"/>
  <c r="BE348" i="8"/>
  <c r="BK347" i="8"/>
  <c r="J347" i="8" s="1"/>
  <c r="J103" i="8" s="1"/>
  <c r="F94" i="9"/>
  <c r="BE164" i="9"/>
  <c r="BE179" i="9"/>
  <c r="BE190" i="9"/>
  <c r="BE195" i="9"/>
  <c r="BE204" i="9"/>
  <c r="BE213" i="9"/>
  <c r="BK178" i="9"/>
  <c r="J178" i="9" s="1"/>
  <c r="J100" i="9" s="1"/>
  <c r="BK212" i="9"/>
  <c r="J212" i="9"/>
  <c r="J102" i="9" s="1"/>
  <c r="BK215" i="9"/>
  <c r="J215" i="9" s="1"/>
  <c r="J103" i="9" s="1"/>
  <c r="BE188" i="10"/>
  <c r="BE272" i="10"/>
  <c r="E114" i="11"/>
  <c r="BE169" i="11"/>
  <c r="BE175" i="11"/>
  <c r="BE182" i="11"/>
  <c r="BE206" i="11"/>
  <c r="J91" i="2"/>
  <c r="BE301" i="2"/>
  <c r="BE316" i="2"/>
  <c r="BE323" i="2"/>
  <c r="BE440" i="2"/>
  <c r="BE473" i="2"/>
  <c r="BE475" i="2"/>
  <c r="BE479" i="2"/>
  <c r="BE484" i="2"/>
  <c r="BE489" i="2"/>
  <c r="BE499" i="2"/>
  <c r="E85" i="3"/>
  <c r="BE145" i="3"/>
  <c r="BE153" i="3"/>
  <c r="BE188" i="3"/>
  <c r="BK207" i="3"/>
  <c r="J207" i="3"/>
  <c r="J103" i="3" s="1"/>
  <c r="BK210" i="3"/>
  <c r="J210" i="3" s="1"/>
  <c r="J104" i="3" s="1"/>
  <c r="BE146" i="4"/>
  <c r="BE151" i="4"/>
  <c r="BE161" i="4"/>
  <c r="BE141" i="5"/>
  <c r="BE157" i="5"/>
  <c r="BE164" i="5"/>
  <c r="BE167" i="5"/>
  <c r="BE169" i="5"/>
  <c r="BE171" i="5"/>
  <c r="BK163" i="5"/>
  <c r="J163" i="5" s="1"/>
  <c r="J101" i="5" s="1"/>
  <c r="E85" i="6"/>
  <c r="BE130" i="6"/>
  <c r="BE134" i="6"/>
  <c r="BE295" i="6"/>
  <c r="BE361" i="6"/>
  <c r="BE368" i="6"/>
  <c r="BE387" i="6"/>
  <c r="BE397" i="6"/>
  <c r="BE405" i="6"/>
  <c r="BE407" i="6"/>
  <c r="BE412" i="6"/>
  <c r="BE427" i="6"/>
  <c r="BK438" i="6"/>
  <c r="J438" i="6" s="1"/>
  <c r="J105" i="6" s="1"/>
  <c r="BK441" i="6"/>
  <c r="J441" i="6" s="1"/>
  <c r="J106" i="6" s="1"/>
  <c r="J91" i="7"/>
  <c r="BE213" i="7"/>
  <c r="BE293" i="7"/>
  <c r="BE310" i="7"/>
  <c r="BE335" i="7"/>
  <c r="BE176" i="8"/>
  <c r="BE242" i="8"/>
  <c r="BE265" i="8"/>
  <c r="BE276" i="8"/>
  <c r="BE286" i="8"/>
  <c r="BE287" i="8"/>
  <c r="BE295" i="8"/>
  <c r="BE306" i="8"/>
  <c r="BE335" i="8"/>
  <c r="J119" i="9"/>
  <c r="BE186" i="9"/>
  <c r="BE193" i="9"/>
  <c r="BE198" i="9"/>
  <c r="BE200" i="9"/>
  <c r="BE207" i="9"/>
  <c r="E85" i="10"/>
  <c r="BE190" i="10"/>
  <c r="BE248" i="10"/>
  <c r="BE256" i="10"/>
  <c r="BE263" i="10"/>
  <c r="BE273" i="10"/>
  <c r="BE276" i="10"/>
  <c r="BE191" i="11"/>
  <c r="BE194" i="11"/>
  <c r="BE201" i="11"/>
  <c r="BE122" i="12"/>
  <c r="J91" i="10"/>
  <c r="BE128" i="10"/>
  <c r="BE168" i="10"/>
  <c r="BE173" i="10"/>
  <c r="BE245" i="10"/>
  <c r="J91" i="11"/>
  <c r="BE204" i="11"/>
  <c r="E85" i="12"/>
  <c r="F92" i="12"/>
  <c r="J112" i="12"/>
  <c r="BE120" i="12"/>
  <c r="BE243" i="2"/>
  <c r="BE308" i="2"/>
  <c r="BE331" i="2"/>
  <c r="BE365" i="2"/>
  <c r="BE400" i="2"/>
  <c r="BE491" i="2"/>
  <c r="BE496" i="2"/>
  <c r="BK501" i="2"/>
  <c r="J501" i="2" s="1"/>
  <c r="J103" i="2" s="1"/>
  <c r="BK504" i="2"/>
  <c r="J504" i="2"/>
  <c r="J104" i="2" s="1"/>
  <c r="BE181" i="3"/>
  <c r="BE197" i="3"/>
  <c r="BE211" i="3"/>
  <c r="BK180" i="3"/>
  <c r="J180" i="3" s="1"/>
  <c r="J100" i="3" s="1"/>
  <c r="BE154" i="4"/>
  <c r="BE144" i="5"/>
  <c r="BE160" i="5"/>
  <c r="BE168" i="5"/>
  <c r="BE170" i="5"/>
  <c r="BE187" i="6"/>
  <c r="BE345" i="6"/>
  <c r="BE390" i="6"/>
  <c r="BE396" i="6"/>
  <c r="BE421" i="6"/>
  <c r="E85" i="7"/>
  <c r="BE127" i="7"/>
  <c r="BE290" i="7"/>
  <c r="BE319" i="7"/>
  <c r="BE327" i="7"/>
  <c r="BE340" i="7"/>
  <c r="BK336" i="7"/>
  <c r="J336" i="7" s="1"/>
  <c r="J102" i="7" s="1"/>
  <c r="BK339" i="7"/>
  <c r="J339" i="7"/>
  <c r="J103" i="7" s="1"/>
  <c r="BE140" i="8"/>
  <c r="BE206" i="8"/>
  <c r="BE211" i="8"/>
  <c r="BE215" i="8"/>
  <c r="BE245" i="8"/>
  <c r="BE269" i="8"/>
  <c r="BE272" i="8"/>
  <c r="BE277" i="8"/>
  <c r="BE290" i="8"/>
  <c r="BE291" i="8"/>
  <c r="BE292" i="8"/>
  <c r="BE296" i="8"/>
  <c r="BE314" i="8"/>
  <c r="BK244" i="8"/>
  <c r="J244" i="8"/>
  <c r="J100" i="8" s="1"/>
  <c r="BE137" i="9"/>
  <c r="BE153" i="9"/>
  <c r="BE176" i="9"/>
  <c r="BE188" i="9"/>
  <c r="BE206" i="9"/>
  <c r="BE210" i="9"/>
  <c r="BE211" i="9"/>
  <c r="BE204" i="10"/>
  <c r="BE261" i="10"/>
  <c r="F123" i="11"/>
  <c r="BE186" i="11"/>
  <c r="BE199" i="11"/>
  <c r="F94" i="2"/>
  <c r="BE338" i="2"/>
  <c r="BE396" i="2"/>
  <c r="BE436" i="2"/>
  <c r="BE442" i="2"/>
  <c r="BE493" i="2"/>
  <c r="BE502" i="2"/>
  <c r="BE505" i="2"/>
  <c r="BE156" i="3"/>
  <c r="BE174" i="3"/>
  <c r="BE190" i="3"/>
  <c r="BE194" i="3"/>
  <c r="BE148" i="4"/>
  <c r="BE156" i="4"/>
  <c r="BK181" i="4"/>
  <c r="J181" i="4" s="1"/>
  <c r="J101" i="4" s="1"/>
  <c r="BE126" i="5"/>
  <c r="BE149" i="5"/>
  <c r="J122" i="6"/>
  <c r="F125" i="6"/>
  <c r="BE242" i="6"/>
  <c r="BE303" i="6"/>
  <c r="BE320" i="6"/>
  <c r="BE328" i="6"/>
  <c r="BE351" i="6"/>
  <c r="BE364" i="6"/>
  <c r="BE394" i="6"/>
  <c r="BE395" i="6"/>
  <c r="BE439" i="6"/>
  <c r="BK363" i="6"/>
  <c r="J363" i="6" s="1"/>
  <c r="J101" i="6" s="1"/>
  <c r="BE284" i="7"/>
  <c r="BE304" i="7"/>
  <c r="BE316" i="7"/>
  <c r="BE330" i="7"/>
  <c r="BE331" i="7"/>
  <c r="J91" i="8"/>
  <c r="E114" i="8"/>
  <c r="F123" i="8"/>
  <c r="BE181" i="8"/>
  <c r="BE222" i="8"/>
  <c r="BE228" i="8"/>
  <c r="BE267" i="8"/>
  <c r="BE271" i="8"/>
  <c r="BE280" i="8"/>
  <c r="BE284" i="8"/>
  <c r="BE289" i="8"/>
  <c r="BE300" i="8"/>
  <c r="BE317" i="8"/>
  <c r="BE318" i="8"/>
  <c r="BE321" i="8"/>
  <c r="BE332" i="8"/>
  <c r="BE351" i="8"/>
  <c r="BE352" i="8"/>
  <c r="BE127" i="9"/>
  <c r="BE159" i="9"/>
  <c r="BE184" i="9"/>
  <c r="BE222" i="10"/>
  <c r="BE270" i="10"/>
  <c r="BE278" i="10"/>
  <c r="BE133" i="11"/>
  <c r="BE142" i="11"/>
  <c r="BE147" i="11"/>
  <c r="E113" i="9"/>
  <c r="BE142" i="9"/>
  <c r="BE196" i="9"/>
  <c r="BE199" i="9"/>
  <c r="BE202" i="9"/>
  <c r="BE216" i="9"/>
  <c r="F94" i="10"/>
  <c r="BE138" i="10"/>
  <c r="BE193" i="10"/>
  <c r="BE197" i="10"/>
  <c r="BE210" i="10"/>
  <c r="BE229" i="10"/>
  <c r="BE241" i="10"/>
  <c r="BE243" i="10"/>
  <c r="BK255" i="10"/>
  <c r="J255" i="10" s="1"/>
  <c r="J103" i="10" s="1"/>
  <c r="BE158" i="11"/>
  <c r="BE163" i="11"/>
  <c r="BE192" i="11"/>
  <c r="BE197" i="11"/>
  <c r="BE205" i="11"/>
  <c r="BK181" i="11"/>
  <c r="J181" i="11" s="1"/>
  <c r="J100" i="11" s="1"/>
  <c r="BK185" i="11"/>
  <c r="J185" i="11" s="1"/>
  <c r="J101" i="11" s="1"/>
  <c r="BK193" i="11"/>
  <c r="J193" i="11"/>
  <c r="J103" i="11" s="1"/>
  <c r="BE128" i="2"/>
  <c r="BE237" i="2"/>
  <c r="BE421" i="2"/>
  <c r="BE480" i="2"/>
  <c r="BE137" i="3"/>
  <c r="BE142" i="3"/>
  <c r="BE163" i="3"/>
  <c r="BE168" i="3"/>
  <c r="BE208" i="3"/>
  <c r="J91" i="4"/>
  <c r="BE133" i="5"/>
  <c r="BE135" i="5"/>
  <c r="BE146" i="5"/>
  <c r="BE166" i="5"/>
  <c r="BE236" i="6"/>
  <c r="BE309" i="6"/>
  <c r="BE342" i="6"/>
  <c r="BE388" i="6"/>
  <c r="BE402" i="6"/>
  <c r="BE414" i="6"/>
  <c r="BE417" i="6"/>
  <c r="F122" i="7"/>
  <c r="BE299" i="7"/>
  <c r="BE302" i="7"/>
  <c r="BE333" i="7"/>
  <c r="BE337" i="7"/>
  <c r="BE259" i="8"/>
  <c r="BE273" i="8"/>
  <c r="BE278" i="8"/>
  <c r="BE283" i="8"/>
  <c r="BE298" i="8"/>
  <c r="BE302" i="8"/>
  <c r="BE303" i="8"/>
  <c r="BE308" i="8"/>
  <c r="BE309" i="8"/>
  <c r="BE315" i="8"/>
  <c r="BE330" i="8"/>
  <c r="BE337" i="8"/>
  <c r="BE340" i="8"/>
  <c r="BE344" i="8"/>
  <c r="BE132" i="9"/>
  <c r="BE148" i="9"/>
  <c r="BE170" i="9"/>
  <c r="BE191" i="9"/>
  <c r="BE209" i="9"/>
  <c r="BE201" i="10"/>
  <c r="BK228" i="10"/>
  <c r="J228" i="10" s="1"/>
  <c r="J100" i="10" s="1"/>
  <c r="BE299" i="2"/>
  <c r="BE362" i="2"/>
  <c r="BE402" i="2"/>
  <c r="BE445" i="2"/>
  <c r="BE453" i="2"/>
  <c r="BE478" i="2"/>
  <c r="BE481" i="2"/>
  <c r="BE486" i="2"/>
  <c r="BE498" i="2"/>
  <c r="BE149" i="3"/>
  <c r="BE192" i="3"/>
  <c r="BE200" i="3"/>
  <c r="BE125" i="4"/>
  <c r="BE168" i="4"/>
  <c r="BE130" i="5"/>
  <c r="BE137" i="5"/>
  <c r="BE336" i="6"/>
  <c r="BE348" i="6"/>
  <c r="BE353" i="6"/>
  <c r="BE359" i="6"/>
  <c r="BE384" i="6"/>
  <c r="BE400" i="6"/>
  <c r="BE409" i="6"/>
  <c r="BE424" i="6"/>
  <c r="BE430" i="6"/>
  <c r="BE208" i="7"/>
  <c r="BE282" i="7"/>
  <c r="BE323" i="7"/>
  <c r="BK318" i="7"/>
  <c r="J318" i="7"/>
  <c r="J100" i="7" s="1"/>
  <c r="BE219" i="8"/>
  <c r="BE234" i="8"/>
  <c r="BE261" i="8"/>
  <c r="BE270" i="8"/>
  <c r="BE294" i="8"/>
  <c r="BE312" i="8"/>
  <c r="BE319" i="8"/>
  <c r="BE325" i="8"/>
  <c r="BE216" i="10"/>
  <c r="BE252" i="10"/>
  <c r="BE259" i="10"/>
  <c r="BE277" i="10"/>
  <c r="BE279" i="10"/>
  <c r="BE128" i="11"/>
  <c r="BE137" i="11"/>
  <c r="BE152" i="11"/>
  <c r="BE200" i="11"/>
  <c r="BE203" i="11"/>
  <c r="AW109" i="1"/>
  <c r="BA109" i="1"/>
  <c r="BD109" i="1"/>
  <c r="BK119" i="12"/>
  <c r="J119" i="12"/>
  <c r="J97" i="12" s="1"/>
  <c r="BK121" i="12"/>
  <c r="J121" i="12" s="1"/>
  <c r="J98" i="12" s="1"/>
  <c r="F39" i="11"/>
  <c r="BD108" i="1" s="1"/>
  <c r="F37" i="4"/>
  <c r="BB98" i="1"/>
  <c r="F39" i="6"/>
  <c r="BD101" i="1" s="1"/>
  <c r="J36" i="9"/>
  <c r="AW105" i="1"/>
  <c r="F37" i="6"/>
  <c r="BB101" i="1" s="1"/>
  <c r="F38" i="3"/>
  <c r="BC97" i="1"/>
  <c r="F39" i="2"/>
  <c r="BD96" i="1" s="1"/>
  <c r="F38" i="2"/>
  <c r="BC96" i="1"/>
  <c r="J36" i="10"/>
  <c r="AW107" i="1" s="1"/>
  <c r="F36" i="8"/>
  <c r="BA104" i="1"/>
  <c r="F37" i="2"/>
  <c r="BB96" i="1" s="1"/>
  <c r="AS94" i="1"/>
  <c r="F36" i="7"/>
  <c r="BA102" i="1" s="1"/>
  <c r="J36" i="2"/>
  <c r="AW96" i="1"/>
  <c r="F38" i="7"/>
  <c r="BC102" i="1" s="1"/>
  <c r="F39" i="3"/>
  <c r="BD97" i="1"/>
  <c r="F37" i="9"/>
  <c r="BB105" i="1" s="1"/>
  <c r="F36" i="3"/>
  <c r="BA97" i="1"/>
  <c r="F39" i="8"/>
  <c r="BD104" i="1" s="1"/>
  <c r="F36" i="12"/>
  <c r="BC109" i="1"/>
  <c r="F38" i="6"/>
  <c r="BC101" i="1" s="1"/>
  <c r="F37" i="10"/>
  <c r="BB107" i="1"/>
  <c r="F39" i="5"/>
  <c r="BD99" i="1" s="1"/>
  <c r="F39" i="9"/>
  <c r="BD105" i="1" s="1"/>
  <c r="J36" i="3"/>
  <c r="AW97" i="1" s="1"/>
  <c r="F37" i="3"/>
  <c r="BB97" i="1" s="1"/>
  <c r="F38" i="9"/>
  <c r="BC105" i="1" s="1"/>
  <c r="F36" i="2"/>
  <c r="BA96" i="1" s="1"/>
  <c r="J36" i="8"/>
  <c r="AW104" i="1" s="1"/>
  <c r="F39" i="10"/>
  <c r="BD107" i="1" s="1"/>
  <c r="F39" i="7"/>
  <c r="BD102" i="1" s="1"/>
  <c r="F36" i="4"/>
  <c r="BA98" i="1" s="1"/>
  <c r="F38" i="8"/>
  <c r="BC104" i="1" s="1"/>
  <c r="J36" i="6"/>
  <c r="AW101" i="1" s="1"/>
  <c r="F38" i="10"/>
  <c r="BC107" i="1" s="1"/>
  <c r="F37" i="8"/>
  <c r="BB104" i="1" s="1"/>
  <c r="J36" i="11"/>
  <c r="AW108" i="1" s="1"/>
  <c r="F38" i="5"/>
  <c r="BC99" i="1" s="1"/>
  <c r="F37" i="7"/>
  <c r="BB102" i="1" s="1"/>
  <c r="F36" i="10"/>
  <c r="BA107" i="1" s="1"/>
  <c r="F37" i="5"/>
  <c r="BB99" i="1" s="1"/>
  <c r="F36" i="11"/>
  <c r="BA108" i="1" s="1"/>
  <c r="F39" i="4"/>
  <c r="BD98" i="1" s="1"/>
  <c r="J36" i="7"/>
  <c r="AW102" i="1" s="1"/>
  <c r="J36" i="5"/>
  <c r="AW99" i="1" s="1"/>
  <c r="F37" i="11"/>
  <c r="BB108" i="1" s="1"/>
  <c r="F36" i="9"/>
  <c r="BA105" i="1" s="1"/>
  <c r="J36" i="4"/>
  <c r="AW98" i="1" s="1"/>
  <c r="F36" i="6"/>
  <c r="BA101" i="1" s="1"/>
  <c r="F38" i="4"/>
  <c r="BC98" i="1" s="1"/>
  <c r="F38" i="11"/>
  <c r="BC108" i="1" s="1"/>
  <c r="F36" i="5"/>
  <c r="BA99" i="1" s="1"/>
  <c r="T126" i="10" l="1"/>
  <c r="P125" i="9"/>
  <c r="AU105" i="1"/>
  <c r="T128" i="6"/>
  <c r="T123" i="4"/>
  <c r="R125" i="7"/>
  <c r="R126" i="2"/>
  <c r="P124" i="5"/>
  <c r="AU99" i="1" s="1"/>
  <c r="AU95" i="1" s="1"/>
  <c r="P126" i="8"/>
  <c r="AU104" i="1"/>
  <c r="T125" i="9"/>
  <c r="BK126" i="8"/>
  <c r="J126" i="8" s="1"/>
  <c r="J32" i="8" s="1"/>
  <c r="AG104" i="1" s="1"/>
  <c r="BK128" i="6"/>
  <c r="J128" i="6"/>
  <c r="J98" i="6" s="1"/>
  <c r="BK126" i="11"/>
  <c r="J126" i="11"/>
  <c r="J98" i="11"/>
  <c r="P126" i="10"/>
  <c r="AU107" i="1" s="1"/>
  <c r="AU106" i="1" s="1"/>
  <c r="T125" i="7"/>
  <c r="P128" i="6"/>
  <c r="AU101" i="1" s="1"/>
  <c r="AU100" i="1" s="1"/>
  <c r="T126" i="3"/>
  <c r="R125" i="9"/>
  <c r="T126" i="2"/>
  <c r="J129" i="6"/>
  <c r="J99" i="6" s="1"/>
  <c r="J127" i="8"/>
  <c r="J99" i="8"/>
  <c r="BK124" i="5"/>
  <c r="J124" i="5" s="1"/>
  <c r="J32" i="5" s="1"/>
  <c r="AG99" i="1" s="1"/>
  <c r="J127" i="11"/>
  <c r="J99" i="11"/>
  <c r="BK126" i="2"/>
  <c r="J126" i="2" s="1"/>
  <c r="J98" i="2" s="1"/>
  <c r="BK126" i="3"/>
  <c r="J126" i="3" s="1"/>
  <c r="J32" i="3" s="1"/>
  <c r="AG97" i="1" s="1"/>
  <c r="BK123" i="4"/>
  <c r="J123" i="4"/>
  <c r="BK125" i="7"/>
  <c r="J125" i="7" s="1"/>
  <c r="J98" i="7" s="1"/>
  <c r="BK126" i="10"/>
  <c r="J126" i="10"/>
  <c r="J98" i="10" s="1"/>
  <c r="BK125" i="9"/>
  <c r="J125" i="9"/>
  <c r="J98" i="9"/>
  <c r="BK118" i="12"/>
  <c r="J118" i="12" s="1"/>
  <c r="J96" i="12" s="1"/>
  <c r="BA100" i="1"/>
  <c r="AW100" i="1" s="1"/>
  <c r="F35" i="3"/>
  <c r="AZ97" i="1"/>
  <c r="J35" i="11"/>
  <c r="AV108" i="1" s="1"/>
  <c r="AT108" i="1" s="1"/>
  <c r="F35" i="4"/>
  <c r="AZ98" i="1" s="1"/>
  <c r="F35" i="10"/>
  <c r="AZ107" i="1"/>
  <c r="BB100" i="1"/>
  <c r="AX100" i="1" s="1"/>
  <c r="J32" i="4"/>
  <c r="AG98" i="1"/>
  <c r="J35" i="3"/>
  <c r="AV97" i="1" s="1"/>
  <c r="AT97" i="1" s="1"/>
  <c r="BB95" i="1"/>
  <c r="BA106" i="1"/>
  <c r="AW106" i="1" s="1"/>
  <c r="J35" i="9"/>
  <c r="AV105" i="1"/>
  <c r="AT105" i="1" s="1"/>
  <c r="F35" i="9"/>
  <c r="AZ105" i="1"/>
  <c r="F35" i="7"/>
  <c r="AZ102" i="1" s="1"/>
  <c r="BD103" i="1"/>
  <c r="F35" i="11"/>
  <c r="AZ108" i="1" s="1"/>
  <c r="BD100" i="1"/>
  <c r="J35" i="7"/>
  <c r="AV102" i="1" s="1"/>
  <c r="AT102" i="1" s="1"/>
  <c r="J35" i="4"/>
  <c r="AV98" i="1"/>
  <c r="AT98" i="1" s="1"/>
  <c r="BC100" i="1"/>
  <c r="AY100" i="1" s="1"/>
  <c r="BA103" i="1"/>
  <c r="AW103" i="1"/>
  <c r="F35" i="2"/>
  <c r="AZ96" i="1" s="1"/>
  <c r="F35" i="6"/>
  <c r="AZ101" i="1"/>
  <c r="J35" i="8"/>
  <c r="AV104" i="1"/>
  <c r="AT104" i="1"/>
  <c r="BB106" i="1"/>
  <c r="AX106" i="1"/>
  <c r="BC106" i="1"/>
  <c r="AY106" i="1"/>
  <c r="BD95" i="1"/>
  <c r="BC95" i="1"/>
  <c r="BD106" i="1"/>
  <c r="J35" i="5"/>
  <c r="AV99" i="1"/>
  <c r="AT99" i="1"/>
  <c r="F35" i="8"/>
  <c r="AZ104" i="1" s="1"/>
  <c r="J33" i="12"/>
  <c r="AV109" i="1"/>
  <c r="AT109" i="1"/>
  <c r="F35" i="5"/>
  <c r="AZ99" i="1"/>
  <c r="J35" i="2"/>
  <c r="AV96" i="1" s="1"/>
  <c r="AT96" i="1" s="1"/>
  <c r="BB103" i="1"/>
  <c r="AX103" i="1"/>
  <c r="BC103" i="1"/>
  <c r="AY103" i="1" s="1"/>
  <c r="J35" i="10"/>
  <c r="AV107" i="1"/>
  <c r="AT107" i="1"/>
  <c r="F33" i="12"/>
  <c r="AZ109" i="1"/>
  <c r="BA95" i="1"/>
  <c r="AW95" i="1"/>
  <c r="J35" i="6"/>
  <c r="AV101" i="1"/>
  <c r="AT101" i="1"/>
  <c r="AN97" i="1" l="1"/>
  <c r="J41" i="4"/>
  <c r="J41" i="8"/>
  <c r="J41" i="3"/>
  <c r="J41" i="5"/>
  <c r="J98" i="8"/>
  <c r="J98" i="3"/>
  <c r="J98" i="5"/>
  <c r="J98" i="4"/>
  <c r="AN98" i="1"/>
  <c r="BB94" i="1"/>
  <c r="W31" i="1"/>
  <c r="AN104" i="1"/>
  <c r="AN99" i="1"/>
  <c r="BD94" i="1"/>
  <c r="W33" i="1"/>
  <c r="BC94" i="1"/>
  <c r="AY94" i="1" s="1"/>
  <c r="AZ103" i="1"/>
  <c r="AV103" i="1"/>
  <c r="AT103" i="1"/>
  <c r="BA94" i="1"/>
  <c r="W30" i="1" s="1"/>
  <c r="J32" i="10"/>
  <c r="AG107" i="1"/>
  <c r="AN107" i="1" s="1"/>
  <c r="J32" i="7"/>
  <c r="AG102" i="1"/>
  <c r="AN102" i="1"/>
  <c r="AZ106" i="1"/>
  <c r="AV106" i="1" s="1"/>
  <c r="AT106" i="1" s="1"/>
  <c r="AY95" i="1"/>
  <c r="J32" i="11"/>
  <c r="AG108" i="1" s="1"/>
  <c r="AN108" i="1" s="1"/>
  <c r="AZ100" i="1"/>
  <c r="AV100" i="1" s="1"/>
  <c r="AT100" i="1" s="1"/>
  <c r="AU103" i="1"/>
  <c r="J30" i="12"/>
  <c r="AG109" i="1" s="1"/>
  <c r="AN109" i="1" s="1"/>
  <c r="J32" i="9"/>
  <c r="AG105" i="1"/>
  <c r="AN105" i="1" s="1"/>
  <c r="J32" i="6"/>
  <c r="AG101" i="1"/>
  <c r="AN101" i="1"/>
  <c r="AZ95" i="1"/>
  <c r="AZ94" i="1" s="1"/>
  <c r="AV94" i="1" s="1"/>
  <c r="AK29" i="1" s="1"/>
  <c r="AX95" i="1"/>
  <c r="J32" i="2"/>
  <c r="AG96" i="1"/>
  <c r="AN96" i="1"/>
  <c r="J41" i="9" l="1"/>
  <c r="J41" i="6"/>
  <c r="J41" i="2"/>
  <c r="J41" i="7"/>
  <c r="J41" i="10"/>
  <c r="J41" i="11"/>
  <c r="J39" i="12"/>
  <c r="AU94" i="1"/>
  <c r="AX94" i="1"/>
  <c r="W32" i="1"/>
  <c r="AV95" i="1"/>
  <c r="AT95" i="1"/>
  <c r="AG103" i="1"/>
  <c r="AN103" i="1"/>
  <c r="W29" i="1"/>
  <c r="AW94" i="1"/>
  <c r="AK30" i="1" s="1"/>
  <c r="AG95" i="1"/>
  <c r="AN95" i="1" s="1"/>
  <c r="AG100" i="1"/>
  <c r="AN100" i="1" s="1"/>
  <c r="AG106" i="1"/>
  <c r="AN106" i="1" s="1"/>
  <c r="AG94" i="1" l="1"/>
  <c r="AK26" i="1"/>
  <c r="AK35" i="1" s="1"/>
  <c r="AT94" i="1"/>
  <c r="AN94" i="1" l="1"/>
</calcChain>
</file>

<file path=xl/sharedStrings.xml><?xml version="1.0" encoding="utf-8"?>
<sst xmlns="http://schemas.openxmlformats.org/spreadsheetml/2006/main" count="20741" uniqueCount="1737">
  <si>
    <t>Export Komplet</t>
  </si>
  <si>
    <t/>
  </si>
  <si>
    <t>2.0</t>
  </si>
  <si>
    <t>ZAMOK</t>
  </si>
  <si>
    <t>False</t>
  </si>
  <si>
    <t>{1e519a93-8e91-4bf4-90e4-bf9fa8df618b}</t>
  </si>
  <si>
    <t>0,01</t>
  </si>
  <si>
    <t>21</t>
  </si>
  <si>
    <t>15</t>
  </si>
  <si>
    <t>REKAPITULACE STAVBY</t>
  </si>
  <si>
    <t>v ---  níže se nacházejí doplnkové a pomocné údaje k sestavám  --- v</t>
  </si>
  <si>
    <t>Návod na vyplnění</t>
  </si>
  <si>
    <t>0,001</t>
  </si>
  <si>
    <t>Kód:</t>
  </si>
  <si>
    <t>2021-BO-001</t>
  </si>
  <si>
    <t>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</si>
  <si>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</si>
  <si>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Příprava Území-Lokalita Petra Cingra ve Starém Bohumíně</t>
  </si>
  <si>
    <t>KSO:</t>
  </si>
  <si>
    <t>CC-CZ:</t>
  </si>
  <si>
    <t>Místo:</t>
  </si>
  <si>
    <t xml:space="preserve"> </t>
  </si>
  <si>
    <t>Datum:</t>
  </si>
  <si>
    <t>4. 5. 2021</t>
  </si>
  <si>
    <t>Zadavatel:</t>
  </si>
  <si>
    <t>IČ:</t>
  </si>
  <si>
    <t>Město Bohumín</t>
  </si>
  <si>
    <t>DIČ:</t>
  </si>
  <si>
    <t>Uchazeč:</t>
  </si>
  <si>
    <t>Vyplň údaj</t>
  </si>
  <si>
    <t>Projektant:</t>
  </si>
  <si>
    <t>471 53 521</t>
  </si>
  <si>
    <t>SPAN s. r. o.</t>
  </si>
  <si>
    <t>True</t>
  </si>
  <si>
    <t>Zpracovatel:</t>
  </si>
  <si>
    <t>190 07 680</t>
  </si>
  <si>
    <t>Ladislav Pekárek</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</si>
  <si>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</si>
  <si>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</si>
  <si>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</si>
  <si>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</si>
  <si>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</si>
  <si>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</si>
  <si>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</si>
  <si>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</si>
  <si>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</si>
  <si>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</si>
  <si>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</si>
  <si>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</si>
  <si>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</si>
  <si>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</si>
  <si>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</si>
  <si>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</si>
  <si>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</si>
  <si>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</si>
  <si>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</si>
  <si>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</si>
  <si>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</si>
  <si>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</si>
  <si>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</si>
  <si>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</si>
  <si>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</si>
  <si>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</si>
  <si>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</si>
  <si>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</si>
  <si>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</si>
  <si>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</si>
  <si>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</si>
  <si>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</si>
  <si>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</si>
  <si>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</si>
  <si>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</si>
  <si>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</si>
  <si>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</si>
  <si>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</si>
  <si>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</si>
  <si>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</si>
  <si>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</si>
  <si>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</si>
  <si>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</si>
  <si>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</si>
  <si>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</si>
  <si>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</si>
  <si>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03</t>
  </si>
  <si>
    <t>SO 03 - Kanalizace dešťová</t>
  </si>
  <si>
    <t>STA</t>
  </si>
  <si>
    <t>1</t>
  </si>
  <si>
    <t>{9a0a3314-b4ac-4ea4-856f-f867e3d1ac83}</t>
  </si>
  <si>
    <t>2</t>
  </si>
  <si>
    <t>/</t>
  </si>
  <si>
    <t>30</t>
  </si>
  <si>
    <t>Dešťová kanalizace</t>
  </si>
  <si>
    <t>Soupis</t>
  </si>
  <si>
    <t>{57744a70-7146-4d1a-bb32-e17f5c5f96fc}</t>
  </si>
  <si>
    <t>31</t>
  </si>
  <si>
    <t>Přípojky dešťové kanalizace</t>
  </si>
  <si>
    <t>{01dc3ea4-baad-49e4-b1fd-9bcd54a20583}</t>
  </si>
  <si>
    <t>32</t>
  </si>
  <si>
    <t>Retenční nádrž</t>
  </si>
  <si>
    <t>{20cac2e3-bf66-44c4-a71b-94e064e2ce3f}</t>
  </si>
  <si>
    <t>33</t>
  </si>
  <si>
    <t>Čerpací stanice</t>
  </si>
  <si>
    <t>{34d301b3-023d-4d2f-aaac-323085022715}</t>
  </si>
  <si>
    <t>04</t>
  </si>
  <si>
    <t>SO 04 - Kanalizace splašková</t>
  </si>
  <si>
    <t>{2b1866b6-1aaa-422c-96dc-724bec695331}</t>
  </si>
  <si>
    <t>40</t>
  </si>
  <si>
    <t>Splašková kanalizace</t>
  </si>
  <si>
    <t>{90155b8d-2bf1-4bc2-a985-2900d3f89593}</t>
  </si>
  <si>
    <t>41</t>
  </si>
  <si>
    <t>Přípojky splaškové kanaliizace</t>
  </si>
  <si>
    <t>{ee74a56b-20f6-440f-9644-404043321054}</t>
  </si>
  <si>
    <t>05</t>
  </si>
  <si>
    <t>SO 05 - Vodovod</t>
  </si>
  <si>
    <t>{415d4bb9-00fb-4175-9c01-2c4b8187e580}</t>
  </si>
  <si>
    <t>50</t>
  </si>
  <si>
    <t>Vodovod</t>
  </si>
  <si>
    <t>{6208e674-5a24-48fa-8b3e-cf58356bd2bd}</t>
  </si>
  <si>
    <t>51</t>
  </si>
  <si>
    <t>Vodovodní přípojky</t>
  </si>
  <si>
    <t>{1a349e51-d906-4256-86c0-87dc0656283a}</t>
  </si>
  <si>
    <t>06</t>
  </si>
  <si>
    <t>SO 05 - Plynovod</t>
  </si>
  <si>
    <t>{83cb45b5-9f79-42c3-b96d-6c3082a1f548}</t>
  </si>
  <si>
    <t>60</t>
  </si>
  <si>
    <t>Plynovod</t>
  </si>
  <si>
    <t>{f7c79425-af23-4888-9ff8-ddeb771462cd}</t>
  </si>
  <si>
    <t>61</t>
  </si>
  <si>
    <t>Plynovodní přípolky</t>
  </si>
  <si>
    <t>{e891463c-90f2-4e81-a7ab-c2013a74dcce}</t>
  </si>
  <si>
    <t>99</t>
  </si>
  <si>
    <t>Vedlejší náklady</t>
  </si>
  <si>
    <t>{33b43226-80c8-4dfd-ab1a-52b41d3ca7b4}</t>
  </si>
  <si>
    <t>Výkop_rýhy</t>
  </si>
  <si>
    <t>Výkop rýhy</t>
  </si>
  <si>
    <t>m3</t>
  </si>
  <si>
    <t>1845,519</t>
  </si>
  <si>
    <t>Výkop_šachet</t>
  </si>
  <si>
    <t>Výkop šachet</t>
  </si>
  <si>
    <t>KRYCÍ LIST SOUPISU PRACÍ</t>
  </si>
  <si>
    <t>Pažení</t>
  </si>
  <si>
    <t>Plocha pažení</t>
  </si>
  <si>
    <t>m2</t>
  </si>
  <si>
    <t>2615,267</t>
  </si>
  <si>
    <t>Lože</t>
  </si>
  <si>
    <t>Lože pod potrubí</t>
  </si>
  <si>
    <t>122,475</t>
  </si>
  <si>
    <t>Obsyp_porubí</t>
  </si>
  <si>
    <t>Obsyp</t>
  </si>
  <si>
    <t>457,76</t>
  </si>
  <si>
    <t>Žebro</t>
  </si>
  <si>
    <t>Odvodňovací žebro</t>
  </si>
  <si>
    <t>462,418</t>
  </si>
  <si>
    <t>Objekt:</t>
  </si>
  <si>
    <t>03 - SO 03 - Kanalizace dešťová</t>
  </si>
  <si>
    <t>Soupis:</t>
  </si>
  <si>
    <t>30 - Dešťová kanalizace</t>
  </si>
  <si>
    <t>REKAPITULACE ČLENĚNÍ SOUPISU PRACÍ</t>
  </si>
  <si>
    <t>Kód dílu - Popis</t>
  </si>
  <si>
    <t>Cena celkem [CZK]</t>
  </si>
  <si>
    <t>Náklady ze soupisu prací</t>
  </si>
  <si>
    <t>-1</t>
  </si>
  <si>
    <t>1 - Zemní práce</t>
  </si>
  <si>
    <t>2 - Zakládání</t>
  </si>
  <si>
    <t>4 - Vodorovné konstrukce</t>
  </si>
  <si>
    <t>8 - Trubní vedení</t>
  </si>
  <si>
    <t>998 - Přesun hmot</t>
  </si>
  <si>
    <t>VRN4 - Inženýrská činnost</t>
  </si>
  <si>
    <t>SOUPIS PRACÍ</t>
  </si>
  <si>
    <t>PČ</t>
  </si>
  <si>
    <t>MJ</t>
  </si>
  <si>
    <t>Množství</t>
  </si>
  <si>
    <t>J.cena [CZK]</t>
  </si>
  <si>
    <t>Cenová soustava</t>
  </si>
  <si>
    <t>J. Nh [h]</t>
  </si>
  <si>
    <t>Nh celkem [h]</t>
  </si>
  <si>
    <t>J. hmotnost [t]</t>
  </si>
  <si>
    <t>Hmotnost celkem [t]</t>
  </si>
  <si>
    <t>J. suť [t]</t>
  </si>
  <si>
    <t>Suť Celkem [t]</t>
  </si>
  <si>
    <t>Náklady soupisu celkem</t>
  </si>
  <si>
    <t>Zemní práce</t>
  </si>
  <si>
    <t>ROZPOCET</t>
  </si>
  <si>
    <t>K</t>
  </si>
  <si>
    <t>132254205</t>
  </si>
  <si>
    <t>Hloubení zapažených rýh šířky přes 800 do 2 000 mm strojně s urovnáním dna do předepsaného profilu a spádu v hornině třídy těžitelnosti I skupiny 3 přes 500 do 1 000 m3</t>
  </si>
  <si>
    <t>CS ÚRS 2020 02</t>
  </si>
  <si>
    <t>4</t>
  </si>
  <si>
    <t>1991314614</t>
  </si>
  <si>
    <t>PSC</t>
  </si>
  <si>
    <t xml:space="preserve">Poznámka k souboru cen:_x000D_
1. V cenách jsou započteny i náklady na případné nutné přemístění výkopku ve výkopišti na vzdálenost do 3 m a na přehození výkopku na přilehlém terénu na vzdálenost do 3 m od osy rýhy nebo naložení na dopravní prostředek. </t>
  </si>
  <si>
    <t>VV</t>
  </si>
  <si>
    <t>metodika měření - použity vzorce programu KROS 4</t>
  </si>
  <si>
    <t>plocha rýhy v podélném profilu x šířka rýhy ( do hl.1,75 m šířka 0,80, do 4 m šířka 0,90)</t>
  </si>
  <si>
    <t>Stoka D1</t>
  </si>
  <si>
    <t>úsek Šs2 až Š1</t>
  </si>
  <si>
    <t>((3,14+2,59)/2*24,29)*0,90</t>
  </si>
  <si>
    <t>úsek Š1 až Š2</t>
  </si>
  <si>
    <t>((3,90+3,14)/2*38,85)*0,90</t>
  </si>
  <si>
    <t>úsek Š2 až Š3</t>
  </si>
  <si>
    <t>((3,04+3,90)/2*41,50)*0,90</t>
  </si>
  <si>
    <t>úsek Š3 až Š4</t>
  </si>
  <si>
    <t>((1,83+3,04)/2*40,27)*0,90</t>
  </si>
  <si>
    <t>úsek Š4 až Š5</t>
  </si>
  <si>
    <t>((1,36+1,83)/2*40,26)*0,90</t>
  </si>
  <si>
    <t>úsek Š5 až Š6</t>
  </si>
  <si>
    <t>((1,98+1,36)/2*16,23)*0,90</t>
  </si>
  <si>
    <t>Přepad</t>
  </si>
  <si>
    <t>úsek 0-4,47</t>
  </si>
  <si>
    <t>((0,97+0,15)/2*4,47)*0,80</t>
  </si>
  <si>
    <t>úsek 4,47-53,28</t>
  </si>
  <si>
    <t>((2,39+0,97)/2*((53,28-4,47)))*0,90</t>
  </si>
  <si>
    <t>úsek 53,28-76,68</t>
  </si>
  <si>
    <t>((2,32+2,39)/2*((76,68-53,28)))*0,90</t>
  </si>
  <si>
    <t>úsek 76,68 -0,24</t>
  </si>
  <si>
    <t>((2,24+2,32)/2*23,56)*0,90</t>
  </si>
  <si>
    <t>úsek 0,24-4,24</t>
  </si>
  <si>
    <t>((3,73+2,24)/2*4,00)*0,90</t>
  </si>
  <si>
    <t>úsek 4,24-5,65</t>
  </si>
  <si>
    <t>((3,76+3,73)/2*((5,65-4,24)))*0,90</t>
  </si>
  <si>
    <t>úsek 5,65-12,01</t>
  </si>
  <si>
    <t>((0,15+3,76)/2*((12,01-5,65)))*0,90</t>
  </si>
  <si>
    <t>Odvodnění D4</t>
  </si>
  <si>
    <t>úsek Š24 až Š35</t>
  </si>
  <si>
    <t>((1,06+1,07)/2*17,22)*0,80</t>
  </si>
  <si>
    <t>úsek Š35 až Š36</t>
  </si>
  <si>
    <t>((1,42+1,06)/2*53,64)*0,80</t>
  </si>
  <si>
    <t>úsek Š36 až Š37</t>
  </si>
  <si>
    <t>((1,13+1,42)/2*53,65)*0,80</t>
  </si>
  <si>
    <t>úsek Š37 až Š38</t>
  </si>
  <si>
    <t>((0,89+1,13)/2*76,99)*0,80</t>
  </si>
  <si>
    <t>úsek Š38 až Š39</t>
  </si>
  <si>
    <t>((0,87+0,89)/2*23,22)*0,80</t>
  </si>
  <si>
    <t>úsek Š39 až Š40</t>
  </si>
  <si>
    <t>((0,85+0,87)/2*29,84)*0,80</t>
  </si>
  <si>
    <t>úsek Š40 až Š41</t>
  </si>
  <si>
    <t>((0,83+0,85)/2*22,82)*0,80</t>
  </si>
  <si>
    <t>Š41 až Š42</t>
  </si>
  <si>
    <t>((0,65+0,83)/2*48,02)*0,80</t>
  </si>
  <si>
    <t>Odvodnění D2</t>
  </si>
  <si>
    <t>úsek 0 - 3,46</t>
  </si>
  <si>
    <t>((2,34+0,15)/2*3,46)*0,90</t>
  </si>
  <si>
    <t>úsek 3,46 - 10,18</t>
  </si>
  <si>
    <t>((2,32+2,34)/2*((10,18-3,46)))*0,90</t>
  </si>
  <si>
    <t>úsek Š7 až Š8</t>
  </si>
  <si>
    <t>((2,07+2,32)/2*54,67)*0,90</t>
  </si>
  <si>
    <t>úsek Š8 až 87,95</t>
  </si>
  <si>
    <t>((1,76+2,07)/2*((87,95-64,84)))*0,90</t>
  </si>
  <si>
    <t>úsek 87,95 - 92,75</t>
  </si>
  <si>
    <t>((0,72+1,76)/2*((92,75-87,95)))*0,80</t>
  </si>
  <si>
    <t>úsek 92,75 až Š9</t>
  </si>
  <si>
    <t>((0,60+0,72)/2*((119,31-92,75)))*0,80</t>
  </si>
  <si>
    <t>úsek Š9 až Š10</t>
  </si>
  <si>
    <t>((0,44+0,60)/2*55,16)*0,80</t>
  </si>
  <si>
    <t>úsek Š10 až 180,00</t>
  </si>
  <si>
    <t>((0,73+0,44)/2*((180,00-174,47)))*0,80</t>
  </si>
  <si>
    <t>úsek 180,00 - Š11</t>
  </si>
  <si>
    <t>((0,38+0,73)/2*((229,64-180,00)))*0,80</t>
  </si>
  <si>
    <t>úsek Š11 až Š12</t>
  </si>
  <si>
    <t>((0,32+0,38)/2*21,14)*0,80</t>
  </si>
  <si>
    <t>úsek Š12 až Š13</t>
  </si>
  <si>
    <t>((0,07+0,32)/2*46,38)*0,80</t>
  </si>
  <si>
    <t>úsek Š13 až Š14</t>
  </si>
  <si>
    <t>((0,05+0,07)/2*12,55)*0,80</t>
  </si>
  <si>
    <t>Odvodnění D3</t>
  </si>
  <si>
    <t>úsek Š7 až Š20</t>
  </si>
  <si>
    <t>((1,48+1,74)/2*50,00)*0,80</t>
  </si>
  <si>
    <t>úsek Š20 až Š21</t>
  </si>
  <si>
    <t>((1,19+1,48)/2*50,00)*0,80</t>
  </si>
  <si>
    <t>úsek Š21 až Š22</t>
  </si>
  <si>
    <t>((1,08+1,19)/2*50,00)*0,80</t>
  </si>
  <si>
    <t>úsek Š22 až Š23</t>
  </si>
  <si>
    <t>((0,91+1,08)/2*39,24)*0,80</t>
  </si>
  <si>
    <t>úsek Š23 až Š24</t>
  </si>
  <si>
    <t>((1,07+0,91)/2*46,00)*0,80</t>
  </si>
  <si>
    <t>úsek Š24 až Š25</t>
  </si>
  <si>
    <t>((1,09+1,07)/2*42,89)*0,80</t>
  </si>
  <si>
    <t>úsek Š25 až 281,94</t>
  </si>
  <si>
    <t>((1,05+1,09)/2*((281,94-278,13)))*0,80</t>
  </si>
  <si>
    <t>úsek 281,94 - 284,98</t>
  </si>
  <si>
    <t>((0,46+1,05)/2*((284,98-281,94)))*0,80</t>
  </si>
  <si>
    <t>úsek 284,98 až Š26</t>
  </si>
  <si>
    <t>((0,02+0,46)/2*((321,02-284,98)))*0,80</t>
  </si>
  <si>
    <t>pak nic až úsek Š32 až Š33</t>
  </si>
  <si>
    <t>((0,79+0,99)/2*28,16)*0,80</t>
  </si>
  <si>
    <t>úsek Š33 až Š34</t>
  </si>
  <si>
    <t>((0,65+0,79)/2*15,23)*0,80</t>
  </si>
  <si>
    <t>Drenáž D2 - v rýze pro odvodnění D2</t>
  </si>
  <si>
    <t>Drenáž D2.1 - dle projektanta hl.1 m</t>
  </si>
  <si>
    <t>0,80*1,00*126,00</t>
  </si>
  <si>
    <t>Drenáž D3 - v rýze pro odvodnění D3</t>
  </si>
  <si>
    <t>Drenáž D3.1</t>
  </si>
  <si>
    <t>0,80*1,00*29,00</t>
  </si>
  <si>
    <t>Drenář D4 - v rýze pro odvodnění D4</t>
  </si>
  <si>
    <t>Drenáž D4.1</t>
  </si>
  <si>
    <t>0,80*1,00*124,00</t>
  </si>
  <si>
    <t>Odvodnění D3 - prdloužení o 144 m</t>
  </si>
  <si>
    <t>0,80*1,00*145,00</t>
  </si>
  <si>
    <t>Součet</t>
  </si>
  <si>
    <t>139001101</t>
  </si>
  <si>
    <t>Příplatek k cenám hloubených vykopávek za ztížení vykopávky v blízkosti podzemního vedení nebo výbušnin pro jakoukoliv třídu horniny</t>
  </si>
  <si>
    <t>1366546894</t>
  </si>
  <si>
    <t xml:space="preserve">Poznámka k souboru cen:_x000D_
1. Cena je určena: a) pro podzemní vedení procházející hloubenou vykopávkou nebo uložené ve stěně výkopu při jakékoliv hloubce vedení pod původním terénem nebo jeho výšce nade dnem výkopu a jakémkoliv směru vedení ke stranám výkopu; b)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3.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4. Je-li vedení uloženo ve výkopišti tak, že se vykopávka v celém výše popsaném objemu nevykopává, např. blízko stěn nebo dna výkopu, oceňuje se ztížení vykopávky jen pro tu část objemu, v níž se ztížená vykopávka provádí. 5. Jsou-li ve výkopišti dvě vedení položena tak blízko sebe, že se výše uvedené objemy pro obě vedení pronikají, určí se množství ztížení vykopávky tak, aby se pronik započetl jen jednou. 6. Objem ztížení vykopávky se od celkového objemu výkopu neodečítá. 7. Dočasné zajištění různých podzemních vedení ve výkopišti se oceňuje cenami souboru cen 119 00-14 Dočasné zajištění podzemního potrubí nebo vedení ve výkopišti. </t>
  </si>
  <si>
    <t>předpokla 10 % objemu</t>
  </si>
  <si>
    <t>Výkop_rýhy*0,10</t>
  </si>
  <si>
    <t>Výkop_šachet*0,10</t>
  </si>
  <si>
    <t>3</t>
  </si>
  <si>
    <t>151811131</t>
  </si>
  <si>
    <t>Zřízení pažicích boxů pro pažení a rozepření stěn rýh podzemního vedení hloubka výkopu do 4 m, šířka do 1,2 m</t>
  </si>
  <si>
    <t>662958369</t>
  </si>
  <si>
    <t xml:space="preserve">Poznámka k souboru cen:_x000D_
1. Množství měrných jednotek pažicích boxů se určuje v m2 celkové zapažené plochy (započítávají se obě strany výkopu). </t>
  </si>
  <si>
    <t>metodika měření</t>
  </si>
  <si>
    <t>plocha lichoběžníku pažené stěny x 2</t>
  </si>
  <si>
    <t>pouze u hloubky přes 1 m</t>
  </si>
  <si>
    <t>((3,14+2,59)/2*24,29)*2</t>
  </si>
  <si>
    <t>((3,90+3,14)/2*38,85)*2</t>
  </si>
  <si>
    <t>((3,04+3,90)/2*41,50)*2</t>
  </si>
  <si>
    <t>((1,83+3,04)/2*40,27)*2</t>
  </si>
  <si>
    <t>((1,36+1,83)/2*40,26)*2</t>
  </si>
  <si>
    <t>((1,98+1,36)/2*16,23)*2</t>
  </si>
  <si>
    <t>((2,39+0,97)/2*((53,28-4,47)))*2</t>
  </si>
  <si>
    <t>((2,32+2,39)/2*((76,68-53,28)))*2</t>
  </si>
  <si>
    <t>((2,24+2,32)/2*23,56)*2</t>
  </si>
  <si>
    <t>((3,73+2,24)/2*4,00)*2</t>
  </si>
  <si>
    <t>((3,76+3,73)/2*((5,65-4,24)))*2</t>
  </si>
  <si>
    <t>((0,15+3,76)/2*((12,01-5,65)))*2</t>
  </si>
  <si>
    <t>((1,06+1,07)/2*17,22)*2</t>
  </si>
  <si>
    <t>((1,42+1,06)/2*53,64)*2</t>
  </si>
  <si>
    <t>((1,13+1,42)/2*53,65)*2</t>
  </si>
  <si>
    <t>((2,34+0,15)/2*3,46)*2</t>
  </si>
  <si>
    <t>((2,32+2,34)/2*((10,18-3,46)))*2</t>
  </si>
  <si>
    <t>((2,07+2,32)/2*54,67)*2</t>
  </si>
  <si>
    <t>((1,76+2,07)/2*((87,95-64,84)))*2</t>
  </si>
  <si>
    <t>((0,72+1,76)/2*((92,75-87,95)))*2</t>
  </si>
  <si>
    <t>((1,48+1,74)/2*50,00)*2</t>
  </si>
  <si>
    <t>((1,19+1,48)/2*50,00)*2</t>
  </si>
  <si>
    <t>((1,08+1,19)/2*50,00)*2</t>
  </si>
  <si>
    <t>151811231</t>
  </si>
  <si>
    <t>Odstranění pažicích boxů pro pažení a rozepření stěn rýh podzemního vedení hloubka výkopu do 4 m, šířka do 1,2 m</t>
  </si>
  <si>
    <t>-916699534</t>
  </si>
  <si>
    <t>5</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</si>
  <si>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</si>
  <si>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</si>
  <si>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114715777</t>
  </si>
  <si>
    <t xml:space="preserve">Poznámka k souboru cen:_x000D_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</si>
  <si>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přebytek výkopu</t>
  </si>
  <si>
    <t>6</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</si>
  <si>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</si>
  <si>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</si>
  <si>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404655407</t>
  </si>
  <si>
    <t>1042,653*5 'Přepočtené koeficientem množství</t>
  </si>
  <si>
    <t>7</t>
  </si>
  <si>
    <t>167111101</t>
  </si>
  <si>
    <t>Nakládání, skládání a překládání neulehlého výkopku nebo sypaniny ručně nakládání, z hornin třídy těžitelnosti I, skupiny 1 až 3</t>
  </si>
  <si>
    <t>-1671256165</t>
  </si>
  <si>
    <t xml:space="preserve">Poznámka k souboru cen:_x000D_
1. Množství měrných jednotek se určí v rostlém stavu horniny. </t>
  </si>
  <si>
    <t>8</t>
  </si>
  <si>
    <t>171201221</t>
  </si>
  <si>
    <t>Poplatek za uložení stavebního odpadu na skládce (skládkovné) zeminy a kamení zatříděného do Katalogu odpadů pod kódem 17 05 04</t>
  </si>
  <si>
    <t>t</t>
  </si>
  <si>
    <t>-1880910919</t>
  </si>
  <si>
    <t xml:space="preserve">Poznámka k souboru cen:_x000D_
1. Ceny uvedené v souboru cen je doporučeno upravit podle aktuálních cen místně příslušné skládky. 2. V cenách je započítán poplatek za ukládání odpadu dle zákona 185/2001 Sb. </t>
  </si>
  <si>
    <t>1042,653*1,8 'Přepočtené koeficientem množství</t>
  </si>
  <si>
    <t>9</t>
  </si>
  <si>
    <t>171251201</t>
  </si>
  <si>
    <t>Uložení sypaniny na skládky nebo meziskládky bez hutnění s upravením uložené sypaniny do předepsaného tvaru</t>
  </si>
  <si>
    <t>1391275498</t>
  </si>
  <si>
    <t xml:space="preserve">Poznámka k souboru cen:_x000D_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</si>
  <si>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10</t>
  </si>
  <si>
    <t>174151101</t>
  </si>
  <si>
    <t>Zásyp sypaninou z jakékoliv horniny strojně s uložením výkopku ve vrstvách se zhutněním jam, šachet, rýh nebo kolem objektů v těchto vykopávkách</t>
  </si>
  <si>
    <t>-697041535</t>
  </si>
  <si>
    <t xml:space="preserve">Poznámka k souboru cen:_x000D_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</si>
  <si>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-Obsyp_porubí</t>
  </si>
  <si>
    <t>-Lože</t>
  </si>
  <si>
    <t>-Žebro</t>
  </si>
  <si>
    <t>11</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</si>
  <si>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</si>
  <si>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</si>
  <si>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-1696791769</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</si>
  <si>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</si>
  <si>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D1</t>
  </si>
  <si>
    <t>0,90*0,60*236,00</t>
  </si>
  <si>
    <t>D2</t>
  </si>
  <si>
    <t>0,80*0,55*230,00</t>
  </si>
  <si>
    <t>D3</t>
  </si>
  <si>
    <t>0,80*0,70*236,00</t>
  </si>
  <si>
    <t>D4</t>
  </si>
  <si>
    <t>0,80*0,60*202,00</t>
  </si>
  <si>
    <t>Mezisoučet</t>
  </si>
  <si>
    <t>odpočet výtlaku potrubí</t>
  </si>
  <si>
    <t>-(PI*0,15*0,15*236,00)</t>
  </si>
  <si>
    <t>-(PI*0,125*0,125*230,00)</t>
  </si>
  <si>
    <t>-(PI*0,20*0,20*236,00)</t>
  </si>
  <si>
    <t>-(PI*0,15*0,15*202,00)</t>
  </si>
  <si>
    <t>12</t>
  </si>
  <si>
    <t>M</t>
  </si>
  <si>
    <t>58331351</t>
  </si>
  <si>
    <t>kamenivo těžené drobné frakce 0/4</t>
  </si>
  <si>
    <t>845778882</t>
  </si>
  <si>
    <t>385,82*2 'Přepočtené koeficientem množství</t>
  </si>
  <si>
    <t>Zakládání</t>
  </si>
  <si>
    <t>13</t>
  </si>
  <si>
    <t>211561111</t>
  </si>
  <si>
    <t>Výplň kamenivem do rýh odvodňovacích žeber nebo trativodů  bez zhutnění, s úpravou povrchu výplně kamenivem hrubým drceným frakce 4 až 16 mm</t>
  </si>
  <si>
    <t>-1371218186</t>
  </si>
  <si>
    <t xml:space="preserve">Poznámka k souboru cen:_x000D_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</si>
  <si>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podsyp a zásyp drenáže až po terén - co se vykope, to se zasype</t>
  </si>
  <si>
    <t>D2 - úsek Š11 až Š14 průměr 20 cm</t>
  </si>
  <si>
    <t>14</t>
  </si>
  <si>
    <t>211971121</t>
  </si>
  <si>
    <t>Zřízení opláštění výplně z geotextilie odvodňovacích žeber nebo trativodů  v rýze nebo zářezu se stěnami svislými nebo šikmými o sklonu přes 1:2 při rozvinuté šířce opláštění do 2,5 m</t>
  </si>
  <si>
    <t>-756228485</t>
  </si>
  <si>
    <t xml:space="preserve">Poznámka k souboru cen:_x000D_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</si>
  <si>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obalení do výšky 1 m</t>
  </si>
  <si>
    <t>(0,80+1,00)*2*943</t>
  </si>
  <si>
    <t>69311006</t>
  </si>
  <si>
    <t>geotextilie tkaná separační, filtrační, výztužná PP pevnost v tahu 15kN/m</t>
  </si>
  <si>
    <t>754520463</t>
  </si>
  <si>
    <t>3394,8*1,2 'Přepočtené koeficientem množství</t>
  </si>
  <si>
    <t>16</t>
  </si>
  <si>
    <t>212755218</t>
  </si>
  <si>
    <t>Trativody bez lože z drenážních trubek plastových flexibilních D 200 mm</t>
  </si>
  <si>
    <t>m</t>
  </si>
  <si>
    <t>-1689637851</t>
  </si>
  <si>
    <t xml:space="preserve">Poznámka k souboru cen:_x000D_
1. Ceny jsou určeny pro uložení drenážních trubek do výkopu bez lože a obsypu. 2. Lože se oceňuje cenami souboru cen 212 ..-21 Lože pod trativody. 3. Obsyp se oceňuje cenami souborů cen 175 1.-11 Obsypání potrubí části A07 katalogu 800-1 Zemní práce. </t>
  </si>
  <si>
    <t>P</t>
  </si>
  <si>
    <t>Poznámka k položce:_x000D_
Viz Technická zpráva, str.2</t>
  </si>
  <si>
    <t>Drenáž D2</t>
  </si>
  <si>
    <t>80,00</t>
  </si>
  <si>
    <t>Drenáž D2.1</t>
  </si>
  <si>
    <t>126,00</t>
  </si>
  <si>
    <t>Drenáž D3</t>
  </si>
  <si>
    <t>181,00</t>
  </si>
  <si>
    <t>29,00</t>
  </si>
  <si>
    <t>Drenář D4</t>
  </si>
  <si>
    <t>124,00</t>
  </si>
  <si>
    <t>22,00</t>
  </si>
  <si>
    <t>236,00+145,00</t>
  </si>
  <si>
    <t>Vodorovné konstrukce</t>
  </si>
  <si>
    <t>17</t>
  </si>
  <si>
    <t>451572111</t>
  </si>
  <si>
    <t>Lože pod potrubí, stoky a drobné objekty v otevřeném výkopu z kameniva drobného těženého 0 až 4 mm</t>
  </si>
  <si>
    <t>-904046978</t>
  </si>
  <si>
    <t xml:space="preserve">Poznámka k souboru cen:_x000D_
1. Ceny -1111 a -1192 lze použít i pro zřízení sběrných vrstev nad drenážními trubkami. 2. V cenách -5111 a -1192 jsou započteny i náklady na prohození výkopku získaného při zemních pracích. </t>
  </si>
  <si>
    <t>0,90*0,15*237,00</t>
  </si>
  <si>
    <t>0,80*0,15*230,00</t>
  </si>
  <si>
    <t>0,80*0,15*236,00</t>
  </si>
  <si>
    <t>0,80*0,15*86,00</t>
  </si>
  <si>
    <t>0,80*0,15*202,00</t>
  </si>
  <si>
    <t>18</t>
  </si>
  <si>
    <t>452112111</t>
  </si>
  <si>
    <t>Osazení betonových dílců prstenců nebo rámů pod poklopy a mříže, výšky do 100 mm</t>
  </si>
  <si>
    <t>kus</t>
  </si>
  <si>
    <t>-1305684189</t>
  </si>
  <si>
    <t xml:space="preserve">Poznámka k souboru cen:_x000D_
1. V cenách nejsou započteny náklady na dodávku betonových výrobků; tyto se oceňují ve specifikaci. </t>
  </si>
  <si>
    <t>Poznámka k položce:_x000D_
Dle výpisu betonových šachet</t>
  </si>
  <si>
    <t>19</t>
  </si>
  <si>
    <t>59224010</t>
  </si>
  <si>
    <t>prstenec šachtový vyrovnávací betonový 625x100x40mm</t>
  </si>
  <si>
    <t>2072971767</t>
  </si>
  <si>
    <t>20</t>
  </si>
  <si>
    <t>59224011</t>
  </si>
  <si>
    <t>prstenec šachtový vyrovnávací betonový 625x100x60mm</t>
  </si>
  <si>
    <t>-1495522708</t>
  </si>
  <si>
    <t>59224012</t>
  </si>
  <si>
    <t>prstenec šachtový vyrovnávací betonový 625x100x80mm</t>
  </si>
  <si>
    <t>-1880441435</t>
  </si>
  <si>
    <t>22</t>
  </si>
  <si>
    <t>59224013</t>
  </si>
  <si>
    <t>prstenec šachtový vyrovnávací betonový 625x100x100mm</t>
  </si>
  <si>
    <t>1425340374</t>
  </si>
  <si>
    <t>Trubní vedení</t>
  </si>
  <si>
    <t>23</t>
  </si>
  <si>
    <t>871365221</t>
  </si>
  <si>
    <t>Kanalizační potrubí z tvrdého PVC v otevřeném výkopu ve sklonu do 20 %, hladkého plnostěnného jednovrstvého, tuhost třídy SN 8 DN 250</t>
  </si>
  <si>
    <t>1284751430</t>
  </si>
  <si>
    <t xml:space="preserve">Poznámka k souboru cen:_x000D_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</si>
  <si>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dle podélných řezů</t>
  </si>
  <si>
    <t>Stoka D2</t>
  </si>
  <si>
    <t>219,46</t>
  </si>
  <si>
    <t>Stoka D3</t>
  </si>
  <si>
    <t>85,78</t>
  </si>
  <si>
    <t>24</t>
  </si>
  <si>
    <t>871375221</t>
  </si>
  <si>
    <t>Kanalizační potrubí z tvrdého PVC v otevřeném výkopu ve sklonu do 20 %, hladkého plnostěnného jednovrstvého, tuhost třídy SN 8 DN 315</t>
  </si>
  <si>
    <t>1565141796</t>
  </si>
  <si>
    <t>201,39</t>
  </si>
  <si>
    <t>112,01</t>
  </si>
  <si>
    <t>Stoka D4</t>
  </si>
  <si>
    <t>201,50</t>
  </si>
  <si>
    <t>25</t>
  </si>
  <si>
    <t>871395221</t>
  </si>
  <si>
    <t>Kanalizační potrubí z tvrdého PVC v otevřeném výkopu ve sklonu do 20 %, hladkého plnostěnného jednovrstvého, tuhost třídy SN 8 DN 400</t>
  </si>
  <si>
    <t>1906456712</t>
  </si>
  <si>
    <t>235,24</t>
  </si>
  <si>
    <t>26</t>
  </si>
  <si>
    <t>871425221</t>
  </si>
  <si>
    <t>Kanalizační potrubí z tvrdého PVC v otevřeném výkopu ve sklonu do 20 %, hladkého plnostěnného jednovrstvého, tuhost třídy SN 8 DN 500</t>
  </si>
  <si>
    <t>924627123</t>
  </si>
  <si>
    <t>10,18</t>
  </si>
  <si>
    <t>27</t>
  </si>
  <si>
    <t>892423922</t>
  </si>
  <si>
    <t>Proplach vodovodního potrubí při opravách jednoduchý (bez dezinfekce) DN od 400 do 500</t>
  </si>
  <si>
    <t>-704015894</t>
  </si>
  <si>
    <t xml:space="preserve">Poznámka k souboru cen:_x000D_
1. V cenách jsou započteny náklady na dodání vody a na jedno napuštění a vypuštění vody. </t>
  </si>
  <si>
    <t>28</t>
  </si>
  <si>
    <t>894411311</t>
  </si>
  <si>
    <t>Osazení betonových nebo železobetonových dílců pro šachty skruží rovných</t>
  </si>
  <si>
    <t>-1822606032</t>
  </si>
  <si>
    <t xml:space="preserve">Poznámka k souboru cen:_x000D_
1. V cenách nejsou započteny náklady na dodání betonových nebo železobetonových dílců a těsnění; dodání těchto se oceňuje ve specifikaci. </t>
  </si>
  <si>
    <t>29</t>
  </si>
  <si>
    <t>59224050</t>
  </si>
  <si>
    <t>skruž pro kanalizační šachty se zabudovanými stupadly 100x25x12cm</t>
  </si>
  <si>
    <t>1212093091</t>
  </si>
  <si>
    <t>59224051</t>
  </si>
  <si>
    <t>skruž pro kanalizační šachty se zabudovanými stupadly 100x50x12cm</t>
  </si>
  <si>
    <t>-1120621354</t>
  </si>
  <si>
    <t>59224052</t>
  </si>
  <si>
    <t>skruž pro kanalizační šachty se zabudovanými stupadly 100x100x12cm</t>
  </si>
  <si>
    <t>-1270193435</t>
  </si>
  <si>
    <t>894412411</t>
  </si>
  <si>
    <t>Osazení betonových nebo železobetonových dílců pro šachty skruží přechodových</t>
  </si>
  <si>
    <t>-1724588886</t>
  </si>
  <si>
    <t>59224312</t>
  </si>
  <si>
    <t>kónus šachetní betonový kapsové plastové stupadlo 100x62,5x58cm</t>
  </si>
  <si>
    <t>-462222378</t>
  </si>
  <si>
    <t>34</t>
  </si>
  <si>
    <t>894414111</t>
  </si>
  <si>
    <t>Osazení betonových nebo železobetonových dílců pro šachty skruží základových (dno)</t>
  </si>
  <si>
    <t>-2043155966</t>
  </si>
  <si>
    <t>35</t>
  </si>
  <si>
    <t>59224337</t>
  </si>
  <si>
    <t>dno betonové šachty kanalizační přímé 100x60x40cm</t>
  </si>
  <si>
    <t>1453746937</t>
  </si>
  <si>
    <t>36</t>
  </si>
  <si>
    <t>59224348</t>
  </si>
  <si>
    <t>těsnění elastomerové pro spojení šachetních dílů DN 1000</t>
  </si>
  <si>
    <t>-1037993892</t>
  </si>
  <si>
    <t>37</t>
  </si>
  <si>
    <t>894414211</t>
  </si>
  <si>
    <t>Osazení betonových nebo železobetonových dílců pro šachty desek zákrytových</t>
  </si>
  <si>
    <t>580472128</t>
  </si>
  <si>
    <t>38</t>
  </si>
  <si>
    <t>59224315</t>
  </si>
  <si>
    <t>deska betonová zákrytová pro kruhové šachty 100/62,5x16,5cm</t>
  </si>
  <si>
    <t>679047919</t>
  </si>
  <si>
    <t>39</t>
  </si>
  <si>
    <t>894-R01</t>
  </si>
  <si>
    <t>Kompletní šachta plastová TEGRA 425 (dno, roura, poklop)</t>
  </si>
  <si>
    <t>ks</t>
  </si>
  <si>
    <t>722062802</t>
  </si>
  <si>
    <t>894-R02</t>
  </si>
  <si>
    <t>Kompletní roura plastová TEGRA 600 (dno, roura, poklop)</t>
  </si>
  <si>
    <t>836308785</t>
  </si>
  <si>
    <t>899722114</t>
  </si>
  <si>
    <t>Krytí potrubí z plastů výstražnou fólií z PVC šířky 40 cm</t>
  </si>
  <si>
    <t>-304193209</t>
  </si>
  <si>
    <t>998</t>
  </si>
  <si>
    <t>Přesun hmot</t>
  </si>
  <si>
    <t>42</t>
  </si>
  <si>
    <t>998276101</t>
  </si>
  <si>
    <t>Přesun hmot pro trubní vedení hloubené z trub z plastických hmot nebo sklolaminátových pro vodovody nebo kanalizace v otevřeném výkopu dopravní vzdálenost do 15 m</t>
  </si>
  <si>
    <t>321273667</t>
  </si>
  <si>
    <t xml:space="preserve">Poznámka k souboru cen:_x000D_
1. Ceny přesunu hmot nelze užít pro zeminu, sypaniny, štěrkopísek, kamenivo ap. Případná manipulace s tímto materiálem se oceňuje soubory cen 162 ..-.... Vodorovné přemístění výkopku nebo sypaniny katalogu 800-1 Zemní práce. </t>
  </si>
  <si>
    <t>VRN4</t>
  </si>
  <si>
    <t>Inženýrská činnost</t>
  </si>
  <si>
    <t>43</t>
  </si>
  <si>
    <t>043144000</t>
  </si>
  <si>
    <t>Zkoušky těsnosti</t>
  </si>
  <si>
    <t>suma</t>
  </si>
  <si>
    <t>1024</t>
  </si>
  <si>
    <t>-2092774963</t>
  </si>
  <si>
    <t>128</t>
  </si>
  <si>
    <t>57,6</t>
  </si>
  <si>
    <t>2,4</t>
  </si>
  <si>
    <t>31 - Přípojky dešťové kanalizace</t>
  </si>
  <si>
    <t>997 - Přesun sutě</t>
  </si>
  <si>
    <t>113154234</t>
  </si>
  <si>
    <t>Frézování živičného podkladu nebo krytu  s naložením na dopravní prostředek plochy přes 500 do 1 000 m2 bez překážek v trase pruhu šířky přes 1 m do 2 m, tloušťky vrstvy 100 mm</t>
  </si>
  <si>
    <t>-1190359953</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</si>
  <si>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</si>
  <si>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vyfrézování stávajícího krytu, podklad z kameniva zahrnut v kubatuře výkopu</t>
  </si>
  <si>
    <t>0,80*8,00*20</t>
  </si>
  <si>
    <t>132254102</t>
  </si>
  <si>
    <t>Hloubení zapažených rýh šířky do 800 mm strojně s urovnáním dna do předepsaného profilu a spádu v hornině třídy těžitelnosti I skupiny 3 přes 20 do 50 m3</t>
  </si>
  <si>
    <t>-1638271457</t>
  </si>
  <si>
    <t xml:space="preserve">Poznámka k souboru cen:_x000D_
1. V cenách jsou započteny i náklady na přehození výkopku na přilehlém terénu na vzdálenost do 3 m od podélné osy rýhy nebo naložení na dopravní prostředek. </t>
  </si>
  <si>
    <t>dle sdělení projektanta bude hloubka do 1 m - nejsou podélné profily</t>
  </si>
  <si>
    <t>0,80*1,00*8*20</t>
  </si>
  <si>
    <t>-1794354566</t>
  </si>
  <si>
    <t>-1812098235</t>
  </si>
  <si>
    <t>2072260255</t>
  </si>
  <si>
    <t>128*5 'Přepočtené koeficientem množství</t>
  </si>
  <si>
    <t>1027871554</t>
  </si>
  <si>
    <t>128*1,8 'Přepočtené koeficientem množství</t>
  </si>
  <si>
    <t>441174313</t>
  </si>
  <si>
    <t>-243021770</t>
  </si>
  <si>
    <t>je to v komunikací, musí se to zasypat struskou</t>
  </si>
  <si>
    <t>58331200</t>
  </si>
  <si>
    <t>štěrkopísek netříděný zásypový</t>
  </si>
  <si>
    <t>499023602</t>
  </si>
  <si>
    <t>2094838621</t>
  </si>
  <si>
    <t>0,80*0,45*160,00</t>
  </si>
  <si>
    <t>-(PI*0,08*0,08*160,00)</t>
  </si>
  <si>
    <t>1554756308</t>
  </si>
  <si>
    <t>54,383*2 'Přepočtené koeficientem množství</t>
  </si>
  <si>
    <t>1766603468</t>
  </si>
  <si>
    <t>0,80*0,15*20</t>
  </si>
  <si>
    <t>871315221</t>
  </si>
  <si>
    <t>Kanalizační potrubí z tvrdého PVC v otevřeném výkopu ve sklonu do 20 %, hladkého plnostěnného jednovrstvého, tuhost třídy SN 8 DN 160</t>
  </si>
  <si>
    <t>1699726109</t>
  </si>
  <si>
    <t>8,00*20</t>
  </si>
  <si>
    <t>894812111</t>
  </si>
  <si>
    <t>Revizní a čistící šachta z polypropylenu PP pro hladké trouby DN 315 šachtové dno (DN šachty / DN trubního vedení) DN 315/150 přímý tok</t>
  </si>
  <si>
    <t>217548834</t>
  </si>
  <si>
    <t xml:space="preserve">Poznámka k souboru cen:_x000D_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Zásyp sypaninou z jakékoliv horniny, katalogu 800-1 Zemní práce části A 07. </t>
  </si>
  <si>
    <t>894812131</t>
  </si>
  <si>
    <t>Revizní a čistící šachta z polypropylenu PP pro hladké trouby DN 315 roura šachtová korugovaná bez hrdla, světlé hloubky 1250 mm</t>
  </si>
  <si>
    <t>-322162827</t>
  </si>
  <si>
    <t>894812149</t>
  </si>
  <si>
    <t>Revizní a čistící šachta z polypropylenu PP pro hladké trouby DN 315 roura šachtová korugovaná Příplatek k cenám 2131 - 2142 za uříznutí šachtové roury</t>
  </si>
  <si>
    <t>-1059149921</t>
  </si>
  <si>
    <t>894812155</t>
  </si>
  <si>
    <t>Revizní a čistící šachta z polypropylenu PP pro hladké trouby DN 315 poklop plastový pachotěsný s madlem</t>
  </si>
  <si>
    <t>968004597</t>
  </si>
  <si>
    <t>997</t>
  </si>
  <si>
    <t>Přesun sutě</t>
  </si>
  <si>
    <t>997221551</t>
  </si>
  <si>
    <t>Vodorovná doprava suti  bez naložení, ale se složením a s hrubým urovnáním ze sypkých materiálů, na vzdálenost do 1 km</t>
  </si>
  <si>
    <t>-262274437</t>
  </si>
  <si>
    <t xml:space="preserve">Poznámka k souboru cen:_x000D_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</si>
  <si>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Poznámka k položce:_x000D_
vyfrézovaný asfalt</t>
  </si>
  <si>
    <t>997221559</t>
  </si>
  <si>
    <t>Vodorovná doprava suti  bez naložení, ale se složením a s hrubým urovnáním Příplatek k ceně za každý další i započatý 1 km přes 1 km</t>
  </si>
  <si>
    <t>-1452844085</t>
  </si>
  <si>
    <t>29,44*14 'Přepočtené koeficientem množství</t>
  </si>
  <si>
    <t>997221645</t>
  </si>
  <si>
    <t>Poplatek za uložení stavebního odpadu na skládce (skládkovné) asfaltového bez obsahu dehtu zatříděného do Katalogu odpadů pod kódem 17 03 02</t>
  </si>
  <si>
    <t>-348961449</t>
  </si>
  <si>
    <t xml:space="preserve">Poznámka k souboru cen:_x000D_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</si>
  <si>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803539889</t>
  </si>
  <si>
    <t>-1643644173</t>
  </si>
  <si>
    <t>32 - Retenční nádrž</t>
  </si>
  <si>
    <t>121151113</t>
  </si>
  <si>
    <t>Sejmutí ornice strojně při souvislé ploše přes 100 do 500 m2, tl. vrstvy do 200 mm</t>
  </si>
  <si>
    <t>-42014461</t>
  </si>
  <si>
    <t xml:space="preserve">Poznámka k souboru cen:_x000D_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</si>
  <si>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plocha elipsy v úrovni terénu, výpočet viz příloha</t>
  </si>
  <si>
    <t>835,967</t>
  </si>
  <si>
    <t>131251106</t>
  </si>
  <si>
    <t>Hloubení nezapažených jam a zářezů strojně s urovnáním dna do předepsaného profilu a spádu v hornině třídy těžitelnosti I skupiny 3 přes 1 000 do 5 000 m3</t>
  </si>
  <si>
    <t>-2089080546</t>
  </si>
  <si>
    <t xml:space="preserve">Poznámka k souboru cen:_x000D_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</si>
  <si>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metodika výpočtu</t>
  </si>
  <si>
    <t>viz https://www.dopocitej.cz/elipsa.html</t>
  </si>
  <si>
    <t xml:space="preserve"> obvod střední elipsy x hloubka výkopu</t>
  </si>
  <si>
    <t>velká elipsa (terén)</t>
  </si>
  <si>
    <t>40.105 m x 26,54 m</t>
  </si>
  <si>
    <t>malá elipsa (dno)</t>
  </si>
  <si>
    <t>28,075 m x 14,53 m</t>
  </si>
  <si>
    <t>střední elipsa</t>
  </si>
  <si>
    <t>34,09 m x 20,535</t>
  </si>
  <si>
    <t>hloubka výkopu</t>
  </si>
  <si>
    <t>3,88 m</t>
  </si>
  <si>
    <t>obvod elipsy</t>
  </si>
  <si>
    <t>výpočet viz příloha</t>
  </si>
  <si>
    <t>objem výkopu=obvod střední elipsy x hloubka</t>
  </si>
  <si>
    <t>549,782*3,88</t>
  </si>
  <si>
    <t>-867050686</t>
  </si>
  <si>
    <t>-895964178</t>
  </si>
  <si>
    <t>2133,154*5 'Přepočtené koeficientem množství</t>
  </si>
  <si>
    <t>-1030829571</t>
  </si>
  <si>
    <t>2133,154*1,8 'Přepočtené koeficientem množství</t>
  </si>
  <si>
    <t>1283469065</t>
  </si>
  <si>
    <t>182251101</t>
  </si>
  <si>
    <t>Svahování trvalých svahů do projektovaných profilů strojně s potřebným přemístěním výkopku při svahování násypů v jakékoliv hornině</t>
  </si>
  <si>
    <t>1364034433</t>
  </si>
  <si>
    <t xml:space="preserve">Poznámka k souboru cen:_x000D_
1. Ceny jsou určeny pro svahování všech nově zřizovaných ploch výkopů nebo násypů ve sklonu přes 1:5. 2. Úprava ploch vodorovných nebo ve sklonu do 1 : 5 se oceňuje cenami souboru cen 181 Úprava pláně vyrovnáním výškových rozdílů strojně. </t>
  </si>
  <si>
    <t>svahy - obvod středové elipsy x délka svahu</t>
  </si>
  <si>
    <t>87,105*6,995</t>
  </si>
  <si>
    <t>451314211</t>
  </si>
  <si>
    <t>Podklad pod dlažbu z betonu prostého  bez zvýšených nároků na prostředí tř. C 25/30 tl. do 100 mm</t>
  </si>
  <si>
    <t>-1052921242</t>
  </si>
  <si>
    <t xml:space="preserve">Poznámka k souboru cen:_x000D_
1. Ceny nelze použít pro beton pod dlažbu dna vývaru; tento beton se oceňuje cenami souboru cen 27 . 31- . . Základové pásy z betonu prostého. 2. V cenách jsou započteny i náklady na zvětšení objemu betonu způsobené nerovností podloží. </t>
  </si>
  <si>
    <t>elipsa ve dně - viz přiložený výpočet</t>
  </si>
  <si>
    <t>328,09</t>
  </si>
  <si>
    <t>451571222</t>
  </si>
  <si>
    <t>Podklad pod dlažbu ze štěrkopísku  tl. přes 100 do 150 mm</t>
  </si>
  <si>
    <t>-1825415459</t>
  </si>
  <si>
    <t xml:space="preserve">Poznámka k souboru cen:_x000D_
1. V cenách jsou započteny i náklady na zvětšení objemu štěrkopísku způsobené nerovností podloží. </t>
  </si>
  <si>
    <t>465511521</t>
  </si>
  <si>
    <t>Dlažba z lomového kamene upraveného vodorovná nebo plocha ve sklonu do 1:2 s dodáním hmot do cementové malty, s vyplněním spár a s vyspárováním cementovou maltou v ploše přes 20 m2, tl. 200 mm</t>
  </si>
  <si>
    <t>2002597071</t>
  </si>
  <si>
    <t>998312011</t>
  </si>
  <si>
    <t>Přesun hmot pro sanace území, hrazení a úpravy bystřin  jakéhokoliv rozsahu pro dopravní vzdálenost 50 m</t>
  </si>
  <si>
    <t>648968429</t>
  </si>
  <si>
    <t xml:space="preserve">Poznámka k souboru cen:_x000D_
1. Ceny jsou určeny pro opevnění svahu nebo dna. 2. Ceny neplatí pro břehové a ochranné porosty, tento přesun se oceňuje cenou 998 31-5011 Břehové a ochranné porosty. </t>
  </si>
  <si>
    <t>33 - Čerpací stanice</t>
  </si>
  <si>
    <t>35-M - Montáž čerpadel, kompr.a vodoh.zař.</t>
  </si>
  <si>
    <t>133254102</t>
  </si>
  <si>
    <t>Hloubení zapažených šachet strojně v hornině třídy těžitelnosti I skupiny 3 přes 20 do 50 m3</t>
  </si>
  <si>
    <t>735639183</t>
  </si>
  <si>
    <t xml:space="preserve">Poznámka k souboru cen:_x000D_
1. Ceny jsou určeny pro šachty hloubky do 12 m. Šachty větších hloubek se oceňují individuálně. 2. V cenách jsou započteny i náklady na: a) svislé přemístění výkopku, b) urovnání dna do předepsaného profilu a spádu. c) přehození výkopku na přilehlém terénu na vzdálenost do 3 m od hrany šachty nebo naložení na dopravní prostředek. </t>
  </si>
  <si>
    <t>předpoklad 3 x 3 m</t>
  </si>
  <si>
    <t>3,00*3,00*4,60</t>
  </si>
  <si>
    <t>153191111</t>
  </si>
  <si>
    <t>Zřízení variabilního pažení výkopu svařovaným ocelovým ohlubňovým rámem se štětovnicemi plochy výkopu do 30 m2</t>
  </si>
  <si>
    <t>-756013687</t>
  </si>
  <si>
    <t xml:space="preserve">Poznámka k souboru cen:_x000D_
1. Ceny nelze použít pro oceňování rozepření stěn rýh pro podzemní vedení v hloubce do 8 m; toto rozepření je započteno v cenách souboru cen 151 . 0-11 Zřízení pažení a rozepření stěn rýh pro podzemní vedení pro všechny šířky rýhy. 2. Ceny jsou určeny pro překopy inženýrských sítí do maximální hloubky 2,2 m. 3. Z celkové bedněné plochy se odečítají nebedněné plochy stěn jednotlivě přes 0,50 m2. </t>
  </si>
  <si>
    <t>(3,00+3,00)*2*4,60</t>
  </si>
  <si>
    <t>153191221</t>
  </si>
  <si>
    <t>Odstranění variabilního pažení výkopu svařovaným ocelovým ohlubňovým rámem se štětovnicemi plochy výkopu do 30 m2</t>
  </si>
  <si>
    <t>-124671428</t>
  </si>
  <si>
    <t xml:space="preserve">Poznámka k souboru cen:_x000D_
1. Ceny jsou určeny pro překopy inženýrských sítí do maximální hloubky 2,2 m. </t>
  </si>
  <si>
    <t>161151103</t>
  </si>
  <si>
    <t>Svislé přemístění výkopku strojně bez naložení do dopravní nádoby avšak s vyprázdněním dopravní nádoby na hromadu nebo do dopravního prostředku z horniny třídy těžitelnosti I skupiny 1 až 3 při hloubce výkopu přes 4 do 8 m</t>
  </si>
  <si>
    <t>436820727</t>
  </si>
  <si>
    <t xml:space="preserve">Poznámka k souboru cen:_x000D_
1. Ceny -1123 až -1126 lze použít i pro svislé přemístění materiálu a stavební suti z konstrukcí ze zdiva cihelného nebo kamenného, z betonu prostého, prokládaného, železového i předpjatého, pokud tyto konstrukce byly vybourány ve výkopišti. 2. Množství materiálu i stavební suti z rozbouraných konstrukcí pro přemístění se rovná objemu konstrukcí před rozbouráním. 3. Ceny pro hloubku přes 4 do 8 m, přes 8 m do 12 m atd. jsou určeny pro svislé přemístění objemu výkopku od 0 do 8 m, od 0 do 12 m atd. 4. Objem svislého přemístění výkopku se určí pomocí přílohy č. 5: Tabulka pro určení podílu svislého přemístění výkopku. 5. Svislé přemístění výkopku pro hloubku přes 16 m se řeší individuálně. </t>
  </si>
  <si>
    <t>-475818475</t>
  </si>
  <si>
    <t>výtlak</t>
  </si>
  <si>
    <t>(PI*0,89*0,89*4,60)</t>
  </si>
  <si>
    <t>-1934210266</t>
  </si>
  <si>
    <t>11,447*5 'Přepočtené koeficientem množství</t>
  </si>
  <si>
    <t>-1596440254</t>
  </si>
  <si>
    <t>-782188120</t>
  </si>
  <si>
    <t>11,447*1,8 'Přepočtené koeficientem množství</t>
  </si>
  <si>
    <t>1581257703</t>
  </si>
  <si>
    <t>409765285</t>
  </si>
  <si>
    <t>-(PI*0,89*0,89*4,60)</t>
  </si>
  <si>
    <t>451573111</t>
  </si>
  <si>
    <t>Lože pod potrubí, stoky a drobné objekty v otevřeném výkopu z písku a štěrkopísku do 63 mm</t>
  </si>
  <si>
    <t>-1697591558</t>
  </si>
  <si>
    <t>3,00*3,00*0,15</t>
  </si>
  <si>
    <t>452311151</t>
  </si>
  <si>
    <t>Podkladní a zajišťovací konstrukce z betonu prostého v otevřeném výkopu desky pod potrubí, stoky a drobné objekty z betonu tř. C 20/25</t>
  </si>
  <si>
    <t>72681986</t>
  </si>
  <si>
    <t xml:space="preserve">Poznámka k souboru cen:_x000D_
1. Ceny -1121 až -1191 a -1192 lze použít i pro ochrannou vrstvu pod železobetonové konstrukce. 2. Ceny -2121 až -2191 a -2192 jsou určeny pro jakékoliv úkosy sedel. </t>
  </si>
  <si>
    <t>3,00*3,00*0,20</t>
  </si>
  <si>
    <t>998254011</t>
  </si>
  <si>
    <t>Přesun hmot pro studny a jímání vody  z betonu prostého, železového nebo montované z dílců jakéhokoliv rozsahu do 50 m</t>
  </si>
  <si>
    <t>1130843306</t>
  </si>
  <si>
    <t>35-M</t>
  </si>
  <si>
    <t>Montáž čerpadel, kompr.a vodoh.zař.</t>
  </si>
  <si>
    <t>350001</t>
  </si>
  <si>
    <t xml:space="preserve">Čerpací stanice AS PUMP 1500/4255  kompletní provedení dle PD </t>
  </si>
  <si>
    <t>kpl</t>
  </si>
  <si>
    <t>64</t>
  </si>
  <si>
    <t>-1272757803</t>
  </si>
  <si>
    <t>350002</t>
  </si>
  <si>
    <t>Kalové čerpadlo ksb amarex nf 65-170 kompletní provedení dle PD, dodávka a montáž</t>
  </si>
  <si>
    <t>825350061</t>
  </si>
  <si>
    <t>350003</t>
  </si>
  <si>
    <t>Výtlačné potrubí PE, sdr17, 110x10 kompletní provedení dle PD, dodávka a montáž</t>
  </si>
  <si>
    <t>-1172795115</t>
  </si>
  <si>
    <t>350004</t>
  </si>
  <si>
    <t>Kompozitní poklop 1000x840 kompletní provedení dle PD, dodávka a montáž</t>
  </si>
  <si>
    <t>-1704087931</t>
  </si>
  <si>
    <t>350005</t>
  </si>
  <si>
    <t>Teleskopická tyč uzav. šoupátka vč uzav klapy na potrubí kompletní provedení dle PD, dodávka a montáž</t>
  </si>
  <si>
    <t>-1742992758</t>
  </si>
  <si>
    <t>350006</t>
  </si>
  <si>
    <t xml:space="preserve">Rozvaděč pro vybyvení čerpací stanice kompletní provedení dle PD včetně napojení na čs, osazení rozvaděče, skříně, chrániček				_x000D_
</t>
  </si>
  <si>
    <t>-2146881426</t>
  </si>
  <si>
    <t>2125,934</t>
  </si>
  <si>
    <t>346,5</t>
  </si>
  <si>
    <t>956,672</t>
  </si>
  <si>
    <t>94,5</t>
  </si>
  <si>
    <t>147,08</t>
  </si>
  <si>
    <t>Výtlak_šachet</t>
  </si>
  <si>
    <t>Výtlak šachet</t>
  </si>
  <si>
    <t>30,089</t>
  </si>
  <si>
    <t>04 - SO 04 - Kanalizace splašková</t>
  </si>
  <si>
    <t>40 - Splašková kanalizace</t>
  </si>
  <si>
    <t>6 - Úpravy povrchů, podlahy a osazování výplní</t>
  </si>
  <si>
    <t>9 - Ostatní konstrukce a práce, bourání</t>
  </si>
  <si>
    <t>-552031197</t>
  </si>
  <si>
    <t>700,00*0,90</t>
  </si>
  <si>
    <t>950426149</t>
  </si>
  <si>
    <t>stoka 1</t>
  </si>
  <si>
    <t>úsek po Š1</t>
  </si>
  <si>
    <t>((1,38+1,47)/2*10,31)*0,90</t>
  </si>
  <si>
    <t>úse Š1 až Š2</t>
  </si>
  <si>
    <t>((1,09+1,38)/2*34,74)*0,90</t>
  </si>
  <si>
    <t>((1,08+1,09)/2*52,10)*0,90</t>
  </si>
  <si>
    <t>stoka 2</t>
  </si>
  <si>
    <t>úsek Šn až Š4</t>
  </si>
  <si>
    <t>((1,47+1,86)/2*49,02)*0,90</t>
  </si>
  <si>
    <t>((1,13+1,47)/2*39,07)*0,90</t>
  </si>
  <si>
    <t>úsek Š5 a Š6</t>
  </si>
  <si>
    <t>((0,75+1,13)/2*53,24)*0,90</t>
  </si>
  <si>
    <t>stoka 3</t>
  </si>
  <si>
    <t>úsek Šn až Š7</t>
  </si>
  <si>
    <t>((1,32+1,86)/2*45,45)*0,90</t>
  </si>
  <si>
    <t>((0,97+1,12)/2*50,00)*0,90</t>
  </si>
  <si>
    <t>úsek Š8 až Š9</t>
  </si>
  <si>
    <t>((0,55+0,97)/2*49,03)*0,90</t>
  </si>
  <si>
    <t>stoka 4</t>
  </si>
  <si>
    <t>úsek Šn až Š10</t>
  </si>
  <si>
    <t>((1,56+2,11)/2*46,36)*0,90</t>
  </si>
  <si>
    <t>úsek Š10 až 51,30</t>
  </si>
  <si>
    <t>((1,93+1,59)/2*((51,30-46,35)))*0,90</t>
  </si>
  <si>
    <t>úsek 51,30 až 53,00</t>
  </si>
  <si>
    <t>((2,62+1,93)/2*((53,00-51,30)))*0,90</t>
  </si>
  <si>
    <t>úsek 53,00 až Š11</t>
  </si>
  <si>
    <t>((2,55+2,62)/2*((79,80-53,00)))*0,90</t>
  </si>
  <si>
    <t>((2,27+2,55)/2*23,88)*0,90</t>
  </si>
  <si>
    <t>úsek Ś12 až Š13</t>
  </si>
  <si>
    <t>((2,09+2,27)/2*15,02)*0,90</t>
  </si>
  <si>
    <t>úsek Š13 až Ś14</t>
  </si>
  <si>
    <t>((2,05+2,09)/2*44,39)*0,90</t>
  </si>
  <si>
    <t>úsek Š14 až Š15</t>
  </si>
  <si>
    <t>((1,89+2,05)/2*42,94)*0,90</t>
  </si>
  <si>
    <t>úsek Š15 až Š16</t>
  </si>
  <si>
    <t>((1,61+1,89)/2*33,22)*0,90</t>
  </si>
  <si>
    <t>úsek Š16 až Š17</t>
  </si>
  <si>
    <t>((1,35+1,61)/2*29,17)*0,90</t>
  </si>
  <si>
    <t>stoka 5</t>
  </si>
  <si>
    <t>úsek Š15 až Š19</t>
  </si>
  <si>
    <t>((1,75+1,89)/2*23,74)*0,90</t>
  </si>
  <si>
    <t>stoka 6</t>
  </si>
  <si>
    <t>úsek Š7 až Š18</t>
  </si>
  <si>
    <t>((1,24+1,32)/2*20,62)*0,90</t>
  </si>
  <si>
    <t>133254104</t>
  </si>
  <si>
    <t>Hloubení zapažených šachet strojně v hornině třídy těžitelnosti I skupiny 3 přes 100 m3</t>
  </si>
  <si>
    <t>-1814416573</t>
  </si>
  <si>
    <t>pro kanalizační šachty</t>
  </si>
  <si>
    <t>výkop o ploše 2,00 x 2,00 m, hloubka dle výpisu šachet</t>
  </si>
  <si>
    <t>Š1</t>
  </si>
  <si>
    <t>2,00*2,00*1,42</t>
  </si>
  <si>
    <t>Š2</t>
  </si>
  <si>
    <t>2,00*2,00*1,50</t>
  </si>
  <si>
    <t>Š3</t>
  </si>
  <si>
    <t>2,00*2,00*1,65</t>
  </si>
  <si>
    <t>Š4a</t>
  </si>
  <si>
    <t>2,00*2,00*1,71</t>
  </si>
  <si>
    <t>Š4</t>
  </si>
  <si>
    <t>2,00*2,00*1,73</t>
  </si>
  <si>
    <t>Š5</t>
  </si>
  <si>
    <t>2,00*2,00*1,75</t>
  </si>
  <si>
    <t>Š6</t>
  </si>
  <si>
    <t>2,00*2,00*1,05</t>
  </si>
  <si>
    <t>Š7a</t>
  </si>
  <si>
    <t>2,00</t>
  </si>
  <si>
    <t>Š7</t>
  </si>
  <si>
    <t>2,00*2,00*1,56</t>
  </si>
  <si>
    <t>Š8</t>
  </si>
  <si>
    <t>2,00*2,00*1,46</t>
  </si>
  <si>
    <t>Š9</t>
  </si>
  <si>
    <t>2,00*2,00*1,38</t>
  </si>
  <si>
    <t>Š10</t>
  </si>
  <si>
    <t>2,00*2,00*2,40</t>
  </si>
  <si>
    <t>Š11</t>
  </si>
  <si>
    <t>2,00*2,00*2,42</t>
  </si>
  <si>
    <t>Š12</t>
  </si>
  <si>
    <t>Š13</t>
  </si>
  <si>
    <t>Š14</t>
  </si>
  <si>
    <t>2,00*2,00*2,44</t>
  </si>
  <si>
    <t>Š15</t>
  </si>
  <si>
    <t>2,00*2,00*2,15</t>
  </si>
  <si>
    <t>Š16</t>
  </si>
  <si>
    <t>2,00*2,00*2,02</t>
  </si>
  <si>
    <t>Š17</t>
  </si>
  <si>
    <t>Š18</t>
  </si>
  <si>
    <t>2,00*2,00*1,63</t>
  </si>
  <si>
    <t>Š19</t>
  </si>
  <si>
    <t>2,00*2,00*1,60</t>
  </si>
  <si>
    <t>výpočet výtlaku šachet</t>
  </si>
  <si>
    <t>(PI*0,50*0,50*((1,42+1,50+1,65+1,71+1,73+1,75+1,05+1,69+1,56+1,46+1,38+2,40+2,42+2,42+2,42+2,44+2,50+2,02+1,56+1,63+1,60)))</t>
  </si>
  <si>
    <t>1679843186</t>
  </si>
  <si>
    <t>776154780</t>
  </si>
  <si>
    <t>((1,38+1,47)/2*10,31)*2</t>
  </si>
  <si>
    <t>((1,09+1,38)/2*34,74)*2</t>
  </si>
  <si>
    <t>((1,08+1,09)/2*52,10)*2</t>
  </si>
  <si>
    <t>((1,47+1,86)/2*49,02)*2</t>
  </si>
  <si>
    <t>((1,13+1,47)/2*39,07)*2</t>
  </si>
  <si>
    <t>((0,75+1,13)/2*53,24)*2</t>
  </si>
  <si>
    <t>((1,32+1,86)/2*45,45)*2</t>
  </si>
  <si>
    <t>((0,97+1,12)/2*50,00)*2</t>
  </si>
  <si>
    <t>((0,55+0,97)/2*49,03)*2</t>
  </si>
  <si>
    <t>((1,56+2,11)/2*46,36)*2</t>
  </si>
  <si>
    <t>((1,93+1,59)/2*((51,30-46,35)))*2</t>
  </si>
  <si>
    <t>((2,62+1,93)/2*((53,00-51,30)))*2</t>
  </si>
  <si>
    <t>((2,55+2,62)/2*((79,80-53,00)))*2</t>
  </si>
  <si>
    <t>((2,27+2,55)/2*23,88)*2</t>
  </si>
  <si>
    <t>((2,09+2,27)/2*15,02)*2</t>
  </si>
  <si>
    <t>((2,05+2,09)/2*44,39)*2</t>
  </si>
  <si>
    <t>((1,89+2,05)/2*42,94)*2</t>
  </si>
  <si>
    <t>((1,61+1,89)/2*33,22)*2</t>
  </si>
  <si>
    <t>((1,35+1,61)/2*29,17)*2</t>
  </si>
  <si>
    <t>((1,75+1,89)/2*23,74)*2</t>
  </si>
  <si>
    <t>((1,24+1,32)/2*20,62)*2</t>
  </si>
  <si>
    <t>-944887269</t>
  </si>
  <si>
    <t>1423678740</t>
  </si>
  <si>
    <t>-1177434827</t>
  </si>
  <si>
    <t>1103,752*5 'Přepočtené koeficientem množství</t>
  </si>
  <si>
    <t>-1137348031</t>
  </si>
  <si>
    <t>1103,752*1,8 'Přepočtené koeficientem množství</t>
  </si>
  <si>
    <t>-635142052</t>
  </si>
  <si>
    <t>1563380868</t>
  </si>
  <si>
    <t>-Výtlak_šachet</t>
  </si>
  <si>
    <t>33842816</t>
  </si>
  <si>
    <t>632,663*1,7 'Přepočtené koeficientem množství</t>
  </si>
  <si>
    <t>-36850335</t>
  </si>
  <si>
    <t>0,90*0,55*700,00</t>
  </si>
  <si>
    <t>-(PI*0,125*0,125*700,00)</t>
  </si>
  <si>
    <t>-618791059</t>
  </si>
  <si>
    <t>312,139*2 'Přepočtené koeficientem množství</t>
  </si>
  <si>
    <t>-1556962702</t>
  </si>
  <si>
    <t>700,00*0,90*0,15</t>
  </si>
  <si>
    <t>-570867043</t>
  </si>
  <si>
    <t>-352555202</t>
  </si>
  <si>
    <t>1931551539</t>
  </si>
  <si>
    <t>-244366436</t>
  </si>
  <si>
    <t>1659397897</t>
  </si>
  <si>
    <t>452112121</t>
  </si>
  <si>
    <t>Osazení betonových dílců prstenců nebo rámů pod poklopy a mříže, výšky přes 100 do 200 mm</t>
  </si>
  <si>
    <t>2049888408</t>
  </si>
  <si>
    <t>59224014</t>
  </si>
  <si>
    <t>prstenec šachtový vyrovnávací betonový 625x100x120mm</t>
  </si>
  <si>
    <t>-1761898834</t>
  </si>
  <si>
    <t>Úpravy povrchů, podlahy a osazování výplní</t>
  </si>
  <si>
    <t>627633112</t>
  </si>
  <si>
    <t>Vnější úprava povrchu betonových šachet stěrkou z těsnící cementové malty dvouvrstvou, šachet válcových a kuželových</t>
  </si>
  <si>
    <t>1833812535</t>
  </si>
  <si>
    <t xml:space="preserve">Poznámka k souboru cen:_x000D_
1. Potěr stropu šachet se ocení cenami souboru cen 632 45-21.. Potěr šachet v této části katalogu. </t>
  </si>
  <si>
    <t>(2*PI*0,5*0,5+2*PI*0,5*((1,42+1,50+1,65+1,71+1,73+1,75+1,05+1,69+1,56+1,46+1,38+2,40+2,42+2,42+2,42+2,44+2,50+2,02+1,56+1,63+1,60)))</t>
  </si>
  <si>
    <t>871365231</t>
  </si>
  <si>
    <t>Kanalizační potrubí z tvrdého PVC v otevřeném výkopu ve sklonu do 20 %, hladkého plnostěnného jednovrstvého, tuhost třídy SN 10 DN 250</t>
  </si>
  <si>
    <t>2117508901</t>
  </si>
  <si>
    <t>výkres D-40</t>
  </si>
  <si>
    <t>Stoka 1</t>
  </si>
  <si>
    <t xml:space="preserve">98,00 </t>
  </si>
  <si>
    <t>Stoka 2</t>
  </si>
  <si>
    <t>142,00</t>
  </si>
  <si>
    <t>Stoka 3</t>
  </si>
  <si>
    <t>145,00</t>
  </si>
  <si>
    <t>Stoka 4</t>
  </si>
  <si>
    <t>270,00</t>
  </si>
  <si>
    <t>Stoka 5</t>
  </si>
  <si>
    <t>24,00</t>
  </si>
  <si>
    <t>Stoka 6</t>
  </si>
  <si>
    <t>21,00</t>
  </si>
  <si>
    <t>877360320</t>
  </si>
  <si>
    <t>Montáž tvarovek na kanalizačním plastovém potrubí z polypropylenu PP hladkého plnostěnného odboček DN 250</t>
  </si>
  <si>
    <t>832156689</t>
  </si>
  <si>
    <t xml:space="preserve">Poznámka k souboru cen:_x000D_
1. V cenách montáže tvarovek nejsou započteny náklady na dodání tvarovek. Tyto náklady se oceňují ve specifikaci. 2. V cenách montáže tvarovek jsou započteny náklady na dodání těsnicích kroužků, pokud tyto nejsou součástí dodávky tvarovek. </t>
  </si>
  <si>
    <t>Poznámka k položce:_x000D_
Napojení přípojek mimo šachtice. Viz podélné profily přípojek.</t>
  </si>
  <si>
    <t>28617210</t>
  </si>
  <si>
    <t>odbočka kanalizační PP SN16 45° DN 250/150</t>
  </si>
  <si>
    <t>1877214422</t>
  </si>
  <si>
    <t>877420320</t>
  </si>
  <si>
    <t>Montáž tvarovek na kanalizačním plastovém potrubí z polypropylenu PP hladkého plnostěnného odboček DN 500</t>
  </si>
  <si>
    <t>1386537143</t>
  </si>
  <si>
    <t>PPL.IDEAM500200</t>
  </si>
  <si>
    <t>Sedlová odbočka 90° kanalizační Pipelife PRAGMA+ID DN 500/200 PP</t>
  </si>
  <si>
    <t>1219995237</t>
  </si>
  <si>
    <t>-453231716</t>
  </si>
  <si>
    <t>-1510812858</t>
  </si>
  <si>
    <t>2113059257</t>
  </si>
  <si>
    <t>1275664743</t>
  </si>
  <si>
    <t>39740744</t>
  </si>
  <si>
    <t>62771516</t>
  </si>
  <si>
    <t>1701012103</t>
  </si>
  <si>
    <t>-109262422</t>
  </si>
  <si>
    <t>-249447161</t>
  </si>
  <si>
    <t>-1002620986</t>
  </si>
  <si>
    <t>793452555</t>
  </si>
  <si>
    <t>899104112</t>
  </si>
  <si>
    <t>Osazení poklopů litinových a ocelových včetně rámů pro třídu zatížení D400, E600</t>
  </si>
  <si>
    <t>326462289</t>
  </si>
  <si>
    <t xml:space="preserve">Poznámka k souboru cen:_x000D_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</si>
  <si>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59224661</t>
  </si>
  <si>
    <t>poklop šachtový betonová výplň+litina 785(610)x160mm, s odvětráním</t>
  </si>
  <si>
    <t>1747451088</t>
  </si>
  <si>
    <t>899722113</t>
  </si>
  <si>
    <t>Krytí potrubí z plastů výstražnou fólií z PVC šířky 34 cm</t>
  </si>
  <si>
    <t>135381624</t>
  </si>
  <si>
    <t>Ostatní konstrukce a práce, bourání</t>
  </si>
  <si>
    <t>919735112</t>
  </si>
  <si>
    <t>Řezání stávajícího živičného krytu nebo podkladu  hloubky přes 50 do 100 mm</t>
  </si>
  <si>
    <t>727281840</t>
  </si>
  <si>
    <t xml:space="preserve">Poznámka k souboru cen:_x000D_
1. V cenách jsou započteny i náklady na spotřebu vody. </t>
  </si>
  <si>
    <t>700,00*2</t>
  </si>
  <si>
    <t>44</t>
  </si>
  <si>
    <t>977151133</t>
  </si>
  <si>
    <t>Jádrové vrty diamantovými korunkami do stavebních materiálů (železobetonu, betonu, cihel, obkladů, dlažeb, kamene) průměru přes 450 do 500 mm</t>
  </si>
  <si>
    <t>-1125706965</t>
  </si>
  <si>
    <t xml:space="preserve">Poznámka k souboru cen:_x000D_
1. V cenách jsou započteny i náklady na rozměření, ukotvení vrtacího stroje, vrtání, opotřebení diamantových vrtacích korunek a spotřebu vody. 2. V cenách -1211 až -1233 pro dovrchní vrty jsou započteny i náklady na odsátí výplachové vody z vrtu. </t>
  </si>
  <si>
    <t>45</t>
  </si>
  <si>
    <t>1668381165</t>
  </si>
  <si>
    <t>46</t>
  </si>
  <si>
    <t>-498165586</t>
  </si>
  <si>
    <t>145,685*14 'Přepočtené koeficientem množství</t>
  </si>
  <si>
    <t>47</t>
  </si>
  <si>
    <t>856001079</t>
  </si>
  <si>
    <t>145,685*2 'Přepočtené koeficientem množství</t>
  </si>
  <si>
    <t>48</t>
  </si>
  <si>
    <t>1158555033</t>
  </si>
  <si>
    <t>49</t>
  </si>
  <si>
    <t>-635681020</t>
  </si>
  <si>
    <t>202,362</t>
  </si>
  <si>
    <t>20,94</t>
  </si>
  <si>
    <t>426,263</t>
  </si>
  <si>
    <t>41 - Přípojky splaškové kanaliizace</t>
  </si>
  <si>
    <t>132254203</t>
  </si>
  <si>
    <t>Hloubení zapažených rýh šířky přes 800 do 2 000 mm strojně s urovnáním dna do předepsaného profilu a spádu v hornině třídy těžitelnosti I skupiny 3 přes 50 do 100 m3</t>
  </si>
  <si>
    <t>-2065197954</t>
  </si>
  <si>
    <t>úsek Š9 až 21</t>
  </si>
  <si>
    <t>((0,47+0,55)/2*5,55)*0,80</t>
  </si>
  <si>
    <t>úsek Š9 až 22</t>
  </si>
  <si>
    <t>((0,53+0,55)/2*6,87)*0,80</t>
  </si>
  <si>
    <t>úsek N23 až 23</t>
  </si>
  <si>
    <t>((2,42+2,57)/2*5,55)*0,90</t>
  </si>
  <si>
    <t>úsek Š11 až 24</t>
  </si>
  <si>
    <t>((2,32+2,55)/2*5,56)*0,90</t>
  </si>
  <si>
    <t>úsek N25 až 25</t>
  </si>
  <si>
    <t>((1,96+2,06)/2*5,55)*0,90</t>
  </si>
  <si>
    <t>úsek N26 až 26</t>
  </si>
  <si>
    <t>((1,92+2,06)/2*5,55)*0,90</t>
  </si>
  <si>
    <t>úsek N27 až 27</t>
  </si>
  <si>
    <t>((1,72+1,91)/2*5,55)*0,90</t>
  </si>
  <si>
    <t>úsek Š19 až 29</t>
  </si>
  <si>
    <t>((1,57+1,75)/2*5,55)*0,80</t>
  </si>
  <si>
    <t>úsek Š16 až 30</t>
  </si>
  <si>
    <t>((1,48+1,61)/2*4,55)*0,80</t>
  </si>
  <si>
    <t>úsek N31 až 31</t>
  </si>
  <si>
    <t>((1,46+1,58)/2*4,55)*0,80</t>
  </si>
  <si>
    <t>úsek Š17 až 32</t>
  </si>
  <si>
    <t>((1,40+1,35)/2*4,55)*0,80</t>
  </si>
  <si>
    <t>úsek N33 až 33</t>
  </si>
  <si>
    <t>((1,83+1,93)/2*3,05)*0,90</t>
  </si>
  <si>
    <t>úsek N34 až 34</t>
  </si>
  <si>
    <t>((1,85+1,99)/2*3,05)*0,90</t>
  </si>
  <si>
    <t>úsek N35 až 35</t>
  </si>
  <si>
    <t>((1,92+2,08)/2*3,05)*0,90</t>
  </si>
  <si>
    <t>úsek N36 až 36</t>
  </si>
  <si>
    <t>((1,96+2,03)/2*3,05)*0,90</t>
  </si>
  <si>
    <t>úsek Š12 až 37</t>
  </si>
  <si>
    <t>((2,19+2,27)/2*4,52)*0,90</t>
  </si>
  <si>
    <t>úsek Š11 až 37</t>
  </si>
  <si>
    <t>((2,17+2,55)/2*3,06)*0,90</t>
  </si>
  <si>
    <t>úsek N39 až 39</t>
  </si>
  <si>
    <t>((2,44+2,56)/2*3,04)*0,90</t>
  </si>
  <si>
    <t>úsek Š2 až 1</t>
  </si>
  <si>
    <t>((1,00+1,09)/2*5,55)*0,80</t>
  </si>
  <si>
    <t>úsek N2 až 2</t>
  </si>
  <si>
    <t>((0,97+1,09)/2*5,04)*0,80</t>
  </si>
  <si>
    <t>úsek Š3 až 3</t>
  </si>
  <si>
    <t>((1,02+1,06)/2*5,04)*0,80</t>
  </si>
  <si>
    <t>úsek Š6 až 4</t>
  </si>
  <si>
    <t>((0,68+0,75)/2*5,88)*0,80</t>
  </si>
  <si>
    <t>úsek Š6 až 5</t>
  </si>
  <si>
    <t>((0,69+0,75)/2*4,32)*0,80</t>
  </si>
  <si>
    <t>úsek Š5 až 6</t>
  </si>
  <si>
    <t>((1,07+1,13)/2*4,49)*0,80</t>
  </si>
  <si>
    <t>úsek N7 až 7</t>
  </si>
  <si>
    <t>((1,08+1,19)/2*4,50)*0,80</t>
  </si>
  <si>
    <t>úsek N8 až 8</t>
  </si>
  <si>
    <t>((0,98+1,09)/2*3,55)*0,80</t>
  </si>
  <si>
    <t>úsek N9 až 9</t>
  </si>
  <si>
    <t>((0,97+1,08)/2*3,57)*0,80</t>
  </si>
  <si>
    <t>úsek Š3 až 10</t>
  </si>
  <si>
    <t>((1,03+1,08)/2*3,65)*0,80</t>
  </si>
  <si>
    <t>úsek Š6 až 11</t>
  </si>
  <si>
    <t>((0,68+0,75)/2*5,80)*0,80</t>
  </si>
  <si>
    <t>úsek Š6 až 12</t>
  </si>
  <si>
    <t>((0,69+0,75)/2*4,29)*0,80</t>
  </si>
  <si>
    <t>úsek Š5 až 13</t>
  </si>
  <si>
    <t>((1,07+1,13)/2*4,12)*0,80</t>
  </si>
  <si>
    <t>úsek N14 až 14</t>
  </si>
  <si>
    <t>((1,06+1,17)/2*4,11)*0,80</t>
  </si>
  <si>
    <t>úsek Š18 až 15</t>
  </si>
  <si>
    <t>((1,19+1,24)/2*4,28)*0,80</t>
  </si>
  <si>
    <t>úsek Š18 až 16</t>
  </si>
  <si>
    <t>((1,20+1,24)/2*2,97)*0,80</t>
  </si>
  <si>
    <t>úsek Š18 až 17</t>
  </si>
  <si>
    <t>((1,18+1,24)/2*5,55)*0,80</t>
  </si>
  <si>
    <t>úsek N18 až 18</t>
  </si>
  <si>
    <t>((1,17+1,26)/2*5,55)*0,80</t>
  </si>
  <si>
    <t>úsek N19 až 19</t>
  </si>
  <si>
    <t>((1,00+1,12)/2*5,55)*0,80</t>
  </si>
  <si>
    <t>úsek N20 až 20</t>
  </si>
  <si>
    <t>((0,98+1,12)/2*5,55)*0,80</t>
  </si>
  <si>
    <t>1195029596</t>
  </si>
  <si>
    <t>-606033695</t>
  </si>
  <si>
    <t>Poznámka k položce:_x000D_
V projektu je pažení hnané, ale ze zkušenosti vím, že tam budou zcela jistě pažící boxy.</t>
  </si>
  <si>
    <t>plocha lichoběžníku pažené stěny x 2 - použity vzorce programu KROS 4</t>
  </si>
  <si>
    <t>pouze hloubka výkopu nad 1 metr</t>
  </si>
  <si>
    <t>((2,42+2,57)/2*5,55)*2</t>
  </si>
  <si>
    <t>((2,32+2,55)/2*5,56)*2</t>
  </si>
  <si>
    <t>((1,96+2,06)/2*5,55)*2</t>
  </si>
  <si>
    <t>((1,92+2,06)/2*5,55)*2</t>
  </si>
  <si>
    <t>((1,72+1,91)/2*5,55)*2</t>
  </si>
  <si>
    <t>((1,57+1,75)/2*5,55)*2</t>
  </si>
  <si>
    <t>((1,48+1,61)/2*4,55)*2</t>
  </si>
  <si>
    <t>((1,46+1,58)/2*4,55)*2</t>
  </si>
  <si>
    <t>((1,40+1,35)/2*4,55)*2</t>
  </si>
  <si>
    <t>((1,83+1,93)/2*3,05)*2</t>
  </si>
  <si>
    <t>((1,85+1,99)/2*3,05)*2</t>
  </si>
  <si>
    <t>((1,92+2,08)/2*3,05)*2</t>
  </si>
  <si>
    <t>((1,96+2,03)/2*3,05)*2</t>
  </si>
  <si>
    <t>((2,19+2,27)/2*4,52)*2</t>
  </si>
  <si>
    <t>((2,17+2,55)/2*3,06)*2</t>
  </si>
  <si>
    <t>((2,44+2,56)/2*3,04)*2</t>
  </si>
  <si>
    <t>((1,00+1,09)/2*5,55)*2</t>
  </si>
  <si>
    <t>((1,02+1,06)/2*5,04)*2</t>
  </si>
  <si>
    <t>((1,07+1,13)/2*4,49)*2</t>
  </si>
  <si>
    <t>((1,08+1,19)/2*4,50)*2</t>
  </si>
  <si>
    <t>((0,98+1,09)/2*3,55)*2</t>
  </si>
  <si>
    <t>((0,97+1,08)/2*3,57)*2</t>
  </si>
  <si>
    <t>((1,03+1,08)/2*3,65)*2</t>
  </si>
  <si>
    <t>((1,07+1,13)/2*4,12)*2</t>
  </si>
  <si>
    <t>((1,06+1,17)/2*4,11)*2</t>
  </si>
  <si>
    <t>((1,19+1,24)/2*4,28)*2</t>
  </si>
  <si>
    <t>((1,20+1,24)/2*2,97)*2</t>
  </si>
  <si>
    <t>((1,18+1,24)/2*5,55)*2</t>
  </si>
  <si>
    <t>((1,17+1,26)/2*5,55)*2</t>
  </si>
  <si>
    <t>((1,00+1,12)/2*5,55)*2</t>
  </si>
  <si>
    <t>((0,98+1,12)/2*5,55)*2</t>
  </si>
  <si>
    <t>992663969</t>
  </si>
  <si>
    <t>-2034444484</t>
  </si>
  <si>
    <t>-272034056</t>
  </si>
  <si>
    <t>41,8*5 'Přepočtené koeficientem množství</t>
  </si>
  <si>
    <t>1229524278</t>
  </si>
  <si>
    <t>-1787310366</t>
  </si>
  <si>
    <t>41,8*1,8 'Přepočtené koeficientem množství</t>
  </si>
  <si>
    <t>1976044876</t>
  </si>
  <si>
    <t>-1690479591</t>
  </si>
  <si>
    <t>-1918574028</t>
  </si>
  <si>
    <t>0,80*0,15*174,50</t>
  </si>
  <si>
    <t>-(PI*0,08*0,08*174,50)</t>
  </si>
  <si>
    <t>-1785996491</t>
  </si>
  <si>
    <t>17,431*2 'Přepočtené koeficientem množství</t>
  </si>
  <si>
    <t>127220186</t>
  </si>
  <si>
    <t>174,50*0,80*0,15</t>
  </si>
  <si>
    <t>871315231</t>
  </si>
  <si>
    <t>Kanalizační potrubí z tvrdého PVC v otevřeném výkopu ve sklonu do 20 %, hladkého plnostěnného jednovrstvého, tuhost třídy SN 10 DN 160</t>
  </si>
  <si>
    <t>9100160</t>
  </si>
  <si>
    <t>dle TZ. str.4</t>
  </si>
  <si>
    <t>174,50</t>
  </si>
  <si>
    <t>877310310</t>
  </si>
  <si>
    <t>Montáž tvarovek na kanalizačním plastovém potrubí z polypropylenu PP hladkého plnostěnného kolen DN 150</t>
  </si>
  <si>
    <t>-1566085762</t>
  </si>
  <si>
    <t>Poznámka k položce:_x000D_
Odbočky jsou součástí rozpočtu Kanalizace.</t>
  </si>
  <si>
    <t>28617182</t>
  </si>
  <si>
    <t>koleno kanalizační PP SN16 45° DN 150</t>
  </si>
  <si>
    <t>-1982443100</t>
  </si>
  <si>
    <t>894811213</t>
  </si>
  <si>
    <t>Revizní šachta z tvrdého PVC v otevřeném výkopu typ pravý/přímý/levý (DN šachty/DN trubního vedení) DN 315/160, hloubka od 1360 do 1730 mm</t>
  </si>
  <si>
    <t>-1725562103</t>
  </si>
  <si>
    <t xml:space="preserve">Poznámka k souboru cen:_x000D_
1. V cenách jsou započteny náklady na dodání a montáž šachtového dna, trouby šachty a teleskopu. 2. V cenách je započteno i fixování šachty obsypem. Objem obsypu se neodečítá od objemu zásypu rýhy. 3. V cenách nejsou započteny náklady na dodání lapače splavenin. Lapač splavenin se oceňuje ve specifikaci. Ztratné lze dohodnout ve výši 1 %. </t>
  </si>
  <si>
    <t>894812160</t>
  </si>
  <si>
    <t>Revizní a čistící šachta z polypropylenu PP pro hladké trouby DN 315 poklop litinový (pro třídu zatížení) čtvercový do teleskopické trubky (B125)</t>
  </si>
  <si>
    <t>-213805550</t>
  </si>
  <si>
    <t>-928947061</t>
  </si>
  <si>
    <t>-359428333</t>
  </si>
  <si>
    <t>-795701834</t>
  </si>
  <si>
    <t>643,511</t>
  </si>
  <si>
    <t>1093,666</t>
  </si>
  <si>
    <t>90,6</t>
  </si>
  <si>
    <t>242,56</t>
  </si>
  <si>
    <t>05 - SO 05 - Vodovod</t>
  </si>
  <si>
    <t>50 - Vodovod</t>
  </si>
  <si>
    <t>8 - Trubní vedení - vše viz. Kladečský plán</t>
  </si>
  <si>
    <t>722 - Zdravotechnika - vnitřní vodovod</t>
  </si>
  <si>
    <t>1474807134</t>
  </si>
  <si>
    <t>řad 1</t>
  </si>
  <si>
    <t>245,00*0,80</t>
  </si>
  <si>
    <t>řad 2</t>
  </si>
  <si>
    <t>462,00*0,80</t>
  </si>
  <si>
    <t>řad 3</t>
  </si>
  <si>
    <t>23,00*0,80</t>
  </si>
  <si>
    <t>řad 4</t>
  </si>
  <si>
    <t>25,00*0,80</t>
  </si>
  <si>
    <t>132254104</t>
  </si>
  <si>
    <t>Hloubení zapažených rýh šířky do 800 mm strojně s urovnáním dna do předepsaného profilu a spádu v hornině třídy těžitelnosti I skupiny 3 přes 100 m3</t>
  </si>
  <si>
    <t>52481371</t>
  </si>
  <si>
    <t>Řad 1</t>
  </si>
  <si>
    <t>lom 1  - lom 2</t>
  </si>
  <si>
    <t>((1,15+1,35)/2*47,44)*0,80</t>
  </si>
  <si>
    <t>lom 2 - lom 3</t>
  </si>
  <si>
    <t>((0,52+1,15)/2*97,56)*0,80</t>
  </si>
  <si>
    <t>((0,79+0,52)/2*99,31)*0,80</t>
  </si>
  <si>
    <t>Řad 2</t>
  </si>
  <si>
    <t>lom 4 - lom 5</t>
  </si>
  <si>
    <t>((0,90+1,35)/2*50,70)*0,80</t>
  </si>
  <si>
    <t>lom 5 - lom 6</t>
  </si>
  <si>
    <t>((0,73+0,90)/2*6,00)*0,80</t>
  </si>
  <si>
    <t>((0,19+0,68)/2*53,47)*0,80</t>
  </si>
  <si>
    <t>úsek 147,46 - 194,49</t>
  </si>
  <si>
    <t>((0,86+0,19)/2*((194,49-147,46)))*0,80</t>
  </si>
  <si>
    <t>úsek 194,49 - 196,18</t>
  </si>
  <si>
    <t>((1,66+0,86)/2*((196,18-194,49)))*0,80</t>
  </si>
  <si>
    <t>úsek 196,18  - 247,44</t>
  </si>
  <si>
    <t>((1,65+1,66)/2*((247,44-196,18)))*0,80</t>
  </si>
  <si>
    <t>lom 6 - lom 7</t>
  </si>
  <si>
    <t>((1,80+1,65)/2*((300,07-247,44)))*0,80</t>
  </si>
  <si>
    <t>((1,67+1,80)/2*((348,04-300,07)))*0,80</t>
  </si>
  <si>
    <t>lom 7 - lom 8</t>
  </si>
  <si>
    <t>((1,40+1,67)/2*((413,60-348,04)))*0,80</t>
  </si>
  <si>
    <t>((1,52+1,40)/2*((442,93-413,60)))*0,80</t>
  </si>
  <si>
    <t>((1,11+1,52)/2*((444,35-442,93)))*0,80</t>
  </si>
  <si>
    <t>lom 8 - lom 9</t>
  </si>
  <si>
    <t>((1,65+1,11)/2*17,53)*0,80</t>
  </si>
  <si>
    <t>Řad 3</t>
  </si>
  <si>
    <t>((0,93+0,90)/2*22,43)*0,80</t>
  </si>
  <si>
    <t>Řad 4</t>
  </si>
  <si>
    <t>((1,42+1,67)/2*24,39)*0,80</t>
  </si>
  <si>
    <t>-1224053975</t>
  </si>
  <si>
    <t>-741297111</t>
  </si>
  <si>
    <t>přes 1 m hloubky výkopu</t>
  </si>
  <si>
    <t>((1,15+1,35)/2*47,44)*2</t>
  </si>
  <si>
    <t>((0,90+1,35)/2*50,70)*2</t>
  </si>
  <si>
    <t>((1,66+0,86)/2*((196,18-194,49)))*2</t>
  </si>
  <si>
    <t>((1,65+1,66)/2*((247,44-196,18)))*2</t>
  </si>
  <si>
    <t>((1,80+1,65)/2*((300,07-247,44)))*2</t>
  </si>
  <si>
    <t>((1,67+1,80)/2*((348,04-300,07)))*2</t>
  </si>
  <si>
    <t>((1,40+1,67)/2*((413,60-348,04)))*2</t>
  </si>
  <si>
    <t>((1,52+1,40)/2*((442,93-413,60)))*2</t>
  </si>
  <si>
    <t>((1,11+1,52)/2*((444,35-442,93)))*2</t>
  </si>
  <si>
    <t>((1,65+1,11)/2*17,53)*2</t>
  </si>
  <si>
    <t>1101858694</t>
  </si>
  <si>
    <t>-241922091</t>
  </si>
  <si>
    <t>-733921544</t>
  </si>
  <si>
    <t>643,511*5 'Přepočtené koeficientem množství</t>
  </si>
  <si>
    <t>-1340759967</t>
  </si>
  <si>
    <t>643,511*1,8 'Přepočtené koeficientem množství</t>
  </si>
  <si>
    <t>-772144694</t>
  </si>
  <si>
    <t>1096890615</t>
  </si>
  <si>
    <t>528669759</t>
  </si>
  <si>
    <t>310,351*1,7 'Přepočtené koeficientem množství</t>
  </si>
  <si>
    <t>-2123889166</t>
  </si>
  <si>
    <t>0,80*0,40*758,00</t>
  </si>
  <si>
    <t>-(PI*0,05*0,05*707,00)</t>
  </si>
  <si>
    <t>-(PI*0,125*0,125*3,00)</t>
  </si>
  <si>
    <t>-(PI*0,035*0,035*48,00)</t>
  </si>
  <si>
    <t>597365277</t>
  </si>
  <si>
    <t>236,675*2 'Přepočtené koeficientem množství</t>
  </si>
  <si>
    <t>1191511765</t>
  </si>
  <si>
    <t>245,00*0,80*0,15</t>
  </si>
  <si>
    <t>462,00*0,80*0,15</t>
  </si>
  <si>
    <t>23,00*0,80*0,15</t>
  </si>
  <si>
    <t>25,00*0,80*0,15</t>
  </si>
  <si>
    <t>452311131</t>
  </si>
  <si>
    <t>Podkladní a zajišťovací konstrukce z betonu prostého v otevřeném výkopu desky pod potrubí, stoky a drobné objekty z betonu tř. C 12/15</t>
  </si>
  <si>
    <t>1953436100</t>
  </si>
  <si>
    <t>Trubní vedení - vše viz. Kladečský plán</t>
  </si>
  <si>
    <t>851261131</t>
  </si>
  <si>
    <t>Montáž potrubí z trub litinových tlakových hrdlových v otevřeném výkopu s integrovaným těsněním DN 100</t>
  </si>
  <si>
    <t>1075892317</t>
  </si>
  <si>
    <t xml:space="preserve">Poznámka k souboru cen:_x000D_
1. V cenách souboru cen nejsou započteny náklady na: a) dodání potrubí; toto se oceňuje ve specifikaci, b) montáž tvarovek, c) podkladní konstrukci ze štěrkopísku - podkladní vrstva ze štěrkopísku se oceňue cenou 564 28-1111 Podklad ze štěrkopísku, d) zásyp potrubí, který se oceňuje cenami souboru 174 ..-.... Zásyp sypaninou z jakékoliv horniny, katalogu 800-1 Zemní práce části A 07. 2. Ceny montáže potrubí -1131 jsou určeny pro systémy těsněné elastickými kroužky a -1211 těsnícími kroužky a zámkovým spojem. Tyto se také oceňují ve specifikaci, nejsou-li zahrnuty již v ceně dodávky trub. </t>
  </si>
  <si>
    <t>55253059</t>
  </si>
  <si>
    <t>trouba vodovodní litinová hrdlová Pz s obalem z modifikované cementové malty dl 6m DN 100</t>
  </si>
  <si>
    <t>-28909927</t>
  </si>
  <si>
    <t>707*1,01 'Přepočtené koeficientem množství</t>
  </si>
  <si>
    <t>851361131</t>
  </si>
  <si>
    <t>Montáž potrubí z trub litinových tlakových hrdlových v otevřeném výkopu s integrovaným těsněním DN 250</t>
  </si>
  <si>
    <t>-501415094</t>
  </si>
  <si>
    <t>55253063</t>
  </si>
  <si>
    <t>trouba vodovodní litinová hrdlová Pz s obalem z modifikované cementové malty dl 6m DN 250</t>
  </si>
  <si>
    <t>1484576292</t>
  </si>
  <si>
    <t>3*1,01 'Přepočtené koeficientem množství</t>
  </si>
  <si>
    <t>857261131</t>
  </si>
  <si>
    <t>Montáž litinových tvarovek na potrubí litinovém tlakovém jednoosých na potrubí z trub hrdlových v otevřeném výkopu, kanálu nebo v šachtě s integrovaným těsněním DN 100</t>
  </si>
  <si>
    <t>-1582912199</t>
  </si>
  <si>
    <t xml:space="preserve">Poznámka k souboru cen:_x000D_
1. V cenách souboru cen nejsou započteny náklady na: a) dodání tvarovek; tyto se oceňují ve specifikaci, b) podkladní konstrukci ze štěrkopísku - podkladní vrstva ze štěrkopísku se oceňuje cenou 564 28-111 Podklad ze štěrkopísku. 2. V cenách 857 ..-1141, -1151, -3141 a -3151 nejsou započteny náklady nadodání těsnících nebo zámkových kroužků; tyto se oceňují ve specifikaci. </t>
  </si>
  <si>
    <t>55253941</t>
  </si>
  <si>
    <t>koleno hrdlové z tvárné litiny,práškový epoxid tl 250µm MMK-kus DN 100-45°</t>
  </si>
  <si>
    <t>-1051470270</t>
  </si>
  <si>
    <t>55253905</t>
  </si>
  <si>
    <t>koleno hrdlové z tvárné litiny,práškový epoxid tl 250µm MMK-kus DN 100-11,25°</t>
  </si>
  <si>
    <t>2062079672</t>
  </si>
  <si>
    <t>55253929</t>
  </si>
  <si>
    <t>koleno hrdlové z tvárné litiny,práškový epoxid tl 250µm MMK-kus DN 100-30°</t>
  </si>
  <si>
    <t>-1286337454</t>
  </si>
  <si>
    <t>55254047</t>
  </si>
  <si>
    <t>koleno 90° s patkou přírubové litinové vodovodní N-kus PN10/40 DN 80</t>
  </si>
  <si>
    <t>-1181165493</t>
  </si>
  <si>
    <t>857261151</t>
  </si>
  <si>
    <t>Montáž litinových tvarovek na potrubí litinovém tlakovém jednoosých na potrubí z trub hrdlových v otevřeném výkopu, kanálu nebo v šachtě s přírubovým koncem vnějšího průměru DN/OD 110</t>
  </si>
  <si>
    <t>188413877</t>
  </si>
  <si>
    <t>55259731</t>
  </si>
  <si>
    <t>tvarovka vodovodní hrdlová s přírubou E (EU) - základní povrchová úprava kroužek těsnící DN 100 dl 130mm</t>
  </si>
  <si>
    <t>-985136276</t>
  </si>
  <si>
    <t>55259815</t>
  </si>
  <si>
    <t>přechod přírubový tvárná litina dl 200mm DN 100/80</t>
  </si>
  <si>
    <t>-1849034204</t>
  </si>
  <si>
    <t>55253892</t>
  </si>
  <si>
    <t>tvarovka přírubová s hrdlem z tvárné litiny,práškový epoxid tl 250µm EU-kus dl 130mm DN 80</t>
  </si>
  <si>
    <t>1853651411</t>
  </si>
  <si>
    <t>55253490</t>
  </si>
  <si>
    <t>tvarovka přírubová litinová s hladkým koncem,práškový epoxid tl 250µm F-kus DN 100</t>
  </si>
  <si>
    <t>-2054143039</t>
  </si>
  <si>
    <t>55253611</t>
  </si>
  <si>
    <t>přechod přírubový,práškový epoxid tl 250µm FFR-kus litinový dl 200mm DN 100/50</t>
  </si>
  <si>
    <t>1766751408</t>
  </si>
  <si>
    <t>NCL.615417</t>
  </si>
  <si>
    <t>FRIALEN - EFL d63 / DN50, PE100, SDR11, integrovaný lemový nákružek s přírubou</t>
  </si>
  <si>
    <t>-1812360152</t>
  </si>
  <si>
    <t>07-13434</t>
  </si>
  <si>
    <t>spoj přírubový PN16 DN100 114,3 17..</t>
  </si>
  <si>
    <t>30122511</t>
  </si>
  <si>
    <t>07-13431</t>
  </si>
  <si>
    <t>spoj přírubový PN16 DN50 60,3 17..</t>
  </si>
  <si>
    <t>-1673590337</t>
  </si>
  <si>
    <t>3057_100</t>
  </si>
  <si>
    <t>WAGA MULTI/JOINT příruba DN 100 jištěná 104 - 132mm ± 8° č.3057</t>
  </si>
  <si>
    <t>-229931861</t>
  </si>
  <si>
    <t>857263131</t>
  </si>
  <si>
    <t>Montáž litinových tvarovek na potrubí litinovém tlakovém odbočných na potrubí z trub hrdlových v otevřeném výkopu, kanálu nebo v šachtě s integrovaným těsněním DN 100</t>
  </si>
  <si>
    <t>-602260814</t>
  </si>
  <si>
    <t>55253811</t>
  </si>
  <si>
    <t>tvarovka hrdlová s hrdlovou odbočkou z tvárné litiny,práškový epoxid tl 250µm MMB-kus DN 100/100</t>
  </si>
  <si>
    <t>214153960</t>
  </si>
  <si>
    <t>857263151</t>
  </si>
  <si>
    <t>Montáž litinových tvarovek na potrubí litinovém tlakovém odbočných na potrubí z trub hrdlových v otevřeném výkopu, kanálu nebo v šachtě s přírubovým koncem vnějšího průměru DN/OD 110</t>
  </si>
  <si>
    <t>-1224344735</t>
  </si>
  <si>
    <t>55258534</t>
  </si>
  <si>
    <t>tvarovka hrdlová s přírubovou odbočkou z tvárné litiny MMA-kus DN 100/80</t>
  </si>
  <si>
    <t>10833102</t>
  </si>
  <si>
    <t>55258535</t>
  </si>
  <si>
    <t>tvarovka hrdlová s přírubovou odbočkou z tvárné litiny MMA-kus DN 100/100</t>
  </si>
  <si>
    <t>-591513617</t>
  </si>
  <si>
    <t>55253516</t>
  </si>
  <si>
    <t>tvarovka přírubová litinová vodovodní s přírubovou odbočkou PN10/16 T-kus DN 100/100</t>
  </si>
  <si>
    <t>289913647</t>
  </si>
  <si>
    <t>857364122</t>
  </si>
  <si>
    <t>Montáž litinových tvarovek na potrubí litinovém tlakovém odbočných na potrubí z trub přírubových v otevřeném výkopu, kanálu nebo v šachtě DN 250</t>
  </si>
  <si>
    <t>243300278</t>
  </si>
  <si>
    <t>55258552</t>
  </si>
  <si>
    <t>tvarovka hrdlová s přírubovou odbočkou z tvárné litiny MMA-kus DN 250/100</t>
  </si>
  <si>
    <t>744643305</t>
  </si>
  <si>
    <t>3057_250</t>
  </si>
  <si>
    <t>WAGA MULTI/JOINT příruba DN 250/10 jišt.267 - 310mm ± 8° č.3057</t>
  </si>
  <si>
    <t>-2055279441</t>
  </si>
  <si>
    <t>871211211</t>
  </si>
  <si>
    <t>Montáž vodovodního potrubí z plastů v otevřeném výkopu z polyetylenu PE 100 svařovaných elektrotvarovkou SDR 11/PN16 D 63 x 5,8 mm</t>
  </si>
  <si>
    <t>-346549464</t>
  </si>
  <si>
    <t xml:space="preserve">Poznámka k souboru cen:_x000D_
1. V cenách potrubí nejsou započteny náklady na: a) dodání potrubí; potrubí se oceňuje ve specifikaci; ztratné lze dohodnout u trub polyetylénových ve výši 1,5 %; u trub z tvrdého PVC ve výši 3 %, b) dodání tvarovek; tvarovky se oceňují ve specifikaci. 2. Ceny -1211 jsou určeny i pro plošné kolektory primárních okruhů tepelných čerpadel. </t>
  </si>
  <si>
    <t>28613173</t>
  </si>
  <si>
    <t>potrubí vodovodní PE100 SDR11 se signalizační vrstvou 100m 63x5,8mm</t>
  </si>
  <si>
    <t>611961644</t>
  </si>
  <si>
    <t>48*1,015 'Přepočtené koeficientem množství</t>
  </si>
  <si>
    <t>877211101</t>
  </si>
  <si>
    <t>Montáž tvarovek na vodovodním plastovém potrubí z polyetylenu PE 100 elektrotvarovek SDR 11/PN16 spojek, oblouků nebo redukcí d 63</t>
  </si>
  <si>
    <t>-1115377061</t>
  </si>
  <si>
    <t xml:space="preserve">Poznámka k souboru cen:_x000D_
1. V cenách montáže tvarovek nejsou započteny náklady na dodání tvarovek. Tyto náklady se oceňují ve specifikaci. </t>
  </si>
  <si>
    <t>28615972</t>
  </si>
  <si>
    <t>elektrospojka SDR11 PE 100 PN16 D 63mm</t>
  </si>
  <si>
    <t>-727942356</t>
  </si>
  <si>
    <t>877211112</t>
  </si>
  <si>
    <t>Montáž tvarovek na vodovodním plastovém potrubí z polyetylenu PE 100 elektrotvarovek SDR 11/PN16 kolen 90° d 63</t>
  </si>
  <si>
    <t>746517521</t>
  </si>
  <si>
    <t>28653055</t>
  </si>
  <si>
    <t>elektrokoleno 90° PE 100 D 63mm</t>
  </si>
  <si>
    <t>-1990115668</t>
  </si>
  <si>
    <t>877211201</t>
  </si>
  <si>
    <t>Montáž tvarovek na vodovodním plastovém potrubí z polyetylenu PE 100 svařovaných na tupo SDR 11/PN16 oblouků nebo redukcí d 63</t>
  </si>
  <si>
    <t>1285349648</t>
  </si>
  <si>
    <t>28654375</t>
  </si>
  <si>
    <t>přechodka PPR s vnějším plastovým závitem dG 63x2"</t>
  </si>
  <si>
    <t>-523434710</t>
  </si>
  <si>
    <t>52</t>
  </si>
  <si>
    <t>891247111</t>
  </si>
  <si>
    <t>Montáž vodovodních armatur na potrubí hydrantů podzemních (bez osazení poklopů) DN 80</t>
  </si>
  <si>
    <t>827044297</t>
  </si>
  <si>
    <t xml:space="preserve">Poznámka k souboru cen:_x000D_
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</si>
  <si>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53</t>
  </si>
  <si>
    <t>42273592</t>
  </si>
  <si>
    <t>hydrant podzemní DN 80 PN 16 dvojitý uzávěr s koulí krycí v 1000mm</t>
  </si>
  <si>
    <t>-1301763729</t>
  </si>
  <si>
    <t>54</t>
  </si>
  <si>
    <t>891261112</t>
  </si>
  <si>
    <t>Montáž vodovodních armatur na potrubí šoupátek nebo klapek uzavíracích v otevřeném výkopu nebo v šachtách s osazením zemní soupravy (bez poklopů) DN 100</t>
  </si>
  <si>
    <t>912336714</t>
  </si>
  <si>
    <t>55</t>
  </si>
  <si>
    <t>42221210</t>
  </si>
  <si>
    <t>šoupě přírubové vodovodní krátká stavební dl DN 50 PN10-16</t>
  </si>
  <si>
    <t>402239078</t>
  </si>
  <si>
    <t>56</t>
  </si>
  <si>
    <t>42221213</t>
  </si>
  <si>
    <t>šoupě přírubové vodovodní krátká stavební dl DN 100 PN10-16</t>
  </si>
  <si>
    <t>687074589</t>
  </si>
  <si>
    <t>57</t>
  </si>
  <si>
    <t>42291078</t>
  </si>
  <si>
    <t>souprava zemní pro šoupátka DN 40-50mm Rd 2,0m</t>
  </si>
  <si>
    <t>-40987665</t>
  </si>
  <si>
    <t>58</t>
  </si>
  <si>
    <t>42291062</t>
  </si>
  <si>
    <t>souprava zemní pro šoupátka DN 100-150mm Rd 1,0m</t>
  </si>
  <si>
    <t>538349366</t>
  </si>
  <si>
    <t>59</t>
  </si>
  <si>
    <t>891 - R01</t>
  </si>
  <si>
    <t>Montáž a dodávka přechodky na požární hadice se zaslepovacím víčkem</t>
  </si>
  <si>
    <t>1857553870</t>
  </si>
  <si>
    <t>892271111</t>
  </si>
  <si>
    <t>Tlakové zkoušky vodou na potrubí DN 100 nebo 125</t>
  </si>
  <si>
    <t>972010407</t>
  </si>
  <si>
    <t xml:space="preserve">Poznámka k souboru cen:_x000D_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</si>
  <si>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892273122</t>
  </si>
  <si>
    <t>Proplach a dezinfekce vodovodního potrubí DN od 80 do 125</t>
  </si>
  <si>
    <t>67746382</t>
  </si>
  <si>
    <t xml:space="preserve">Poznámka k souboru cen:_x000D_
1. V cenách jsou započteny náklady na napuštění a vypuštění vody, dodání vody a dezinfekčního prostředku. </t>
  </si>
  <si>
    <t>62</t>
  </si>
  <si>
    <t>892381111</t>
  </si>
  <si>
    <t>Tlakové zkoušky vodou na potrubí DN 250, 300 nebo 350</t>
  </si>
  <si>
    <t>-986168936</t>
  </si>
  <si>
    <t>63</t>
  </si>
  <si>
    <t>892383122</t>
  </si>
  <si>
    <t>Proplach a dezinfekce vodovodního potrubí DN 250, 300 nebo 350</t>
  </si>
  <si>
    <t>1531337753</t>
  </si>
  <si>
    <t>899401112</t>
  </si>
  <si>
    <t>Osazení poklopů litinových šoupátkových</t>
  </si>
  <si>
    <t>1222453232</t>
  </si>
  <si>
    <t xml:space="preserve">Poznámka k souboru cen:_x000D_
1. V cenách osazení poklopů jsou započteny i náklady na jejich podezdění. 2. V cenách nejsou započteny náklady na dodání poklopů; tyto se oceňují ve specifikaci. Ztratné se nestanoví. </t>
  </si>
  <si>
    <t>65</t>
  </si>
  <si>
    <t>42291352</t>
  </si>
  <si>
    <t>poklop litinový šoupátkový pro zemní soupravy osazení do terénu a do vozovky</t>
  </si>
  <si>
    <t>-68563114</t>
  </si>
  <si>
    <t>66</t>
  </si>
  <si>
    <t>899401113</t>
  </si>
  <si>
    <t>Osazení poklopů litinových hydrantových</t>
  </si>
  <si>
    <t>-1128449207</t>
  </si>
  <si>
    <t>67</t>
  </si>
  <si>
    <t>42291452</t>
  </si>
  <si>
    <t>poklop litinový hydrantový DN 80</t>
  </si>
  <si>
    <t>-1256412277</t>
  </si>
  <si>
    <t>68</t>
  </si>
  <si>
    <t>899721111</t>
  </si>
  <si>
    <t>Signalizační vodič na potrubí DN do 150 mm</t>
  </si>
  <si>
    <t>-1396923474</t>
  </si>
  <si>
    <t>707,00+3,00+48,00</t>
  </si>
  <si>
    <t>69</t>
  </si>
  <si>
    <t>-1409912296</t>
  </si>
  <si>
    <t>70</t>
  </si>
  <si>
    <t>368510896</t>
  </si>
  <si>
    <t>71</t>
  </si>
  <si>
    <t>-542501966</t>
  </si>
  <si>
    <t>138,92*14 'Přepočtené koeficientem množství</t>
  </si>
  <si>
    <t>72</t>
  </si>
  <si>
    <t>-59065624</t>
  </si>
  <si>
    <t>73</t>
  </si>
  <si>
    <t>998273102</t>
  </si>
  <si>
    <t>Přesun hmot pro trubní vedení hloubené z trub litinových pro vodovody nebo kanalizace v otevřeném výkopu dopravní vzdálenost do 15 m</t>
  </si>
  <si>
    <t>-1771942389</t>
  </si>
  <si>
    <t xml:space="preserve">Poznámka k souboru cen:_x000D_
1. Položky přesunu hmot nelze užít pro zeminu, sypaniny, štěrkopísek, kamenivo ap. Případná manipulace s tímto materiálem se oceňuje souborem cen 162 2.-.... Vodorovné přemístění výkopku nebo sypaniny katalogu 800-1 Zemní práce. </t>
  </si>
  <si>
    <t>722</t>
  </si>
  <si>
    <t>Zdravotechnika - vnitřní vodovod</t>
  </si>
  <si>
    <t>74</t>
  </si>
  <si>
    <t>722239103</t>
  </si>
  <si>
    <t>Armatury se dvěma závity montáž vodovodních armatur se dvěma závity ostatních typů G 1"</t>
  </si>
  <si>
    <t>140126429</t>
  </si>
  <si>
    <t>75</t>
  </si>
  <si>
    <t>2491_1</t>
  </si>
  <si>
    <t>VENTIL č.2491 domovní přípojkový 1" s vypouštěním HAWLE</t>
  </si>
  <si>
    <t>408962316</t>
  </si>
  <si>
    <t>94,72</t>
  </si>
  <si>
    <t>39,309</t>
  </si>
  <si>
    <t>17,76</t>
  </si>
  <si>
    <t>51 - Vodovodní přípojky</t>
  </si>
  <si>
    <t>-97272389</t>
  </si>
  <si>
    <t>průměrná hloubka 0,80 m</t>
  </si>
  <si>
    <t>0,80*0,80*148,00</t>
  </si>
  <si>
    <t>325765438</t>
  </si>
  <si>
    <t>-172030997</t>
  </si>
  <si>
    <t>647179837</t>
  </si>
  <si>
    <t>57,069*5 'Přepočtené koeficientem množství</t>
  </si>
  <si>
    <t>167151101</t>
  </si>
  <si>
    <t>Nakládání, skládání a překládání neulehlého výkopku nebo sypaniny strojně nakládání, množství do 100 m3, z horniny třídy těžitelnosti I, skupiny 1 až 3</t>
  </si>
  <si>
    <t>1856640901</t>
  </si>
  <si>
    <t xml:space="preserve">Poznámka k souboru cen:_x000D_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</si>
  <si>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-461410291</t>
  </si>
  <si>
    <t>57,069*1,8 'Přepočtené koeficientem množství</t>
  </si>
  <si>
    <t>-1643289558</t>
  </si>
  <si>
    <t>-41301590</t>
  </si>
  <si>
    <t>849504919</t>
  </si>
  <si>
    <t>0,80*0,332*148,00</t>
  </si>
  <si>
    <t>-(PI*0,020*0,020*148,00)</t>
  </si>
  <si>
    <t>142280060</t>
  </si>
  <si>
    <t>39,123*2 'Přepočtené koeficientem množství</t>
  </si>
  <si>
    <t>621034438</t>
  </si>
  <si>
    <t>0,80*0,15*148,00</t>
  </si>
  <si>
    <t>871161211</t>
  </si>
  <si>
    <t>Montáž vodovodního potrubí z plastů v otevřeném výkopu z polyetylenu PE 100 svařovaných elektrotvarovkou SDR 11/PN16 D 32 x 3,0 mm</t>
  </si>
  <si>
    <t>-1148266401</t>
  </si>
  <si>
    <t>28613170</t>
  </si>
  <si>
    <t>potrubí vodovodní PE100 SDR11 se signalizační vrstvou 100m 32x3,0mm</t>
  </si>
  <si>
    <t>605988505</t>
  </si>
  <si>
    <t>148*1,015 'Přepočtené koeficientem množství</t>
  </si>
  <si>
    <t>877161112</t>
  </si>
  <si>
    <t>Montáž tvarovek na vodovodním plastovém potrubí z polyetylenu PE 100 elektrotvarovek SDR 11/PN16 kolen 90° d 32</t>
  </si>
  <si>
    <t>754446643</t>
  </si>
  <si>
    <t>28653052</t>
  </si>
  <si>
    <t>elektrokoleno 90° PE 100 D 32mm</t>
  </si>
  <si>
    <t>1736616979</t>
  </si>
  <si>
    <t>879171111</t>
  </si>
  <si>
    <t>Montáž napojení vodovodní přípojky v otevřeném výkopu ve sklonu přes 20 % DN 32</t>
  </si>
  <si>
    <t>-1384493229</t>
  </si>
  <si>
    <t xml:space="preserve">Poznámka k souboru cen:_x000D_
1. Ceny jsou určeny pro polyetylenové a PVC potrubí. 2. Ceny jsou určeny pro jedno napojení vnitřní instalace objektu na vodovodní přípojku. </t>
  </si>
  <si>
    <t>891173111</t>
  </si>
  <si>
    <t>Montáž vodovodních armatur na potrubí ventilů hlavních pro přípojky DN 32</t>
  </si>
  <si>
    <t>-154854668</t>
  </si>
  <si>
    <t>3160_3234</t>
  </si>
  <si>
    <t>VENTIL č.3160 domovní přípojkový 32/34 ISO-ZAK GGG HAWLE rohový</t>
  </si>
  <si>
    <t>1135567631</t>
  </si>
  <si>
    <t>891269111</t>
  </si>
  <si>
    <t>Montáž vodovodních armatur na potrubí navrtávacích pasů s ventilem Jt 1 MPa, na potrubí z trub litinových, ocelových nebo plastických hmot DN 100</t>
  </si>
  <si>
    <t>-262179487</t>
  </si>
  <si>
    <t>42271414</t>
  </si>
  <si>
    <t>pás navrtávací z tvárné litiny DN 100mm, rozsah (114-119), odbočky 1",5/4",6/4",2"</t>
  </si>
  <si>
    <t>-1049189404</t>
  </si>
  <si>
    <t>-1074886759</t>
  </si>
  <si>
    <t>892233122</t>
  </si>
  <si>
    <t>Proplach a dezinfekce vodovodního potrubí DN od 40 do 70</t>
  </si>
  <si>
    <t>47338009</t>
  </si>
  <si>
    <t>892241111</t>
  </si>
  <si>
    <t>Tlakové zkoušky vodou na potrubí DN do 80</t>
  </si>
  <si>
    <t>-341832042</t>
  </si>
  <si>
    <t>893811151</t>
  </si>
  <si>
    <t>Osazení vodoměrné šachty z polypropylenu PP  samonosné pro běžné zatížení kruhové, průměru D do 1,0 m, světlé hloubky do 1,2 m</t>
  </si>
  <si>
    <t>120607844</t>
  </si>
  <si>
    <t xml:space="preserve">Poznámka k souboru cen:_x000D_
1. V cenách jsou započteny i náklady na: a) podkladní desku z betonu prostého tl. 100 mm, b) v cenách -1111 až -1263 je započteno obetonování vodoměrné šachty, z betonu prostého tl. 100 mm 2. V cenách nejsou započteny náklady na: a) dodání vodoměrných šachet včetně vík, tyto náklady se oceňují ve specifikaci. b) napojení stávajícího vodovodního potrubí se oceňuje cenami souboru 871 . . - . 1 části A 02 tohoto katalogu. c) fixování šachty obsypem, který se oceňuje cenami souboru 174 ..-.... Zásyp sypaninou z jakékoliv horniny z jakékoliv horniny katalogu 800-1 Zemní práce, části A 07. </t>
  </si>
  <si>
    <t>56230551</t>
  </si>
  <si>
    <t>šachta vodoměrná samonosná hranatá 0,9/1,2/1,2 m vč.armatur a poklopu</t>
  </si>
  <si>
    <t>804654151</t>
  </si>
  <si>
    <t>899401111</t>
  </si>
  <si>
    <t>Osazení poklopů litinových ventilových</t>
  </si>
  <si>
    <t>22199307</t>
  </si>
  <si>
    <t>42291402</t>
  </si>
  <si>
    <t>poklop litinový ventilový</t>
  </si>
  <si>
    <t>832240173</t>
  </si>
  <si>
    <t>1417706220</t>
  </si>
  <si>
    <t>-366698337</t>
  </si>
  <si>
    <t>-478999436</t>
  </si>
  <si>
    <t>722270103</t>
  </si>
  <si>
    <t>Vodoměrové sestavy  závitové G 5/4"</t>
  </si>
  <si>
    <t>soubor</t>
  </si>
  <si>
    <t>-1132346451</t>
  </si>
  <si>
    <t xml:space="preserve">Poznámka k souboru cen:_x000D_
1. Cenami nelze oceňovat montáže vodoměrů při zřizování vodovodních přípojek; tyto práce se oceňují cenami souboru cen 722 26- . 9 Oprava vodoměrů, části C 02. </t>
  </si>
  <si>
    <t>572,857</t>
  </si>
  <si>
    <t>355,52</t>
  </si>
  <si>
    <t>231,972</t>
  </si>
  <si>
    <t>89,22</t>
  </si>
  <si>
    <t>06 - SO 05 - Plynovod</t>
  </si>
  <si>
    <t>60 - Plynovod</t>
  </si>
  <si>
    <t>23-M - Montáže potrubí</t>
  </si>
  <si>
    <t>2117821022</t>
  </si>
  <si>
    <t>244,50*0,80</t>
  </si>
  <si>
    <t>455,00*0,80</t>
  </si>
  <si>
    <t>22*0,80</t>
  </si>
  <si>
    <t>-659767655</t>
  </si>
  <si>
    <t>úsek bod 1 až 2</t>
  </si>
  <si>
    <t>((0,61+1,45)/2*49,41)*0,80</t>
  </si>
  <si>
    <t>úsek bod 2 až 84,61</t>
  </si>
  <si>
    <t>((0,77+0,61)/2*((84,61-49,41)))*0,80</t>
  </si>
  <si>
    <t>úsek 84,41 až 145,27</t>
  </si>
  <si>
    <t>((0,41+0,77)/2*((145,27-84,41)))*0,80</t>
  </si>
  <si>
    <t>úsek 145,27 až 241,43</t>
  </si>
  <si>
    <t>((0,70+0,41)/2*((241,43-145,27)))*0,80</t>
  </si>
  <si>
    <t>úsek 4-5</t>
  </si>
  <si>
    <t>((0,75+1,45)/2*50,11)*0,80</t>
  </si>
  <si>
    <t>úsek 5 až 147,39</t>
  </si>
  <si>
    <t>((0,05+0,76)/2*((147,39-49,41)))*0,80</t>
  </si>
  <si>
    <t>úsek 147,49 až 193,45</t>
  </si>
  <si>
    <t>((0,79+0,05)/2*((193,45-147,49)))*0,80</t>
  </si>
  <si>
    <t>úsek 193,45 až 195,13</t>
  </si>
  <si>
    <t>((1,59+0,79)/2*((195,13-193,45)))*0,80</t>
  </si>
  <si>
    <t>úsek 195,13 až 273,29</t>
  </si>
  <si>
    <t>((1,46+1,59)/2*((273,29-195,13)))*0,80</t>
  </si>
  <si>
    <t>úsek 273,29 až 454,23</t>
  </si>
  <si>
    <t>((1,55+1,46)/2*((454,23-273,29)))*0,80</t>
  </si>
  <si>
    <t>řad 3 a řad 4</t>
  </si>
  <si>
    <t>předpoklad hl.1 m</t>
  </si>
  <si>
    <t>0,80*1,00*44,00</t>
  </si>
  <si>
    <t>-1584417840</t>
  </si>
  <si>
    <t>477807219</t>
  </si>
  <si>
    <t>přípojky - zatím nejsou</t>
  </si>
  <si>
    <t>245749314</t>
  </si>
  <si>
    <t>928679154</t>
  </si>
  <si>
    <t>1617192173</t>
  </si>
  <si>
    <t>572,857*5 'Přepočtené koeficientem množství</t>
  </si>
  <si>
    <t>-1689873406</t>
  </si>
  <si>
    <t>572,857*1,8 'Přepočtené koeficientem množství</t>
  </si>
  <si>
    <t>-902958168</t>
  </si>
  <si>
    <t>-761321319</t>
  </si>
  <si>
    <t>-1404720361</t>
  </si>
  <si>
    <t>251,665*1,8 'Přepočtené koeficientem množství</t>
  </si>
  <si>
    <t>-400804435</t>
  </si>
  <si>
    <t>0,80*0,39*(244,50+455,00+22,00+22,00)</t>
  </si>
  <si>
    <t>-(PI*0,045*0,045*743,50)</t>
  </si>
  <si>
    <t>-428340732</t>
  </si>
  <si>
    <t>227,242*1,8 'Přepočtené koeficientem množství</t>
  </si>
  <si>
    <t>843360462</t>
  </si>
  <si>
    <t>244,50*0,80*0,15</t>
  </si>
  <si>
    <t>455,00*0,80*0,15</t>
  </si>
  <si>
    <t>22,00*0,80*0,15</t>
  </si>
  <si>
    <t>1630857699</t>
  </si>
  <si>
    <t>699,50+44,00</t>
  </si>
  <si>
    <t>835248621</t>
  </si>
  <si>
    <t>-1655298502</t>
  </si>
  <si>
    <t>-2069930543</t>
  </si>
  <si>
    <t>132,756*14 'Přepočtené koeficientem množství</t>
  </si>
  <si>
    <t>-503209265</t>
  </si>
  <si>
    <t>1150843197</t>
  </si>
  <si>
    <t>23-M</t>
  </si>
  <si>
    <t>Montáže potrubí</t>
  </si>
  <si>
    <t>230205042</t>
  </si>
  <si>
    <t>Montáž potrubí PE průměru do 110 mm návin nebo tyč, svařované na tupo nebo elektrospojkou Ø 63, tl. stěny 5,8 mm</t>
  </si>
  <si>
    <t>1915973963</t>
  </si>
  <si>
    <t xml:space="preserve">Poznámka k souboru cen:_x000D_
1. V cenách jsou započteny náklady na práce při svařování na tupo nebo elektrospojkou. 2. Ceny platí pro: a) řád i přípojky včetně prací na svislé části, b) všechny délky trub, c) montáž chráničky a ochranného potrubí. 3. Ceny lze použít i pro montáž opláštěného potrubí. </t>
  </si>
  <si>
    <t>WVN.FP503062W</t>
  </si>
  <si>
    <t>Trubka jednovrstvá PE 100 RC Wavin TS plyn SDR11 63x5,8 12m</t>
  </si>
  <si>
    <t>256</t>
  </si>
  <si>
    <t>1380373069</t>
  </si>
  <si>
    <t>Poznámka k položce:_x000D_
Trubka jednovrstvá PE 100 RC; hladká, použití pro plyn, barva oranžovo-žlutá - SDR11 63x5,8 12m</t>
  </si>
  <si>
    <t>230205052</t>
  </si>
  <si>
    <t>Montáž potrubí PE průměru do 110 mm návin nebo tyč, svařované na tupo nebo elektrospojkou Ø 90, tl. stěny 8,2 mm</t>
  </si>
  <si>
    <t>1382942428</t>
  </si>
  <si>
    <t>244,50</t>
  </si>
  <si>
    <t>455,00</t>
  </si>
  <si>
    <t>WVN.FP503082W</t>
  </si>
  <si>
    <t>WTrubka jednovrstvá PE 100 RC avin TS plyn SDR11 90x8,2 12m</t>
  </si>
  <si>
    <t>505368413</t>
  </si>
  <si>
    <t>Poznámka k položce:_x000D_
Trubka jednovrstvá PE 100 RC; hladká, použití pro plyn, barva oranžovo-žlutá - SDR11 90x8,2 12m</t>
  </si>
  <si>
    <t>232-R01</t>
  </si>
  <si>
    <t>Napojení plynovoudu na stávající řád</t>
  </si>
  <si>
    <t>1956586369</t>
  </si>
  <si>
    <t>230230017</t>
  </si>
  <si>
    <t>Tlakové zkoušky hlavní  vzduchem 0,6 MPa DN 80</t>
  </si>
  <si>
    <t>-1579281258</t>
  </si>
  <si>
    <t xml:space="preserve">Poznámka k souboru cen:_x000D_
1. V cenách jsou započteny i náklady na: a) přípravu potrubí k tlakové zkoušce, b) napojení kompresorů, c) zhotovení a montáž přepouštěcích obtoků, d) tlakování potrubí s přepouštěním, e) demontáž přepouštěcích obtoků a tlakových komor, f) provizorní uzavření odzkoušeného úseku. 2. V cenách nejsou započteny náklady na: a) propojení jednotlivých úseků po provedené zkoušce, toto se oceňuje cenami části A20 Montáž plynovodů a plynovodních přípojek. 3. Uvedený tlak v popisech cen -0016 až -0073 je projektovaný tlak plynovodu. </t>
  </si>
  <si>
    <t>699,50+22,00</t>
  </si>
  <si>
    <t>MD</t>
  </si>
  <si>
    <t>Mimostaveništní doprava</t>
  </si>
  <si>
    <t>%</t>
  </si>
  <si>
    <t>-286344753</t>
  </si>
  <si>
    <t>PD</t>
  </si>
  <si>
    <t>Přesun dodávek</t>
  </si>
  <si>
    <t>-2034954895</t>
  </si>
  <si>
    <t>PPV</t>
  </si>
  <si>
    <t>Podíl přidružených výkonů</t>
  </si>
  <si>
    <t>-1468435198</t>
  </si>
  <si>
    <t>ZV</t>
  </si>
  <si>
    <t>Zednické výpomoci</t>
  </si>
  <si>
    <t>-1185501681</t>
  </si>
  <si>
    <t>139,2</t>
  </si>
  <si>
    <t>33,408</t>
  </si>
  <si>
    <t>20,88</t>
  </si>
  <si>
    <t>61 - Plynovodní přípolky</t>
  </si>
  <si>
    <t>522267944</t>
  </si>
  <si>
    <t>průměrná hloubka přípojky 1 m, nejsou podélné profily</t>
  </si>
  <si>
    <t>0,80*1,00*174,00</t>
  </si>
  <si>
    <t>133212011</t>
  </si>
  <si>
    <t>Hloubení šachet ručně zapažených i nezapažených v horninách třídy těžitelnosti I skupiny 3, půdorysná plocha výkopu do 4 m2</t>
  </si>
  <si>
    <t>-260826192</t>
  </si>
  <si>
    <t xml:space="preserve">Poznámka k souboru cen:_x000D_
1. Ceny jsou určeny pro šachty hloubky do 6 m. Šachty větších hloubek se oceňují individuálně. 2. V cenách jsou započteny i náklady na svislé přemístění výkopku, urovnání dna do předepsaného profilu a spádu, přehození výkopku na přilehlém terénu na vzdálenost do 3 m od hrany šachty nebo naložení na dopravní prostředek. </t>
  </si>
  <si>
    <t>pro základy HUP (nepočítá se s odvozem, rozhrne se to vedle díry</t>
  </si>
  <si>
    <t>0,80*0,60*0,80*39</t>
  </si>
  <si>
    <t>1892017701</t>
  </si>
  <si>
    <t>-1155947760</t>
  </si>
  <si>
    <t>1954100008</t>
  </si>
  <si>
    <t>962897409</t>
  </si>
  <si>
    <t>54,288*4 'Přepočtené koeficientem množství</t>
  </si>
  <si>
    <t>1946916309</t>
  </si>
  <si>
    <t>-668475279</t>
  </si>
  <si>
    <t>933304292</t>
  </si>
  <si>
    <t>0,80*0,24*174,00</t>
  </si>
  <si>
    <t>-(PI*0,02*0,02*174,00)</t>
  </si>
  <si>
    <t>640107202</t>
  </si>
  <si>
    <t>33,189*2 'Přepočtené koeficientem množství</t>
  </si>
  <si>
    <t>275311611</t>
  </si>
  <si>
    <t>Základy z betonu prostého patky a bloky z betonu kamenem prokládaného tř. C 16/20</t>
  </si>
  <si>
    <t>-2113934484</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</si>
  <si>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</si>
  <si>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1136179198</t>
  </si>
  <si>
    <t>0,80*0,15*174,00</t>
  </si>
  <si>
    <t>-1169549644</t>
  </si>
  <si>
    <t>522272357</t>
  </si>
  <si>
    <t>-42709717</t>
  </si>
  <si>
    <t>230205025</t>
  </si>
  <si>
    <t>Montáž potrubí PE průměru do 110 mm návin nebo tyč, svařované na tupo nebo elektrospojkou Ø 32, tl. stěny 3,0 mm</t>
  </si>
  <si>
    <t>683261262</t>
  </si>
  <si>
    <t>28613912</t>
  </si>
  <si>
    <t>potrubí plynovodní PE 100RC SDR 11 PN 0,4MPa D 40x3,7mm</t>
  </si>
  <si>
    <t>1041561792</t>
  </si>
  <si>
    <t>230 - R01</t>
  </si>
  <si>
    <t>Objekt HUP včetně vystrojení</t>
  </si>
  <si>
    <t>-505283628</t>
  </si>
  <si>
    <t>230230016</t>
  </si>
  <si>
    <t>Tlakové zkoušky hlavní  vzduchem 0,6 MPa DN 50</t>
  </si>
  <si>
    <t>1785790304</t>
  </si>
  <si>
    <t>1861333745</t>
  </si>
  <si>
    <t>-1443359389</t>
  </si>
  <si>
    <t>1929764351</t>
  </si>
  <si>
    <t>648809161</t>
  </si>
  <si>
    <t>99 - Vedlejší náklady</t>
  </si>
  <si>
    <t>VRN1 - Průzkumné, geodetické a projektové práce</t>
  </si>
  <si>
    <t>VRN3 - Zařízení staveniště</t>
  </si>
  <si>
    <t>VRN1</t>
  </si>
  <si>
    <t>Průzkumné, geodetické a projektové práce</t>
  </si>
  <si>
    <t>010001000</t>
  </si>
  <si>
    <t>-229490223</t>
  </si>
  <si>
    <t>VRN3</t>
  </si>
  <si>
    <t>Zařízení staveniště</t>
  </si>
  <si>
    <t>030001000</t>
  </si>
  <si>
    <t>-1615900066</t>
  </si>
  <si>
    <t>SEZNAM FIGUR</t>
  </si>
  <si>
    <t>Výměra</t>
  </si>
  <si>
    <t xml:space="preserve"> 03/ 30</t>
  </si>
  <si>
    <t>Použití figury:</t>
  </si>
  <si>
    <t>Lože pod potrubí otevřený výkop z kameniva drobného těženého</t>
  </si>
  <si>
    <t>Vodorovné přemístění do 10000 m výkopku/sypaniny z horniny třídy těžitelnosti I, skupiny 1 až 3</t>
  </si>
  <si>
    <t>Příplatek k vodorovnému přemístění výkopku/sypaniny z horniny třídy těžitelnosti I, skupiny 1 až 3 ZKD 1000 m přes 10000 m</t>
  </si>
  <si>
    <t>Nakládání výkopku z hornin třídy těžitelnosti I, skupiny 1 až 3 ručně</t>
  </si>
  <si>
    <t>Poplatek za uložení na skládce (skládkovné) zeminy a kamení kód odpadu 17 05 04</t>
  </si>
  <si>
    <t>Uložení sypaniny na skládky nebo meziskládky</t>
  </si>
  <si>
    <t>Zásyp jam, šachet rýh nebo kolem objektů sypaninou se zhutněním</t>
  </si>
  <si>
    <t>Obsypání potrubí strojně sypaninou bez prohození, uloženou do 3 m</t>
  </si>
  <si>
    <t>Osazení pažicího boxu hl výkopu do 4 m š do 1,2 m</t>
  </si>
  <si>
    <t>Odstranění pažicího boxu hl výkopu do 4 m š do 1,2 m</t>
  </si>
  <si>
    <t>Hloubení zapažených rýh š do 2000 mm v hornině třídy těžitelnosti I, skupiny 3 objem do 1000 m3</t>
  </si>
  <si>
    <t>Příplatek za ztížení vykopávky v blízkosti podzemního vedení</t>
  </si>
  <si>
    <t>Výplň odvodňovacích žeber nebo trativodů kamenivem hrubým drceným frakce 4 až 16 mm</t>
  </si>
  <si>
    <t xml:space="preserve"> 03/ 31</t>
  </si>
  <si>
    <t>Hloubení rýh zapažených š do 800 mm v hornině třídy těžitelnosti I, skupiny 3 objem do 50 m3 strojně</t>
  </si>
  <si>
    <t xml:space="preserve"> 03/ 33</t>
  </si>
  <si>
    <t xml:space="preserve"> 04/ 40</t>
  </si>
  <si>
    <t>Hloubení šachet zapažených v hornině třídy těžitelnosti I, skupiny 3 objem přes 100 m3</t>
  </si>
  <si>
    <t xml:space="preserve"> 04/ 41</t>
  </si>
  <si>
    <t>Hloubení zapažených rýh š do 2000 mm v hornině třídy těžitelnosti I, skupiny 3 objem do 100 m3</t>
  </si>
  <si>
    <t xml:space="preserve"> 05/ 50</t>
  </si>
  <si>
    <t>Hloubení rýh zapažených š do 800 mm v hornině třídy těžitelnosti I, skupiny 3 objem přes 100 m3 strojně</t>
  </si>
  <si>
    <t xml:space="preserve"> 05/ 51</t>
  </si>
  <si>
    <t>Nakládání výkopku z hornin třídy těžitelnosti I, skupiny 1 až 3 do 100 m3</t>
  </si>
  <si>
    <t xml:space="preserve"> 06/ 60</t>
  </si>
  <si>
    <t xml:space="preserve"> 06/ 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</si>
</sst>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3">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8"/>
      <color rgb="FF003366"/>
      <name val="Arial CE"/>
    </font>
    <font>
      <sz val="8"/>
      <color rgb="FF800080"/>
      <name val="Arial CE"/>
    </font>
    <font>
      <sz val="8"/>
      <color rgb="FF505050"/>
      <name val="Arial CE"/>
    </font>
    <font>
      <sz val="8"/>
      <color rgb="FFFF0000"/>
      <name val="Arial CE"/>
    </font>
    <font>
      <sz val="8"/>
      <color rgb="FF0000A8"/>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b/>
      <sz val="11"/>
      <color rgb="FF003366"/>
      <name val="Arial CE"/>
    </font>
    <font>
      <sz val="11"/>
      <color rgb="FF003366"/>
      <name val="Arial CE"/>
    </font>
    <font>
      <sz val="11"/>
      <color rgb="FF969696"/>
      <name val="Arial CE"/>
    </font>
    <font>
      <sz val="18"/>
      <color theme="10"/>
      <name val="Wingdings 2"/>
    </font>
    <font>
      <sz val="10"/>
      <color rgb="FF003366"/>
      <name val="Arial CE"/>
    </font>
    <font>
      <b/>
      <sz val="10"/>
      <color rgb="FF003366"/>
      <name val="Arial CE"/>
    </font>
    <font>
      <sz val="8"/>
      <color rgb="FF000000"/>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b/>
      <sz val="9"/>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42" fillId="0" borderId="0" applyNumberFormat="0" applyFill="0" applyBorder="0" applyAlignment="0" applyProtection="0"/>
  </cellStyleXfs>
  <cellXfs count="337">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0" fillId="0" borderId="0" xfId="0"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7" fillId="0" borderId="5" xfId="0" applyFont="1" applyBorder="1" applyAlignment="1" applyProtection="1">
      <alignment horizontal="left" vertical="center"/>
    </xf>
    <xf numFmtId="0" fontId="0" fillId="0" borderId="5" xfId="0" applyFont="1" applyBorder="1" applyAlignment="1" applyProtection="1">
      <alignment vertical="center"/>
    </xf>
    <xf numFmtId="0" fontId="0" fillId="0" borderId="3" xfId="0" applyFont="1" applyBorder="1" applyAlignment="1">
      <alignment vertical="center"/>
    </xf>
    <xf numFmtId="0" fontId="1" fillId="0" borderId="3" xfId="0" applyFont="1" applyBorder="1" applyAlignment="1" applyProtection="1">
      <alignment vertical="center"/>
    </xf>
    <xf numFmtId="0" fontId="1" fillId="0" borderId="0" xfId="0" applyFont="1" applyAlignment="1" applyProtection="1">
      <alignment vertical="center"/>
    </xf>
    <xf numFmtId="0" fontId="1" fillId="0" borderId="3" xfId="0" applyFont="1" applyBorder="1" applyAlignment="1">
      <alignmen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0" fillId="0" borderId="3" xfId="0" applyBorder="1" applyAlignment="1" applyProtection="1">
      <alignment vertical="center"/>
    </xf>
    <xf numFmtId="0" fontId="0" fillId="0" borderId="0" xfId="0" applyAlignment="1" applyProtection="1">
      <alignment vertical="center"/>
    </xf>
    <xf numFmtId="0" fontId="19"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3" xfId="0" applyFont="1" applyBorder="1" applyAlignment="1">
      <alignment vertical="center"/>
    </xf>
    <xf numFmtId="0" fontId="17"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0" fillId="4" borderId="7" xfId="0" applyFont="1" applyFill="1" applyBorder="1" applyAlignment="1" applyProtection="1">
      <alignment vertical="center"/>
    </xf>
    <xf numFmtId="0" fontId="22" fillId="4" borderId="0" xfId="0" applyFont="1" applyFill="1" applyAlignment="1" applyProtection="1">
      <alignment horizontal="center" vertical="center"/>
    </xf>
    <xf numFmtId="0" fontId="23" fillId="0" borderId="16" xfId="0" applyFont="1" applyBorder="1" applyAlignment="1" applyProtection="1">
      <alignment horizontal="center" vertical="center" wrapText="1"/>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0" fillId="0" borderId="14"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5"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5" fillId="0" borderId="3" xfId="0" applyFont="1" applyBorder="1" applyAlignment="1" applyProtection="1">
      <alignment vertical="center"/>
    </xf>
    <xf numFmtId="0" fontId="26" fillId="0" borderId="0" xfId="0" applyFont="1" applyAlignment="1" applyProtection="1">
      <alignment vertical="center"/>
    </xf>
    <xf numFmtId="0" fontId="27" fillId="0" borderId="0" xfId="0"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8" fillId="0" borderId="14" xfId="0" applyNumberFormat="1" applyFont="1" applyBorder="1" applyAlignment="1" applyProtection="1">
      <alignment vertical="center"/>
    </xf>
    <xf numFmtId="4" fontId="28" fillId="0" borderId="0" xfId="0" applyNumberFormat="1" applyFont="1" applyBorder="1" applyAlignment="1" applyProtection="1">
      <alignment vertical="center"/>
    </xf>
    <xf numFmtId="166" fontId="28" fillId="0" borderId="0" xfId="0" applyNumberFormat="1" applyFont="1" applyBorder="1" applyAlignment="1" applyProtection="1">
      <alignment vertical="center"/>
    </xf>
    <xf numFmtId="4" fontId="28" fillId="0" borderId="15" xfId="0" applyNumberFormat="1" applyFont="1" applyBorder="1" applyAlignment="1" applyProtection="1">
      <alignment vertical="center"/>
    </xf>
    <xf numFmtId="0" fontId="5" fillId="0" borderId="0" xfId="0" applyFont="1" applyAlignment="1">
      <alignment horizontal="left" vertical="center"/>
    </xf>
    <xf numFmtId="0" fontId="29" fillId="0" borderId="0" xfId="1" applyFont="1" applyAlignment="1">
      <alignment horizontal="center" vertical="center"/>
    </xf>
    <xf numFmtId="0" fontId="30" fillId="0" borderId="0" xfId="0" applyFont="1" applyAlignment="1" applyProtection="1">
      <alignment vertical="center"/>
    </xf>
    <xf numFmtId="0" fontId="2" fillId="0" borderId="0" xfId="0" applyFont="1" applyAlignment="1" applyProtection="1">
      <alignment horizontal="center" vertical="center"/>
    </xf>
    <xf numFmtId="4" fontId="1" fillId="0" borderId="14" xfId="0" applyNumberFormat="1" applyFont="1" applyBorder="1" applyAlignment="1" applyProtection="1">
      <alignment vertical="center"/>
    </xf>
    <xf numFmtId="4" fontId="1" fillId="0" borderId="0" xfId="0" applyNumberFormat="1" applyFont="1" applyBorder="1" applyAlignment="1" applyProtection="1">
      <alignment vertical="center"/>
    </xf>
    <xf numFmtId="166" fontId="1" fillId="0" borderId="0" xfId="0" applyNumberFormat="1" applyFont="1" applyBorder="1" applyAlignment="1" applyProtection="1">
      <alignment vertical="center"/>
    </xf>
    <xf numFmtId="4" fontId="1" fillId="0" borderId="15" xfId="0" applyNumberFormat="1" applyFont="1" applyBorder="1" applyAlignment="1" applyProtection="1">
      <alignment vertical="center"/>
    </xf>
    <xf numFmtId="0" fontId="2" fillId="0" borderId="0" xfId="0" applyFont="1" applyAlignment="1">
      <alignment horizontal="left" vertical="center"/>
    </xf>
    <xf numFmtId="4" fontId="28" fillId="0" borderId="19" xfId="0" applyNumberFormat="1" applyFont="1" applyBorder="1" applyAlignment="1" applyProtection="1">
      <alignment vertical="center"/>
    </xf>
    <xf numFmtId="4" fontId="28" fillId="0" borderId="20" xfId="0" applyNumberFormat="1" applyFont="1" applyBorder="1" applyAlignment="1" applyProtection="1">
      <alignment vertical="center"/>
    </xf>
    <xf numFmtId="166" fontId="28" fillId="0" borderId="20" xfId="0" applyNumberFormat="1" applyFont="1" applyBorder="1" applyAlignment="1" applyProtection="1">
      <alignment vertical="center"/>
    </xf>
    <xf numFmtId="4" fontId="28" fillId="0" borderId="21" xfId="0" applyNumberFormat="1" applyFont="1" applyBorder="1" applyAlignment="1" applyProtection="1">
      <alignment vertical="center"/>
    </xf>
    <xf numFmtId="0" fontId="32" fillId="0" borderId="0" xfId="0" applyFont="1" applyAlignment="1">
      <alignment horizontal="left" vertical="center"/>
    </xf>
    <xf numFmtId="0" fontId="0" fillId="0" borderId="1" xfId="0" applyBorder="1"/>
    <xf numFmtId="0" fontId="0" fillId="0" borderId="2" xfId="0" applyBorder="1"/>
    <xf numFmtId="0" fontId="13" fillId="0" borderId="0" xfId="0" applyFont="1" applyAlignment="1">
      <alignment horizontal="left" vertical="center"/>
    </xf>
    <xf numFmtId="0" fontId="33" fillId="0" borderId="0" xfId="0" applyFont="1" applyAlignment="1">
      <alignment horizontal="left" vertical="center"/>
    </xf>
    <xf numFmtId="0" fontId="1"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2" xfId="0" applyFont="1" applyBorder="1" applyAlignment="1">
      <alignment vertical="center"/>
    </xf>
    <xf numFmtId="0" fontId="17"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22" fillId="4" borderId="0" xfId="0" applyFont="1" applyFill="1" applyAlignment="1" applyProtection="1">
      <alignment horizontal="right" vertical="center"/>
    </xf>
    <xf numFmtId="0" fontId="34"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2" fillId="4" borderId="16" xfId="0" applyFont="1" applyFill="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4" fillId="0" borderId="0" xfId="0" applyNumberFormat="1" applyFont="1" applyAlignment="1" applyProtection="1"/>
    <xf numFmtId="0" fontId="0" fillId="0" borderId="12" xfId="0" applyBorder="1" applyAlignment="1" applyProtection="1">
      <alignment vertical="center"/>
    </xf>
    <xf numFmtId="166" fontId="35" fillId="0" borderId="12" xfId="0" applyNumberFormat="1" applyFont="1" applyBorder="1" applyAlignment="1" applyProtection="1"/>
    <xf numFmtId="166" fontId="35" fillId="0" borderId="13" xfId="0" applyNumberFormat="1" applyFont="1" applyBorder="1" applyAlignment="1" applyProtection="1"/>
    <xf numFmtId="4" fontId="36" fillId="0" borderId="0" xfId="0" applyNumberFormat="1" applyFont="1" applyAlignment="1">
      <alignment vertical="center"/>
    </xf>
    <xf numFmtId="0" fontId="7" fillId="0" borderId="3"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6" fillId="0" borderId="0" xfId="0" applyFont="1" applyAlignment="1" applyProtection="1">
      <alignment horizontal="left"/>
    </xf>
    <xf numFmtId="0" fontId="7" fillId="0" borderId="0" xfId="0" applyFont="1" applyAlignment="1" applyProtection="1">
      <protection locked="0"/>
    </xf>
    <xf numFmtId="4" fontId="6" fillId="0" borderId="0" xfId="0" applyNumberFormat="1" applyFont="1" applyAlignment="1" applyProtection="1"/>
    <xf numFmtId="0" fontId="7" fillId="0" borderId="3" xfId="0" applyFont="1" applyBorder="1" applyAlignment="1"/>
    <xf numFmtId="0" fontId="7" fillId="0" borderId="14"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5"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22" fillId="0" borderId="22" xfId="0" applyFont="1" applyBorder="1" applyAlignment="1" applyProtection="1">
      <alignment horizontal="center" vertical="center"/>
    </xf>
    <xf numFmtId="49" fontId="22" fillId="0" borderId="22" xfId="0" applyNumberFormat="1" applyFont="1" applyBorder="1" applyAlignment="1" applyProtection="1">
      <alignment horizontal="left" vertical="center" wrapText="1"/>
    </xf>
    <xf numFmtId="0" fontId="22" fillId="0" borderId="22" xfId="0" applyFont="1" applyBorder="1" applyAlignment="1" applyProtection="1">
      <alignment horizontal="left" vertical="center" wrapText="1"/>
    </xf>
    <xf numFmtId="0" fontId="22" fillId="0" borderId="22" xfId="0" applyFont="1" applyBorder="1" applyAlignment="1" applyProtection="1">
      <alignment horizontal="center" vertical="center" wrapText="1"/>
    </xf>
    <xf numFmtId="167" fontId="22" fillId="0" borderId="22" xfId="0" applyNumberFormat="1" applyFont="1" applyBorder="1" applyAlignment="1" applyProtection="1">
      <alignment vertical="center"/>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5"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xf>
    <xf numFmtId="0" fontId="38" fillId="0" borderId="0" xfId="0" applyFont="1" applyAlignment="1" applyProtection="1">
      <alignment vertical="center" wrapText="1"/>
    </xf>
    <xf numFmtId="0" fontId="0" fillId="0" borderId="0" xfId="0" applyFont="1" applyAlignment="1" applyProtection="1">
      <alignment vertical="center"/>
      <protection locked="0"/>
    </xf>
    <xf numFmtId="0" fontId="0" fillId="0" borderId="14" xfId="0" applyFont="1" applyBorder="1" applyAlignment="1" applyProtection="1">
      <alignment vertical="center"/>
    </xf>
    <xf numFmtId="0" fontId="0" fillId="0" borderId="0" xfId="0" applyBorder="1" applyAlignment="1" applyProtection="1">
      <alignment vertical="center"/>
    </xf>
    <xf numFmtId="0" fontId="8" fillId="0" borderId="3"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0" fontId="8" fillId="0" borderId="0" xfId="0" applyFont="1" applyAlignment="1" applyProtection="1">
      <alignment vertical="center"/>
      <protection locked="0"/>
    </xf>
    <xf numFmtId="0" fontId="8" fillId="0" borderId="3" xfId="0" applyFont="1" applyBorder="1" applyAlignment="1">
      <alignment vertical="center"/>
    </xf>
    <xf numFmtId="0" fontId="8" fillId="0" borderId="14" xfId="0" applyFont="1" applyBorder="1" applyAlignment="1" applyProtection="1">
      <alignment vertical="center"/>
    </xf>
    <xf numFmtId="0" fontId="8" fillId="0" borderId="0" xfId="0" applyFont="1" applyBorder="1" applyAlignment="1" applyProtection="1">
      <alignment vertical="center"/>
    </xf>
    <xf numFmtId="0" fontId="8" fillId="0" borderId="15" xfId="0" applyFont="1" applyBorder="1" applyAlignment="1" applyProtection="1">
      <alignment vertical="center"/>
    </xf>
    <xf numFmtId="0" fontId="8" fillId="0" borderId="0" xfId="0" applyFont="1" applyAlignment="1">
      <alignment horizontal="lef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39" fillId="0" borderId="22" xfId="0" applyFont="1" applyBorder="1" applyAlignment="1" applyProtection="1">
      <alignment horizontal="center" vertical="center"/>
    </xf>
    <xf numFmtId="49" fontId="39" fillId="0" borderId="22" xfId="0" applyNumberFormat="1" applyFont="1" applyBorder="1" applyAlignment="1" applyProtection="1">
      <alignment horizontal="left" vertical="center" wrapText="1"/>
    </xf>
    <xf numFmtId="0" fontId="39" fillId="0" borderId="22" xfId="0" applyFont="1" applyBorder="1" applyAlignment="1" applyProtection="1">
      <alignment horizontal="left" vertical="center" wrapText="1"/>
    </xf>
    <xf numFmtId="0" fontId="39" fillId="0" borderId="22" xfId="0" applyFont="1" applyBorder="1" applyAlignment="1" applyProtection="1">
      <alignment horizontal="center" vertical="center" wrapText="1"/>
    </xf>
    <xf numFmtId="167" fontId="39" fillId="0" borderId="22" xfId="0" applyNumberFormat="1" applyFont="1" applyBorder="1" applyAlignment="1" applyProtection="1">
      <alignment vertical="center"/>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xf>
    <xf numFmtId="0" fontId="0" fillId="0" borderId="20" xfId="0" applyFont="1" applyBorder="1" applyAlignment="1" applyProtection="1">
      <alignment vertical="center"/>
    </xf>
    <xf numFmtId="166" fontId="23" fillId="0" borderId="20" xfId="0" applyNumberFormat="1" applyFont="1" applyBorder="1" applyAlignment="1" applyProtection="1">
      <alignment vertical="center"/>
    </xf>
    <xf numFmtId="166" fontId="23" fillId="0" borderId="21" xfId="0" applyNumberFormat="1" applyFont="1" applyBorder="1" applyAlignment="1" applyProtection="1">
      <alignment vertical="center"/>
    </xf>
    <xf numFmtId="0" fontId="0" fillId="0" borderId="19" xfId="0" applyFont="1" applyBorder="1" applyAlignment="1" applyProtection="1">
      <alignment vertical="center"/>
    </xf>
    <xf numFmtId="0" fontId="0" fillId="0" borderId="20" xfId="0" applyBorder="1" applyAlignment="1" applyProtection="1">
      <alignment vertical="center"/>
    </xf>
    <xf numFmtId="0" fontId="0" fillId="0" borderId="21" xfId="0" applyFont="1" applyBorder="1" applyAlignment="1" applyProtection="1">
      <alignment vertical="center"/>
    </xf>
    <xf numFmtId="0" fontId="39" fillId="2" borderId="19" xfId="0" applyFont="1" applyFill="1" applyBorder="1" applyAlignment="1" applyProtection="1">
      <alignment horizontal="left" vertical="center"/>
      <protection locked="0"/>
    </xf>
    <xf numFmtId="0" fontId="39" fillId="0" borderId="20" xfId="0" applyFont="1" applyBorder="1" applyAlignment="1" applyProtection="1">
      <alignment horizontal="center" vertical="center"/>
    </xf>
    <xf numFmtId="167" fontId="22" fillId="2" borderId="22" xfId="0" applyNumberFormat="1" applyFont="1" applyFill="1" applyBorder="1" applyAlignment="1" applyProtection="1">
      <alignment vertical="center"/>
      <protection locked="0"/>
    </xf>
    <xf numFmtId="0" fontId="1" fillId="0" borderId="0" xfId="0" applyFont="1" applyAlignment="1">
      <alignment horizontal="left" vertical="top"/>
    </xf>
    <xf numFmtId="0" fontId="3" fillId="0" borderId="0" xfId="0" applyFont="1" applyAlignment="1">
      <alignment horizontal="left" vertical="top"/>
    </xf>
    <xf numFmtId="0" fontId="0" fillId="0" borderId="3" xfId="0" applyFont="1" applyBorder="1" applyAlignment="1">
      <alignment horizontal="center" vertical="center" wrapText="1"/>
    </xf>
    <xf numFmtId="0" fontId="22" fillId="4" borderId="16"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4" fillId="0" borderId="0" xfId="0" applyFont="1" applyAlignment="1">
      <alignment horizontal="left" vertical="center" wrapText="1"/>
    </xf>
    <xf numFmtId="0" fontId="41" fillId="0" borderId="16" xfId="0" applyFont="1" applyBorder="1" applyAlignment="1">
      <alignment horizontal="left" vertical="center" wrapText="1"/>
    </xf>
    <xf numFmtId="0" fontId="41" fillId="0" borderId="22" xfId="0" applyFont="1" applyBorder="1" applyAlignment="1">
      <alignment horizontal="left" vertical="center" wrapText="1"/>
    </xf>
    <xf numFmtId="0" fontId="41" fillId="0" borderId="22" xfId="0" applyFont="1" applyBorder="1" applyAlignment="1">
      <alignment horizontal="left" vertical="center"/>
    </xf>
    <xf numFmtId="167" fontId="41"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6" fillId="0" borderId="0" xfId="0" applyFont="1" applyAlignment="1">
      <alignment horizontal="left" vertical="center"/>
    </xf>
    <xf numFmtId="0" fontId="22" fillId="4" borderId="6" xfId="0" applyFont="1" applyFill="1" applyBorder="1" applyAlignment="1" applyProtection="1">
      <alignment horizontal="center" vertical="center"/>
    </xf>
    <xf numFmtId="0" fontId="22" fillId="4" borderId="7" xfId="0" applyFont="1" applyFill="1" applyBorder="1" applyAlignment="1" applyProtection="1">
      <alignment horizontal="left" vertical="center"/>
    </xf>
    <xf numFmtId="0" fontId="26" fillId="0" borderId="0" xfId="0" applyFont="1" applyAlignment="1" applyProtection="1">
      <alignment horizontal="left" vertical="center" wrapText="1"/>
    </xf>
    <xf numFmtId="0" fontId="31" fillId="0" borderId="0" xfId="0" applyFont="1" applyAlignment="1" applyProtection="1">
      <alignment horizontal="left" vertical="center" wrapText="1"/>
    </xf>
    <xf numFmtId="0" fontId="22" fillId="4" borderId="7" xfId="0" applyFont="1" applyFill="1" applyBorder="1" applyAlignment="1" applyProtection="1">
      <alignment horizontal="center"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4" fontId="24" fillId="0" borderId="0" xfId="0" applyNumberFormat="1" applyFont="1" applyAlignment="1" applyProtection="1">
      <alignment horizontal="right" vertical="center"/>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4" fontId="17" fillId="0" borderId="5" xfId="0" applyNumberFormat="1" applyFont="1" applyBorder="1" applyAlignment="1" applyProtection="1">
      <alignment vertical="center"/>
    </xf>
    <xf numFmtId="0" fontId="0" fillId="0" borderId="5" xfId="0" applyFont="1" applyBorder="1" applyAlignment="1" applyProtection="1">
      <alignment vertical="center"/>
    </xf>
    <xf numFmtId="0" fontId="1" fillId="0" borderId="0" xfId="0" applyFont="1" applyAlignment="1" applyProtection="1">
      <alignment horizontal="right" vertical="center"/>
    </xf>
    <xf numFmtId="4" fontId="18" fillId="0" borderId="0" xfId="0" applyNumberFormat="1" applyFont="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4" fillId="3" borderId="7" xfId="0" applyNumberFormat="1" applyFont="1" applyFill="1" applyBorder="1" applyAlignment="1" applyProtection="1">
      <alignment vertical="center"/>
    </xf>
    <xf numFmtId="0" fontId="0" fillId="3" borderId="7" xfId="0" applyFont="1" applyFill="1" applyBorder="1" applyAlignment="1" applyProtection="1">
      <alignment vertical="center"/>
    </xf>
    <xf numFmtId="0" fontId="0" fillId="3" borderId="8" xfId="0" applyFont="1" applyFill="1" applyBorder="1" applyAlignment="1" applyProtection="1">
      <alignment vertical="center"/>
    </xf>
    <xf numFmtId="0" fontId="4" fillId="3" borderId="7" xfId="0" applyFont="1" applyFill="1" applyBorder="1" applyAlignment="1" applyProtection="1">
      <alignment horizontal="left" vertical="center"/>
    </xf>
    <xf numFmtId="0" fontId="0" fillId="0" borderId="0" xfId="0"/>
    <xf numFmtId="4" fontId="27" fillId="0" borderId="0" xfId="0" applyNumberFormat="1" applyFont="1" applyAlignment="1" applyProtection="1">
      <alignment horizontal="right" vertical="center"/>
    </xf>
    <xf numFmtId="0" fontId="27" fillId="0" borderId="0" xfId="0" applyFont="1" applyAlignment="1" applyProtection="1">
      <alignment vertical="center"/>
    </xf>
    <xf numFmtId="4" fontId="30" fillId="0" borderId="0" xfId="0" applyNumberFormat="1" applyFont="1" applyAlignment="1" applyProtection="1">
      <alignment vertical="center"/>
    </xf>
    <xf numFmtId="0" fontId="30" fillId="0" borderId="0" xfId="0" applyFont="1" applyAlignment="1" applyProtection="1">
      <alignment vertical="center"/>
    </xf>
    <xf numFmtId="0" fontId="22" fillId="4" borderId="7" xfId="0" applyFont="1" applyFill="1" applyBorder="1" applyAlignment="1" applyProtection="1">
      <alignment horizontal="righ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4" fontId="27" fillId="0" borderId="0" xfId="0" applyNumberFormat="1" applyFont="1" applyAlignment="1" applyProtection="1">
      <alignment vertical="center"/>
    </xf>
    <xf numFmtId="0" fontId="22" fillId="4" borderId="8" xfId="0" applyFont="1" applyFill="1" applyBorder="1" applyAlignment="1" applyProtection="1">
      <alignment horizontal="left" vertical="center"/>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21" fillId="0" borderId="14" xfId="0" applyFont="1" applyBorder="1" applyAlignment="1" applyProtection="1">
      <alignment horizontal="left" vertical="center"/>
    </xf>
    <xf numFmtId="0" fontId="21" fillId="0" borderId="0" xfId="0" applyFont="1" applyBorder="1" applyAlignment="1" applyProtection="1">
      <alignment horizontal="left" vertical="center"/>
    </xf>
    <xf numFmtId="4" fontId="24" fillId="0" borderId="0" xfId="0" applyNumberFormat="1" applyFont="1" applyAlignment="1" applyProtection="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vertical="center"/>
    </xf>
    <xf numFmtId="0" fontId="3" fillId="0" borderId="0" xfId="0" applyFont="1" applyAlignment="1">
      <alignment horizontal="left" vertical="center" wrapText="1"/>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0" fillId="0" borderId="0" xfId="0" applyFont="1" applyAlignment="1" applyProtection="1">
      <alignment vertical="center"/>
    </xf>
    <xf numFmtId="0" fontId="3" fillId="0" borderId="0" xfId="0" applyFont="1" applyAlignment="1">
      <alignment horizontal="left" vertical="top" wrapText="1"/>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86385" cy="28638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11"/>
  <sheetViews>
    <sheetView showGridLines="0" workbookViewId="0"/>
  </sheetViews>
  <sheetFormatPr defaultRowHeight="1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hidden="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ht="11.25">
      <c r="A1" s="16" t="s">
        <v>0</v>
      </c>
      <c r="AZ1" s="16" t="s">
        <v>1</v>
      </c>
      <c r="BA1" s="16" t="s">
        <v>2</v>
      </c>
      <c r="BB1" s="16" t="s">
        <v>3</v>
      </c>
      <c r="BT1" s="16" t="s">
        <v>4</v>
      </c>
      <c r="BU1" s="16" t="s">
        <v>4</v>
      </c>
      <c r="BV1" s="16" t="s">
        <v>5</v>
      </c>
    </row>
    <row r="2" spans="1:74" s="1" customFormat="1" ht="36.950000000000003" customHeight="1">
      <c r="AR2" s="308"/>
      <c r="AS2" s="308"/>
      <c r="AT2" s="308"/>
      <c r="AU2" s="308"/>
      <c r="AV2" s="308"/>
      <c r="AW2" s="308"/>
      <c r="AX2" s="308"/>
      <c r="AY2" s="308"/>
      <c r="AZ2" s="308"/>
      <c r="BA2" s="308"/>
      <c r="BB2" s="308"/>
      <c r="BC2" s="308"/>
      <c r="BD2" s="308"/>
      <c r="BE2" s="308"/>
      <c r="BS2" s="17" t="s">
        <v>6</v>
      </c>
      <c r="BT2" s="17" t="s">
        <v>7</v>
      </c>
    </row>
    <row r="3" spans="1:74"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1:74"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1:74" s="1" customFormat="1" ht="12" customHeight="1">
      <c r="B5" s="21"/>
      <c r="C5" s="22"/>
      <c r="D5" s="26" t="s">
        <v>13</v>
      </c>
      <c r="E5" s="22"/>
      <c r="F5" s="22"/>
      <c r="G5" s="22"/>
      <c r="H5" s="22"/>
      <c r="I5" s="22"/>
      <c r="J5" s="22"/>
      <c r="K5" s="292" t="s">
        <v>14</v>
      </c>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2"/>
      <c r="AQ5" s="22"/>
      <c r="AR5" s="20"/>
      <c r="BE5" s="289" t="s">
        <v>15</v>
      </c>
      <c r="BS5" s="17" t="s">
        <v>6</v>
      </c>
    </row>
    <row r="6" spans="1:74" s="1" customFormat="1" ht="36.950000000000003" customHeight="1">
      <c r="B6" s="21"/>
      <c r="C6" s="22"/>
      <c r="D6" s="28" t="s">
        <v>16</v>
      </c>
      <c r="E6" s="22"/>
      <c r="F6" s="22"/>
      <c r="G6" s="22"/>
      <c r="H6" s="22"/>
      <c r="I6" s="22"/>
      <c r="J6" s="22"/>
      <c r="K6" s="294" t="s">
        <v>17</v>
      </c>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2"/>
      <c r="AQ6" s="22"/>
      <c r="AR6" s="20"/>
      <c r="BE6" s="290"/>
      <c r="BS6" s="17" t="s">
        <v>6</v>
      </c>
    </row>
    <row r="7" spans="1:74" s="1" customFormat="1" ht="12" customHeight="1">
      <c r="B7" s="21"/>
      <c r="C7" s="22"/>
      <c r="D7" s="29"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29" t="s">
        <v>19</v>
      </c>
      <c r="AL7" s="22"/>
      <c r="AM7" s="22"/>
      <c r="AN7" s="27" t="s">
        <v>1</v>
      </c>
      <c r="AO7" s="22"/>
      <c r="AP7" s="22"/>
      <c r="AQ7" s="22"/>
      <c r="AR7" s="20"/>
      <c r="BE7" s="290"/>
      <c r="BS7" s="17" t="s">
        <v>6</v>
      </c>
    </row>
    <row r="8" spans="1:74" s="1" customFormat="1" ht="12" customHeight="1">
      <c r="B8" s="21"/>
      <c r="C8" s="22"/>
      <c r="D8" s="29"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22</v>
      </c>
      <c r="AL8" s="22"/>
      <c r="AM8" s="22"/>
      <c r="AN8" s="30" t="s">
        <v>23</v>
      </c>
      <c r="AO8" s="22"/>
      <c r="AP8" s="22"/>
      <c r="AQ8" s="22"/>
      <c r="AR8" s="20"/>
      <c r="BE8" s="290"/>
      <c r="BS8" s="17" t="s">
        <v>6</v>
      </c>
    </row>
    <row r="9" spans="1:74" s="1" customFormat="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290"/>
      <c r="BS9" s="17" t="s">
        <v>6</v>
      </c>
    </row>
    <row r="10" spans="1:74" s="1" customFormat="1" ht="12" customHeight="1">
      <c r="B10" s="21"/>
      <c r="C10" s="22"/>
      <c r="D10" s="29"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25</v>
      </c>
      <c r="AL10" s="22"/>
      <c r="AM10" s="22"/>
      <c r="AN10" s="27" t="s">
        <v>1</v>
      </c>
      <c r="AO10" s="22"/>
      <c r="AP10" s="22"/>
      <c r="AQ10" s="22"/>
      <c r="AR10" s="20"/>
      <c r="BE10" s="290"/>
      <c r="BS10" s="17" t="s">
        <v>6</v>
      </c>
    </row>
    <row r="11" spans="1:74" s="1" customFormat="1" ht="18.399999999999999" customHeight="1">
      <c r="B11" s="21"/>
      <c r="C11" s="22"/>
      <c r="D11" s="22"/>
      <c r="E11" s="27" t="s">
        <v>26</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27</v>
      </c>
      <c r="AL11" s="22"/>
      <c r="AM11" s="22"/>
      <c r="AN11" s="27" t="s">
        <v>1</v>
      </c>
      <c r="AO11" s="22"/>
      <c r="AP11" s="22"/>
      <c r="AQ11" s="22"/>
      <c r="AR11" s="20"/>
      <c r="BE11" s="290"/>
      <c r="BS11" s="17" t="s">
        <v>6</v>
      </c>
    </row>
    <row r="12" spans="1:74"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290"/>
      <c r="BS12" s="17" t="s">
        <v>6</v>
      </c>
    </row>
    <row r="13" spans="1:74" s="1" customFormat="1" ht="12" customHeight="1">
      <c r="B13" s="21"/>
      <c r="C13" s="22"/>
      <c r="D13" s="29" t="s">
        <v>28</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25</v>
      </c>
      <c r="AL13" s="22"/>
      <c r="AM13" s="22"/>
      <c r="AN13" s="31" t="s">
        <v>29</v>
      </c>
      <c r="AO13" s="22"/>
      <c r="AP13" s="22"/>
      <c r="AQ13" s="22"/>
      <c r="AR13" s="20"/>
      <c r="BE13" s="290"/>
      <c r="BS13" s="17" t="s">
        <v>6</v>
      </c>
    </row>
    <row r="14" spans="1:74" ht="12.75">
      <c r="B14" s="21"/>
      <c r="C14" s="22"/>
      <c r="D14" s="22"/>
      <c r="E14" s="295" t="s">
        <v>29</v>
      </c>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 t="s">
        <v>27</v>
      </c>
      <c r="AL14" s="22"/>
      <c r="AM14" s="22"/>
      <c r="AN14" s="31" t="s">
        <v>29</v>
      </c>
      <c r="AO14" s="22"/>
      <c r="AP14" s="22"/>
      <c r="AQ14" s="22"/>
      <c r="AR14" s="20"/>
      <c r="BE14" s="290"/>
      <c r="BS14" s="17" t="s">
        <v>6</v>
      </c>
    </row>
    <row r="15" spans="1:74"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290"/>
      <c r="BS15" s="17" t="s">
        <v>4</v>
      </c>
    </row>
    <row r="16" spans="1:74" s="1" customFormat="1" ht="12" customHeight="1">
      <c r="B16" s="21"/>
      <c r="C16" s="22"/>
      <c r="D16" s="29" t="s">
        <v>30</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25</v>
      </c>
      <c r="AL16" s="22"/>
      <c r="AM16" s="22"/>
      <c r="AN16" s="27" t="s">
        <v>31</v>
      </c>
      <c r="AO16" s="22"/>
      <c r="AP16" s="22"/>
      <c r="AQ16" s="22"/>
      <c r="AR16" s="20"/>
      <c r="BE16" s="290"/>
      <c r="BS16" s="17" t="s">
        <v>4</v>
      </c>
    </row>
    <row r="17" spans="1:71" s="1" customFormat="1" ht="18.399999999999999" customHeight="1">
      <c r="B17" s="21"/>
      <c r="C17" s="22"/>
      <c r="D17" s="22"/>
      <c r="E17" s="27" t="s">
        <v>32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27</v>
      </c>
      <c r="AL17" s="22"/>
      <c r="AM17" s="22"/>
      <c r="AN17" s="27" t="s">
        <v>1</v>
      </c>
      <c r="AO17" s="22"/>
      <c r="AP17" s="22"/>
      <c r="AQ17" s="22"/>
      <c r="AR17" s="20"/>
      <c r="BE17" s="290"/>
      <c r="BS17" s="17" t="s">
        <v>33</v>
      </c>
    </row>
    <row r="18" spans="1: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290"/>
      <c r="BS18" s="17" t="s">
        <v>6</v>
      </c>
    </row>
    <row r="19" spans="1:71" s="1" customFormat="1" ht="12" customHeight="1">
      <c r="B19" s="21"/>
      <c r="C19" s="22"/>
      <c r="D19" s="29" t="s">
        <v>34</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25</v>
      </c>
      <c r="AL19" s="22"/>
      <c r="AM19" s="22"/>
      <c r="AN19" s="27" t="s">
        <v>35</v>
      </c>
      <c r="AO19" s="22"/>
      <c r="AP19" s="22"/>
      <c r="AQ19" s="22"/>
      <c r="AR19" s="20"/>
      <c r="BE19" s="290"/>
      <c r="BS19" s="17" t="s">
        <v>6</v>
      </c>
    </row>
    <row r="20" spans="1:71" s="1" customFormat="1" ht="18.399999999999999" customHeight="1">
      <c r="B20" s="21"/>
      <c r="C20" s="22"/>
      <c r="D20" s="22"/>
      <c r="E20" s="27" t="s">
        <v>36</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27</v>
      </c>
      <c r="AL20" s="22"/>
      <c r="AM20" s="22"/>
      <c r="AN20" s="27" t="s">
        <v>1</v>
      </c>
      <c r="AO20" s="22"/>
      <c r="AP20" s="22"/>
      <c r="AQ20" s="22"/>
      <c r="AR20" s="20"/>
      <c r="BE20" s="290"/>
      <c r="BS20" s="17" t="s">
        <v>4</v>
      </c>
    </row>
    <row r="21" spans="1:71"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290"/>
    </row>
    <row r="22" spans="1:71" s="1" customFormat="1" ht="12" customHeight="1">
      <c r="B22" s="21"/>
      <c r="C22" s="22"/>
      <c r="D22" s="29" t="s">
        <v>37</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290"/>
    </row>
    <row r="23" spans="1:71" s="1" customFormat="1" ht="47.25" customHeight="1">
      <c r="B23" s="21"/>
      <c r="C23" s="22"/>
      <c r="D23" s="22"/>
      <c r="E23" s="297" t="s">
        <v>38</v>
      </c>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2"/>
      <c r="AP23" s="22"/>
      <c r="AQ23" s="22"/>
      <c r="AR23" s="20"/>
      <c r="BE23" s="290"/>
    </row>
    <row r="24" spans="1:71"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290"/>
    </row>
    <row r="25" spans="1:71" s="1" customFormat="1" ht="6.95"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290"/>
    </row>
    <row r="26" spans="1:71" s="2" customFormat="1" ht="25.9" customHeight="1">
      <c r="A26" s="34"/>
      <c r="B26" s="35"/>
      <c r="C26" s="36"/>
      <c r="D26" s="37" t="s">
        <v>39</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298">
        <f>ROUND(AG94,2)</f>
        <v>0</v>
      </c>
      <c r="AL26" s="299"/>
      <c r="AM26" s="299"/>
      <c r="AN26" s="299"/>
      <c r="AO26" s="299"/>
      <c r="AP26" s="36"/>
      <c r="AQ26" s="36"/>
      <c r="AR26" s="39"/>
      <c r="BE26" s="290"/>
    </row>
    <row r="27" spans="1:71"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290"/>
    </row>
    <row r="28" spans="1:71" s="2" customFormat="1" ht="12.75">
      <c r="A28" s="34"/>
      <c r="B28" s="35"/>
      <c r="C28" s="36"/>
      <c r="D28" s="36"/>
      <c r="E28" s="36"/>
      <c r="F28" s="36"/>
      <c r="G28" s="36"/>
      <c r="H28" s="36"/>
      <c r="I28" s="36"/>
      <c r="J28" s="36"/>
      <c r="K28" s="36"/>
      <c r="L28" s="300" t="s">
        <v>40</v>
      </c>
      <c r="M28" s="300"/>
      <c r="N28" s="300"/>
      <c r="O28" s="300"/>
      <c r="P28" s="300"/>
      <c r="Q28" s="36"/>
      <c r="R28" s="36"/>
      <c r="S28" s="36"/>
      <c r="T28" s="36"/>
      <c r="U28" s="36"/>
      <c r="V28" s="36"/>
      <c r="W28" s="300" t="s">
        <v>41</v>
      </c>
      <c r="X28" s="300"/>
      <c r="Y28" s="300"/>
      <c r="Z28" s="300"/>
      <c r="AA28" s="300"/>
      <c r="AB28" s="300"/>
      <c r="AC28" s="300"/>
      <c r="AD28" s="300"/>
      <c r="AE28" s="300"/>
      <c r="AF28" s="36"/>
      <c r="AG28" s="36"/>
      <c r="AH28" s="36"/>
      <c r="AI28" s="36"/>
      <c r="AJ28" s="36"/>
      <c r="AK28" s="300" t="s">
        <v>42</v>
      </c>
      <c r="AL28" s="300"/>
      <c r="AM28" s="300"/>
      <c r="AN28" s="300"/>
      <c r="AO28" s="300"/>
      <c r="AP28" s="36"/>
      <c r="AQ28" s="36"/>
      <c r="AR28" s="39"/>
      <c r="BE28" s="290"/>
    </row>
    <row r="29" spans="1:71" s="3" customFormat="1" ht="14.45" customHeight="1">
      <c r="B29" s="40"/>
      <c r="C29" s="41"/>
      <c r="D29" s="29" t="s">
        <v>43</v>
      </c>
      <c r="E29" s="41"/>
      <c r="F29" s="29" t="s">
        <v>44</v>
      </c>
      <c r="G29" s="41"/>
      <c r="H29" s="41"/>
      <c r="I29" s="41"/>
      <c r="J29" s="41"/>
      <c r="K29" s="41"/>
      <c r="L29" s="303">
        <v>0.21</v>
      </c>
      <c r="M29" s="302"/>
      <c r="N29" s="302"/>
      <c r="O29" s="302"/>
      <c r="P29" s="302"/>
      <c r="Q29" s="41"/>
      <c r="R29" s="41"/>
      <c r="S29" s="41"/>
      <c r="T29" s="41"/>
      <c r="U29" s="41"/>
      <c r="V29" s="41"/>
      <c r="W29" s="301">
        <f>ROUND(AZ94, 2)</f>
        <v>0</v>
      </c>
      <c r="X29" s="302"/>
      <c r="Y29" s="302"/>
      <c r="Z29" s="302"/>
      <c r="AA29" s="302"/>
      <c r="AB29" s="302"/>
      <c r="AC29" s="302"/>
      <c r="AD29" s="302"/>
      <c r="AE29" s="302"/>
      <c r="AF29" s="41"/>
      <c r="AG29" s="41"/>
      <c r="AH29" s="41"/>
      <c r="AI29" s="41"/>
      <c r="AJ29" s="41"/>
      <c r="AK29" s="301">
        <f>ROUND(AV94, 2)</f>
        <v>0</v>
      </c>
      <c r="AL29" s="302"/>
      <c r="AM29" s="302"/>
      <c r="AN29" s="302"/>
      <c r="AO29" s="302"/>
      <c r="AP29" s="41"/>
      <c r="AQ29" s="41"/>
      <c r="AR29" s="42"/>
      <c r="BE29" s="291"/>
    </row>
    <row r="30" spans="1:71" s="3" customFormat="1" ht="14.45" customHeight="1">
      <c r="B30" s="40"/>
      <c r="C30" s="41"/>
      <c r="D30" s="41"/>
      <c r="E30" s="41"/>
      <c r="F30" s="29" t="s">
        <v>45</v>
      </c>
      <c r="G30" s="41"/>
      <c r="H30" s="41"/>
      <c r="I30" s="41"/>
      <c r="J30" s="41"/>
      <c r="K30" s="41"/>
      <c r="L30" s="303">
        <v>0.15</v>
      </c>
      <c r="M30" s="302"/>
      <c r="N30" s="302"/>
      <c r="O30" s="302"/>
      <c r="P30" s="302"/>
      <c r="Q30" s="41"/>
      <c r="R30" s="41"/>
      <c r="S30" s="41"/>
      <c r="T30" s="41"/>
      <c r="U30" s="41"/>
      <c r="V30" s="41"/>
      <c r="W30" s="301">
        <f>ROUND(BA94, 2)</f>
        <v>0</v>
      </c>
      <c r="X30" s="302"/>
      <c r="Y30" s="302"/>
      <c r="Z30" s="302"/>
      <c r="AA30" s="302"/>
      <c r="AB30" s="302"/>
      <c r="AC30" s="302"/>
      <c r="AD30" s="302"/>
      <c r="AE30" s="302"/>
      <c r="AF30" s="41"/>
      <c r="AG30" s="41"/>
      <c r="AH30" s="41"/>
      <c r="AI30" s="41"/>
      <c r="AJ30" s="41"/>
      <c r="AK30" s="301">
        <f>ROUND(AW94, 2)</f>
        <v>0</v>
      </c>
      <c r="AL30" s="302"/>
      <c r="AM30" s="302"/>
      <c r="AN30" s="302"/>
      <c r="AO30" s="302"/>
      <c r="AP30" s="41"/>
      <c r="AQ30" s="41"/>
      <c r="AR30" s="42"/>
      <c r="BE30" s="291"/>
    </row>
    <row r="31" spans="1:71" s="3" customFormat="1" ht="14.45" hidden="1" customHeight="1">
      <c r="B31" s="40"/>
      <c r="C31" s="41"/>
      <c r="D31" s="41"/>
      <c r="E31" s="41"/>
      <c r="F31" s="29" t="s">
        <v>46</v>
      </c>
      <c r="G31" s="41"/>
      <c r="H31" s="41"/>
      <c r="I31" s="41"/>
      <c r="J31" s="41"/>
      <c r="K31" s="41"/>
      <c r="L31" s="303">
        <v>0.21</v>
      </c>
      <c r="M31" s="302"/>
      <c r="N31" s="302"/>
      <c r="O31" s="302"/>
      <c r="P31" s="302"/>
      <c r="Q31" s="41"/>
      <c r="R31" s="41"/>
      <c r="S31" s="41"/>
      <c r="T31" s="41"/>
      <c r="U31" s="41"/>
      <c r="V31" s="41"/>
      <c r="W31" s="301">
        <f>ROUND(BB94, 2)</f>
        <v>0</v>
      </c>
      <c r="X31" s="302"/>
      <c r="Y31" s="302"/>
      <c r="Z31" s="302"/>
      <c r="AA31" s="302"/>
      <c r="AB31" s="302"/>
      <c r="AC31" s="302"/>
      <c r="AD31" s="302"/>
      <c r="AE31" s="302"/>
      <c r="AF31" s="41"/>
      <c r="AG31" s="41"/>
      <c r="AH31" s="41"/>
      <c r="AI31" s="41"/>
      <c r="AJ31" s="41"/>
      <c r="AK31" s="301">
        <v>0</v>
      </c>
      <c r="AL31" s="302"/>
      <c r="AM31" s="302"/>
      <c r="AN31" s="302"/>
      <c r="AO31" s="302"/>
      <c r="AP31" s="41"/>
      <c r="AQ31" s="41"/>
      <c r="AR31" s="42"/>
      <c r="BE31" s="291"/>
    </row>
    <row r="32" spans="1:71" s="3" customFormat="1" ht="14.45" hidden="1" customHeight="1">
      <c r="B32" s="40"/>
      <c r="C32" s="41"/>
      <c r="D32" s="41"/>
      <c r="E32" s="41"/>
      <c r="F32" s="29" t="s">
        <v>47</v>
      </c>
      <c r="G32" s="41"/>
      <c r="H32" s="41"/>
      <c r="I32" s="41"/>
      <c r="J32" s="41"/>
      <c r="K32" s="41"/>
      <c r="L32" s="303">
        <v>0.15</v>
      </c>
      <c r="M32" s="302"/>
      <c r="N32" s="302"/>
      <c r="O32" s="302"/>
      <c r="P32" s="302"/>
      <c r="Q32" s="41"/>
      <c r="R32" s="41"/>
      <c r="S32" s="41"/>
      <c r="T32" s="41"/>
      <c r="U32" s="41"/>
      <c r="V32" s="41"/>
      <c r="W32" s="301">
        <f>ROUND(BC94, 2)</f>
        <v>0</v>
      </c>
      <c r="X32" s="302"/>
      <c r="Y32" s="302"/>
      <c r="Z32" s="302"/>
      <c r="AA32" s="302"/>
      <c r="AB32" s="302"/>
      <c r="AC32" s="302"/>
      <c r="AD32" s="302"/>
      <c r="AE32" s="302"/>
      <c r="AF32" s="41"/>
      <c r="AG32" s="41"/>
      <c r="AH32" s="41"/>
      <c r="AI32" s="41"/>
      <c r="AJ32" s="41"/>
      <c r="AK32" s="301">
        <v>0</v>
      </c>
      <c r="AL32" s="302"/>
      <c r="AM32" s="302"/>
      <c r="AN32" s="302"/>
      <c r="AO32" s="302"/>
      <c r="AP32" s="41"/>
      <c r="AQ32" s="41"/>
      <c r="AR32" s="42"/>
      <c r="BE32" s="291"/>
    </row>
    <row r="33" spans="1:57" s="3" customFormat="1" ht="14.45" hidden="1" customHeight="1">
      <c r="B33" s="40"/>
      <c r="C33" s="41"/>
      <c r="D33" s="41"/>
      <c r="E33" s="41"/>
      <c r="F33" s="29" t="s">
        <v>48</v>
      </c>
      <c r="G33" s="41"/>
      <c r="H33" s="41"/>
      <c r="I33" s="41"/>
      <c r="J33" s="41"/>
      <c r="K33" s="41"/>
      <c r="L33" s="303">
        <v>0</v>
      </c>
      <c r="M33" s="302"/>
      <c r="N33" s="302"/>
      <c r="O33" s="302"/>
      <c r="P33" s="302"/>
      <c r="Q33" s="41"/>
      <c r="R33" s="41"/>
      <c r="S33" s="41"/>
      <c r="T33" s="41"/>
      <c r="U33" s="41"/>
      <c r="V33" s="41"/>
      <c r="W33" s="301">
        <f>ROUND(BD94, 2)</f>
        <v>0</v>
      </c>
      <c r="X33" s="302"/>
      <c r="Y33" s="302"/>
      <c r="Z33" s="302"/>
      <c r="AA33" s="302"/>
      <c r="AB33" s="302"/>
      <c r="AC33" s="302"/>
      <c r="AD33" s="302"/>
      <c r="AE33" s="302"/>
      <c r="AF33" s="41"/>
      <c r="AG33" s="41"/>
      <c r="AH33" s="41"/>
      <c r="AI33" s="41"/>
      <c r="AJ33" s="41"/>
      <c r="AK33" s="301">
        <v>0</v>
      </c>
      <c r="AL33" s="302"/>
      <c r="AM33" s="302"/>
      <c r="AN33" s="302"/>
      <c r="AO33" s="302"/>
      <c r="AP33" s="41"/>
      <c r="AQ33" s="41"/>
      <c r="AR33" s="42"/>
      <c r="BE33" s="291"/>
    </row>
    <row r="34" spans="1:57"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290"/>
    </row>
    <row r="35" spans="1:57" s="2" customFormat="1" ht="25.9" customHeight="1">
      <c r="A35" s="34"/>
      <c r="B35" s="35"/>
      <c r="C35" s="43"/>
      <c r="D35" s="44" t="s">
        <v>49</v>
      </c>
      <c r="E35" s="45"/>
      <c r="F35" s="45"/>
      <c r="G35" s="45"/>
      <c r="H35" s="45"/>
      <c r="I35" s="45"/>
      <c r="J35" s="45"/>
      <c r="K35" s="45"/>
      <c r="L35" s="45"/>
      <c r="M35" s="45"/>
      <c r="N35" s="45"/>
      <c r="O35" s="45"/>
      <c r="P35" s="45"/>
      <c r="Q35" s="45"/>
      <c r="R35" s="45"/>
      <c r="S35" s="45"/>
      <c r="T35" s="46" t="s">
        <v>50</v>
      </c>
      <c r="U35" s="45"/>
      <c r="V35" s="45"/>
      <c r="W35" s="45"/>
      <c r="X35" s="307" t="s">
        <v>51</v>
      </c>
      <c r="Y35" s="305"/>
      <c r="Z35" s="305"/>
      <c r="AA35" s="305"/>
      <c r="AB35" s="305"/>
      <c r="AC35" s="45"/>
      <c r="AD35" s="45"/>
      <c r="AE35" s="45"/>
      <c r="AF35" s="45"/>
      <c r="AG35" s="45"/>
      <c r="AH35" s="45"/>
      <c r="AI35" s="45"/>
      <c r="AJ35" s="45"/>
      <c r="AK35" s="304">
        <f>SUM(AK26:AK33)</f>
        <v>0</v>
      </c>
      <c r="AL35" s="305"/>
      <c r="AM35" s="305"/>
      <c r="AN35" s="305"/>
      <c r="AO35" s="306"/>
      <c r="AP35" s="43"/>
      <c r="AQ35" s="43"/>
      <c r="AR35" s="39"/>
      <c r="BE35" s="34"/>
    </row>
    <row r="36" spans="1:57"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14.45" customHeight="1">
      <c r="A37" s="34"/>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9"/>
      <c r="BE37" s="34"/>
    </row>
    <row r="38" spans="1:57" s="1" customFormat="1" ht="14.45"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1:57" s="1" customFormat="1" ht="14.45"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1:57" s="1" customFormat="1" ht="14.45"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1:57" s="1" customFormat="1" ht="14.45"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1:57" s="1" customFormat="1" ht="14.45"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1:57" s="1" customFormat="1" ht="14.45"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1:57" s="1" customFormat="1" ht="14.45"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1:57" s="1" customFormat="1" ht="14.45"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1:57" s="1" customFormat="1" ht="14.45"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1:57" s="1" customFormat="1" ht="14.45"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1:57" s="1" customFormat="1" ht="14.45"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1:57" s="2" customFormat="1" ht="14.45" customHeight="1">
      <c r="B49" s="47"/>
      <c r="C49" s="48"/>
      <c r="D49" s="49" t="s">
        <v>52</v>
      </c>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49" t="s">
        <v>53</v>
      </c>
      <c r="AI49" s="50"/>
      <c r="AJ49" s="50"/>
      <c r="AK49" s="50"/>
      <c r="AL49" s="50"/>
      <c r="AM49" s="50"/>
      <c r="AN49" s="50"/>
      <c r="AO49" s="50"/>
      <c r="AP49" s="48"/>
      <c r="AQ49" s="48"/>
      <c r="AR49" s="51"/>
    </row>
    <row r="50" spans="1:57" ht="11.25">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1:57" ht="11.25">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1:57" ht="11.25">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1:57" ht="11.25">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1:57" ht="11.25">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1:57" ht="11.25">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1:57" ht="11.25">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1:57" ht="11.25">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1:57" ht="11.25">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1:57" ht="11.25">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75">
      <c r="A60" s="34"/>
      <c r="B60" s="35"/>
      <c r="C60" s="36"/>
      <c r="D60" s="52" t="s">
        <v>54</v>
      </c>
      <c r="E60" s="38"/>
      <c r="F60" s="38"/>
      <c r="G60" s="38"/>
      <c r="H60" s="38"/>
      <c r="I60" s="38"/>
      <c r="J60" s="38"/>
      <c r="K60" s="38"/>
      <c r="L60" s="38"/>
      <c r="M60" s="38"/>
      <c r="N60" s="38"/>
      <c r="O60" s="38"/>
      <c r="P60" s="38"/>
      <c r="Q60" s="38"/>
      <c r="R60" s="38"/>
      <c r="S60" s="38"/>
      <c r="T60" s="38"/>
      <c r="U60" s="38"/>
      <c r="V60" s="52" t="s">
        <v>55</v>
      </c>
      <c r="W60" s="38"/>
      <c r="X60" s="38"/>
      <c r="Y60" s="38"/>
      <c r="Z60" s="38"/>
      <c r="AA60" s="38"/>
      <c r="AB60" s="38"/>
      <c r="AC60" s="38"/>
      <c r="AD60" s="38"/>
      <c r="AE60" s="38"/>
      <c r="AF60" s="38"/>
      <c r="AG60" s="38"/>
      <c r="AH60" s="52" t="s">
        <v>54</v>
      </c>
      <c r="AI60" s="38"/>
      <c r="AJ60" s="38"/>
      <c r="AK60" s="38"/>
      <c r="AL60" s="38"/>
      <c r="AM60" s="52" t="s">
        <v>55</v>
      </c>
      <c r="AN60" s="38"/>
      <c r="AO60" s="38"/>
      <c r="AP60" s="36"/>
      <c r="AQ60" s="36"/>
      <c r="AR60" s="39"/>
      <c r="BE60" s="34"/>
    </row>
    <row r="61" spans="1:57" ht="11.25">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1:57" ht="11.25">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1:57" ht="11.25">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75">
      <c r="A64" s="34"/>
      <c r="B64" s="35"/>
      <c r="C64" s="36"/>
      <c r="D64" s="49" t="s">
        <v>56</v>
      </c>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49" t="s">
        <v>57</v>
      </c>
      <c r="AI64" s="53"/>
      <c r="AJ64" s="53"/>
      <c r="AK64" s="53"/>
      <c r="AL64" s="53"/>
      <c r="AM64" s="53"/>
      <c r="AN64" s="53"/>
      <c r="AO64" s="53"/>
      <c r="AP64" s="36"/>
      <c r="AQ64" s="36"/>
      <c r="AR64" s="39"/>
      <c r="BE64" s="34"/>
    </row>
    <row r="65" spans="1:57" ht="11.25">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1:57" ht="11.25">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1:57" ht="11.25">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1:57" ht="11.25">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1:57" ht="11.25">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1:57" ht="11.25">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1:57" ht="11.25">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1:57" ht="11.25">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1:57" ht="11.25">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1:57" ht="11.25">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75">
      <c r="A75" s="34"/>
      <c r="B75" s="35"/>
      <c r="C75" s="36"/>
      <c r="D75" s="52" t="s">
        <v>54</v>
      </c>
      <c r="E75" s="38"/>
      <c r="F75" s="38"/>
      <c r="G75" s="38"/>
      <c r="H75" s="38"/>
      <c r="I75" s="38"/>
      <c r="J75" s="38"/>
      <c r="K75" s="38"/>
      <c r="L75" s="38"/>
      <c r="M75" s="38"/>
      <c r="N75" s="38"/>
      <c r="O75" s="38"/>
      <c r="P75" s="38"/>
      <c r="Q75" s="38"/>
      <c r="R75" s="38"/>
      <c r="S75" s="38"/>
      <c r="T75" s="38"/>
      <c r="U75" s="38"/>
      <c r="V75" s="52" t="s">
        <v>55</v>
      </c>
      <c r="W75" s="38"/>
      <c r="X75" s="38"/>
      <c r="Y75" s="38"/>
      <c r="Z75" s="38"/>
      <c r="AA75" s="38"/>
      <c r="AB75" s="38"/>
      <c r="AC75" s="38"/>
      <c r="AD75" s="38"/>
      <c r="AE75" s="38"/>
      <c r="AF75" s="38"/>
      <c r="AG75" s="38"/>
      <c r="AH75" s="52" t="s">
        <v>54</v>
      </c>
      <c r="AI75" s="38"/>
      <c r="AJ75" s="38"/>
      <c r="AK75" s="38"/>
      <c r="AL75" s="38"/>
      <c r="AM75" s="52" t="s">
        <v>55</v>
      </c>
      <c r="AN75" s="38"/>
      <c r="AO75" s="38"/>
      <c r="AP75" s="36"/>
      <c r="AQ75" s="36"/>
      <c r="AR75" s="39"/>
      <c r="BE75" s="34"/>
    </row>
    <row r="76" spans="1:57" s="2" customFormat="1" ht="11.25">
      <c r="A76" s="34"/>
      <c r="B76" s="35"/>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9"/>
      <c r="BE76" s="34"/>
    </row>
    <row r="77" spans="1:57" s="2" customFormat="1" ht="6.95" customHeight="1">
      <c r="A77" s="34"/>
      <c r="B77" s="54"/>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39"/>
      <c r="BE77" s="34"/>
    </row>
    <row r="81" spans="1:91" s="2" customFormat="1" ht="6.95" customHeight="1">
      <c r="A81" s="34"/>
      <c r="B81" s="56"/>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39"/>
      <c r="BE81" s="34"/>
    </row>
    <row r="82" spans="1:91" s="2" customFormat="1" ht="24.95" customHeight="1">
      <c r="A82" s="34"/>
      <c r="B82" s="35"/>
      <c r="C82" s="23" t="s">
        <v>58</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9"/>
      <c r="BE82" s="34"/>
    </row>
    <row r="83" spans="1:91" s="2" customFormat="1" ht="6.95" customHeight="1">
      <c r="A83" s="34"/>
      <c r="B83" s="35"/>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9"/>
      <c r="BE83" s="34"/>
    </row>
    <row r="84" spans="1:91" s="4" customFormat="1" ht="12" customHeight="1">
      <c r="B84" s="58"/>
      <c r="C84" s="29" t="s">
        <v>13</v>
      </c>
      <c r="D84" s="59"/>
      <c r="E84" s="59"/>
      <c r="F84" s="59"/>
      <c r="G84" s="59"/>
      <c r="H84" s="59"/>
      <c r="I84" s="59"/>
      <c r="J84" s="59"/>
      <c r="K84" s="59"/>
      <c r="L84" s="59" t="str">
        <f>K5</f>
        <v>2021-BO-001</v>
      </c>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60"/>
    </row>
    <row r="85" spans="1:91" s="5" customFormat="1" ht="36.950000000000003" customHeight="1">
      <c r="B85" s="61"/>
      <c r="C85" s="62" t="s">
        <v>16</v>
      </c>
      <c r="D85" s="63"/>
      <c r="E85" s="63"/>
      <c r="F85" s="63"/>
      <c r="G85" s="63"/>
      <c r="H85" s="63"/>
      <c r="I85" s="63"/>
      <c r="J85" s="63"/>
      <c r="K85" s="63"/>
      <c r="L85" s="286" t="str">
        <f>K6</f>
        <v>Příprava Území-Lokalita Petra Cingra ve Starém Bohumíně</v>
      </c>
      <c r="M85" s="287"/>
      <c r="N85" s="287"/>
      <c r="O85" s="287"/>
      <c r="P85" s="287"/>
      <c r="Q85" s="287"/>
      <c r="R85" s="287"/>
      <c r="S85" s="287"/>
      <c r="T85" s="287"/>
      <c r="U85" s="287"/>
      <c r="V85" s="287"/>
      <c r="W85" s="287"/>
      <c r="X85" s="287"/>
      <c r="Y85" s="287"/>
      <c r="Z85" s="287"/>
      <c r="AA85" s="287"/>
      <c r="AB85" s="287"/>
      <c r="AC85" s="287"/>
      <c r="AD85" s="287"/>
      <c r="AE85" s="287"/>
      <c r="AF85" s="287"/>
      <c r="AG85" s="287"/>
      <c r="AH85" s="287"/>
      <c r="AI85" s="287"/>
      <c r="AJ85" s="287"/>
      <c r="AK85" s="287"/>
      <c r="AL85" s="287"/>
      <c r="AM85" s="287"/>
      <c r="AN85" s="287"/>
      <c r="AO85" s="287"/>
      <c r="AP85" s="63"/>
      <c r="AQ85" s="63"/>
      <c r="AR85" s="64"/>
    </row>
    <row r="86" spans="1:91" s="2" customFormat="1" ht="6.95" customHeight="1">
      <c r="A86" s="34"/>
      <c r="B86" s="3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9"/>
      <c r="BE86" s="34"/>
    </row>
    <row r="87" spans="1:91" s="2" customFormat="1" ht="12" customHeight="1">
      <c r="A87" s="34"/>
      <c r="B87" s="35"/>
      <c r="C87" s="29" t="s">
        <v>20</v>
      </c>
      <c r="D87" s="36"/>
      <c r="E87" s="36"/>
      <c r="F87" s="36"/>
      <c r="G87" s="36"/>
      <c r="H87" s="36"/>
      <c r="I87" s="36"/>
      <c r="J87" s="36"/>
      <c r="K87" s="36"/>
      <c r="L87" s="65" t="str">
        <f>IF(K8="","",K8)</f>
        <v xml:space="preserve"> </v>
      </c>
      <c r="M87" s="36"/>
      <c r="N87" s="36"/>
      <c r="O87" s="36"/>
      <c r="P87" s="36"/>
      <c r="Q87" s="36"/>
      <c r="R87" s="36"/>
      <c r="S87" s="36"/>
      <c r="T87" s="36"/>
      <c r="U87" s="36"/>
      <c r="V87" s="36"/>
      <c r="W87" s="36"/>
      <c r="X87" s="36"/>
      <c r="Y87" s="36"/>
      <c r="Z87" s="36"/>
      <c r="AA87" s="36"/>
      <c r="AB87" s="36"/>
      <c r="AC87" s="36"/>
      <c r="AD87" s="36"/>
      <c r="AE87" s="36"/>
      <c r="AF87" s="36"/>
      <c r="AG87" s="36"/>
      <c r="AH87" s="36"/>
      <c r="AI87" s="29" t="s">
        <v>22</v>
      </c>
      <c r="AJ87" s="36"/>
      <c r="AK87" s="36"/>
      <c r="AL87" s="36"/>
      <c r="AM87" s="314" t="str">
        <f>IF(AN8= "","",AN8)</f>
        <v>4. 5. 2021</v>
      </c>
      <c r="AN87" s="314"/>
      <c r="AO87" s="36"/>
      <c r="AP87" s="36"/>
      <c r="AQ87" s="36"/>
      <c r="AR87" s="39"/>
      <c r="BE87" s="34"/>
    </row>
    <row r="88" spans="1:91" s="2" customFormat="1" ht="6.95" customHeight="1">
      <c r="A88" s="34"/>
      <c r="B88" s="35"/>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9"/>
      <c r="BE88" s="34"/>
    </row>
    <row r="89" spans="1:91" s="2" customFormat="1" ht="15.2" customHeight="1">
      <c r="A89" s="34"/>
      <c r="B89" s="35"/>
      <c r="C89" s="29" t="s">
        <v>24</v>
      </c>
      <c r="D89" s="36"/>
      <c r="E89" s="36"/>
      <c r="F89" s="36"/>
      <c r="G89" s="36"/>
      <c r="H89" s="36"/>
      <c r="I89" s="36"/>
      <c r="J89" s="36"/>
      <c r="K89" s="36"/>
      <c r="L89" s="59" t="str">
        <f>IF(E11= "","",E11)</f>
        <v>Město Bohumín</v>
      </c>
      <c r="M89" s="36"/>
      <c r="N89" s="36"/>
      <c r="O89" s="36"/>
      <c r="P89" s="36"/>
      <c r="Q89" s="36"/>
      <c r="R89" s="36"/>
      <c r="S89" s="36"/>
      <c r="T89" s="36"/>
      <c r="U89" s="36"/>
      <c r="V89" s="36"/>
      <c r="W89" s="36"/>
      <c r="X89" s="36"/>
      <c r="Y89" s="36"/>
      <c r="Z89" s="36"/>
      <c r="AA89" s="36"/>
      <c r="AB89" s="36"/>
      <c r="AC89" s="36"/>
      <c r="AD89" s="36"/>
      <c r="AE89" s="36"/>
      <c r="AF89" s="36"/>
      <c r="AG89" s="36"/>
      <c r="AH89" s="36"/>
      <c r="AI89" s="29" t="s">
        <v>30</v>
      </c>
      <c r="AJ89" s="36"/>
      <c r="AK89" s="36"/>
      <c r="AL89" s="36"/>
      <c r="AM89" s="315" t="str">
        <f>IF(E17="","",E17)</f>
        <v>SPAN s. r. o.</v>
      </c>
      <c r="AN89" s="316"/>
      <c r="AO89" s="316"/>
      <c r="AP89" s="316"/>
      <c r="AQ89" s="36"/>
      <c r="AR89" s="39"/>
      <c r="AS89" s="319" t="s">
        <v>59</v>
      </c>
      <c r="AT89" s="320"/>
      <c r="AU89" s="67"/>
      <c r="AV89" s="67"/>
      <c r="AW89" s="67"/>
      <c r="AX89" s="67"/>
      <c r="AY89" s="67"/>
      <c r="AZ89" s="67"/>
      <c r="BA89" s="67"/>
      <c r="BB89" s="67"/>
      <c r="BC89" s="67"/>
      <c r="BD89" s="68"/>
      <c r="BE89" s="34"/>
    </row>
    <row r="90" spans="1:91" s="2" customFormat="1" ht="15.2" customHeight="1">
      <c r="A90" s="34"/>
      <c r="B90" s="35"/>
      <c r="C90" s="29" t="s">
        <v>28</v>
      </c>
      <c r="D90" s="36"/>
      <c r="E90" s="36"/>
      <c r="F90" s="36"/>
      <c r="G90" s="36"/>
      <c r="H90" s="36"/>
      <c r="I90" s="36"/>
      <c r="J90" s="36"/>
      <c r="K90" s="36"/>
      <c r="L90" s="59" t="str">
        <f>IF(E14= "Vyplň údaj","",E14)</f>
        <v/>
      </c>
      <c r="M90" s="36"/>
      <c r="N90" s="36"/>
      <c r="O90" s="36"/>
      <c r="P90" s="36"/>
      <c r="Q90" s="36"/>
      <c r="R90" s="36"/>
      <c r="S90" s="36"/>
      <c r="T90" s="36"/>
      <c r="U90" s="36"/>
      <c r="V90" s="36"/>
      <c r="W90" s="36"/>
      <c r="X90" s="36"/>
      <c r="Y90" s="36"/>
      <c r="Z90" s="36"/>
      <c r="AA90" s="36"/>
      <c r="AB90" s="36"/>
      <c r="AC90" s="36"/>
      <c r="AD90" s="36"/>
      <c r="AE90" s="36"/>
      <c r="AF90" s="36"/>
      <c r="AG90" s="36"/>
      <c r="AH90" s="36"/>
      <c r="AI90" s="29" t="s">
        <v>34</v>
      </c>
      <c r="AJ90" s="36"/>
      <c r="AK90" s="36"/>
      <c r="AL90" s="36"/>
      <c r="AM90" s="315" t="str">
        <f>IF(E20="","",E20)</f>
        <v>Ladislav Pekárek</v>
      </c>
      <c r="AN90" s="316"/>
      <c r="AO90" s="316"/>
      <c r="AP90" s="316"/>
      <c r="AQ90" s="36"/>
      <c r="AR90" s="39"/>
      <c r="AS90" s="321"/>
      <c r="AT90" s="322"/>
      <c r="AU90" s="69"/>
      <c r="AV90" s="69"/>
      <c r="AW90" s="69"/>
      <c r="AX90" s="69"/>
      <c r="AY90" s="69"/>
      <c r="AZ90" s="69"/>
      <c r="BA90" s="69"/>
      <c r="BB90" s="69"/>
      <c r="BC90" s="69"/>
      <c r="BD90" s="70"/>
      <c r="BE90" s="34"/>
    </row>
    <row r="91" spans="1:91" s="2" customFormat="1" ht="10.9" customHeight="1">
      <c r="A91" s="34"/>
      <c r="B91" s="35"/>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9"/>
      <c r="AS91" s="323"/>
      <c r="AT91" s="324"/>
      <c r="AU91" s="71"/>
      <c r="AV91" s="71"/>
      <c r="AW91" s="71"/>
      <c r="AX91" s="71"/>
      <c r="AY91" s="71"/>
      <c r="AZ91" s="71"/>
      <c r="BA91" s="71"/>
      <c r="BB91" s="71"/>
      <c r="BC91" s="71"/>
      <c r="BD91" s="72"/>
      <c r="BE91" s="34"/>
    </row>
    <row r="92" spans="1:91" s="2" customFormat="1" ht="29.25" customHeight="1">
      <c r="A92" s="34"/>
      <c r="B92" s="35"/>
      <c r="C92" s="281" t="s">
        <v>60</v>
      </c>
      <c r="D92" s="282"/>
      <c r="E92" s="282"/>
      <c r="F92" s="282"/>
      <c r="G92" s="282"/>
      <c r="H92" s="73"/>
      <c r="I92" s="285" t="s">
        <v>61</v>
      </c>
      <c r="J92" s="282"/>
      <c r="K92" s="282"/>
      <c r="L92" s="282"/>
      <c r="M92" s="282"/>
      <c r="N92" s="282"/>
      <c r="O92" s="282"/>
      <c r="P92" s="282"/>
      <c r="Q92" s="282"/>
      <c r="R92" s="282"/>
      <c r="S92" s="282"/>
      <c r="T92" s="282"/>
      <c r="U92" s="282"/>
      <c r="V92" s="282"/>
      <c r="W92" s="282"/>
      <c r="X92" s="282"/>
      <c r="Y92" s="282"/>
      <c r="Z92" s="282"/>
      <c r="AA92" s="282"/>
      <c r="AB92" s="282"/>
      <c r="AC92" s="282"/>
      <c r="AD92" s="282"/>
      <c r="AE92" s="282"/>
      <c r="AF92" s="282"/>
      <c r="AG92" s="313" t="s">
        <v>62</v>
      </c>
      <c r="AH92" s="282"/>
      <c r="AI92" s="282"/>
      <c r="AJ92" s="282"/>
      <c r="AK92" s="282"/>
      <c r="AL92" s="282"/>
      <c r="AM92" s="282"/>
      <c r="AN92" s="285" t="s">
        <v>63</v>
      </c>
      <c r="AO92" s="282"/>
      <c r="AP92" s="318"/>
      <c r="AQ92" s="74" t="s">
        <v>64</v>
      </c>
      <c r="AR92" s="39"/>
      <c r="AS92" s="75" t="s">
        <v>65</v>
      </c>
      <c r="AT92" s="76" t="s">
        <v>66</v>
      </c>
      <c r="AU92" s="76" t="s">
        <v>67</v>
      </c>
      <c r="AV92" s="76" t="s">
        <v>68</v>
      </c>
      <c r="AW92" s="76" t="s">
        <v>69</v>
      </c>
      <c r="AX92" s="76" t="s">
        <v>70</v>
      </c>
      <c r="AY92" s="76" t="s">
        <v>71</v>
      </c>
      <c r="AZ92" s="76" t="s">
        <v>72</v>
      </c>
      <c r="BA92" s="76" t="s">
        <v>73</v>
      </c>
      <c r="BB92" s="76" t="s">
        <v>74</v>
      </c>
      <c r="BC92" s="76" t="s">
        <v>75</v>
      </c>
      <c r="BD92" s="77" t="s">
        <v>76</v>
      </c>
      <c r="BE92" s="34"/>
    </row>
    <row r="93" spans="1:91" s="2" customFormat="1" ht="10.9" customHeight="1">
      <c r="A93" s="34"/>
      <c r="B93" s="35"/>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9"/>
      <c r="AS93" s="78"/>
      <c r="AT93" s="79"/>
      <c r="AU93" s="79"/>
      <c r="AV93" s="79"/>
      <c r="AW93" s="79"/>
      <c r="AX93" s="79"/>
      <c r="AY93" s="79"/>
      <c r="AZ93" s="79"/>
      <c r="BA93" s="79"/>
      <c r="BB93" s="79"/>
      <c r="BC93" s="79"/>
      <c r="BD93" s="80"/>
      <c r="BE93" s="34"/>
    </row>
    <row r="94" spans="1:91" s="6" customFormat="1" ht="32.450000000000003" customHeight="1">
      <c r="B94" s="81"/>
      <c r="C94" s="82" t="s">
        <v>77</v>
      </c>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288">
        <f>ROUND(AG95+AG100+AG103+AG106+AG109,2)</f>
        <v>0</v>
      </c>
      <c r="AH94" s="288"/>
      <c r="AI94" s="288"/>
      <c r="AJ94" s="288"/>
      <c r="AK94" s="288"/>
      <c r="AL94" s="288"/>
      <c r="AM94" s="288"/>
      <c r="AN94" s="325">
        <f t="shared" ref="AN94:AN109" si="0">SUM(AG94,AT94)</f>
        <v>0</v>
      </c>
      <c r="AO94" s="325"/>
      <c r="AP94" s="325"/>
      <c r="AQ94" s="85" t="s">
        <v>1</v>
      </c>
      <c r="AR94" s="86"/>
      <c r="AS94" s="87">
        <f>ROUND(AS95+AS100+AS103+AS106+AS109,2)</f>
        <v>0</v>
      </c>
      <c r="AT94" s="88">
        <f t="shared" ref="AT94:AT109" si="1">ROUND(SUM(AV94:AW94),2)</f>
        <v>0</v>
      </c>
      <c r="AU94" s="89">
        <f>ROUND(AU95+AU100+AU103+AU106+AU109,5)</f>
        <v>0</v>
      </c>
      <c r="AV94" s="88">
        <f>ROUND(AZ94*L29,2)</f>
        <v>0</v>
      </c>
      <c r="AW94" s="88">
        <f>ROUND(BA94*L30,2)</f>
        <v>0</v>
      </c>
      <c r="AX94" s="88">
        <f>ROUND(BB94*L29,2)</f>
        <v>0</v>
      </c>
      <c r="AY94" s="88">
        <f>ROUND(BC94*L30,2)</f>
        <v>0</v>
      </c>
      <c r="AZ94" s="88">
        <f>ROUND(AZ95+AZ100+AZ103+AZ106+AZ109,2)</f>
        <v>0</v>
      </c>
      <c r="BA94" s="88">
        <f>ROUND(BA95+BA100+BA103+BA106+BA109,2)</f>
        <v>0</v>
      </c>
      <c r="BB94" s="88">
        <f>ROUND(BB95+BB100+BB103+BB106+BB109,2)</f>
        <v>0</v>
      </c>
      <c r="BC94" s="88">
        <f>ROUND(BC95+BC100+BC103+BC106+BC109,2)</f>
        <v>0</v>
      </c>
      <c r="BD94" s="90">
        <f>ROUND(BD95+BD100+BD103+BD106+BD109,2)</f>
        <v>0</v>
      </c>
      <c r="BS94" s="91" t="s">
        <v>78</v>
      </c>
      <c r="BT94" s="91" t="s">
        <v>79</v>
      </c>
      <c r="BU94" s="92" t="s">
        <v>80</v>
      </c>
      <c r="BV94" s="91" t="s">
        <v>81</v>
      </c>
      <c r="BW94" s="91" t="s">
        <v>5</v>
      </c>
      <c r="BX94" s="91" t="s">
        <v>82</v>
      </c>
      <c r="CL94" s="91" t="s">
        <v>1</v>
      </c>
    </row>
    <row r="95" spans="1:91" s="7" customFormat="1" ht="16.5" customHeight="1">
      <c r="B95" s="93"/>
      <c r="C95" s="94"/>
      <c r="D95" s="283" t="s">
        <v>83</v>
      </c>
      <c r="E95" s="283"/>
      <c r="F95" s="283"/>
      <c r="G95" s="283"/>
      <c r="H95" s="283"/>
      <c r="I95" s="95"/>
      <c r="J95" s="283" t="s">
        <v>84</v>
      </c>
      <c r="K95" s="283"/>
      <c r="L95" s="283"/>
      <c r="M95" s="283"/>
      <c r="N95" s="283"/>
      <c r="O95" s="283"/>
      <c r="P95" s="283"/>
      <c r="Q95" s="283"/>
      <c r="R95" s="283"/>
      <c r="S95" s="283"/>
      <c r="T95" s="283"/>
      <c r="U95" s="283"/>
      <c r="V95" s="283"/>
      <c r="W95" s="283"/>
      <c r="X95" s="283"/>
      <c r="Y95" s="283"/>
      <c r="Z95" s="283"/>
      <c r="AA95" s="283"/>
      <c r="AB95" s="283"/>
      <c r="AC95" s="283"/>
      <c r="AD95" s="283"/>
      <c r="AE95" s="283"/>
      <c r="AF95" s="283"/>
      <c r="AG95" s="309">
        <f>ROUND(SUM(AG96:AG99),2)</f>
        <v>0</v>
      </c>
      <c r="AH95" s="310"/>
      <c r="AI95" s="310"/>
      <c r="AJ95" s="310"/>
      <c r="AK95" s="310"/>
      <c r="AL95" s="310"/>
      <c r="AM95" s="310"/>
      <c r="AN95" s="317">
        <f t="shared" si="0"/>
        <v>0</v>
      </c>
      <c r="AO95" s="310"/>
      <c r="AP95" s="310"/>
      <c r="AQ95" s="96" t="s">
        <v>85</v>
      </c>
      <c r="AR95" s="97"/>
      <c r="AS95" s="98">
        <f>ROUND(SUM(AS96:AS99),2)</f>
        <v>0</v>
      </c>
      <c r="AT95" s="99">
        <f t="shared" si="1"/>
        <v>0</v>
      </c>
      <c r="AU95" s="100">
        <f>ROUND(SUM(AU96:AU99),5)</f>
        <v>0</v>
      </c>
      <c r="AV95" s="99">
        <f>ROUND(AZ95*L29,2)</f>
        <v>0</v>
      </c>
      <c r="AW95" s="99">
        <f>ROUND(BA95*L30,2)</f>
        <v>0</v>
      </c>
      <c r="AX95" s="99">
        <f>ROUND(BB95*L29,2)</f>
        <v>0</v>
      </c>
      <c r="AY95" s="99">
        <f>ROUND(BC95*L30,2)</f>
        <v>0</v>
      </c>
      <c r="AZ95" s="99">
        <f>ROUND(SUM(AZ96:AZ99),2)</f>
        <v>0</v>
      </c>
      <c r="BA95" s="99">
        <f>ROUND(SUM(BA96:BA99),2)</f>
        <v>0</v>
      </c>
      <c r="BB95" s="99">
        <f>ROUND(SUM(BB96:BB99),2)</f>
        <v>0</v>
      </c>
      <c r="BC95" s="99">
        <f>ROUND(SUM(BC96:BC99),2)</f>
        <v>0</v>
      </c>
      <c r="BD95" s="101">
        <f>ROUND(SUM(BD96:BD99),2)</f>
        <v>0</v>
      </c>
      <c r="BS95" s="102" t="s">
        <v>78</v>
      </c>
      <c r="BT95" s="102" t="s">
        <v>86</v>
      </c>
      <c r="BU95" s="102" t="s">
        <v>80</v>
      </c>
      <c r="BV95" s="102" t="s">
        <v>81</v>
      </c>
      <c r="BW95" s="102" t="s">
        <v>87</v>
      </c>
      <c r="BX95" s="102" t="s">
        <v>5</v>
      </c>
      <c r="CL95" s="102" t="s">
        <v>1</v>
      </c>
      <c r="CM95" s="102" t="s">
        <v>88</v>
      </c>
    </row>
    <row r="96" spans="1:91" s="4" customFormat="1" ht="16.5" customHeight="1">
      <c r="A96" s="103" t="s">
        <v>89</v>
      </c>
      <c r="B96" s="58"/>
      <c r="C96" s="104"/>
      <c r="D96" s="104"/>
      <c r="E96" s="284" t="s">
        <v>90</v>
      </c>
      <c r="F96" s="284"/>
      <c r="G96" s="284"/>
      <c r="H96" s="284"/>
      <c r="I96" s="284"/>
      <c r="J96" s="104"/>
      <c r="K96" s="284" t="s">
        <v>91</v>
      </c>
      <c r="L96" s="284"/>
      <c r="M96" s="284"/>
      <c r="N96" s="284"/>
      <c r="O96" s="284"/>
      <c r="P96" s="284"/>
      <c r="Q96" s="284"/>
      <c r="R96" s="284"/>
      <c r="S96" s="284"/>
      <c r="T96" s="284"/>
      <c r="U96" s="284"/>
      <c r="V96" s="284"/>
      <c r="W96" s="284"/>
      <c r="X96" s="284"/>
      <c r="Y96" s="284"/>
      <c r="Z96" s="284"/>
      <c r="AA96" s="284"/>
      <c r="AB96" s="284"/>
      <c r="AC96" s="284"/>
      <c r="AD96" s="284"/>
      <c r="AE96" s="284"/>
      <c r="AF96" s="284"/>
      <c r="AG96" s="311">
        <f>'30 - Dešťová kanalizace'!J32</f>
        <v>0</v>
      </c>
      <c r="AH96" s="312"/>
      <c r="AI96" s="312"/>
      <c r="AJ96" s="312"/>
      <c r="AK96" s="312"/>
      <c r="AL96" s="312"/>
      <c r="AM96" s="312"/>
      <c r="AN96" s="311">
        <f t="shared" si="0"/>
        <v>0</v>
      </c>
      <c r="AO96" s="312"/>
      <c r="AP96" s="312"/>
      <c r="AQ96" s="105" t="s">
        <v>92</v>
      </c>
      <c r="AR96" s="60"/>
      <c r="AS96" s="106">
        <v>0</v>
      </c>
      <c r="AT96" s="107">
        <f t="shared" si="1"/>
        <v>0</v>
      </c>
      <c r="AU96" s="108">
        <f>'30 - Dešťová kanalizace'!P126</f>
        <v>0</v>
      </c>
      <c r="AV96" s="107">
        <f>'30 - Dešťová kanalizace'!J35</f>
        <v>0</v>
      </c>
      <c r="AW96" s="107">
        <f>'30 - Dešťová kanalizace'!J36</f>
        <v>0</v>
      </c>
      <c r="AX96" s="107">
        <f>'30 - Dešťová kanalizace'!J37</f>
        <v>0</v>
      </c>
      <c r="AY96" s="107">
        <f>'30 - Dešťová kanalizace'!J38</f>
        <v>0</v>
      </c>
      <c r="AZ96" s="107">
        <f>'30 - Dešťová kanalizace'!F35</f>
        <v>0</v>
      </c>
      <c r="BA96" s="107">
        <f>'30 - Dešťová kanalizace'!F36</f>
        <v>0</v>
      </c>
      <c r="BB96" s="107">
        <f>'30 - Dešťová kanalizace'!F37</f>
        <v>0</v>
      </c>
      <c r="BC96" s="107">
        <f>'30 - Dešťová kanalizace'!F38</f>
        <v>0</v>
      </c>
      <c r="BD96" s="109">
        <f>'30 - Dešťová kanalizace'!F39</f>
        <v>0</v>
      </c>
      <c r="BT96" s="110" t="s">
        <v>88</v>
      </c>
      <c r="BV96" s="110" t="s">
        <v>81</v>
      </c>
      <c r="BW96" s="110" t="s">
        <v>93</v>
      </c>
      <c r="BX96" s="110" t="s">
        <v>87</v>
      </c>
      <c r="CL96" s="110" t="s">
        <v>1</v>
      </c>
    </row>
    <row r="97" spans="1:91" s="4" customFormat="1" ht="16.5" customHeight="1">
      <c r="A97" s="103" t="s">
        <v>89</v>
      </c>
      <c r="B97" s="58"/>
      <c r="C97" s="104"/>
      <c r="D97" s="104"/>
      <c r="E97" s="284" t="s">
        <v>94</v>
      </c>
      <c r="F97" s="284"/>
      <c r="G97" s="284"/>
      <c r="H97" s="284"/>
      <c r="I97" s="284"/>
      <c r="J97" s="104"/>
      <c r="K97" s="284" t="s">
        <v>95</v>
      </c>
      <c r="L97" s="284"/>
      <c r="M97" s="284"/>
      <c r="N97" s="284"/>
      <c r="O97" s="284"/>
      <c r="P97" s="284"/>
      <c r="Q97" s="284"/>
      <c r="R97" s="284"/>
      <c r="S97" s="284"/>
      <c r="T97" s="284"/>
      <c r="U97" s="284"/>
      <c r="V97" s="284"/>
      <c r="W97" s="284"/>
      <c r="X97" s="284"/>
      <c r="Y97" s="284"/>
      <c r="Z97" s="284"/>
      <c r="AA97" s="284"/>
      <c r="AB97" s="284"/>
      <c r="AC97" s="284"/>
      <c r="AD97" s="284"/>
      <c r="AE97" s="284"/>
      <c r="AF97" s="284"/>
      <c r="AG97" s="311">
        <f>'31 - Přípojky dešťové kan...'!J32</f>
        <v>0</v>
      </c>
      <c r="AH97" s="312"/>
      <c r="AI97" s="312"/>
      <c r="AJ97" s="312"/>
      <c r="AK97" s="312"/>
      <c r="AL97" s="312"/>
      <c r="AM97" s="312"/>
      <c r="AN97" s="311">
        <f t="shared" si="0"/>
        <v>0</v>
      </c>
      <c r="AO97" s="312"/>
      <c r="AP97" s="312"/>
      <c r="AQ97" s="105" t="s">
        <v>92</v>
      </c>
      <c r="AR97" s="60"/>
      <c r="AS97" s="106">
        <v>0</v>
      </c>
      <c r="AT97" s="107">
        <f t="shared" si="1"/>
        <v>0</v>
      </c>
      <c r="AU97" s="108">
        <f>'31 - Přípojky dešťové kan...'!P126</f>
        <v>0</v>
      </c>
      <c r="AV97" s="107">
        <f>'31 - Přípojky dešťové kan...'!J35</f>
        <v>0</v>
      </c>
      <c r="AW97" s="107">
        <f>'31 - Přípojky dešťové kan...'!J36</f>
        <v>0</v>
      </c>
      <c r="AX97" s="107">
        <f>'31 - Přípojky dešťové kan...'!J37</f>
        <v>0</v>
      </c>
      <c r="AY97" s="107">
        <f>'31 - Přípojky dešťové kan...'!J38</f>
        <v>0</v>
      </c>
      <c r="AZ97" s="107">
        <f>'31 - Přípojky dešťové kan...'!F35</f>
        <v>0</v>
      </c>
      <c r="BA97" s="107">
        <f>'31 - Přípojky dešťové kan...'!F36</f>
        <v>0</v>
      </c>
      <c r="BB97" s="107">
        <f>'31 - Přípojky dešťové kan...'!F37</f>
        <v>0</v>
      </c>
      <c r="BC97" s="107">
        <f>'31 - Přípojky dešťové kan...'!F38</f>
        <v>0</v>
      </c>
      <c r="BD97" s="109">
        <f>'31 - Přípojky dešťové kan...'!F39</f>
        <v>0</v>
      </c>
      <c r="BT97" s="110" t="s">
        <v>88</v>
      </c>
      <c r="BV97" s="110" t="s">
        <v>81</v>
      </c>
      <c r="BW97" s="110" t="s">
        <v>96</v>
      </c>
      <c r="BX97" s="110" t="s">
        <v>87</v>
      </c>
      <c r="CL97" s="110" t="s">
        <v>1</v>
      </c>
    </row>
    <row r="98" spans="1:91" s="4" customFormat="1" ht="16.5" customHeight="1">
      <c r="A98" s="103" t="s">
        <v>89</v>
      </c>
      <c r="B98" s="58"/>
      <c r="C98" s="104"/>
      <c r="D98" s="104"/>
      <c r="E98" s="284" t="s">
        <v>97</v>
      </c>
      <c r="F98" s="284"/>
      <c r="G98" s="284"/>
      <c r="H98" s="284"/>
      <c r="I98" s="284"/>
      <c r="J98" s="104"/>
      <c r="K98" s="284" t="s">
        <v>98</v>
      </c>
      <c r="L98" s="284"/>
      <c r="M98" s="284"/>
      <c r="N98" s="284"/>
      <c r="O98" s="284"/>
      <c r="P98" s="284"/>
      <c r="Q98" s="284"/>
      <c r="R98" s="284"/>
      <c r="S98" s="284"/>
      <c r="T98" s="284"/>
      <c r="U98" s="284"/>
      <c r="V98" s="284"/>
      <c r="W98" s="284"/>
      <c r="X98" s="284"/>
      <c r="Y98" s="284"/>
      <c r="Z98" s="284"/>
      <c r="AA98" s="284"/>
      <c r="AB98" s="284"/>
      <c r="AC98" s="284"/>
      <c r="AD98" s="284"/>
      <c r="AE98" s="284"/>
      <c r="AF98" s="284"/>
      <c r="AG98" s="311">
        <f>'32 - Retenční nádrž'!J32</f>
        <v>0</v>
      </c>
      <c r="AH98" s="312"/>
      <c r="AI98" s="312"/>
      <c r="AJ98" s="312"/>
      <c r="AK98" s="312"/>
      <c r="AL98" s="312"/>
      <c r="AM98" s="312"/>
      <c r="AN98" s="311">
        <f t="shared" si="0"/>
        <v>0</v>
      </c>
      <c r="AO98" s="312"/>
      <c r="AP98" s="312"/>
      <c r="AQ98" s="105" t="s">
        <v>92</v>
      </c>
      <c r="AR98" s="60"/>
      <c r="AS98" s="106">
        <v>0</v>
      </c>
      <c r="AT98" s="107">
        <f t="shared" si="1"/>
        <v>0</v>
      </c>
      <c r="AU98" s="108">
        <f>'32 - Retenční nádrž'!P123</f>
        <v>0</v>
      </c>
      <c r="AV98" s="107">
        <f>'32 - Retenční nádrž'!J35</f>
        <v>0</v>
      </c>
      <c r="AW98" s="107">
        <f>'32 - Retenční nádrž'!J36</f>
        <v>0</v>
      </c>
      <c r="AX98" s="107">
        <f>'32 - Retenční nádrž'!J37</f>
        <v>0</v>
      </c>
      <c r="AY98" s="107">
        <f>'32 - Retenční nádrž'!J38</f>
        <v>0</v>
      </c>
      <c r="AZ98" s="107">
        <f>'32 - Retenční nádrž'!F35</f>
        <v>0</v>
      </c>
      <c r="BA98" s="107">
        <f>'32 - Retenční nádrž'!F36</f>
        <v>0</v>
      </c>
      <c r="BB98" s="107">
        <f>'32 - Retenční nádrž'!F37</f>
        <v>0</v>
      </c>
      <c r="BC98" s="107">
        <f>'32 - Retenční nádrž'!F38</f>
        <v>0</v>
      </c>
      <c r="BD98" s="109">
        <f>'32 - Retenční nádrž'!F39</f>
        <v>0</v>
      </c>
      <c r="BT98" s="110" t="s">
        <v>88</v>
      </c>
      <c r="BV98" s="110" t="s">
        <v>81</v>
      </c>
      <c r="BW98" s="110" t="s">
        <v>99</v>
      </c>
      <c r="BX98" s="110" t="s">
        <v>87</v>
      </c>
      <c r="CL98" s="110" t="s">
        <v>1</v>
      </c>
    </row>
    <row r="99" spans="1:91" s="4" customFormat="1" ht="16.5" customHeight="1">
      <c r="A99" s="103" t="s">
        <v>89</v>
      </c>
      <c r="B99" s="58"/>
      <c r="C99" s="104"/>
      <c r="D99" s="104"/>
      <c r="E99" s="284" t="s">
        <v>100</v>
      </c>
      <c r="F99" s="284"/>
      <c r="G99" s="284"/>
      <c r="H99" s="284"/>
      <c r="I99" s="284"/>
      <c r="J99" s="104"/>
      <c r="K99" s="284" t="s">
        <v>101</v>
      </c>
      <c r="L99" s="284"/>
      <c r="M99" s="284"/>
      <c r="N99" s="284"/>
      <c r="O99" s="284"/>
      <c r="P99" s="284"/>
      <c r="Q99" s="284"/>
      <c r="R99" s="284"/>
      <c r="S99" s="284"/>
      <c r="T99" s="284"/>
      <c r="U99" s="284"/>
      <c r="V99" s="284"/>
      <c r="W99" s="284"/>
      <c r="X99" s="284"/>
      <c r="Y99" s="284"/>
      <c r="Z99" s="284"/>
      <c r="AA99" s="284"/>
      <c r="AB99" s="284"/>
      <c r="AC99" s="284"/>
      <c r="AD99" s="284"/>
      <c r="AE99" s="284"/>
      <c r="AF99" s="284"/>
      <c r="AG99" s="311">
        <f>'33 - Čerpací stanice'!J32</f>
        <v>0</v>
      </c>
      <c r="AH99" s="312"/>
      <c r="AI99" s="312"/>
      <c r="AJ99" s="312"/>
      <c r="AK99" s="312"/>
      <c r="AL99" s="312"/>
      <c r="AM99" s="312"/>
      <c r="AN99" s="311">
        <f t="shared" si="0"/>
        <v>0</v>
      </c>
      <c r="AO99" s="312"/>
      <c r="AP99" s="312"/>
      <c r="AQ99" s="105" t="s">
        <v>92</v>
      </c>
      <c r="AR99" s="60"/>
      <c r="AS99" s="106">
        <v>0</v>
      </c>
      <c r="AT99" s="107">
        <f t="shared" si="1"/>
        <v>0</v>
      </c>
      <c r="AU99" s="108">
        <f>'33 - Čerpací stanice'!P124</f>
        <v>0</v>
      </c>
      <c r="AV99" s="107">
        <f>'33 - Čerpací stanice'!J35</f>
        <v>0</v>
      </c>
      <c r="AW99" s="107">
        <f>'33 - Čerpací stanice'!J36</f>
        <v>0</v>
      </c>
      <c r="AX99" s="107">
        <f>'33 - Čerpací stanice'!J37</f>
        <v>0</v>
      </c>
      <c r="AY99" s="107">
        <f>'33 - Čerpací stanice'!J38</f>
        <v>0</v>
      </c>
      <c r="AZ99" s="107">
        <f>'33 - Čerpací stanice'!F35</f>
        <v>0</v>
      </c>
      <c r="BA99" s="107">
        <f>'33 - Čerpací stanice'!F36</f>
        <v>0</v>
      </c>
      <c r="BB99" s="107">
        <f>'33 - Čerpací stanice'!F37</f>
        <v>0</v>
      </c>
      <c r="BC99" s="107">
        <f>'33 - Čerpací stanice'!F38</f>
        <v>0</v>
      </c>
      <c r="BD99" s="109">
        <f>'33 - Čerpací stanice'!F39</f>
        <v>0</v>
      </c>
      <c r="BT99" s="110" t="s">
        <v>88</v>
      </c>
      <c r="BV99" s="110" t="s">
        <v>81</v>
      </c>
      <c r="BW99" s="110" t="s">
        <v>102</v>
      </c>
      <c r="BX99" s="110" t="s">
        <v>87</v>
      </c>
      <c r="CL99" s="110" t="s">
        <v>1</v>
      </c>
    </row>
    <row r="100" spans="1:91" s="7" customFormat="1" ht="16.5" customHeight="1">
      <c r="B100" s="93"/>
      <c r="C100" s="94"/>
      <c r="D100" s="283" t="s">
        <v>103</v>
      </c>
      <c r="E100" s="283"/>
      <c r="F100" s="283"/>
      <c r="G100" s="283"/>
      <c r="H100" s="283"/>
      <c r="I100" s="95"/>
      <c r="J100" s="283" t="s">
        <v>104</v>
      </c>
      <c r="K100" s="283"/>
      <c r="L100" s="283"/>
      <c r="M100" s="283"/>
      <c r="N100" s="283"/>
      <c r="O100" s="283"/>
      <c r="P100" s="283"/>
      <c r="Q100" s="283"/>
      <c r="R100" s="283"/>
      <c r="S100" s="283"/>
      <c r="T100" s="283"/>
      <c r="U100" s="283"/>
      <c r="V100" s="283"/>
      <c r="W100" s="283"/>
      <c r="X100" s="283"/>
      <c r="Y100" s="283"/>
      <c r="Z100" s="283"/>
      <c r="AA100" s="283"/>
      <c r="AB100" s="283"/>
      <c r="AC100" s="283"/>
      <c r="AD100" s="283"/>
      <c r="AE100" s="283"/>
      <c r="AF100" s="283"/>
      <c r="AG100" s="309">
        <f>ROUND(SUM(AG101:AG102),2)</f>
        <v>0</v>
      </c>
      <c r="AH100" s="310"/>
      <c r="AI100" s="310"/>
      <c r="AJ100" s="310"/>
      <c r="AK100" s="310"/>
      <c r="AL100" s="310"/>
      <c r="AM100" s="310"/>
      <c r="AN100" s="317">
        <f t="shared" si="0"/>
        <v>0</v>
      </c>
      <c r="AO100" s="310"/>
      <c r="AP100" s="310"/>
      <c r="AQ100" s="96" t="s">
        <v>85</v>
      </c>
      <c r="AR100" s="97"/>
      <c r="AS100" s="98">
        <f>ROUND(SUM(AS101:AS102),2)</f>
        <v>0</v>
      </c>
      <c r="AT100" s="99">
        <f t="shared" si="1"/>
        <v>0</v>
      </c>
      <c r="AU100" s="100">
        <f>ROUND(SUM(AU101:AU102),5)</f>
        <v>0</v>
      </c>
      <c r="AV100" s="99">
        <f>ROUND(AZ100*L29,2)</f>
        <v>0</v>
      </c>
      <c r="AW100" s="99">
        <f>ROUND(BA100*L30,2)</f>
        <v>0</v>
      </c>
      <c r="AX100" s="99">
        <f>ROUND(BB100*L29,2)</f>
        <v>0</v>
      </c>
      <c r="AY100" s="99">
        <f>ROUND(BC100*L30,2)</f>
        <v>0</v>
      </c>
      <c r="AZ100" s="99">
        <f>ROUND(SUM(AZ101:AZ102),2)</f>
        <v>0</v>
      </c>
      <c r="BA100" s="99">
        <f>ROUND(SUM(BA101:BA102),2)</f>
        <v>0</v>
      </c>
      <c r="BB100" s="99">
        <f>ROUND(SUM(BB101:BB102),2)</f>
        <v>0</v>
      </c>
      <c r="BC100" s="99">
        <f>ROUND(SUM(BC101:BC102),2)</f>
        <v>0</v>
      </c>
      <c r="BD100" s="101">
        <f>ROUND(SUM(BD101:BD102),2)</f>
        <v>0</v>
      </c>
      <c r="BS100" s="102" t="s">
        <v>78</v>
      </c>
      <c r="BT100" s="102" t="s">
        <v>86</v>
      </c>
      <c r="BU100" s="102" t="s">
        <v>80</v>
      </c>
      <c r="BV100" s="102" t="s">
        <v>81</v>
      </c>
      <c r="BW100" s="102" t="s">
        <v>105</v>
      </c>
      <c r="BX100" s="102" t="s">
        <v>5</v>
      </c>
      <c r="CL100" s="102" t="s">
        <v>1</v>
      </c>
      <c r="CM100" s="102" t="s">
        <v>88</v>
      </c>
    </row>
    <row r="101" spans="1:91" s="4" customFormat="1" ht="16.5" customHeight="1">
      <c r="A101" s="103" t="s">
        <v>89</v>
      </c>
      <c r="B101" s="58"/>
      <c r="C101" s="104"/>
      <c r="D101" s="104"/>
      <c r="E101" s="284" t="s">
        <v>106</v>
      </c>
      <c r="F101" s="284"/>
      <c r="G101" s="284"/>
      <c r="H101" s="284"/>
      <c r="I101" s="284"/>
      <c r="J101" s="104"/>
      <c r="K101" s="284" t="s">
        <v>107</v>
      </c>
      <c r="L101" s="284"/>
      <c r="M101" s="284"/>
      <c r="N101" s="284"/>
      <c r="O101" s="284"/>
      <c r="P101" s="284"/>
      <c r="Q101" s="284"/>
      <c r="R101" s="284"/>
      <c r="S101" s="284"/>
      <c r="T101" s="284"/>
      <c r="U101" s="284"/>
      <c r="V101" s="284"/>
      <c r="W101" s="284"/>
      <c r="X101" s="284"/>
      <c r="Y101" s="284"/>
      <c r="Z101" s="284"/>
      <c r="AA101" s="284"/>
      <c r="AB101" s="284"/>
      <c r="AC101" s="284"/>
      <c r="AD101" s="284"/>
      <c r="AE101" s="284"/>
      <c r="AF101" s="284"/>
      <c r="AG101" s="311">
        <f>'40 - Splašková kanalizace'!J32</f>
        <v>0</v>
      </c>
      <c r="AH101" s="312"/>
      <c r="AI101" s="312"/>
      <c r="AJ101" s="312"/>
      <c r="AK101" s="312"/>
      <c r="AL101" s="312"/>
      <c r="AM101" s="312"/>
      <c r="AN101" s="311">
        <f t="shared" si="0"/>
        <v>0</v>
      </c>
      <c r="AO101" s="312"/>
      <c r="AP101" s="312"/>
      <c r="AQ101" s="105" t="s">
        <v>92</v>
      </c>
      <c r="AR101" s="60"/>
      <c r="AS101" s="106">
        <v>0</v>
      </c>
      <c r="AT101" s="107">
        <f t="shared" si="1"/>
        <v>0</v>
      </c>
      <c r="AU101" s="108">
        <f>'40 - Splašková kanalizace'!P128</f>
        <v>0</v>
      </c>
      <c r="AV101" s="107">
        <f>'40 - Splašková kanalizace'!J35</f>
        <v>0</v>
      </c>
      <c r="AW101" s="107">
        <f>'40 - Splašková kanalizace'!J36</f>
        <v>0</v>
      </c>
      <c r="AX101" s="107">
        <f>'40 - Splašková kanalizace'!J37</f>
        <v>0</v>
      </c>
      <c r="AY101" s="107">
        <f>'40 - Splašková kanalizace'!J38</f>
        <v>0</v>
      </c>
      <c r="AZ101" s="107">
        <f>'40 - Splašková kanalizace'!F35</f>
        <v>0</v>
      </c>
      <c r="BA101" s="107">
        <f>'40 - Splašková kanalizace'!F36</f>
        <v>0</v>
      </c>
      <c r="BB101" s="107">
        <f>'40 - Splašková kanalizace'!F37</f>
        <v>0</v>
      </c>
      <c r="BC101" s="107">
        <f>'40 - Splašková kanalizace'!F38</f>
        <v>0</v>
      </c>
      <c r="BD101" s="109">
        <f>'40 - Splašková kanalizace'!F39</f>
        <v>0</v>
      </c>
      <c r="BT101" s="110" t="s">
        <v>88</v>
      </c>
      <c r="BV101" s="110" t="s">
        <v>81</v>
      </c>
      <c r="BW101" s="110" t="s">
        <v>108</v>
      </c>
      <c r="BX101" s="110" t="s">
        <v>105</v>
      </c>
      <c r="CL101" s="110" t="s">
        <v>1</v>
      </c>
    </row>
    <row r="102" spans="1:91" s="4" customFormat="1" ht="16.5" customHeight="1">
      <c r="A102" s="103" t="s">
        <v>89</v>
      </c>
      <c r="B102" s="58"/>
      <c r="C102" s="104"/>
      <c r="D102" s="104"/>
      <c r="E102" s="284" t="s">
        <v>109</v>
      </c>
      <c r="F102" s="284"/>
      <c r="G102" s="284"/>
      <c r="H102" s="284"/>
      <c r="I102" s="284"/>
      <c r="J102" s="104"/>
      <c r="K102" s="284" t="s">
        <v>110</v>
      </c>
      <c r="L102" s="284"/>
      <c r="M102" s="284"/>
      <c r="N102" s="284"/>
      <c r="O102" s="284"/>
      <c r="P102" s="284"/>
      <c r="Q102" s="284"/>
      <c r="R102" s="284"/>
      <c r="S102" s="284"/>
      <c r="T102" s="284"/>
      <c r="U102" s="284"/>
      <c r="V102" s="284"/>
      <c r="W102" s="284"/>
      <c r="X102" s="284"/>
      <c r="Y102" s="284"/>
      <c r="Z102" s="284"/>
      <c r="AA102" s="284"/>
      <c r="AB102" s="284"/>
      <c r="AC102" s="284"/>
      <c r="AD102" s="284"/>
      <c r="AE102" s="284"/>
      <c r="AF102" s="284"/>
      <c r="AG102" s="311">
        <f>'41 - Přípojky splaškové k...'!J32</f>
        <v>0</v>
      </c>
      <c r="AH102" s="312"/>
      <c r="AI102" s="312"/>
      <c r="AJ102" s="312"/>
      <c r="AK102" s="312"/>
      <c r="AL102" s="312"/>
      <c r="AM102" s="312"/>
      <c r="AN102" s="311">
        <f t="shared" si="0"/>
        <v>0</v>
      </c>
      <c r="AO102" s="312"/>
      <c r="AP102" s="312"/>
      <c r="AQ102" s="105" t="s">
        <v>92</v>
      </c>
      <c r="AR102" s="60"/>
      <c r="AS102" s="106">
        <v>0</v>
      </c>
      <c r="AT102" s="107">
        <f t="shared" si="1"/>
        <v>0</v>
      </c>
      <c r="AU102" s="108">
        <f>'41 - Přípojky splaškové k...'!P125</f>
        <v>0</v>
      </c>
      <c r="AV102" s="107">
        <f>'41 - Přípojky splaškové k...'!J35</f>
        <v>0</v>
      </c>
      <c r="AW102" s="107">
        <f>'41 - Přípojky splaškové k...'!J36</f>
        <v>0</v>
      </c>
      <c r="AX102" s="107">
        <f>'41 - Přípojky splaškové k...'!J37</f>
        <v>0</v>
      </c>
      <c r="AY102" s="107">
        <f>'41 - Přípojky splaškové k...'!J38</f>
        <v>0</v>
      </c>
      <c r="AZ102" s="107">
        <f>'41 - Přípojky splaškové k...'!F35</f>
        <v>0</v>
      </c>
      <c r="BA102" s="107">
        <f>'41 - Přípojky splaškové k...'!F36</f>
        <v>0</v>
      </c>
      <c r="BB102" s="107">
        <f>'41 - Přípojky splaškové k...'!F37</f>
        <v>0</v>
      </c>
      <c r="BC102" s="107">
        <f>'41 - Přípojky splaškové k...'!F38</f>
        <v>0</v>
      </c>
      <c r="BD102" s="109">
        <f>'41 - Přípojky splaškové k...'!F39</f>
        <v>0</v>
      </c>
      <c r="BT102" s="110" t="s">
        <v>88</v>
      </c>
      <c r="BV102" s="110" t="s">
        <v>81</v>
      </c>
      <c r="BW102" s="110" t="s">
        <v>111</v>
      </c>
      <c r="BX102" s="110" t="s">
        <v>105</v>
      </c>
      <c r="CL102" s="110" t="s">
        <v>1</v>
      </c>
    </row>
    <row r="103" spans="1:91" s="7" customFormat="1" ht="16.5" customHeight="1">
      <c r="B103" s="93"/>
      <c r="C103" s="94"/>
      <c r="D103" s="283" t="s">
        <v>112</v>
      </c>
      <c r="E103" s="283"/>
      <c r="F103" s="283"/>
      <c r="G103" s="283"/>
      <c r="H103" s="283"/>
      <c r="I103" s="95"/>
      <c r="J103" s="283" t="s">
        <v>113</v>
      </c>
      <c r="K103" s="283"/>
      <c r="L103" s="283"/>
      <c r="M103" s="283"/>
      <c r="N103" s="283"/>
      <c r="O103" s="283"/>
      <c r="P103" s="283"/>
      <c r="Q103" s="283"/>
      <c r="R103" s="283"/>
      <c r="S103" s="283"/>
      <c r="T103" s="283"/>
      <c r="U103" s="283"/>
      <c r="V103" s="283"/>
      <c r="W103" s="283"/>
      <c r="X103" s="283"/>
      <c r="Y103" s="283"/>
      <c r="Z103" s="283"/>
      <c r="AA103" s="283"/>
      <c r="AB103" s="283"/>
      <c r="AC103" s="283"/>
      <c r="AD103" s="283"/>
      <c r="AE103" s="283"/>
      <c r="AF103" s="283"/>
      <c r="AG103" s="309">
        <f>ROUND(SUM(AG104:AG105),2)</f>
        <v>0</v>
      </c>
      <c r="AH103" s="310"/>
      <c r="AI103" s="310"/>
      <c r="AJ103" s="310"/>
      <c r="AK103" s="310"/>
      <c r="AL103" s="310"/>
      <c r="AM103" s="310"/>
      <c r="AN103" s="317">
        <f t="shared" si="0"/>
        <v>0</v>
      </c>
      <c r="AO103" s="310"/>
      <c r="AP103" s="310"/>
      <c r="AQ103" s="96" t="s">
        <v>85</v>
      </c>
      <c r="AR103" s="97"/>
      <c r="AS103" s="98">
        <f>ROUND(SUM(AS104:AS105),2)</f>
        <v>0</v>
      </c>
      <c r="AT103" s="99">
        <f t="shared" si="1"/>
        <v>0</v>
      </c>
      <c r="AU103" s="100">
        <f>ROUND(SUM(AU104:AU105),5)</f>
        <v>0</v>
      </c>
      <c r="AV103" s="99">
        <f>ROUND(AZ103*L29,2)</f>
        <v>0</v>
      </c>
      <c r="AW103" s="99">
        <f>ROUND(BA103*L30,2)</f>
        <v>0</v>
      </c>
      <c r="AX103" s="99">
        <f>ROUND(BB103*L29,2)</f>
        <v>0</v>
      </c>
      <c r="AY103" s="99">
        <f>ROUND(BC103*L30,2)</f>
        <v>0</v>
      </c>
      <c r="AZ103" s="99">
        <f>ROUND(SUM(AZ104:AZ105),2)</f>
        <v>0</v>
      </c>
      <c r="BA103" s="99">
        <f>ROUND(SUM(BA104:BA105),2)</f>
        <v>0</v>
      </c>
      <c r="BB103" s="99">
        <f>ROUND(SUM(BB104:BB105),2)</f>
        <v>0</v>
      </c>
      <c r="BC103" s="99">
        <f>ROUND(SUM(BC104:BC105),2)</f>
        <v>0</v>
      </c>
      <c r="BD103" s="101">
        <f>ROUND(SUM(BD104:BD105),2)</f>
        <v>0</v>
      </c>
      <c r="BS103" s="102" t="s">
        <v>78</v>
      </c>
      <c r="BT103" s="102" t="s">
        <v>86</v>
      </c>
      <c r="BU103" s="102" t="s">
        <v>80</v>
      </c>
      <c r="BV103" s="102" t="s">
        <v>81</v>
      </c>
      <c r="BW103" s="102" t="s">
        <v>114</v>
      </c>
      <c r="BX103" s="102" t="s">
        <v>5</v>
      </c>
      <c r="CL103" s="102" t="s">
        <v>1</v>
      </c>
      <c r="CM103" s="102" t="s">
        <v>88</v>
      </c>
    </row>
    <row r="104" spans="1:91" s="4" customFormat="1" ht="16.5" customHeight="1">
      <c r="A104" s="103" t="s">
        <v>89</v>
      </c>
      <c r="B104" s="58"/>
      <c r="C104" s="104"/>
      <c r="D104" s="104"/>
      <c r="E104" s="284" t="s">
        <v>115</v>
      </c>
      <c r="F104" s="284"/>
      <c r="G104" s="284"/>
      <c r="H104" s="284"/>
      <c r="I104" s="284"/>
      <c r="J104" s="104"/>
      <c r="K104" s="284" t="s">
        <v>116</v>
      </c>
      <c r="L104" s="284"/>
      <c r="M104" s="284"/>
      <c r="N104" s="284"/>
      <c r="O104" s="284"/>
      <c r="P104" s="284"/>
      <c r="Q104" s="284"/>
      <c r="R104" s="284"/>
      <c r="S104" s="284"/>
      <c r="T104" s="284"/>
      <c r="U104" s="284"/>
      <c r="V104" s="284"/>
      <c r="W104" s="284"/>
      <c r="X104" s="284"/>
      <c r="Y104" s="284"/>
      <c r="Z104" s="284"/>
      <c r="AA104" s="284"/>
      <c r="AB104" s="284"/>
      <c r="AC104" s="284"/>
      <c r="AD104" s="284"/>
      <c r="AE104" s="284"/>
      <c r="AF104" s="284"/>
      <c r="AG104" s="311">
        <f>'50 - Vodovod'!J32</f>
        <v>0</v>
      </c>
      <c r="AH104" s="312"/>
      <c r="AI104" s="312"/>
      <c r="AJ104" s="312"/>
      <c r="AK104" s="312"/>
      <c r="AL104" s="312"/>
      <c r="AM104" s="312"/>
      <c r="AN104" s="311">
        <f t="shared" si="0"/>
        <v>0</v>
      </c>
      <c r="AO104" s="312"/>
      <c r="AP104" s="312"/>
      <c r="AQ104" s="105" t="s">
        <v>92</v>
      </c>
      <c r="AR104" s="60"/>
      <c r="AS104" s="106">
        <v>0</v>
      </c>
      <c r="AT104" s="107">
        <f t="shared" si="1"/>
        <v>0</v>
      </c>
      <c r="AU104" s="108">
        <f>'50 - Vodovod'!P126</f>
        <v>0</v>
      </c>
      <c r="AV104" s="107">
        <f>'50 - Vodovod'!J35</f>
        <v>0</v>
      </c>
      <c r="AW104" s="107">
        <f>'50 - Vodovod'!J36</f>
        <v>0</v>
      </c>
      <c r="AX104" s="107">
        <f>'50 - Vodovod'!J37</f>
        <v>0</v>
      </c>
      <c r="AY104" s="107">
        <f>'50 - Vodovod'!J38</f>
        <v>0</v>
      </c>
      <c r="AZ104" s="107">
        <f>'50 - Vodovod'!F35</f>
        <v>0</v>
      </c>
      <c r="BA104" s="107">
        <f>'50 - Vodovod'!F36</f>
        <v>0</v>
      </c>
      <c r="BB104" s="107">
        <f>'50 - Vodovod'!F37</f>
        <v>0</v>
      </c>
      <c r="BC104" s="107">
        <f>'50 - Vodovod'!F38</f>
        <v>0</v>
      </c>
      <c r="BD104" s="109">
        <f>'50 - Vodovod'!F39</f>
        <v>0</v>
      </c>
      <c r="BT104" s="110" t="s">
        <v>88</v>
      </c>
      <c r="BV104" s="110" t="s">
        <v>81</v>
      </c>
      <c r="BW104" s="110" t="s">
        <v>117</v>
      </c>
      <c r="BX104" s="110" t="s">
        <v>114</v>
      </c>
      <c r="CL104" s="110" t="s">
        <v>1</v>
      </c>
    </row>
    <row r="105" spans="1:91" s="4" customFormat="1" ht="16.5" customHeight="1">
      <c r="A105" s="103" t="s">
        <v>89</v>
      </c>
      <c r="B105" s="58"/>
      <c r="C105" s="104"/>
      <c r="D105" s="104"/>
      <c r="E105" s="284" t="s">
        <v>118</v>
      </c>
      <c r="F105" s="284"/>
      <c r="G105" s="284"/>
      <c r="H105" s="284"/>
      <c r="I105" s="284"/>
      <c r="J105" s="104"/>
      <c r="K105" s="284" t="s">
        <v>119</v>
      </c>
      <c r="L105" s="284"/>
      <c r="M105" s="284"/>
      <c r="N105" s="284"/>
      <c r="O105" s="284"/>
      <c r="P105" s="284"/>
      <c r="Q105" s="284"/>
      <c r="R105" s="284"/>
      <c r="S105" s="284"/>
      <c r="T105" s="284"/>
      <c r="U105" s="284"/>
      <c r="V105" s="284"/>
      <c r="W105" s="284"/>
      <c r="X105" s="284"/>
      <c r="Y105" s="284"/>
      <c r="Z105" s="284"/>
      <c r="AA105" s="284"/>
      <c r="AB105" s="284"/>
      <c r="AC105" s="284"/>
      <c r="AD105" s="284"/>
      <c r="AE105" s="284"/>
      <c r="AF105" s="284"/>
      <c r="AG105" s="311">
        <f>'51 - Vodovodní přípojky'!J32</f>
        <v>0</v>
      </c>
      <c r="AH105" s="312"/>
      <c r="AI105" s="312"/>
      <c r="AJ105" s="312"/>
      <c r="AK105" s="312"/>
      <c r="AL105" s="312"/>
      <c r="AM105" s="312"/>
      <c r="AN105" s="311">
        <f t="shared" si="0"/>
        <v>0</v>
      </c>
      <c r="AO105" s="312"/>
      <c r="AP105" s="312"/>
      <c r="AQ105" s="105" t="s">
        <v>92</v>
      </c>
      <c r="AR105" s="60"/>
      <c r="AS105" s="106">
        <v>0</v>
      </c>
      <c r="AT105" s="107">
        <f t="shared" si="1"/>
        <v>0</v>
      </c>
      <c r="AU105" s="108">
        <f>'51 - Vodovodní přípojky'!P125</f>
        <v>0</v>
      </c>
      <c r="AV105" s="107">
        <f>'51 - Vodovodní přípojky'!J35</f>
        <v>0</v>
      </c>
      <c r="AW105" s="107">
        <f>'51 - Vodovodní přípojky'!J36</f>
        <v>0</v>
      </c>
      <c r="AX105" s="107">
        <f>'51 - Vodovodní přípojky'!J37</f>
        <v>0</v>
      </c>
      <c r="AY105" s="107">
        <f>'51 - Vodovodní přípojky'!J38</f>
        <v>0</v>
      </c>
      <c r="AZ105" s="107">
        <f>'51 - Vodovodní přípojky'!F35</f>
        <v>0</v>
      </c>
      <c r="BA105" s="107">
        <f>'51 - Vodovodní přípojky'!F36</f>
        <v>0</v>
      </c>
      <c r="BB105" s="107">
        <f>'51 - Vodovodní přípojky'!F37</f>
        <v>0</v>
      </c>
      <c r="BC105" s="107">
        <f>'51 - Vodovodní přípojky'!F38</f>
        <v>0</v>
      </c>
      <c r="BD105" s="109">
        <f>'51 - Vodovodní přípojky'!F39</f>
        <v>0</v>
      </c>
      <c r="BT105" s="110" t="s">
        <v>88</v>
      </c>
      <c r="BV105" s="110" t="s">
        <v>81</v>
      </c>
      <c r="BW105" s="110" t="s">
        <v>120</v>
      </c>
      <c r="BX105" s="110" t="s">
        <v>114</v>
      </c>
      <c r="CL105" s="110" t="s">
        <v>1</v>
      </c>
    </row>
    <row r="106" spans="1:91" s="7" customFormat="1" ht="16.5" customHeight="1">
      <c r="B106" s="93"/>
      <c r="C106" s="94"/>
      <c r="D106" s="283" t="s">
        <v>121</v>
      </c>
      <c r="E106" s="283"/>
      <c r="F106" s="283"/>
      <c r="G106" s="283"/>
      <c r="H106" s="283"/>
      <c r="I106" s="95"/>
      <c r="J106" s="283" t="s">
        <v>122</v>
      </c>
      <c r="K106" s="283"/>
      <c r="L106" s="283"/>
      <c r="M106" s="283"/>
      <c r="N106" s="283"/>
      <c r="O106" s="283"/>
      <c r="P106" s="283"/>
      <c r="Q106" s="283"/>
      <c r="R106" s="283"/>
      <c r="S106" s="283"/>
      <c r="T106" s="283"/>
      <c r="U106" s="283"/>
      <c r="V106" s="283"/>
      <c r="W106" s="283"/>
      <c r="X106" s="283"/>
      <c r="Y106" s="283"/>
      <c r="Z106" s="283"/>
      <c r="AA106" s="283"/>
      <c r="AB106" s="283"/>
      <c r="AC106" s="283"/>
      <c r="AD106" s="283"/>
      <c r="AE106" s="283"/>
      <c r="AF106" s="283"/>
      <c r="AG106" s="309">
        <f>ROUND(SUM(AG107:AG108),2)</f>
        <v>0</v>
      </c>
      <c r="AH106" s="310"/>
      <c r="AI106" s="310"/>
      <c r="AJ106" s="310"/>
      <c r="AK106" s="310"/>
      <c r="AL106" s="310"/>
      <c r="AM106" s="310"/>
      <c r="AN106" s="317">
        <f t="shared" si="0"/>
        <v>0</v>
      </c>
      <c r="AO106" s="310"/>
      <c r="AP106" s="310"/>
      <c r="AQ106" s="96" t="s">
        <v>85</v>
      </c>
      <c r="AR106" s="97"/>
      <c r="AS106" s="98">
        <f>ROUND(SUM(AS107:AS108),2)</f>
        <v>0</v>
      </c>
      <c r="AT106" s="99">
        <f t="shared" si="1"/>
        <v>0</v>
      </c>
      <c r="AU106" s="100">
        <f>ROUND(SUM(AU107:AU108),5)</f>
        <v>0</v>
      </c>
      <c r="AV106" s="99">
        <f>ROUND(AZ106*L29,2)</f>
        <v>0</v>
      </c>
      <c r="AW106" s="99">
        <f>ROUND(BA106*L30,2)</f>
        <v>0</v>
      </c>
      <c r="AX106" s="99">
        <f>ROUND(BB106*L29,2)</f>
        <v>0</v>
      </c>
      <c r="AY106" s="99">
        <f>ROUND(BC106*L30,2)</f>
        <v>0</v>
      </c>
      <c r="AZ106" s="99">
        <f>ROUND(SUM(AZ107:AZ108),2)</f>
        <v>0</v>
      </c>
      <c r="BA106" s="99">
        <f>ROUND(SUM(BA107:BA108),2)</f>
        <v>0</v>
      </c>
      <c r="BB106" s="99">
        <f>ROUND(SUM(BB107:BB108),2)</f>
        <v>0</v>
      </c>
      <c r="BC106" s="99">
        <f>ROUND(SUM(BC107:BC108),2)</f>
        <v>0</v>
      </c>
      <c r="BD106" s="101">
        <f>ROUND(SUM(BD107:BD108),2)</f>
        <v>0</v>
      </c>
      <c r="BS106" s="102" t="s">
        <v>78</v>
      </c>
      <c r="BT106" s="102" t="s">
        <v>86</v>
      </c>
      <c r="BU106" s="102" t="s">
        <v>80</v>
      </c>
      <c r="BV106" s="102" t="s">
        <v>81</v>
      </c>
      <c r="BW106" s="102" t="s">
        <v>123</v>
      </c>
      <c r="BX106" s="102" t="s">
        <v>5</v>
      </c>
      <c r="CL106" s="102" t="s">
        <v>1</v>
      </c>
      <c r="CM106" s="102" t="s">
        <v>88</v>
      </c>
    </row>
    <row r="107" spans="1:91" s="4" customFormat="1" ht="16.5" customHeight="1">
      <c r="A107" s="103" t="s">
        <v>89</v>
      </c>
      <c r="B107" s="58"/>
      <c r="C107" s="104"/>
      <c r="D107" s="104"/>
      <c r="E107" s="284" t="s">
        <v>124</v>
      </c>
      <c r="F107" s="284"/>
      <c r="G107" s="284"/>
      <c r="H107" s="284"/>
      <c r="I107" s="284"/>
      <c r="J107" s="104"/>
      <c r="K107" s="284" t="s">
        <v>125</v>
      </c>
      <c r="L107" s="284"/>
      <c r="M107" s="284"/>
      <c r="N107" s="284"/>
      <c r="O107" s="284"/>
      <c r="P107" s="284"/>
      <c r="Q107" s="284"/>
      <c r="R107" s="284"/>
      <c r="S107" s="284"/>
      <c r="T107" s="284"/>
      <c r="U107" s="284"/>
      <c r="V107" s="284"/>
      <c r="W107" s="284"/>
      <c r="X107" s="284"/>
      <c r="Y107" s="284"/>
      <c r="Z107" s="284"/>
      <c r="AA107" s="284"/>
      <c r="AB107" s="284"/>
      <c r="AC107" s="284"/>
      <c r="AD107" s="284"/>
      <c r="AE107" s="284"/>
      <c r="AF107" s="284"/>
      <c r="AG107" s="311">
        <f>'60 - Plynovod'!J32</f>
        <v>0</v>
      </c>
      <c r="AH107" s="312"/>
      <c r="AI107" s="312"/>
      <c r="AJ107" s="312"/>
      <c r="AK107" s="312"/>
      <c r="AL107" s="312"/>
      <c r="AM107" s="312"/>
      <c r="AN107" s="311">
        <f t="shared" si="0"/>
        <v>0</v>
      </c>
      <c r="AO107" s="312"/>
      <c r="AP107" s="312"/>
      <c r="AQ107" s="105" t="s">
        <v>92</v>
      </c>
      <c r="AR107" s="60"/>
      <c r="AS107" s="106">
        <v>0</v>
      </c>
      <c r="AT107" s="107">
        <f t="shared" si="1"/>
        <v>0</v>
      </c>
      <c r="AU107" s="108">
        <f>'60 - Plynovod'!P126</f>
        <v>0</v>
      </c>
      <c r="AV107" s="107">
        <f>'60 - Plynovod'!J35</f>
        <v>0</v>
      </c>
      <c r="AW107" s="107">
        <f>'60 - Plynovod'!J36</f>
        <v>0</v>
      </c>
      <c r="AX107" s="107">
        <f>'60 - Plynovod'!J37</f>
        <v>0</v>
      </c>
      <c r="AY107" s="107">
        <f>'60 - Plynovod'!J38</f>
        <v>0</v>
      </c>
      <c r="AZ107" s="107">
        <f>'60 - Plynovod'!F35</f>
        <v>0</v>
      </c>
      <c r="BA107" s="107">
        <f>'60 - Plynovod'!F36</f>
        <v>0</v>
      </c>
      <c r="BB107" s="107">
        <f>'60 - Plynovod'!F37</f>
        <v>0</v>
      </c>
      <c r="BC107" s="107">
        <f>'60 - Plynovod'!F38</f>
        <v>0</v>
      </c>
      <c r="BD107" s="109">
        <f>'60 - Plynovod'!F39</f>
        <v>0</v>
      </c>
      <c r="BT107" s="110" t="s">
        <v>88</v>
      </c>
      <c r="BV107" s="110" t="s">
        <v>81</v>
      </c>
      <c r="BW107" s="110" t="s">
        <v>126</v>
      </c>
      <c r="BX107" s="110" t="s">
        <v>123</v>
      </c>
      <c r="CL107" s="110" t="s">
        <v>1</v>
      </c>
    </row>
    <row r="108" spans="1:91" s="4" customFormat="1" ht="16.5" customHeight="1">
      <c r="A108" s="103" t="s">
        <v>89</v>
      </c>
      <c r="B108" s="58"/>
      <c r="C108" s="104"/>
      <c r="D108" s="104"/>
      <c r="E108" s="284" t="s">
        <v>127</v>
      </c>
      <c r="F108" s="284"/>
      <c r="G108" s="284"/>
      <c r="H108" s="284"/>
      <c r="I108" s="284"/>
      <c r="J108" s="104"/>
      <c r="K108" s="284" t="s">
        <v>128</v>
      </c>
      <c r="L108" s="284"/>
      <c r="M108" s="284"/>
      <c r="N108" s="284"/>
      <c r="O108" s="284"/>
      <c r="P108" s="284"/>
      <c r="Q108" s="284"/>
      <c r="R108" s="284"/>
      <c r="S108" s="284"/>
      <c r="T108" s="284"/>
      <c r="U108" s="284"/>
      <c r="V108" s="284"/>
      <c r="W108" s="284"/>
      <c r="X108" s="284"/>
      <c r="Y108" s="284"/>
      <c r="Z108" s="284"/>
      <c r="AA108" s="284"/>
      <c r="AB108" s="284"/>
      <c r="AC108" s="284"/>
      <c r="AD108" s="284"/>
      <c r="AE108" s="284"/>
      <c r="AF108" s="284"/>
      <c r="AG108" s="311">
        <f>'61 - Plynovodní přípolky'!J32</f>
        <v>0</v>
      </c>
      <c r="AH108" s="312"/>
      <c r="AI108" s="312"/>
      <c r="AJ108" s="312"/>
      <c r="AK108" s="312"/>
      <c r="AL108" s="312"/>
      <c r="AM108" s="312"/>
      <c r="AN108" s="311">
        <f t="shared" si="0"/>
        <v>0</v>
      </c>
      <c r="AO108" s="312"/>
      <c r="AP108" s="312"/>
      <c r="AQ108" s="105" t="s">
        <v>92</v>
      </c>
      <c r="AR108" s="60"/>
      <c r="AS108" s="106">
        <v>0</v>
      </c>
      <c r="AT108" s="107">
        <f t="shared" si="1"/>
        <v>0</v>
      </c>
      <c r="AU108" s="108">
        <f>'61 - Plynovodní přípolky'!P126</f>
        <v>0</v>
      </c>
      <c r="AV108" s="107">
        <f>'61 - Plynovodní přípolky'!J35</f>
        <v>0</v>
      </c>
      <c r="AW108" s="107">
        <f>'61 - Plynovodní přípolky'!J36</f>
        <v>0</v>
      </c>
      <c r="AX108" s="107">
        <f>'61 - Plynovodní přípolky'!J37</f>
        <v>0</v>
      </c>
      <c r="AY108" s="107">
        <f>'61 - Plynovodní přípolky'!J38</f>
        <v>0</v>
      </c>
      <c r="AZ108" s="107">
        <f>'61 - Plynovodní přípolky'!F35</f>
        <v>0</v>
      </c>
      <c r="BA108" s="107">
        <f>'61 - Plynovodní přípolky'!F36</f>
        <v>0</v>
      </c>
      <c r="BB108" s="107">
        <f>'61 - Plynovodní přípolky'!F37</f>
        <v>0</v>
      </c>
      <c r="BC108" s="107">
        <f>'61 - Plynovodní přípolky'!F38</f>
        <v>0</v>
      </c>
      <c r="BD108" s="109">
        <f>'61 - Plynovodní přípolky'!F39</f>
        <v>0</v>
      </c>
      <c r="BT108" s="110" t="s">
        <v>88</v>
      </c>
      <c r="BV108" s="110" t="s">
        <v>81</v>
      </c>
      <c r="BW108" s="110" t="s">
        <v>129</v>
      </c>
      <c r="BX108" s="110" t="s">
        <v>123</v>
      </c>
      <c r="CL108" s="110" t="s">
        <v>1</v>
      </c>
    </row>
    <row r="109" spans="1:91" s="7" customFormat="1" ht="16.5" customHeight="1">
      <c r="A109" s="103" t="s">
        <v>89</v>
      </c>
      <c r="B109" s="93"/>
      <c r="C109" s="94"/>
      <c r="D109" s="283" t="s">
        <v>130</v>
      </c>
      <c r="E109" s="283"/>
      <c r="F109" s="283"/>
      <c r="G109" s="283"/>
      <c r="H109" s="283"/>
      <c r="I109" s="95"/>
      <c r="J109" s="283" t="s">
        <v>131</v>
      </c>
      <c r="K109" s="283"/>
      <c r="L109" s="283"/>
      <c r="M109" s="283"/>
      <c r="N109" s="283"/>
      <c r="O109" s="283"/>
      <c r="P109" s="283"/>
      <c r="Q109" s="283"/>
      <c r="R109" s="283"/>
      <c r="S109" s="283"/>
      <c r="T109" s="283"/>
      <c r="U109" s="283"/>
      <c r="V109" s="283"/>
      <c r="W109" s="283"/>
      <c r="X109" s="283"/>
      <c r="Y109" s="283"/>
      <c r="Z109" s="283"/>
      <c r="AA109" s="283"/>
      <c r="AB109" s="283"/>
      <c r="AC109" s="283"/>
      <c r="AD109" s="283"/>
      <c r="AE109" s="283"/>
      <c r="AF109" s="283"/>
      <c r="AG109" s="317">
        <f>'99 - Vedlejší náklady'!J30</f>
        <v>0</v>
      </c>
      <c r="AH109" s="310"/>
      <c r="AI109" s="310"/>
      <c r="AJ109" s="310"/>
      <c r="AK109" s="310"/>
      <c r="AL109" s="310"/>
      <c r="AM109" s="310"/>
      <c r="AN109" s="317">
        <f t="shared" si="0"/>
        <v>0</v>
      </c>
      <c r="AO109" s="310"/>
      <c r="AP109" s="310"/>
      <c r="AQ109" s="96" t="s">
        <v>85</v>
      </c>
      <c r="AR109" s="97"/>
      <c r="AS109" s="111">
        <v>0</v>
      </c>
      <c r="AT109" s="112">
        <f t="shared" si="1"/>
        <v>0</v>
      </c>
      <c r="AU109" s="113">
        <f>'99 - Vedlejší náklady'!P118</f>
        <v>0</v>
      </c>
      <c r="AV109" s="112">
        <f>'99 - Vedlejší náklady'!J33</f>
        <v>0</v>
      </c>
      <c r="AW109" s="112">
        <f>'99 - Vedlejší náklady'!J34</f>
        <v>0</v>
      </c>
      <c r="AX109" s="112">
        <f>'99 - Vedlejší náklady'!J35</f>
        <v>0</v>
      </c>
      <c r="AY109" s="112">
        <f>'99 - Vedlejší náklady'!J36</f>
        <v>0</v>
      </c>
      <c r="AZ109" s="112">
        <f>'99 - Vedlejší náklady'!F33</f>
        <v>0</v>
      </c>
      <c r="BA109" s="112">
        <f>'99 - Vedlejší náklady'!F34</f>
        <v>0</v>
      </c>
      <c r="BB109" s="112">
        <f>'99 - Vedlejší náklady'!F35</f>
        <v>0</v>
      </c>
      <c r="BC109" s="112">
        <f>'99 - Vedlejší náklady'!F36</f>
        <v>0</v>
      </c>
      <c r="BD109" s="114">
        <f>'99 - Vedlejší náklady'!F37</f>
        <v>0</v>
      </c>
      <c r="BT109" s="102" t="s">
        <v>86</v>
      </c>
      <c r="BV109" s="102" t="s">
        <v>81</v>
      </c>
      <c r="BW109" s="102" t="s">
        <v>132</v>
      </c>
      <c r="BX109" s="102" t="s">
        <v>5</v>
      </c>
      <c r="CL109" s="102" t="s">
        <v>1</v>
      </c>
      <c r="CM109" s="102" t="s">
        <v>88</v>
      </c>
    </row>
    <row r="110" spans="1:91" s="2" customFormat="1" ht="30" customHeight="1">
      <c r="A110" s="34"/>
      <c r="B110" s="35"/>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9"/>
      <c r="AS110" s="34"/>
      <c r="AT110" s="34"/>
      <c r="AU110" s="34"/>
      <c r="AV110" s="34"/>
      <c r="AW110" s="34"/>
      <c r="AX110" s="34"/>
      <c r="AY110" s="34"/>
      <c r="AZ110" s="34"/>
      <c r="BA110" s="34"/>
      <c r="BB110" s="34"/>
      <c r="BC110" s="34"/>
      <c r="BD110" s="34"/>
      <c r="BE110" s="34"/>
    </row>
    <row r="111" spans="1:91" s="2" customFormat="1" ht="6.95" customHeight="1">
      <c r="A111" s="34"/>
      <c r="B111" s="54"/>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39"/>
      <c r="AS111" s="34"/>
      <c r="AT111" s="34"/>
      <c r="AU111" s="34"/>
      <c r="AV111" s="34"/>
      <c r="AW111" s="34"/>
      <c r="AX111" s="34"/>
      <c r="AY111" s="34"/>
      <c r="AZ111" s="34"/>
      <c r="BA111" s="34"/>
      <c r="BB111" s="34"/>
      <c r="BC111" s="34"/>
      <c r="BD111" s="34"/>
      <c r="BE111" s="34"/>
    </row>
  </sheetData>
  <sheetProtection algorithmName="SHA-512" hashValue="12MpTm0oPwjzljRuehNRLBRqwZq9f6DySDKMDQy4odpT5r6sgKhOlIsZxWI5T60rAWqPiessY7ycnbzNRRJE/A==" saltValue="KwlJvjapTQdtSaxm/KKoLh0UK0FHNpq3VoYvhWSMkGnv1zQ/3S3RFZUMW3BSQ5Kk6L+dp+cDXkpqLSxolC9qtA==" spinCount="100000" sheet="1" objects="1" scenarios="1" formatColumns="0" formatRows="0"/>
  <mergeCells count="98">
    <mergeCell ref="AN107:AP107"/>
    <mergeCell ref="AG107:AM107"/>
    <mergeCell ref="AN108:AP108"/>
    <mergeCell ref="AG108:AM108"/>
    <mergeCell ref="AN109:AP109"/>
    <mergeCell ref="AG109:AM109"/>
    <mergeCell ref="AS89:AT91"/>
    <mergeCell ref="AN105:AP105"/>
    <mergeCell ref="AG105:AM105"/>
    <mergeCell ref="AN106:AP106"/>
    <mergeCell ref="AG106:AM106"/>
    <mergeCell ref="AN94:AP94"/>
    <mergeCell ref="AR2:BE2"/>
    <mergeCell ref="AG100:AM100"/>
    <mergeCell ref="AG102:AM102"/>
    <mergeCell ref="AG101:AM101"/>
    <mergeCell ref="AG103:AM103"/>
    <mergeCell ref="AG98:AM98"/>
    <mergeCell ref="AG92:AM92"/>
    <mergeCell ref="AG99:AM99"/>
    <mergeCell ref="AG95:AM95"/>
    <mergeCell ref="AG96:AM96"/>
    <mergeCell ref="AG97:AM97"/>
    <mergeCell ref="AM87:AN87"/>
    <mergeCell ref="AM89:AP89"/>
    <mergeCell ref="AM90:AP90"/>
    <mergeCell ref="AN96:AP96"/>
    <mergeCell ref="AN103:AP103"/>
    <mergeCell ref="L33:P33"/>
    <mergeCell ref="AK33:AO33"/>
    <mergeCell ref="W33:AE33"/>
    <mergeCell ref="AK35:AO35"/>
    <mergeCell ref="X35:AB35"/>
    <mergeCell ref="W31:AE31"/>
    <mergeCell ref="L31:P31"/>
    <mergeCell ref="L32:P32"/>
    <mergeCell ref="W32:AE32"/>
    <mergeCell ref="AK32:AO32"/>
    <mergeCell ref="BE5:BE34"/>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E107:I107"/>
    <mergeCell ref="K107:AF107"/>
    <mergeCell ref="E108:I108"/>
    <mergeCell ref="K108:AF108"/>
    <mergeCell ref="D109:H109"/>
    <mergeCell ref="J109:AF109"/>
    <mergeCell ref="L85:AO85"/>
    <mergeCell ref="E105:I105"/>
    <mergeCell ref="K105:AF105"/>
    <mergeCell ref="D106:H106"/>
    <mergeCell ref="J106:AF106"/>
    <mergeCell ref="AG94:AM94"/>
    <mergeCell ref="AG104:AM104"/>
    <mergeCell ref="AN104:AP104"/>
    <mergeCell ref="AN100:AP100"/>
    <mergeCell ref="AN92:AP92"/>
    <mergeCell ref="AN99:AP99"/>
    <mergeCell ref="AN95:AP95"/>
    <mergeCell ref="AN97:AP97"/>
    <mergeCell ref="AN101:AP101"/>
    <mergeCell ref="AN102:AP102"/>
    <mergeCell ref="AN98:AP98"/>
    <mergeCell ref="E104:I104"/>
    <mergeCell ref="E98:I98"/>
    <mergeCell ref="E102:I102"/>
    <mergeCell ref="I92:AF92"/>
    <mergeCell ref="J95:AF95"/>
    <mergeCell ref="J103:AF103"/>
    <mergeCell ref="J100:AF100"/>
    <mergeCell ref="K101:AF101"/>
    <mergeCell ref="K104:AF104"/>
    <mergeCell ref="K98:AF98"/>
    <mergeCell ref="K97:AF97"/>
    <mergeCell ref="K99:AF99"/>
    <mergeCell ref="K96:AF96"/>
    <mergeCell ref="K102:AF102"/>
    <mergeCell ref="C92:G92"/>
    <mergeCell ref="D95:H95"/>
    <mergeCell ref="D103:H103"/>
    <mergeCell ref="D100:H100"/>
    <mergeCell ref="E99:I99"/>
    <mergeCell ref="E97:I97"/>
    <mergeCell ref="E96:I96"/>
    <mergeCell ref="E101:I101"/>
  </mergeCells>
  <hyperlinks>
    <hyperlink ref="A96" location="'30 - Dešťová kanalizace'!C2" display="/"/>
    <hyperlink ref="A97" location="'31 - Přípojky dešťové kan...'!C2" display="/"/>
    <hyperlink ref="A98" location="'32 - Retenční nádrž'!C2" display="/"/>
    <hyperlink ref="A99" location="'33 - Čerpací stanice'!C2" display="/"/>
    <hyperlink ref="A101" location="'40 - Splašková kanalizace'!C2" display="/"/>
    <hyperlink ref="A102" location="'41 - Přípojky splaškové k...'!C2" display="/"/>
    <hyperlink ref="A104" location="'50 - Vodovod'!C2" display="/"/>
    <hyperlink ref="A105" location="'51 - Vodovodní přípojky'!C2" display="/"/>
    <hyperlink ref="A107" location="'60 - Plynovod'!C2" display="/"/>
    <hyperlink ref="A108" location="'61 - Plynovodní přípolky'!C2" display="/"/>
    <hyperlink ref="A109" location="'99 - Vedlejší náklady'!C2" display="/"/>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80"/>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56" s="1" customFormat="1" ht="36.950000000000003" customHeight="1">
      <c r="L2" s="308"/>
      <c r="M2" s="308"/>
      <c r="N2" s="308"/>
      <c r="O2" s="308"/>
      <c r="P2" s="308"/>
      <c r="Q2" s="308"/>
      <c r="R2" s="308"/>
      <c r="S2" s="308"/>
      <c r="T2" s="308"/>
      <c r="U2" s="308"/>
      <c r="V2" s="308"/>
      <c r="AT2" s="17" t="s">
        <v>126</v>
      </c>
      <c r="AZ2" s="115" t="s">
        <v>133</v>
      </c>
      <c r="BA2" s="115" t="s">
        <v>134</v>
      </c>
      <c r="BB2" s="115" t="s">
        <v>135</v>
      </c>
      <c r="BC2" s="115" t="s">
        <v>1540</v>
      </c>
      <c r="BD2" s="115" t="s">
        <v>88</v>
      </c>
    </row>
    <row r="3" spans="1:56" s="1" customFormat="1" ht="6.95" customHeight="1">
      <c r="B3" s="116"/>
      <c r="C3" s="117"/>
      <c r="D3" s="117"/>
      <c r="E3" s="117"/>
      <c r="F3" s="117"/>
      <c r="G3" s="117"/>
      <c r="H3" s="117"/>
      <c r="I3" s="117"/>
      <c r="J3" s="117"/>
      <c r="K3" s="117"/>
      <c r="L3" s="20"/>
      <c r="AT3" s="17" t="s">
        <v>88</v>
      </c>
      <c r="AZ3" s="115" t="s">
        <v>140</v>
      </c>
      <c r="BA3" s="115" t="s">
        <v>141</v>
      </c>
      <c r="BB3" s="115" t="s">
        <v>142</v>
      </c>
      <c r="BC3" s="115" t="s">
        <v>1541</v>
      </c>
      <c r="BD3" s="115" t="s">
        <v>88</v>
      </c>
    </row>
    <row r="4" spans="1:56" s="1" customFormat="1" ht="24.95" customHeight="1">
      <c r="B4" s="20"/>
      <c r="D4" s="118" t="s">
        <v>139</v>
      </c>
      <c r="L4" s="20"/>
      <c r="M4" s="119" t="s">
        <v>10</v>
      </c>
      <c r="AT4" s="17" t="s">
        <v>4</v>
      </c>
      <c r="AZ4" s="115" t="s">
        <v>147</v>
      </c>
      <c r="BA4" s="115" t="s">
        <v>148</v>
      </c>
      <c r="BB4" s="115" t="s">
        <v>135</v>
      </c>
      <c r="BC4" s="115" t="s">
        <v>1542</v>
      </c>
      <c r="BD4" s="115" t="s">
        <v>88</v>
      </c>
    </row>
    <row r="5" spans="1:56" s="1" customFormat="1" ht="6.95" customHeight="1">
      <c r="B5" s="20"/>
      <c r="L5" s="20"/>
      <c r="AZ5" s="115" t="s">
        <v>144</v>
      </c>
      <c r="BA5" s="115" t="s">
        <v>145</v>
      </c>
      <c r="BB5" s="115" t="s">
        <v>135</v>
      </c>
      <c r="BC5" s="115" t="s">
        <v>1543</v>
      </c>
      <c r="BD5" s="115" t="s">
        <v>88</v>
      </c>
    </row>
    <row r="6" spans="1:56" s="1" customFormat="1" ht="12" customHeight="1">
      <c r="B6" s="20"/>
      <c r="D6" s="120" t="s">
        <v>16</v>
      </c>
      <c r="L6" s="20"/>
    </row>
    <row r="7" spans="1:56" s="1" customFormat="1" ht="16.5" customHeight="1">
      <c r="B7" s="20"/>
      <c r="E7" s="326" t="str">
        <f>'Rekapitulace stavby'!K6</f>
        <v>Příprava Území-Lokalita Petra Cingra ve Starém Bohumíně</v>
      </c>
      <c r="F7" s="327"/>
      <c r="G7" s="327"/>
      <c r="H7" s="327"/>
      <c r="L7" s="20"/>
    </row>
    <row r="8" spans="1:56" s="1" customFormat="1" ht="12" customHeight="1">
      <c r="B8" s="20"/>
      <c r="D8" s="120" t="s">
        <v>153</v>
      </c>
      <c r="L8" s="20"/>
    </row>
    <row r="9" spans="1:56" s="2" customFormat="1" ht="16.5" customHeight="1">
      <c r="A9" s="34"/>
      <c r="B9" s="39"/>
      <c r="C9" s="34"/>
      <c r="D9" s="34"/>
      <c r="E9" s="326" t="s">
        <v>1544</v>
      </c>
      <c r="F9" s="328"/>
      <c r="G9" s="328"/>
      <c r="H9" s="328"/>
      <c r="I9" s="34"/>
      <c r="J9" s="34"/>
      <c r="K9" s="34"/>
      <c r="L9" s="51"/>
      <c r="S9" s="34"/>
      <c r="T9" s="34"/>
      <c r="U9" s="34"/>
      <c r="V9" s="34"/>
      <c r="W9" s="34"/>
      <c r="X9" s="34"/>
      <c r="Y9" s="34"/>
      <c r="Z9" s="34"/>
      <c r="AA9" s="34"/>
      <c r="AB9" s="34"/>
      <c r="AC9" s="34"/>
      <c r="AD9" s="34"/>
      <c r="AE9" s="34"/>
    </row>
    <row r="10" spans="1:56" s="2" customFormat="1" ht="12" customHeight="1">
      <c r="A10" s="34"/>
      <c r="B10" s="39"/>
      <c r="C10" s="34"/>
      <c r="D10" s="120" t="s">
        <v>155</v>
      </c>
      <c r="E10" s="34"/>
      <c r="F10" s="34"/>
      <c r="G10" s="34"/>
      <c r="H10" s="34"/>
      <c r="I10" s="34"/>
      <c r="J10" s="34"/>
      <c r="K10" s="34"/>
      <c r="L10" s="51"/>
      <c r="S10" s="34"/>
      <c r="T10" s="34"/>
      <c r="U10" s="34"/>
      <c r="V10" s="34"/>
      <c r="W10" s="34"/>
      <c r="X10" s="34"/>
      <c r="Y10" s="34"/>
      <c r="Z10" s="34"/>
      <c r="AA10" s="34"/>
      <c r="AB10" s="34"/>
      <c r="AC10" s="34"/>
      <c r="AD10" s="34"/>
      <c r="AE10" s="34"/>
    </row>
    <row r="11" spans="1:56" s="2" customFormat="1" ht="16.5" customHeight="1">
      <c r="A11" s="34"/>
      <c r="B11" s="39"/>
      <c r="C11" s="34"/>
      <c r="D11" s="34"/>
      <c r="E11" s="329" t="s">
        <v>1545</v>
      </c>
      <c r="F11" s="328"/>
      <c r="G11" s="328"/>
      <c r="H11" s="328"/>
      <c r="I11" s="34"/>
      <c r="J11" s="34"/>
      <c r="K11" s="34"/>
      <c r="L11" s="51"/>
      <c r="S11" s="34"/>
      <c r="T11" s="34"/>
      <c r="U11" s="34"/>
      <c r="V11" s="34"/>
      <c r="W11" s="34"/>
      <c r="X11" s="34"/>
      <c r="Y11" s="34"/>
      <c r="Z11" s="34"/>
      <c r="AA11" s="34"/>
      <c r="AB11" s="34"/>
      <c r="AC11" s="34"/>
      <c r="AD11" s="34"/>
      <c r="AE11" s="34"/>
    </row>
    <row r="12" spans="1:56" s="2" customFormat="1" ht="11.25">
      <c r="A12" s="34"/>
      <c r="B12" s="39"/>
      <c r="C12" s="34"/>
      <c r="D12" s="34"/>
      <c r="E12" s="34"/>
      <c r="F12" s="34"/>
      <c r="G12" s="34"/>
      <c r="H12" s="34"/>
      <c r="I12" s="34"/>
      <c r="J12" s="34"/>
      <c r="K12" s="34"/>
      <c r="L12" s="51"/>
      <c r="S12" s="34"/>
      <c r="T12" s="34"/>
      <c r="U12" s="34"/>
      <c r="V12" s="34"/>
      <c r="W12" s="34"/>
      <c r="X12" s="34"/>
      <c r="Y12" s="34"/>
      <c r="Z12" s="34"/>
      <c r="AA12" s="34"/>
      <c r="AB12" s="34"/>
      <c r="AC12" s="34"/>
      <c r="AD12" s="34"/>
      <c r="AE12" s="34"/>
    </row>
    <row r="13" spans="1:56" s="2" customFormat="1" ht="12" customHeight="1">
      <c r="A13" s="34"/>
      <c r="B13" s="39"/>
      <c r="C13" s="34"/>
      <c r="D13" s="120" t="s">
        <v>18</v>
      </c>
      <c r="E13" s="34"/>
      <c r="F13" s="110" t="s">
        <v>1</v>
      </c>
      <c r="G13" s="34"/>
      <c r="H13" s="34"/>
      <c r="I13" s="120" t="s">
        <v>19</v>
      </c>
      <c r="J13" s="110" t="s">
        <v>1</v>
      </c>
      <c r="K13" s="34"/>
      <c r="L13" s="51"/>
      <c r="S13" s="34"/>
      <c r="T13" s="34"/>
      <c r="U13" s="34"/>
      <c r="V13" s="34"/>
      <c r="W13" s="34"/>
      <c r="X13" s="34"/>
      <c r="Y13" s="34"/>
      <c r="Z13" s="34"/>
      <c r="AA13" s="34"/>
      <c r="AB13" s="34"/>
      <c r="AC13" s="34"/>
      <c r="AD13" s="34"/>
      <c r="AE13" s="34"/>
    </row>
    <row r="14" spans="1:56" s="2" customFormat="1" ht="12" customHeight="1">
      <c r="A14" s="34"/>
      <c r="B14" s="39"/>
      <c r="C14" s="34"/>
      <c r="D14" s="120" t="s">
        <v>20</v>
      </c>
      <c r="E14" s="34"/>
      <c r="F14" s="110" t="s">
        <v>21</v>
      </c>
      <c r="G14" s="34"/>
      <c r="H14" s="34"/>
      <c r="I14" s="120" t="s">
        <v>22</v>
      </c>
      <c r="J14" s="121" t="str">
        <f>'Rekapitulace stavby'!AN8</f>
        <v>4. 5. 2021</v>
      </c>
      <c r="K14" s="34"/>
      <c r="L14" s="51"/>
      <c r="S14" s="34"/>
      <c r="T14" s="34"/>
      <c r="U14" s="34"/>
      <c r="V14" s="34"/>
      <c r="W14" s="34"/>
      <c r="X14" s="34"/>
      <c r="Y14" s="34"/>
      <c r="Z14" s="34"/>
      <c r="AA14" s="34"/>
      <c r="AB14" s="34"/>
      <c r="AC14" s="34"/>
      <c r="AD14" s="34"/>
      <c r="AE14" s="34"/>
    </row>
    <row r="15" spans="1:56" s="2" customFormat="1" ht="10.9" customHeight="1">
      <c r="A15" s="34"/>
      <c r="B15" s="39"/>
      <c r="C15" s="34"/>
      <c r="D15" s="34"/>
      <c r="E15" s="34"/>
      <c r="F15" s="34"/>
      <c r="G15" s="34"/>
      <c r="H15" s="34"/>
      <c r="I15" s="34"/>
      <c r="J15" s="34"/>
      <c r="K15" s="34"/>
      <c r="L15" s="51"/>
      <c r="S15" s="34"/>
      <c r="T15" s="34"/>
      <c r="U15" s="34"/>
      <c r="V15" s="34"/>
      <c r="W15" s="34"/>
      <c r="X15" s="34"/>
      <c r="Y15" s="34"/>
      <c r="Z15" s="34"/>
      <c r="AA15" s="34"/>
      <c r="AB15" s="34"/>
      <c r="AC15" s="34"/>
      <c r="AD15" s="34"/>
      <c r="AE15" s="34"/>
    </row>
    <row r="16" spans="1:56" s="2" customFormat="1" ht="12" customHeight="1">
      <c r="A16" s="34"/>
      <c r="B16" s="39"/>
      <c r="C16" s="34"/>
      <c r="D16" s="120" t="s">
        <v>24</v>
      </c>
      <c r="E16" s="34"/>
      <c r="F16" s="34"/>
      <c r="G16" s="34"/>
      <c r="H16" s="34"/>
      <c r="I16" s="120" t="s">
        <v>25</v>
      </c>
      <c r="J16" s="110" t="s">
        <v>1</v>
      </c>
      <c r="K16" s="34"/>
      <c r="L16" s="51"/>
      <c r="S16" s="34"/>
      <c r="T16" s="34"/>
      <c r="U16" s="34"/>
      <c r="V16" s="34"/>
      <c r="W16" s="34"/>
      <c r="X16" s="34"/>
      <c r="Y16" s="34"/>
      <c r="Z16" s="34"/>
      <c r="AA16" s="34"/>
      <c r="AB16" s="34"/>
      <c r="AC16" s="34"/>
      <c r="AD16" s="34"/>
      <c r="AE16" s="34"/>
    </row>
    <row r="17" spans="1:31" s="2" customFormat="1" ht="18" customHeight="1">
      <c r="A17" s="34"/>
      <c r="B17" s="39"/>
      <c r="C17" s="34"/>
      <c r="D17" s="34"/>
      <c r="E17" s="110" t="s">
        <v>26</v>
      </c>
      <c r="F17" s="34"/>
      <c r="G17" s="34"/>
      <c r="H17" s="34"/>
      <c r="I17" s="120" t="s">
        <v>27</v>
      </c>
      <c r="J17" s="110" t="s">
        <v>1</v>
      </c>
      <c r="K17" s="34"/>
      <c r="L17" s="51"/>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34"/>
      <c r="J18" s="34"/>
      <c r="K18" s="34"/>
      <c r="L18" s="51"/>
      <c r="S18" s="34"/>
      <c r="T18" s="34"/>
      <c r="U18" s="34"/>
      <c r="V18" s="34"/>
      <c r="W18" s="34"/>
      <c r="X18" s="34"/>
      <c r="Y18" s="34"/>
      <c r="Z18" s="34"/>
      <c r="AA18" s="34"/>
      <c r="AB18" s="34"/>
      <c r="AC18" s="34"/>
      <c r="AD18" s="34"/>
      <c r="AE18" s="34"/>
    </row>
    <row r="19" spans="1:31" s="2" customFormat="1" ht="12" customHeight="1">
      <c r="A19" s="34"/>
      <c r="B19" s="39"/>
      <c r="C19" s="34"/>
      <c r="D19" s="120" t="s">
        <v>28</v>
      </c>
      <c r="E19" s="34"/>
      <c r="F19" s="34"/>
      <c r="G19" s="34"/>
      <c r="H19" s="34"/>
      <c r="I19" s="120" t="s">
        <v>25</v>
      </c>
      <c r="J19" s="30" t="str">
        <f>'Rekapitulace stavby'!AN13</f>
        <v>Vyplň údaj</v>
      </c>
      <c r="K19" s="34"/>
      <c r="L19" s="51"/>
      <c r="S19" s="34"/>
      <c r="T19" s="34"/>
      <c r="U19" s="34"/>
      <c r="V19" s="34"/>
      <c r="W19" s="34"/>
      <c r="X19" s="34"/>
      <c r="Y19" s="34"/>
      <c r="Z19" s="34"/>
      <c r="AA19" s="34"/>
      <c r="AB19" s="34"/>
      <c r="AC19" s="34"/>
      <c r="AD19" s="34"/>
      <c r="AE19" s="34"/>
    </row>
    <row r="20" spans="1:31" s="2" customFormat="1" ht="18" customHeight="1">
      <c r="A20" s="34"/>
      <c r="B20" s="39"/>
      <c r="C20" s="34"/>
      <c r="D20" s="34"/>
      <c r="E20" s="330" t="str">
        <f>'Rekapitulace stavby'!E14</f>
        <v>Vyplň údaj</v>
      </c>
      <c r="F20" s="331"/>
      <c r="G20" s="331"/>
      <c r="H20" s="331"/>
      <c r="I20" s="120" t="s">
        <v>27</v>
      </c>
      <c r="J20" s="30" t="str">
        <f>'Rekapitulace stavby'!AN14</f>
        <v>Vyplň údaj</v>
      </c>
      <c r="K20" s="34"/>
      <c r="L20" s="51"/>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34"/>
      <c r="J21" s="34"/>
      <c r="K21" s="34"/>
      <c r="L21" s="51"/>
      <c r="S21" s="34"/>
      <c r="T21" s="34"/>
      <c r="U21" s="34"/>
      <c r="V21" s="34"/>
      <c r="W21" s="34"/>
      <c r="X21" s="34"/>
      <c r="Y21" s="34"/>
      <c r="Z21" s="34"/>
      <c r="AA21" s="34"/>
      <c r="AB21" s="34"/>
      <c r="AC21" s="34"/>
      <c r="AD21" s="34"/>
      <c r="AE21" s="34"/>
    </row>
    <row r="22" spans="1:31" s="2" customFormat="1" ht="12" customHeight="1">
      <c r="A22" s="34"/>
      <c r="B22" s="39"/>
      <c r="C22" s="34"/>
      <c r="D22" s="120" t="s">
        <v>30</v>
      </c>
      <c r="E22" s="34"/>
      <c r="F22" s="34"/>
      <c r="G22" s="34"/>
      <c r="H22" s="34"/>
      <c r="I22" s="120" t="s">
        <v>25</v>
      </c>
      <c r="J22" s="110" t="s">
        <v>31</v>
      </c>
      <c r="K22" s="34"/>
      <c r="L22" s="51"/>
      <c r="S22" s="34"/>
      <c r="T22" s="34"/>
      <c r="U22" s="34"/>
      <c r="V22" s="34"/>
      <c r="W22" s="34"/>
      <c r="X22" s="34"/>
      <c r="Y22" s="34"/>
      <c r="Z22" s="34"/>
      <c r="AA22" s="34"/>
      <c r="AB22" s="34"/>
      <c r="AC22" s="34"/>
      <c r="AD22" s="34"/>
      <c r="AE22" s="34"/>
    </row>
    <row r="23" spans="1:31" s="2" customFormat="1" ht="18" customHeight="1">
      <c r="A23" s="34"/>
      <c r="B23" s="39"/>
      <c r="C23" s="34"/>
      <c r="D23" s="34"/>
      <c r="E23" s="110" t="s">
        <v>32</v>
      </c>
      <c r="F23" s="34"/>
      <c r="G23" s="34"/>
      <c r="H23" s="34"/>
      <c r="I23" s="120" t="s">
        <v>27</v>
      </c>
      <c r="J23" s="110" t="s">
        <v>1</v>
      </c>
      <c r="K23" s="34"/>
      <c r="L23" s="51"/>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34"/>
      <c r="J24" s="34"/>
      <c r="K24" s="34"/>
      <c r="L24" s="51"/>
      <c r="S24" s="34"/>
      <c r="T24" s="34"/>
      <c r="U24" s="34"/>
      <c r="V24" s="34"/>
      <c r="W24" s="34"/>
      <c r="X24" s="34"/>
      <c r="Y24" s="34"/>
      <c r="Z24" s="34"/>
      <c r="AA24" s="34"/>
      <c r="AB24" s="34"/>
      <c r="AC24" s="34"/>
      <c r="AD24" s="34"/>
      <c r="AE24" s="34"/>
    </row>
    <row r="25" spans="1:31" s="2" customFormat="1" ht="12" customHeight="1">
      <c r="A25" s="34"/>
      <c r="B25" s="39"/>
      <c r="C25" s="34"/>
      <c r="D25" s="120" t="s">
        <v>34</v>
      </c>
      <c r="E25" s="34"/>
      <c r="F25" s="34"/>
      <c r="G25" s="34"/>
      <c r="H25" s="34"/>
      <c r="I25" s="120" t="s">
        <v>25</v>
      </c>
      <c r="J25" s="110" t="s">
        <v>35</v>
      </c>
      <c r="K25" s="34"/>
      <c r="L25" s="51"/>
      <c r="S25" s="34"/>
      <c r="T25" s="34"/>
      <c r="U25" s="34"/>
      <c r="V25" s="34"/>
      <c r="W25" s="34"/>
      <c r="X25" s="34"/>
      <c r="Y25" s="34"/>
      <c r="Z25" s="34"/>
      <c r="AA25" s="34"/>
      <c r="AB25" s="34"/>
      <c r="AC25" s="34"/>
      <c r="AD25" s="34"/>
      <c r="AE25" s="34"/>
    </row>
    <row r="26" spans="1:31" s="2" customFormat="1" ht="18" customHeight="1">
      <c r="A26" s="34"/>
      <c r="B26" s="39"/>
      <c r="C26" s="34"/>
      <c r="D26" s="34"/>
      <c r="E26" s="110" t="s">
        <v>36</v>
      </c>
      <c r="F26" s="34"/>
      <c r="G26" s="34"/>
      <c r="H26" s="34"/>
      <c r="I26" s="120" t="s">
        <v>27</v>
      </c>
      <c r="J26" s="110" t="s">
        <v>1</v>
      </c>
      <c r="K26" s="34"/>
      <c r="L26" s="51"/>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34"/>
      <c r="J27" s="34"/>
      <c r="K27" s="34"/>
      <c r="L27" s="51"/>
      <c r="S27" s="34"/>
      <c r="T27" s="34"/>
      <c r="U27" s="34"/>
      <c r="V27" s="34"/>
      <c r="W27" s="34"/>
      <c r="X27" s="34"/>
      <c r="Y27" s="34"/>
      <c r="Z27" s="34"/>
      <c r="AA27" s="34"/>
      <c r="AB27" s="34"/>
      <c r="AC27" s="34"/>
      <c r="AD27" s="34"/>
      <c r="AE27" s="34"/>
    </row>
    <row r="28" spans="1:31" s="2" customFormat="1" ht="12" customHeight="1">
      <c r="A28" s="34"/>
      <c r="B28" s="39"/>
      <c r="C28" s="34"/>
      <c r="D28" s="120" t="s">
        <v>37</v>
      </c>
      <c r="E28" s="34"/>
      <c r="F28" s="34"/>
      <c r="G28" s="34"/>
      <c r="H28" s="34"/>
      <c r="I28" s="34"/>
      <c r="J28" s="34"/>
      <c r="K28" s="34"/>
      <c r="L28" s="51"/>
      <c r="S28" s="34"/>
      <c r="T28" s="34"/>
      <c r="U28" s="34"/>
      <c r="V28" s="34"/>
      <c r="W28" s="34"/>
      <c r="X28" s="34"/>
      <c r="Y28" s="34"/>
      <c r="Z28" s="34"/>
      <c r="AA28" s="34"/>
      <c r="AB28" s="34"/>
      <c r="AC28" s="34"/>
      <c r="AD28" s="34"/>
      <c r="AE28" s="34"/>
    </row>
    <row r="29" spans="1:31" s="8" customFormat="1" ht="71.25" customHeight="1">
      <c r="A29" s="122"/>
      <c r="B29" s="123"/>
      <c r="C29" s="122"/>
      <c r="D29" s="122"/>
      <c r="E29" s="332" t="s">
        <v>38</v>
      </c>
      <c r="F29" s="332"/>
      <c r="G29" s="332"/>
      <c r="H29" s="332"/>
      <c r="I29" s="122"/>
      <c r="J29" s="122"/>
      <c r="K29" s="122"/>
      <c r="L29" s="124"/>
      <c r="S29" s="122"/>
      <c r="T29" s="122"/>
      <c r="U29" s="122"/>
      <c r="V29" s="122"/>
      <c r="W29" s="122"/>
      <c r="X29" s="122"/>
      <c r="Y29" s="122"/>
      <c r="Z29" s="122"/>
      <c r="AA29" s="122"/>
      <c r="AB29" s="122"/>
      <c r="AC29" s="122"/>
      <c r="AD29" s="122"/>
      <c r="AE29" s="122"/>
    </row>
    <row r="30" spans="1:31" s="2" customFormat="1" ht="6.95" customHeight="1">
      <c r="A30" s="34"/>
      <c r="B30" s="39"/>
      <c r="C30" s="34"/>
      <c r="D30" s="34"/>
      <c r="E30" s="34"/>
      <c r="F30" s="34"/>
      <c r="G30" s="34"/>
      <c r="H30" s="34"/>
      <c r="I30" s="34"/>
      <c r="J30" s="34"/>
      <c r="K30" s="34"/>
      <c r="L30" s="51"/>
      <c r="S30" s="34"/>
      <c r="T30" s="34"/>
      <c r="U30" s="34"/>
      <c r="V30" s="34"/>
      <c r="W30" s="34"/>
      <c r="X30" s="34"/>
      <c r="Y30" s="34"/>
      <c r="Z30" s="34"/>
      <c r="AA30" s="34"/>
      <c r="AB30" s="34"/>
      <c r="AC30" s="34"/>
      <c r="AD30" s="34"/>
      <c r="AE30" s="34"/>
    </row>
    <row r="31" spans="1:31" s="2" customFormat="1" ht="6.95" customHeight="1">
      <c r="A31" s="34"/>
      <c r="B31" s="39"/>
      <c r="C31" s="34"/>
      <c r="D31" s="125"/>
      <c r="E31" s="125"/>
      <c r="F31" s="125"/>
      <c r="G31" s="125"/>
      <c r="H31" s="125"/>
      <c r="I31" s="125"/>
      <c r="J31" s="125"/>
      <c r="K31" s="125"/>
      <c r="L31" s="51"/>
      <c r="S31" s="34"/>
      <c r="T31" s="34"/>
      <c r="U31" s="34"/>
      <c r="V31" s="34"/>
      <c r="W31" s="34"/>
      <c r="X31" s="34"/>
      <c r="Y31" s="34"/>
      <c r="Z31" s="34"/>
      <c r="AA31" s="34"/>
      <c r="AB31" s="34"/>
      <c r="AC31" s="34"/>
      <c r="AD31" s="34"/>
      <c r="AE31" s="34"/>
    </row>
    <row r="32" spans="1:31" s="2" customFormat="1" ht="25.35" customHeight="1">
      <c r="A32" s="34"/>
      <c r="B32" s="39"/>
      <c r="C32" s="34"/>
      <c r="D32" s="126" t="s">
        <v>39</v>
      </c>
      <c r="E32" s="34"/>
      <c r="F32" s="34"/>
      <c r="G32" s="34"/>
      <c r="H32" s="34"/>
      <c r="I32" s="34"/>
      <c r="J32" s="127">
        <f>ROUND(J126, 2)</f>
        <v>0</v>
      </c>
      <c r="K32" s="34"/>
      <c r="L32" s="51"/>
      <c r="S32" s="34"/>
      <c r="T32" s="34"/>
      <c r="U32" s="34"/>
      <c r="V32" s="34"/>
      <c r="W32" s="34"/>
      <c r="X32" s="34"/>
      <c r="Y32" s="34"/>
      <c r="Z32" s="34"/>
      <c r="AA32" s="34"/>
      <c r="AB32" s="34"/>
      <c r="AC32" s="34"/>
      <c r="AD32" s="34"/>
      <c r="AE32" s="34"/>
    </row>
    <row r="33" spans="1:31" s="2" customFormat="1" ht="6.95" customHeight="1">
      <c r="A33" s="34"/>
      <c r="B33" s="39"/>
      <c r="C33" s="34"/>
      <c r="D33" s="125"/>
      <c r="E33" s="125"/>
      <c r="F33" s="125"/>
      <c r="G33" s="125"/>
      <c r="H33" s="125"/>
      <c r="I33" s="125"/>
      <c r="J33" s="125"/>
      <c r="K33" s="125"/>
      <c r="L33" s="51"/>
      <c r="S33" s="34"/>
      <c r="T33" s="34"/>
      <c r="U33" s="34"/>
      <c r="V33" s="34"/>
      <c r="W33" s="34"/>
      <c r="X33" s="34"/>
      <c r="Y33" s="34"/>
      <c r="Z33" s="34"/>
      <c r="AA33" s="34"/>
      <c r="AB33" s="34"/>
      <c r="AC33" s="34"/>
      <c r="AD33" s="34"/>
      <c r="AE33" s="34"/>
    </row>
    <row r="34" spans="1:31" s="2" customFormat="1" ht="14.45" customHeight="1">
      <c r="A34" s="34"/>
      <c r="B34" s="39"/>
      <c r="C34" s="34"/>
      <c r="D34" s="34"/>
      <c r="E34" s="34"/>
      <c r="F34" s="128" t="s">
        <v>41</v>
      </c>
      <c r="G34" s="34"/>
      <c r="H34" s="34"/>
      <c r="I34" s="128" t="s">
        <v>40</v>
      </c>
      <c r="J34" s="128" t="s">
        <v>42</v>
      </c>
      <c r="K34" s="34"/>
      <c r="L34" s="51"/>
      <c r="S34" s="34"/>
      <c r="T34" s="34"/>
      <c r="U34" s="34"/>
      <c r="V34" s="34"/>
      <c r="W34" s="34"/>
      <c r="X34" s="34"/>
      <c r="Y34" s="34"/>
      <c r="Z34" s="34"/>
      <c r="AA34" s="34"/>
      <c r="AB34" s="34"/>
      <c r="AC34" s="34"/>
      <c r="AD34" s="34"/>
      <c r="AE34" s="34"/>
    </row>
    <row r="35" spans="1:31" s="2" customFormat="1" ht="14.45" customHeight="1">
      <c r="A35" s="34"/>
      <c r="B35" s="39"/>
      <c r="C35" s="34"/>
      <c r="D35" s="129" t="s">
        <v>43</v>
      </c>
      <c r="E35" s="120" t="s">
        <v>44</v>
      </c>
      <c r="F35" s="130">
        <f>ROUND((SUM(BE126:BE279)),  2)</f>
        <v>0</v>
      </c>
      <c r="G35" s="34"/>
      <c r="H35" s="34"/>
      <c r="I35" s="131">
        <v>0.21</v>
      </c>
      <c r="J35" s="130">
        <f>ROUND(((SUM(BE126:BE279))*I35),  2)</f>
        <v>0</v>
      </c>
      <c r="K35" s="34"/>
      <c r="L35" s="51"/>
      <c r="S35" s="34"/>
      <c r="T35" s="34"/>
      <c r="U35" s="34"/>
      <c r="V35" s="34"/>
      <c r="W35" s="34"/>
      <c r="X35" s="34"/>
      <c r="Y35" s="34"/>
      <c r="Z35" s="34"/>
      <c r="AA35" s="34"/>
      <c r="AB35" s="34"/>
      <c r="AC35" s="34"/>
      <c r="AD35" s="34"/>
      <c r="AE35" s="34"/>
    </row>
    <row r="36" spans="1:31" s="2" customFormat="1" ht="14.45" customHeight="1">
      <c r="A36" s="34"/>
      <c r="B36" s="39"/>
      <c r="C36" s="34"/>
      <c r="D36" s="34"/>
      <c r="E36" s="120" t="s">
        <v>45</v>
      </c>
      <c r="F36" s="130">
        <f>ROUND((SUM(BF126:BF279)),  2)</f>
        <v>0</v>
      </c>
      <c r="G36" s="34"/>
      <c r="H36" s="34"/>
      <c r="I36" s="131">
        <v>0.15</v>
      </c>
      <c r="J36" s="130">
        <f>ROUND(((SUM(BF126:BF279))*I36),  2)</f>
        <v>0</v>
      </c>
      <c r="K36" s="34"/>
      <c r="L36" s="51"/>
      <c r="S36" s="34"/>
      <c r="T36" s="34"/>
      <c r="U36" s="34"/>
      <c r="V36" s="34"/>
      <c r="W36" s="34"/>
      <c r="X36" s="34"/>
      <c r="Y36" s="34"/>
      <c r="Z36" s="34"/>
      <c r="AA36" s="34"/>
      <c r="AB36" s="34"/>
      <c r="AC36" s="34"/>
      <c r="AD36" s="34"/>
      <c r="AE36" s="34"/>
    </row>
    <row r="37" spans="1:31" s="2" customFormat="1" ht="14.45" hidden="1" customHeight="1">
      <c r="A37" s="34"/>
      <c r="B37" s="39"/>
      <c r="C37" s="34"/>
      <c r="D37" s="34"/>
      <c r="E37" s="120" t="s">
        <v>46</v>
      </c>
      <c r="F37" s="130">
        <f>ROUND((SUM(BG126:BG279)),  2)</f>
        <v>0</v>
      </c>
      <c r="G37" s="34"/>
      <c r="H37" s="34"/>
      <c r="I37" s="131">
        <v>0.21</v>
      </c>
      <c r="J37" s="130">
        <f>0</f>
        <v>0</v>
      </c>
      <c r="K37" s="34"/>
      <c r="L37" s="51"/>
      <c r="S37" s="34"/>
      <c r="T37" s="34"/>
      <c r="U37" s="34"/>
      <c r="V37" s="34"/>
      <c r="W37" s="34"/>
      <c r="X37" s="34"/>
      <c r="Y37" s="34"/>
      <c r="Z37" s="34"/>
      <c r="AA37" s="34"/>
      <c r="AB37" s="34"/>
      <c r="AC37" s="34"/>
      <c r="AD37" s="34"/>
      <c r="AE37" s="34"/>
    </row>
    <row r="38" spans="1:31" s="2" customFormat="1" ht="14.45" hidden="1" customHeight="1">
      <c r="A38" s="34"/>
      <c r="B38" s="39"/>
      <c r="C38" s="34"/>
      <c r="D38" s="34"/>
      <c r="E38" s="120" t="s">
        <v>47</v>
      </c>
      <c r="F38" s="130">
        <f>ROUND((SUM(BH126:BH279)),  2)</f>
        <v>0</v>
      </c>
      <c r="G38" s="34"/>
      <c r="H38" s="34"/>
      <c r="I38" s="131">
        <v>0.15</v>
      </c>
      <c r="J38" s="130">
        <f>0</f>
        <v>0</v>
      </c>
      <c r="K38" s="34"/>
      <c r="L38" s="51"/>
      <c r="S38" s="34"/>
      <c r="T38" s="34"/>
      <c r="U38" s="34"/>
      <c r="V38" s="34"/>
      <c r="W38" s="34"/>
      <c r="X38" s="34"/>
      <c r="Y38" s="34"/>
      <c r="Z38" s="34"/>
      <c r="AA38" s="34"/>
      <c r="AB38" s="34"/>
      <c r="AC38" s="34"/>
      <c r="AD38" s="34"/>
      <c r="AE38" s="34"/>
    </row>
    <row r="39" spans="1:31" s="2" customFormat="1" ht="14.45" hidden="1" customHeight="1">
      <c r="A39" s="34"/>
      <c r="B39" s="39"/>
      <c r="C39" s="34"/>
      <c r="D39" s="34"/>
      <c r="E39" s="120" t="s">
        <v>48</v>
      </c>
      <c r="F39" s="130">
        <f>ROUND((SUM(BI126:BI279)),  2)</f>
        <v>0</v>
      </c>
      <c r="G39" s="34"/>
      <c r="H39" s="34"/>
      <c r="I39" s="131">
        <v>0</v>
      </c>
      <c r="J39" s="130">
        <f>0</f>
        <v>0</v>
      </c>
      <c r="K39" s="34"/>
      <c r="L39" s="51"/>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2" customFormat="1" ht="25.35" customHeight="1">
      <c r="A41" s="34"/>
      <c r="B41" s="39"/>
      <c r="C41" s="132"/>
      <c r="D41" s="133" t="s">
        <v>49</v>
      </c>
      <c r="E41" s="134"/>
      <c r="F41" s="134"/>
      <c r="G41" s="135" t="s">
        <v>50</v>
      </c>
      <c r="H41" s="136" t="s">
        <v>51</v>
      </c>
      <c r="I41" s="134"/>
      <c r="J41" s="137">
        <f>SUM(J32:J39)</f>
        <v>0</v>
      </c>
      <c r="K41" s="138"/>
      <c r="L41" s="51"/>
      <c r="S41" s="34"/>
      <c r="T41" s="34"/>
      <c r="U41" s="34"/>
      <c r="V41" s="34"/>
      <c r="W41" s="34"/>
      <c r="X41" s="34"/>
      <c r="Y41" s="34"/>
      <c r="Z41" s="34"/>
      <c r="AA41" s="34"/>
      <c r="AB41" s="34"/>
      <c r="AC41" s="34"/>
      <c r="AD41" s="34"/>
      <c r="AE41" s="34"/>
    </row>
    <row r="42" spans="1:31" s="2" customFormat="1" ht="14.4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1:31" s="1" customFormat="1" ht="14.45" customHeight="1">
      <c r="B43" s="20"/>
      <c r="L43" s="20"/>
    </row>
    <row r="44" spans="1:31" s="1" customFormat="1" ht="14.45" customHeight="1">
      <c r="B44" s="20"/>
      <c r="L44" s="20"/>
    </row>
    <row r="45" spans="1:31" s="1" customFormat="1" ht="14.45" customHeight="1">
      <c r="B45" s="20"/>
      <c r="L45" s="20"/>
    </row>
    <row r="46" spans="1:31" s="1" customFormat="1" ht="14.45" customHeight="1">
      <c r="B46" s="20"/>
      <c r="L46" s="20"/>
    </row>
    <row r="47" spans="1:31" s="1" customFormat="1" ht="14.45" customHeight="1">
      <c r="B47" s="20"/>
      <c r="L47" s="20"/>
    </row>
    <row r="48" spans="1:31" s="1" customFormat="1" ht="14.45" customHeight="1">
      <c r="B48" s="20"/>
      <c r="L48" s="20"/>
    </row>
    <row r="49" spans="1:31" s="1" customFormat="1" ht="14.45" customHeight="1">
      <c r="B49" s="20"/>
      <c r="L49" s="20"/>
    </row>
    <row r="50" spans="1:31" s="2" customFormat="1" ht="14.45" customHeight="1">
      <c r="B50" s="51"/>
      <c r="D50" s="139" t="s">
        <v>52</v>
      </c>
      <c r="E50" s="140"/>
      <c r="F50" s="140"/>
      <c r="G50" s="139" t="s">
        <v>53</v>
      </c>
      <c r="H50" s="140"/>
      <c r="I50" s="140"/>
      <c r="J50" s="140"/>
      <c r="K50" s="140"/>
      <c r="L50" s="51"/>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4"/>
      <c r="B61" s="39"/>
      <c r="C61" s="34"/>
      <c r="D61" s="141" t="s">
        <v>54</v>
      </c>
      <c r="E61" s="142"/>
      <c r="F61" s="143" t="s">
        <v>55</v>
      </c>
      <c r="G61" s="141" t="s">
        <v>54</v>
      </c>
      <c r="H61" s="142"/>
      <c r="I61" s="142"/>
      <c r="J61" s="144" t="s">
        <v>55</v>
      </c>
      <c r="K61" s="142"/>
      <c r="L61" s="51"/>
      <c r="S61" s="34"/>
      <c r="T61" s="34"/>
      <c r="U61" s="34"/>
      <c r="V61" s="34"/>
      <c r="W61" s="34"/>
      <c r="X61" s="34"/>
      <c r="Y61" s="34"/>
      <c r="Z61" s="34"/>
      <c r="AA61" s="34"/>
      <c r="AB61" s="34"/>
      <c r="AC61" s="34"/>
      <c r="AD61" s="34"/>
      <c r="AE61" s="34"/>
    </row>
    <row r="62" spans="1:31" ht="11.25">
      <c r="B62" s="20"/>
      <c r="L62" s="20"/>
    </row>
    <row r="63" spans="1:31" ht="11.25">
      <c r="B63" s="20"/>
      <c r="L63" s="20"/>
    </row>
    <row r="64" spans="1:31" ht="11.25">
      <c r="B64" s="20"/>
      <c r="L64" s="20"/>
    </row>
    <row r="65" spans="1:31" s="2" customFormat="1" ht="12.75">
      <c r="A65" s="34"/>
      <c r="B65" s="39"/>
      <c r="C65" s="34"/>
      <c r="D65" s="139" t="s">
        <v>56</v>
      </c>
      <c r="E65" s="145"/>
      <c r="F65" s="145"/>
      <c r="G65" s="139" t="s">
        <v>57</v>
      </c>
      <c r="H65" s="145"/>
      <c r="I65" s="145"/>
      <c r="J65" s="145"/>
      <c r="K65" s="145"/>
      <c r="L65" s="51"/>
      <c r="S65" s="34"/>
      <c r="T65" s="34"/>
      <c r="U65" s="34"/>
      <c r="V65" s="34"/>
      <c r="W65" s="34"/>
      <c r="X65" s="34"/>
      <c r="Y65" s="34"/>
      <c r="Z65" s="34"/>
      <c r="AA65" s="34"/>
      <c r="AB65" s="34"/>
      <c r="AC65" s="34"/>
      <c r="AD65" s="34"/>
      <c r="AE65" s="34"/>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4"/>
      <c r="B76" s="39"/>
      <c r="C76" s="34"/>
      <c r="D76" s="141" t="s">
        <v>54</v>
      </c>
      <c r="E76" s="142"/>
      <c r="F76" s="143" t="s">
        <v>55</v>
      </c>
      <c r="G76" s="141" t="s">
        <v>54</v>
      </c>
      <c r="H76" s="142"/>
      <c r="I76" s="142"/>
      <c r="J76" s="144" t="s">
        <v>55</v>
      </c>
      <c r="K76" s="142"/>
      <c r="L76" s="51"/>
      <c r="S76" s="34"/>
      <c r="T76" s="34"/>
      <c r="U76" s="34"/>
      <c r="V76" s="34"/>
      <c r="W76" s="34"/>
      <c r="X76" s="34"/>
      <c r="Y76" s="34"/>
      <c r="Z76" s="34"/>
      <c r="AA76" s="34"/>
      <c r="AB76" s="34"/>
      <c r="AC76" s="34"/>
      <c r="AD76" s="34"/>
      <c r="AE76" s="34"/>
    </row>
    <row r="77" spans="1:31" s="2" customFormat="1" ht="14.45" customHeight="1">
      <c r="A77" s="34"/>
      <c r="B77" s="146"/>
      <c r="C77" s="147"/>
      <c r="D77" s="147"/>
      <c r="E77" s="147"/>
      <c r="F77" s="147"/>
      <c r="G77" s="147"/>
      <c r="H77" s="147"/>
      <c r="I77" s="147"/>
      <c r="J77" s="147"/>
      <c r="K77" s="147"/>
      <c r="L77" s="51"/>
      <c r="S77" s="34"/>
      <c r="T77" s="34"/>
      <c r="U77" s="34"/>
      <c r="V77" s="34"/>
      <c r="W77" s="34"/>
      <c r="X77" s="34"/>
      <c r="Y77" s="34"/>
      <c r="Z77" s="34"/>
      <c r="AA77" s="34"/>
      <c r="AB77" s="34"/>
      <c r="AC77" s="34"/>
      <c r="AD77" s="34"/>
      <c r="AE77" s="34"/>
    </row>
    <row r="81" spans="1:31" s="2" customFormat="1" ht="6.95" customHeight="1">
      <c r="A81" s="34"/>
      <c r="B81" s="148"/>
      <c r="C81" s="149"/>
      <c r="D81" s="149"/>
      <c r="E81" s="149"/>
      <c r="F81" s="149"/>
      <c r="G81" s="149"/>
      <c r="H81" s="149"/>
      <c r="I81" s="149"/>
      <c r="J81" s="149"/>
      <c r="K81" s="149"/>
      <c r="L81" s="51"/>
      <c r="S81" s="34"/>
      <c r="T81" s="34"/>
      <c r="U81" s="34"/>
      <c r="V81" s="34"/>
      <c r="W81" s="34"/>
      <c r="X81" s="34"/>
      <c r="Y81" s="34"/>
      <c r="Z81" s="34"/>
      <c r="AA81" s="34"/>
      <c r="AB81" s="34"/>
      <c r="AC81" s="34"/>
      <c r="AD81" s="34"/>
      <c r="AE81" s="34"/>
    </row>
    <row r="82" spans="1:31" s="2" customFormat="1" ht="24.95" customHeight="1">
      <c r="A82" s="34"/>
      <c r="B82" s="35"/>
      <c r="C82" s="23" t="s">
        <v>157</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33" t="str">
        <f>E7</f>
        <v>Příprava Území-Lokalita Petra Cingra ve Starém Bohumíně</v>
      </c>
      <c r="F85" s="334"/>
      <c r="G85" s="334"/>
      <c r="H85" s="334"/>
      <c r="I85" s="36"/>
      <c r="J85" s="36"/>
      <c r="K85" s="36"/>
      <c r="L85" s="51"/>
      <c r="S85" s="34"/>
      <c r="T85" s="34"/>
      <c r="U85" s="34"/>
      <c r="V85" s="34"/>
      <c r="W85" s="34"/>
      <c r="X85" s="34"/>
      <c r="Y85" s="34"/>
      <c r="Z85" s="34"/>
      <c r="AA85" s="34"/>
      <c r="AB85" s="34"/>
      <c r="AC85" s="34"/>
      <c r="AD85" s="34"/>
      <c r="AE85" s="34"/>
    </row>
    <row r="86" spans="1:31" s="1" customFormat="1" ht="12" customHeight="1">
      <c r="B86" s="21"/>
      <c r="C86" s="29" t="s">
        <v>153</v>
      </c>
      <c r="D86" s="22"/>
      <c r="E86" s="22"/>
      <c r="F86" s="22"/>
      <c r="G86" s="22"/>
      <c r="H86" s="22"/>
      <c r="I86" s="22"/>
      <c r="J86" s="22"/>
      <c r="K86" s="22"/>
      <c r="L86" s="20"/>
    </row>
    <row r="87" spans="1:31" s="2" customFormat="1" ht="16.5" customHeight="1">
      <c r="A87" s="34"/>
      <c r="B87" s="35"/>
      <c r="C87" s="36"/>
      <c r="D87" s="36"/>
      <c r="E87" s="333" t="s">
        <v>1544</v>
      </c>
      <c r="F87" s="335"/>
      <c r="G87" s="335"/>
      <c r="H87" s="335"/>
      <c r="I87" s="36"/>
      <c r="J87" s="36"/>
      <c r="K87" s="36"/>
      <c r="L87" s="51"/>
      <c r="S87" s="34"/>
      <c r="T87" s="34"/>
      <c r="U87" s="34"/>
      <c r="V87" s="34"/>
      <c r="W87" s="34"/>
      <c r="X87" s="34"/>
      <c r="Y87" s="34"/>
      <c r="Z87" s="34"/>
      <c r="AA87" s="34"/>
      <c r="AB87" s="34"/>
      <c r="AC87" s="34"/>
      <c r="AD87" s="34"/>
      <c r="AE87" s="34"/>
    </row>
    <row r="88" spans="1:31" s="2" customFormat="1" ht="12" customHeight="1">
      <c r="A88" s="34"/>
      <c r="B88" s="35"/>
      <c r="C88" s="29" t="s">
        <v>155</v>
      </c>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6.5" customHeight="1">
      <c r="A89" s="34"/>
      <c r="B89" s="35"/>
      <c r="C89" s="36"/>
      <c r="D89" s="36"/>
      <c r="E89" s="286" t="str">
        <f>E11</f>
        <v>60 - Plynovod</v>
      </c>
      <c r="F89" s="335"/>
      <c r="G89" s="335"/>
      <c r="H89" s="335"/>
      <c r="I89" s="36"/>
      <c r="J89" s="36"/>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2" customHeight="1">
      <c r="A91" s="34"/>
      <c r="B91" s="35"/>
      <c r="C91" s="29" t="s">
        <v>20</v>
      </c>
      <c r="D91" s="36"/>
      <c r="E91" s="36"/>
      <c r="F91" s="27" t="str">
        <f>F14</f>
        <v xml:space="preserve"> </v>
      </c>
      <c r="G91" s="36"/>
      <c r="H91" s="36"/>
      <c r="I91" s="29" t="s">
        <v>22</v>
      </c>
      <c r="J91" s="66" t="str">
        <f>IF(J14="","",J14)</f>
        <v>4. 5. 2021</v>
      </c>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15.2" customHeight="1">
      <c r="A93" s="34"/>
      <c r="B93" s="35"/>
      <c r="C93" s="29" t="s">
        <v>24</v>
      </c>
      <c r="D93" s="36"/>
      <c r="E93" s="36"/>
      <c r="F93" s="27" t="str">
        <f>E17</f>
        <v>Město Bohumín</v>
      </c>
      <c r="G93" s="36"/>
      <c r="H93" s="36"/>
      <c r="I93" s="29" t="s">
        <v>30</v>
      </c>
      <c r="J93" s="32" t="str">
        <f>E23</f>
        <v>SPAN s. r. o.</v>
      </c>
      <c r="K93" s="36"/>
      <c r="L93" s="51"/>
      <c r="S93" s="34"/>
      <c r="T93" s="34"/>
      <c r="U93" s="34"/>
      <c r="V93" s="34"/>
      <c r="W93" s="34"/>
      <c r="X93" s="34"/>
      <c r="Y93" s="34"/>
      <c r="Z93" s="34"/>
      <c r="AA93" s="34"/>
      <c r="AB93" s="34"/>
      <c r="AC93" s="34"/>
      <c r="AD93" s="34"/>
      <c r="AE93" s="34"/>
    </row>
    <row r="94" spans="1:31" s="2" customFormat="1" ht="15.2" customHeight="1">
      <c r="A94" s="34"/>
      <c r="B94" s="35"/>
      <c r="C94" s="29" t="s">
        <v>28</v>
      </c>
      <c r="D94" s="36"/>
      <c r="E94" s="36"/>
      <c r="F94" s="27" t="str">
        <f>IF(E20="","",E20)</f>
        <v>Vyplň údaj</v>
      </c>
      <c r="G94" s="36"/>
      <c r="H94" s="36"/>
      <c r="I94" s="29" t="s">
        <v>34</v>
      </c>
      <c r="J94" s="32" t="str">
        <f>E26</f>
        <v>Ladislav Pekárek</v>
      </c>
      <c r="K94" s="36"/>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31" s="2" customFormat="1" ht="29.25" customHeight="1">
      <c r="A96" s="34"/>
      <c r="B96" s="35"/>
      <c r="C96" s="150" t="s">
        <v>158</v>
      </c>
      <c r="D96" s="151"/>
      <c r="E96" s="151"/>
      <c r="F96" s="151"/>
      <c r="G96" s="151"/>
      <c r="H96" s="151"/>
      <c r="I96" s="151"/>
      <c r="J96" s="152" t="s">
        <v>159</v>
      </c>
      <c r="K96" s="151"/>
      <c r="L96" s="51"/>
      <c r="S96" s="34"/>
      <c r="T96" s="34"/>
      <c r="U96" s="34"/>
      <c r="V96" s="34"/>
      <c r="W96" s="34"/>
      <c r="X96" s="34"/>
      <c r="Y96" s="34"/>
      <c r="Z96" s="34"/>
      <c r="AA96" s="34"/>
      <c r="AB96" s="34"/>
      <c r="AC96" s="34"/>
      <c r="AD96" s="34"/>
      <c r="AE96" s="34"/>
    </row>
    <row r="97" spans="1:47"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47" s="2" customFormat="1" ht="22.9" customHeight="1">
      <c r="A98" s="34"/>
      <c r="B98" s="35"/>
      <c r="C98" s="153" t="s">
        <v>160</v>
      </c>
      <c r="D98" s="36"/>
      <c r="E98" s="36"/>
      <c r="F98" s="36"/>
      <c r="G98" s="36"/>
      <c r="H98" s="36"/>
      <c r="I98" s="36"/>
      <c r="J98" s="84">
        <f>J126</f>
        <v>0</v>
      </c>
      <c r="K98" s="36"/>
      <c r="L98" s="51"/>
      <c r="S98" s="34"/>
      <c r="T98" s="34"/>
      <c r="U98" s="34"/>
      <c r="V98" s="34"/>
      <c r="W98" s="34"/>
      <c r="X98" s="34"/>
      <c r="Y98" s="34"/>
      <c r="Z98" s="34"/>
      <c r="AA98" s="34"/>
      <c r="AB98" s="34"/>
      <c r="AC98" s="34"/>
      <c r="AD98" s="34"/>
      <c r="AE98" s="34"/>
      <c r="AU98" s="17" t="s">
        <v>161</v>
      </c>
    </row>
    <row r="99" spans="1:47" s="9" customFormat="1" ht="24.95" customHeight="1">
      <c r="B99" s="154"/>
      <c r="C99" s="155"/>
      <c r="D99" s="156" t="s">
        <v>162</v>
      </c>
      <c r="E99" s="157"/>
      <c r="F99" s="157"/>
      <c r="G99" s="157"/>
      <c r="H99" s="157"/>
      <c r="I99" s="157"/>
      <c r="J99" s="158">
        <f>J127</f>
        <v>0</v>
      </c>
      <c r="K99" s="155"/>
      <c r="L99" s="159"/>
    </row>
    <row r="100" spans="1:47" s="9" customFormat="1" ht="24.95" customHeight="1">
      <c r="B100" s="154"/>
      <c r="C100" s="155"/>
      <c r="D100" s="156" t="s">
        <v>164</v>
      </c>
      <c r="E100" s="157"/>
      <c r="F100" s="157"/>
      <c r="G100" s="157"/>
      <c r="H100" s="157"/>
      <c r="I100" s="157"/>
      <c r="J100" s="158">
        <f>J228</f>
        <v>0</v>
      </c>
      <c r="K100" s="155"/>
      <c r="L100" s="159"/>
    </row>
    <row r="101" spans="1:47" s="9" customFormat="1" ht="24.95" customHeight="1">
      <c r="B101" s="154"/>
      <c r="C101" s="155"/>
      <c r="D101" s="156" t="s">
        <v>165</v>
      </c>
      <c r="E101" s="157"/>
      <c r="F101" s="157"/>
      <c r="G101" s="157"/>
      <c r="H101" s="157"/>
      <c r="I101" s="157"/>
      <c r="J101" s="158">
        <f>J240</f>
        <v>0</v>
      </c>
      <c r="K101" s="155"/>
      <c r="L101" s="159"/>
    </row>
    <row r="102" spans="1:47" s="9" customFormat="1" ht="24.95" customHeight="1">
      <c r="B102" s="154"/>
      <c r="C102" s="155"/>
      <c r="D102" s="156" t="s">
        <v>577</v>
      </c>
      <c r="E102" s="157"/>
      <c r="F102" s="157"/>
      <c r="G102" s="157"/>
      <c r="H102" s="157"/>
      <c r="I102" s="157"/>
      <c r="J102" s="158">
        <f>J244</f>
        <v>0</v>
      </c>
      <c r="K102" s="155"/>
      <c r="L102" s="159"/>
    </row>
    <row r="103" spans="1:47" s="9" customFormat="1" ht="24.95" customHeight="1">
      <c r="B103" s="154"/>
      <c r="C103" s="155"/>
      <c r="D103" s="156" t="s">
        <v>166</v>
      </c>
      <c r="E103" s="157"/>
      <c r="F103" s="157"/>
      <c r="G103" s="157"/>
      <c r="H103" s="157"/>
      <c r="I103" s="157"/>
      <c r="J103" s="158">
        <f>J255</f>
        <v>0</v>
      </c>
      <c r="K103" s="155"/>
      <c r="L103" s="159"/>
    </row>
    <row r="104" spans="1:47" s="9" customFormat="1" ht="24.95" customHeight="1">
      <c r="B104" s="154"/>
      <c r="C104" s="155"/>
      <c r="D104" s="156" t="s">
        <v>1546</v>
      </c>
      <c r="E104" s="157"/>
      <c r="F104" s="157"/>
      <c r="G104" s="157"/>
      <c r="H104" s="157"/>
      <c r="I104" s="157"/>
      <c r="J104" s="158">
        <f>J258</f>
        <v>0</v>
      </c>
      <c r="K104" s="155"/>
      <c r="L104" s="159"/>
    </row>
    <row r="105" spans="1:47" s="2" customFormat="1" ht="21.75" customHeight="1">
      <c r="A105" s="34"/>
      <c r="B105" s="35"/>
      <c r="C105" s="36"/>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47" s="2" customFormat="1" ht="6.95" customHeight="1">
      <c r="A106" s="34"/>
      <c r="B106" s="54"/>
      <c r="C106" s="55"/>
      <c r="D106" s="55"/>
      <c r="E106" s="55"/>
      <c r="F106" s="55"/>
      <c r="G106" s="55"/>
      <c r="H106" s="55"/>
      <c r="I106" s="55"/>
      <c r="J106" s="55"/>
      <c r="K106" s="55"/>
      <c r="L106" s="51"/>
      <c r="S106" s="34"/>
      <c r="T106" s="34"/>
      <c r="U106" s="34"/>
      <c r="V106" s="34"/>
      <c r="W106" s="34"/>
      <c r="X106" s="34"/>
      <c r="Y106" s="34"/>
      <c r="Z106" s="34"/>
      <c r="AA106" s="34"/>
      <c r="AB106" s="34"/>
      <c r="AC106" s="34"/>
      <c r="AD106" s="34"/>
      <c r="AE106" s="34"/>
    </row>
    <row r="110" spans="1:47" s="2" customFormat="1" ht="6.95" customHeight="1">
      <c r="A110" s="34"/>
      <c r="B110" s="56"/>
      <c r="C110" s="57"/>
      <c r="D110" s="57"/>
      <c r="E110" s="57"/>
      <c r="F110" s="57"/>
      <c r="G110" s="57"/>
      <c r="H110" s="57"/>
      <c r="I110" s="57"/>
      <c r="J110" s="57"/>
      <c r="K110" s="57"/>
      <c r="L110" s="51"/>
      <c r="S110" s="34"/>
      <c r="T110" s="34"/>
      <c r="U110" s="34"/>
      <c r="V110" s="34"/>
      <c r="W110" s="34"/>
      <c r="X110" s="34"/>
      <c r="Y110" s="34"/>
      <c r="Z110" s="34"/>
      <c r="AA110" s="34"/>
      <c r="AB110" s="34"/>
      <c r="AC110" s="34"/>
      <c r="AD110" s="34"/>
      <c r="AE110" s="34"/>
    </row>
    <row r="111" spans="1:47" s="2" customFormat="1" ht="24.95" customHeight="1">
      <c r="A111" s="34"/>
      <c r="B111" s="35"/>
      <c r="C111" s="23" t="s">
        <v>168</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47" s="2" customFormat="1" ht="6.95"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65" s="2" customFormat="1" ht="12" customHeight="1">
      <c r="A113" s="34"/>
      <c r="B113" s="35"/>
      <c r="C113" s="29" t="s">
        <v>16</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65" s="2" customFormat="1" ht="16.5" customHeight="1">
      <c r="A114" s="34"/>
      <c r="B114" s="35"/>
      <c r="C114" s="36"/>
      <c r="D114" s="36"/>
      <c r="E114" s="333" t="str">
        <f>E7</f>
        <v>Příprava Území-Lokalita Petra Cingra ve Starém Bohumíně</v>
      </c>
      <c r="F114" s="334"/>
      <c r="G114" s="334"/>
      <c r="H114" s="334"/>
      <c r="I114" s="36"/>
      <c r="J114" s="36"/>
      <c r="K114" s="36"/>
      <c r="L114" s="51"/>
      <c r="S114" s="34"/>
      <c r="T114" s="34"/>
      <c r="U114" s="34"/>
      <c r="V114" s="34"/>
      <c r="W114" s="34"/>
      <c r="X114" s="34"/>
      <c r="Y114" s="34"/>
      <c r="Z114" s="34"/>
      <c r="AA114" s="34"/>
      <c r="AB114" s="34"/>
      <c r="AC114" s="34"/>
      <c r="AD114" s="34"/>
      <c r="AE114" s="34"/>
    </row>
    <row r="115" spans="1:65" s="1" customFormat="1" ht="12" customHeight="1">
      <c r="B115" s="21"/>
      <c r="C115" s="29" t="s">
        <v>153</v>
      </c>
      <c r="D115" s="22"/>
      <c r="E115" s="22"/>
      <c r="F115" s="22"/>
      <c r="G115" s="22"/>
      <c r="H115" s="22"/>
      <c r="I115" s="22"/>
      <c r="J115" s="22"/>
      <c r="K115" s="22"/>
      <c r="L115" s="20"/>
    </row>
    <row r="116" spans="1:65" s="2" customFormat="1" ht="16.5" customHeight="1">
      <c r="A116" s="34"/>
      <c r="B116" s="35"/>
      <c r="C116" s="36"/>
      <c r="D116" s="36"/>
      <c r="E116" s="333" t="s">
        <v>1544</v>
      </c>
      <c r="F116" s="335"/>
      <c r="G116" s="335"/>
      <c r="H116" s="335"/>
      <c r="I116" s="36"/>
      <c r="J116" s="36"/>
      <c r="K116" s="36"/>
      <c r="L116" s="51"/>
      <c r="S116" s="34"/>
      <c r="T116" s="34"/>
      <c r="U116" s="34"/>
      <c r="V116" s="34"/>
      <c r="W116" s="34"/>
      <c r="X116" s="34"/>
      <c r="Y116" s="34"/>
      <c r="Z116" s="34"/>
      <c r="AA116" s="34"/>
      <c r="AB116" s="34"/>
      <c r="AC116" s="34"/>
      <c r="AD116" s="34"/>
      <c r="AE116" s="34"/>
    </row>
    <row r="117" spans="1:65" s="2" customFormat="1" ht="12" customHeight="1">
      <c r="A117" s="34"/>
      <c r="B117" s="35"/>
      <c r="C117" s="29" t="s">
        <v>155</v>
      </c>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65" s="2" customFormat="1" ht="16.5" customHeight="1">
      <c r="A118" s="34"/>
      <c r="B118" s="35"/>
      <c r="C118" s="36"/>
      <c r="D118" s="36"/>
      <c r="E118" s="286" t="str">
        <f>E11</f>
        <v>60 - Plynovod</v>
      </c>
      <c r="F118" s="335"/>
      <c r="G118" s="335"/>
      <c r="H118" s="335"/>
      <c r="I118" s="36"/>
      <c r="J118" s="36"/>
      <c r="K118" s="36"/>
      <c r="L118" s="51"/>
      <c r="S118" s="34"/>
      <c r="T118" s="34"/>
      <c r="U118" s="34"/>
      <c r="V118" s="34"/>
      <c r="W118" s="34"/>
      <c r="X118" s="34"/>
      <c r="Y118" s="34"/>
      <c r="Z118" s="34"/>
      <c r="AA118" s="34"/>
      <c r="AB118" s="34"/>
      <c r="AC118" s="34"/>
      <c r="AD118" s="34"/>
      <c r="AE118" s="34"/>
    </row>
    <row r="119" spans="1:65" s="2" customFormat="1" ht="6.9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65" s="2" customFormat="1" ht="12" customHeight="1">
      <c r="A120" s="34"/>
      <c r="B120" s="35"/>
      <c r="C120" s="29" t="s">
        <v>20</v>
      </c>
      <c r="D120" s="36"/>
      <c r="E120" s="36"/>
      <c r="F120" s="27" t="str">
        <f>F14</f>
        <v xml:space="preserve"> </v>
      </c>
      <c r="G120" s="36"/>
      <c r="H120" s="36"/>
      <c r="I120" s="29" t="s">
        <v>22</v>
      </c>
      <c r="J120" s="66" t="str">
        <f>IF(J14="","",J14)</f>
        <v>4. 5. 2021</v>
      </c>
      <c r="K120" s="36"/>
      <c r="L120" s="51"/>
      <c r="S120" s="34"/>
      <c r="T120" s="34"/>
      <c r="U120" s="34"/>
      <c r="V120" s="34"/>
      <c r="W120" s="34"/>
      <c r="X120" s="34"/>
      <c r="Y120" s="34"/>
      <c r="Z120" s="34"/>
      <c r="AA120" s="34"/>
      <c r="AB120" s="34"/>
      <c r="AC120" s="34"/>
      <c r="AD120" s="34"/>
      <c r="AE120" s="34"/>
    </row>
    <row r="121" spans="1:65" s="2" customFormat="1" ht="6.95" customHeight="1">
      <c r="A121" s="34"/>
      <c r="B121" s="35"/>
      <c r="C121" s="36"/>
      <c r="D121" s="36"/>
      <c r="E121" s="36"/>
      <c r="F121" s="36"/>
      <c r="G121" s="36"/>
      <c r="H121" s="36"/>
      <c r="I121" s="36"/>
      <c r="J121" s="36"/>
      <c r="K121" s="36"/>
      <c r="L121" s="51"/>
      <c r="S121" s="34"/>
      <c r="T121" s="34"/>
      <c r="U121" s="34"/>
      <c r="V121" s="34"/>
      <c r="W121" s="34"/>
      <c r="X121" s="34"/>
      <c r="Y121" s="34"/>
      <c r="Z121" s="34"/>
      <c r="AA121" s="34"/>
      <c r="AB121" s="34"/>
      <c r="AC121" s="34"/>
      <c r="AD121" s="34"/>
      <c r="AE121" s="34"/>
    </row>
    <row r="122" spans="1:65" s="2" customFormat="1" ht="15.2" customHeight="1">
      <c r="A122" s="34"/>
      <c r="B122" s="35"/>
      <c r="C122" s="29" t="s">
        <v>24</v>
      </c>
      <c r="D122" s="36"/>
      <c r="E122" s="36"/>
      <c r="F122" s="27" t="str">
        <f>E17</f>
        <v>Město Bohumín</v>
      </c>
      <c r="G122" s="36"/>
      <c r="H122" s="36"/>
      <c r="I122" s="29" t="s">
        <v>30</v>
      </c>
      <c r="J122" s="32" t="str">
        <f>E23</f>
        <v>SPAN s. r. o.</v>
      </c>
      <c r="K122" s="36"/>
      <c r="L122" s="51"/>
      <c r="S122" s="34"/>
      <c r="T122" s="34"/>
      <c r="U122" s="34"/>
      <c r="V122" s="34"/>
      <c r="W122" s="34"/>
      <c r="X122" s="34"/>
      <c r="Y122" s="34"/>
      <c r="Z122" s="34"/>
      <c r="AA122" s="34"/>
      <c r="AB122" s="34"/>
      <c r="AC122" s="34"/>
      <c r="AD122" s="34"/>
      <c r="AE122" s="34"/>
    </row>
    <row r="123" spans="1:65" s="2" customFormat="1" ht="15.2" customHeight="1">
      <c r="A123" s="34"/>
      <c r="B123" s="35"/>
      <c r="C123" s="29" t="s">
        <v>28</v>
      </c>
      <c r="D123" s="36"/>
      <c r="E123" s="36"/>
      <c r="F123" s="27" t="str">
        <f>IF(E20="","",E20)</f>
        <v>Vyplň údaj</v>
      </c>
      <c r="G123" s="36"/>
      <c r="H123" s="36"/>
      <c r="I123" s="29" t="s">
        <v>34</v>
      </c>
      <c r="J123" s="32" t="str">
        <f>E26</f>
        <v>Ladislav Pekárek</v>
      </c>
      <c r="K123" s="36"/>
      <c r="L123" s="51"/>
      <c r="S123" s="34"/>
      <c r="T123" s="34"/>
      <c r="U123" s="34"/>
      <c r="V123" s="34"/>
      <c r="W123" s="34"/>
      <c r="X123" s="34"/>
      <c r="Y123" s="34"/>
      <c r="Z123" s="34"/>
      <c r="AA123" s="34"/>
      <c r="AB123" s="34"/>
      <c r="AC123" s="34"/>
      <c r="AD123" s="34"/>
      <c r="AE123" s="34"/>
    </row>
    <row r="124" spans="1:65" s="2" customFormat="1" ht="10.35" customHeight="1">
      <c r="A124" s="34"/>
      <c r="B124" s="35"/>
      <c r="C124" s="36"/>
      <c r="D124" s="36"/>
      <c r="E124" s="36"/>
      <c r="F124" s="36"/>
      <c r="G124" s="36"/>
      <c r="H124" s="36"/>
      <c r="I124" s="36"/>
      <c r="J124" s="36"/>
      <c r="K124" s="36"/>
      <c r="L124" s="51"/>
      <c r="S124" s="34"/>
      <c r="T124" s="34"/>
      <c r="U124" s="34"/>
      <c r="V124" s="34"/>
      <c r="W124" s="34"/>
      <c r="X124" s="34"/>
      <c r="Y124" s="34"/>
      <c r="Z124" s="34"/>
      <c r="AA124" s="34"/>
      <c r="AB124" s="34"/>
      <c r="AC124" s="34"/>
      <c r="AD124" s="34"/>
      <c r="AE124" s="34"/>
    </row>
    <row r="125" spans="1:65" s="10" customFormat="1" ht="29.25" customHeight="1">
      <c r="A125" s="160"/>
      <c r="B125" s="161"/>
      <c r="C125" s="162" t="s">
        <v>169</v>
      </c>
      <c r="D125" s="163" t="s">
        <v>64</v>
      </c>
      <c r="E125" s="163" t="s">
        <v>60</v>
      </c>
      <c r="F125" s="163" t="s">
        <v>61</v>
      </c>
      <c r="G125" s="163" t="s">
        <v>170</v>
      </c>
      <c r="H125" s="163" t="s">
        <v>171</v>
      </c>
      <c r="I125" s="163" t="s">
        <v>172</v>
      </c>
      <c r="J125" s="163" t="s">
        <v>159</v>
      </c>
      <c r="K125" s="164" t="s">
        <v>173</v>
      </c>
      <c r="L125" s="165"/>
      <c r="M125" s="75" t="s">
        <v>1</v>
      </c>
      <c r="N125" s="76" t="s">
        <v>43</v>
      </c>
      <c r="O125" s="76" t="s">
        <v>174</v>
      </c>
      <c r="P125" s="76" t="s">
        <v>175</v>
      </c>
      <c r="Q125" s="76" t="s">
        <v>176</v>
      </c>
      <c r="R125" s="76" t="s">
        <v>177</v>
      </c>
      <c r="S125" s="76" t="s">
        <v>178</v>
      </c>
      <c r="T125" s="77" t="s">
        <v>179</v>
      </c>
      <c r="U125" s="160"/>
      <c r="V125" s="160"/>
      <c r="W125" s="160"/>
      <c r="X125" s="160"/>
      <c r="Y125" s="160"/>
      <c r="Z125" s="160"/>
      <c r="AA125" s="160"/>
      <c r="AB125" s="160"/>
      <c r="AC125" s="160"/>
      <c r="AD125" s="160"/>
      <c r="AE125" s="160"/>
    </row>
    <row r="126" spans="1:65" s="2" customFormat="1" ht="22.9" customHeight="1">
      <c r="A126" s="34"/>
      <c r="B126" s="35"/>
      <c r="C126" s="82" t="s">
        <v>180</v>
      </c>
      <c r="D126" s="36"/>
      <c r="E126" s="36"/>
      <c r="F126" s="36"/>
      <c r="G126" s="36"/>
      <c r="H126" s="36"/>
      <c r="I126" s="36"/>
      <c r="J126" s="166">
        <f>BK126</f>
        <v>0</v>
      </c>
      <c r="K126" s="36"/>
      <c r="L126" s="39"/>
      <c r="M126" s="78"/>
      <c r="N126" s="167"/>
      <c r="O126" s="79"/>
      <c r="P126" s="168">
        <f>P127+P228+P240+P244+P255+P258</f>
        <v>0</v>
      </c>
      <c r="Q126" s="79"/>
      <c r="R126" s="168">
        <f>R127+R228+R240+R244+R255+R258</f>
        <v>2.0096675999999998</v>
      </c>
      <c r="S126" s="79"/>
      <c r="T126" s="169">
        <f>T127+T228+T240+T244+T255+T258</f>
        <v>132.75600000000003</v>
      </c>
      <c r="U126" s="34"/>
      <c r="V126" s="34"/>
      <c r="W126" s="34"/>
      <c r="X126" s="34"/>
      <c r="Y126" s="34"/>
      <c r="Z126" s="34"/>
      <c r="AA126" s="34"/>
      <c r="AB126" s="34"/>
      <c r="AC126" s="34"/>
      <c r="AD126" s="34"/>
      <c r="AE126" s="34"/>
      <c r="AT126" s="17" t="s">
        <v>78</v>
      </c>
      <c r="AU126" s="17" t="s">
        <v>161</v>
      </c>
      <c r="BK126" s="170">
        <f>BK127+BK228+BK240+BK244+BK255+BK258</f>
        <v>0</v>
      </c>
    </row>
    <row r="127" spans="1:65" s="11" customFormat="1" ht="25.9" customHeight="1">
      <c r="B127" s="171"/>
      <c r="C127" s="172"/>
      <c r="D127" s="173" t="s">
        <v>78</v>
      </c>
      <c r="E127" s="174" t="s">
        <v>86</v>
      </c>
      <c r="F127" s="174" t="s">
        <v>181</v>
      </c>
      <c r="G127" s="172"/>
      <c r="H127" s="172"/>
      <c r="I127" s="175"/>
      <c r="J127" s="176">
        <f>BK127</f>
        <v>0</v>
      </c>
      <c r="K127" s="172"/>
      <c r="L127" s="177"/>
      <c r="M127" s="178"/>
      <c r="N127" s="179"/>
      <c r="O127" s="179"/>
      <c r="P127" s="180">
        <f>SUM(P128:P227)</f>
        <v>0</v>
      </c>
      <c r="Q127" s="179"/>
      <c r="R127" s="180">
        <f>SUM(R128:R227)</f>
        <v>0.28123759999999998</v>
      </c>
      <c r="S127" s="179"/>
      <c r="T127" s="181">
        <f>SUM(T128:T227)</f>
        <v>132.75600000000003</v>
      </c>
      <c r="AR127" s="182" t="s">
        <v>86</v>
      </c>
      <c r="AT127" s="183" t="s">
        <v>78</v>
      </c>
      <c r="AU127" s="183" t="s">
        <v>79</v>
      </c>
      <c r="AY127" s="182" t="s">
        <v>182</v>
      </c>
      <c r="BK127" s="184">
        <f>SUM(BK128:BK227)</f>
        <v>0</v>
      </c>
    </row>
    <row r="128" spans="1:65" s="2" customFormat="1" ht="49.15" customHeight="1">
      <c r="A128" s="34"/>
      <c r="B128" s="35"/>
      <c r="C128" s="185" t="s">
        <v>86</v>
      </c>
      <c r="D128" s="185" t="s">
        <v>183</v>
      </c>
      <c r="E128" s="186" t="s">
        <v>578</v>
      </c>
      <c r="F128" s="187" t="s">
        <v>579</v>
      </c>
      <c r="G128" s="188" t="s">
        <v>142</v>
      </c>
      <c r="H128" s="189">
        <v>577.20000000000005</v>
      </c>
      <c r="I128" s="190"/>
      <c r="J128" s="191">
        <f>ROUND(I128*H128,2)</f>
        <v>0</v>
      </c>
      <c r="K128" s="187" t="s">
        <v>186</v>
      </c>
      <c r="L128" s="39"/>
      <c r="M128" s="192" t="s">
        <v>1</v>
      </c>
      <c r="N128" s="193" t="s">
        <v>44</v>
      </c>
      <c r="O128" s="71"/>
      <c r="P128" s="194">
        <f>O128*H128</f>
        <v>0</v>
      </c>
      <c r="Q128" s="194">
        <v>1.2999999999999999E-4</v>
      </c>
      <c r="R128" s="194">
        <f>Q128*H128</f>
        <v>7.5036000000000005E-2</v>
      </c>
      <c r="S128" s="194">
        <v>0.23</v>
      </c>
      <c r="T128" s="195">
        <f>S128*H128</f>
        <v>132.75600000000003</v>
      </c>
      <c r="U128" s="34"/>
      <c r="V128" s="34"/>
      <c r="W128" s="34"/>
      <c r="X128" s="34"/>
      <c r="Y128" s="34"/>
      <c r="Z128" s="34"/>
      <c r="AA128" s="34"/>
      <c r="AB128" s="34"/>
      <c r="AC128" s="34"/>
      <c r="AD128" s="34"/>
      <c r="AE128" s="34"/>
      <c r="AR128" s="196" t="s">
        <v>187</v>
      </c>
      <c r="AT128" s="196" t="s">
        <v>183</v>
      </c>
      <c r="AU128" s="196" t="s">
        <v>86</v>
      </c>
      <c r="AY128" s="17" t="s">
        <v>182</v>
      </c>
      <c r="BE128" s="197">
        <f>IF(N128="základní",J128,0)</f>
        <v>0</v>
      </c>
      <c r="BF128" s="197">
        <f>IF(N128="snížená",J128,0)</f>
        <v>0</v>
      </c>
      <c r="BG128" s="197">
        <f>IF(N128="zákl. přenesená",J128,0)</f>
        <v>0</v>
      </c>
      <c r="BH128" s="197">
        <f>IF(N128="sníž. přenesená",J128,0)</f>
        <v>0</v>
      </c>
      <c r="BI128" s="197">
        <f>IF(N128="nulová",J128,0)</f>
        <v>0</v>
      </c>
      <c r="BJ128" s="17" t="s">
        <v>86</v>
      </c>
      <c r="BK128" s="197">
        <f>ROUND(I128*H128,2)</f>
        <v>0</v>
      </c>
      <c r="BL128" s="17" t="s">
        <v>187</v>
      </c>
      <c r="BM128" s="196" t="s">
        <v>1547</v>
      </c>
    </row>
    <row r="129" spans="1:65" s="2" customFormat="1" ht="224.25">
      <c r="A129" s="34"/>
      <c r="B129" s="35"/>
      <c r="C129" s="36"/>
      <c r="D129" s="198" t="s">
        <v>189</v>
      </c>
      <c r="E129" s="36"/>
      <c r="F129" s="199" t="s">
        <v>581</v>
      </c>
      <c r="G129" s="36"/>
      <c r="H129" s="36"/>
      <c r="I129" s="200"/>
      <c r="J129" s="36"/>
      <c r="K129" s="36"/>
      <c r="L129" s="39"/>
      <c r="M129" s="201"/>
      <c r="N129" s="202"/>
      <c r="O129" s="71"/>
      <c r="P129" s="71"/>
      <c r="Q129" s="71"/>
      <c r="R129" s="71"/>
      <c r="S129" s="71"/>
      <c r="T129" s="72"/>
      <c r="U129" s="34"/>
      <c r="V129" s="34"/>
      <c r="W129" s="34"/>
      <c r="X129" s="34"/>
      <c r="Y129" s="34"/>
      <c r="Z129" s="34"/>
      <c r="AA129" s="34"/>
      <c r="AB129" s="34"/>
      <c r="AC129" s="34"/>
      <c r="AD129" s="34"/>
      <c r="AE129" s="34"/>
      <c r="AT129" s="17" t="s">
        <v>189</v>
      </c>
      <c r="AU129" s="17" t="s">
        <v>86</v>
      </c>
    </row>
    <row r="130" spans="1:65" s="12" customFormat="1" ht="22.5">
      <c r="B130" s="203"/>
      <c r="C130" s="204"/>
      <c r="D130" s="198" t="s">
        <v>191</v>
      </c>
      <c r="E130" s="205" t="s">
        <v>1</v>
      </c>
      <c r="F130" s="206" t="s">
        <v>582</v>
      </c>
      <c r="G130" s="204"/>
      <c r="H130" s="205" t="s">
        <v>1</v>
      </c>
      <c r="I130" s="207"/>
      <c r="J130" s="204"/>
      <c r="K130" s="204"/>
      <c r="L130" s="208"/>
      <c r="M130" s="209"/>
      <c r="N130" s="210"/>
      <c r="O130" s="210"/>
      <c r="P130" s="210"/>
      <c r="Q130" s="210"/>
      <c r="R130" s="210"/>
      <c r="S130" s="210"/>
      <c r="T130" s="211"/>
      <c r="AT130" s="212" t="s">
        <v>191</v>
      </c>
      <c r="AU130" s="212" t="s">
        <v>86</v>
      </c>
      <c r="AV130" s="12" t="s">
        <v>86</v>
      </c>
      <c r="AW130" s="12" t="s">
        <v>33</v>
      </c>
      <c r="AX130" s="12" t="s">
        <v>79</v>
      </c>
      <c r="AY130" s="212" t="s">
        <v>182</v>
      </c>
    </row>
    <row r="131" spans="1:65" s="12" customFormat="1" ht="11.25">
      <c r="B131" s="203"/>
      <c r="C131" s="204"/>
      <c r="D131" s="198" t="s">
        <v>191</v>
      </c>
      <c r="E131" s="205" t="s">
        <v>1</v>
      </c>
      <c r="F131" s="206" t="s">
        <v>1167</v>
      </c>
      <c r="G131" s="204"/>
      <c r="H131" s="205" t="s">
        <v>1</v>
      </c>
      <c r="I131" s="207"/>
      <c r="J131" s="204"/>
      <c r="K131" s="204"/>
      <c r="L131" s="208"/>
      <c r="M131" s="209"/>
      <c r="N131" s="210"/>
      <c r="O131" s="210"/>
      <c r="P131" s="210"/>
      <c r="Q131" s="210"/>
      <c r="R131" s="210"/>
      <c r="S131" s="210"/>
      <c r="T131" s="211"/>
      <c r="AT131" s="212" t="s">
        <v>191</v>
      </c>
      <c r="AU131" s="212" t="s">
        <v>86</v>
      </c>
      <c r="AV131" s="12" t="s">
        <v>86</v>
      </c>
      <c r="AW131" s="12" t="s">
        <v>33</v>
      </c>
      <c r="AX131" s="12" t="s">
        <v>79</v>
      </c>
      <c r="AY131" s="212" t="s">
        <v>182</v>
      </c>
    </row>
    <row r="132" spans="1:65" s="13" customFormat="1" ht="11.25">
      <c r="B132" s="213"/>
      <c r="C132" s="214"/>
      <c r="D132" s="198" t="s">
        <v>191</v>
      </c>
      <c r="E132" s="215" t="s">
        <v>1</v>
      </c>
      <c r="F132" s="216" t="s">
        <v>1548</v>
      </c>
      <c r="G132" s="214"/>
      <c r="H132" s="217">
        <v>195.6</v>
      </c>
      <c r="I132" s="218"/>
      <c r="J132" s="214"/>
      <c r="K132" s="214"/>
      <c r="L132" s="219"/>
      <c r="M132" s="220"/>
      <c r="N132" s="221"/>
      <c r="O132" s="221"/>
      <c r="P132" s="221"/>
      <c r="Q132" s="221"/>
      <c r="R132" s="221"/>
      <c r="S132" s="221"/>
      <c r="T132" s="222"/>
      <c r="AT132" s="223" t="s">
        <v>191</v>
      </c>
      <c r="AU132" s="223" t="s">
        <v>86</v>
      </c>
      <c r="AV132" s="13" t="s">
        <v>88</v>
      </c>
      <c r="AW132" s="13" t="s">
        <v>33</v>
      </c>
      <c r="AX132" s="13" t="s">
        <v>79</v>
      </c>
      <c r="AY132" s="223" t="s">
        <v>182</v>
      </c>
    </row>
    <row r="133" spans="1:65" s="12" customFormat="1" ht="11.25">
      <c r="B133" s="203"/>
      <c r="C133" s="204"/>
      <c r="D133" s="198" t="s">
        <v>191</v>
      </c>
      <c r="E133" s="205" t="s">
        <v>1</v>
      </c>
      <c r="F133" s="206" t="s">
        <v>1169</v>
      </c>
      <c r="G133" s="204"/>
      <c r="H133" s="205" t="s">
        <v>1</v>
      </c>
      <c r="I133" s="207"/>
      <c r="J133" s="204"/>
      <c r="K133" s="204"/>
      <c r="L133" s="208"/>
      <c r="M133" s="209"/>
      <c r="N133" s="210"/>
      <c r="O133" s="210"/>
      <c r="P133" s="210"/>
      <c r="Q133" s="210"/>
      <c r="R133" s="210"/>
      <c r="S133" s="210"/>
      <c r="T133" s="211"/>
      <c r="AT133" s="212" t="s">
        <v>191</v>
      </c>
      <c r="AU133" s="212" t="s">
        <v>86</v>
      </c>
      <c r="AV133" s="12" t="s">
        <v>86</v>
      </c>
      <c r="AW133" s="12" t="s">
        <v>33</v>
      </c>
      <c r="AX133" s="12" t="s">
        <v>79</v>
      </c>
      <c r="AY133" s="212" t="s">
        <v>182</v>
      </c>
    </row>
    <row r="134" spans="1:65" s="13" customFormat="1" ht="11.25">
      <c r="B134" s="213"/>
      <c r="C134" s="214"/>
      <c r="D134" s="198" t="s">
        <v>191</v>
      </c>
      <c r="E134" s="215" t="s">
        <v>1</v>
      </c>
      <c r="F134" s="216" t="s">
        <v>1549</v>
      </c>
      <c r="G134" s="214"/>
      <c r="H134" s="217">
        <v>364</v>
      </c>
      <c r="I134" s="218"/>
      <c r="J134" s="214"/>
      <c r="K134" s="214"/>
      <c r="L134" s="219"/>
      <c r="M134" s="220"/>
      <c r="N134" s="221"/>
      <c r="O134" s="221"/>
      <c r="P134" s="221"/>
      <c r="Q134" s="221"/>
      <c r="R134" s="221"/>
      <c r="S134" s="221"/>
      <c r="T134" s="222"/>
      <c r="AT134" s="223" t="s">
        <v>191</v>
      </c>
      <c r="AU134" s="223" t="s">
        <v>86</v>
      </c>
      <c r="AV134" s="13" t="s">
        <v>88</v>
      </c>
      <c r="AW134" s="13" t="s">
        <v>33</v>
      </c>
      <c r="AX134" s="13" t="s">
        <v>79</v>
      </c>
      <c r="AY134" s="223" t="s">
        <v>182</v>
      </c>
    </row>
    <row r="135" spans="1:65" s="12" customFormat="1" ht="11.25">
      <c r="B135" s="203"/>
      <c r="C135" s="204"/>
      <c r="D135" s="198" t="s">
        <v>191</v>
      </c>
      <c r="E135" s="205" t="s">
        <v>1</v>
      </c>
      <c r="F135" s="206" t="s">
        <v>1171</v>
      </c>
      <c r="G135" s="204"/>
      <c r="H135" s="205" t="s">
        <v>1</v>
      </c>
      <c r="I135" s="207"/>
      <c r="J135" s="204"/>
      <c r="K135" s="204"/>
      <c r="L135" s="208"/>
      <c r="M135" s="209"/>
      <c r="N135" s="210"/>
      <c r="O135" s="210"/>
      <c r="P135" s="210"/>
      <c r="Q135" s="210"/>
      <c r="R135" s="210"/>
      <c r="S135" s="210"/>
      <c r="T135" s="211"/>
      <c r="AT135" s="212" t="s">
        <v>191</v>
      </c>
      <c r="AU135" s="212" t="s">
        <v>86</v>
      </c>
      <c r="AV135" s="12" t="s">
        <v>86</v>
      </c>
      <c r="AW135" s="12" t="s">
        <v>33</v>
      </c>
      <c r="AX135" s="12" t="s">
        <v>79</v>
      </c>
      <c r="AY135" s="212" t="s">
        <v>182</v>
      </c>
    </row>
    <row r="136" spans="1:65" s="13" customFormat="1" ht="11.25">
      <c r="B136" s="213"/>
      <c r="C136" s="214"/>
      <c r="D136" s="198" t="s">
        <v>191</v>
      </c>
      <c r="E136" s="215" t="s">
        <v>1</v>
      </c>
      <c r="F136" s="216" t="s">
        <v>1550</v>
      </c>
      <c r="G136" s="214"/>
      <c r="H136" s="217">
        <v>17.600000000000001</v>
      </c>
      <c r="I136" s="218"/>
      <c r="J136" s="214"/>
      <c r="K136" s="214"/>
      <c r="L136" s="219"/>
      <c r="M136" s="220"/>
      <c r="N136" s="221"/>
      <c r="O136" s="221"/>
      <c r="P136" s="221"/>
      <c r="Q136" s="221"/>
      <c r="R136" s="221"/>
      <c r="S136" s="221"/>
      <c r="T136" s="222"/>
      <c r="AT136" s="223" t="s">
        <v>191</v>
      </c>
      <c r="AU136" s="223" t="s">
        <v>86</v>
      </c>
      <c r="AV136" s="13" t="s">
        <v>88</v>
      </c>
      <c r="AW136" s="13" t="s">
        <v>33</v>
      </c>
      <c r="AX136" s="13" t="s">
        <v>79</v>
      </c>
      <c r="AY136" s="223" t="s">
        <v>182</v>
      </c>
    </row>
    <row r="137" spans="1:65" s="14" customFormat="1" ht="11.25">
      <c r="B137" s="224"/>
      <c r="C137" s="225"/>
      <c r="D137" s="198" t="s">
        <v>191</v>
      </c>
      <c r="E137" s="226" t="s">
        <v>1</v>
      </c>
      <c r="F137" s="227" t="s">
        <v>298</v>
      </c>
      <c r="G137" s="225"/>
      <c r="H137" s="228">
        <v>577.20000000000005</v>
      </c>
      <c r="I137" s="229"/>
      <c r="J137" s="225"/>
      <c r="K137" s="225"/>
      <c r="L137" s="230"/>
      <c r="M137" s="231"/>
      <c r="N137" s="232"/>
      <c r="O137" s="232"/>
      <c r="P137" s="232"/>
      <c r="Q137" s="232"/>
      <c r="R137" s="232"/>
      <c r="S137" s="232"/>
      <c r="T137" s="233"/>
      <c r="AT137" s="234" t="s">
        <v>191</v>
      </c>
      <c r="AU137" s="234" t="s">
        <v>86</v>
      </c>
      <c r="AV137" s="14" t="s">
        <v>187</v>
      </c>
      <c r="AW137" s="14" t="s">
        <v>33</v>
      </c>
      <c r="AX137" s="14" t="s">
        <v>86</v>
      </c>
      <c r="AY137" s="234" t="s">
        <v>182</v>
      </c>
    </row>
    <row r="138" spans="1:65" s="2" customFormat="1" ht="37.9" customHeight="1">
      <c r="A138" s="34"/>
      <c r="B138" s="35"/>
      <c r="C138" s="185" t="s">
        <v>88</v>
      </c>
      <c r="D138" s="185" t="s">
        <v>183</v>
      </c>
      <c r="E138" s="186" t="s">
        <v>1175</v>
      </c>
      <c r="F138" s="187" t="s">
        <v>1176</v>
      </c>
      <c r="G138" s="188" t="s">
        <v>135</v>
      </c>
      <c r="H138" s="189">
        <v>572.85699999999997</v>
      </c>
      <c r="I138" s="190"/>
      <c r="J138" s="191">
        <f>ROUND(I138*H138,2)</f>
        <v>0</v>
      </c>
      <c r="K138" s="187" t="s">
        <v>186</v>
      </c>
      <c r="L138" s="39"/>
      <c r="M138" s="192" t="s">
        <v>1</v>
      </c>
      <c r="N138" s="193" t="s">
        <v>44</v>
      </c>
      <c r="O138" s="71"/>
      <c r="P138" s="194">
        <f>O138*H138</f>
        <v>0</v>
      </c>
      <c r="Q138" s="194">
        <v>0</v>
      </c>
      <c r="R138" s="194">
        <f>Q138*H138</f>
        <v>0</v>
      </c>
      <c r="S138" s="194">
        <v>0</v>
      </c>
      <c r="T138" s="195">
        <f>S138*H138</f>
        <v>0</v>
      </c>
      <c r="U138" s="34"/>
      <c r="V138" s="34"/>
      <c r="W138" s="34"/>
      <c r="X138" s="34"/>
      <c r="Y138" s="34"/>
      <c r="Z138" s="34"/>
      <c r="AA138" s="34"/>
      <c r="AB138" s="34"/>
      <c r="AC138" s="34"/>
      <c r="AD138" s="34"/>
      <c r="AE138" s="34"/>
      <c r="AR138" s="196" t="s">
        <v>187</v>
      </c>
      <c r="AT138" s="196" t="s">
        <v>183</v>
      </c>
      <c r="AU138" s="196" t="s">
        <v>86</v>
      </c>
      <c r="AY138" s="17" t="s">
        <v>182</v>
      </c>
      <c r="BE138" s="197">
        <f>IF(N138="základní",J138,0)</f>
        <v>0</v>
      </c>
      <c r="BF138" s="197">
        <f>IF(N138="snížená",J138,0)</f>
        <v>0</v>
      </c>
      <c r="BG138" s="197">
        <f>IF(N138="zákl. přenesená",J138,0)</f>
        <v>0</v>
      </c>
      <c r="BH138" s="197">
        <f>IF(N138="sníž. přenesená",J138,0)</f>
        <v>0</v>
      </c>
      <c r="BI138" s="197">
        <f>IF(N138="nulová",J138,0)</f>
        <v>0</v>
      </c>
      <c r="BJ138" s="17" t="s">
        <v>86</v>
      </c>
      <c r="BK138" s="197">
        <f>ROUND(I138*H138,2)</f>
        <v>0</v>
      </c>
      <c r="BL138" s="17" t="s">
        <v>187</v>
      </c>
      <c r="BM138" s="196" t="s">
        <v>1551</v>
      </c>
    </row>
    <row r="139" spans="1:65" s="2" customFormat="1" ht="39">
      <c r="A139" s="34"/>
      <c r="B139" s="35"/>
      <c r="C139" s="36"/>
      <c r="D139" s="198" t="s">
        <v>189</v>
      </c>
      <c r="E139" s="36"/>
      <c r="F139" s="199" t="s">
        <v>587</v>
      </c>
      <c r="G139" s="36"/>
      <c r="H139" s="36"/>
      <c r="I139" s="200"/>
      <c r="J139" s="36"/>
      <c r="K139" s="36"/>
      <c r="L139" s="39"/>
      <c r="M139" s="201"/>
      <c r="N139" s="202"/>
      <c r="O139" s="71"/>
      <c r="P139" s="71"/>
      <c r="Q139" s="71"/>
      <c r="R139" s="71"/>
      <c r="S139" s="71"/>
      <c r="T139" s="72"/>
      <c r="U139" s="34"/>
      <c r="V139" s="34"/>
      <c r="W139" s="34"/>
      <c r="X139" s="34"/>
      <c r="Y139" s="34"/>
      <c r="Z139" s="34"/>
      <c r="AA139" s="34"/>
      <c r="AB139" s="34"/>
      <c r="AC139" s="34"/>
      <c r="AD139" s="34"/>
      <c r="AE139" s="34"/>
      <c r="AT139" s="17" t="s">
        <v>189</v>
      </c>
      <c r="AU139" s="17" t="s">
        <v>86</v>
      </c>
    </row>
    <row r="140" spans="1:65" s="12" customFormat="1" ht="11.25">
      <c r="B140" s="203"/>
      <c r="C140" s="204"/>
      <c r="D140" s="198" t="s">
        <v>191</v>
      </c>
      <c r="E140" s="205" t="s">
        <v>1</v>
      </c>
      <c r="F140" s="206" t="s">
        <v>192</v>
      </c>
      <c r="G140" s="204"/>
      <c r="H140" s="205" t="s">
        <v>1</v>
      </c>
      <c r="I140" s="207"/>
      <c r="J140" s="204"/>
      <c r="K140" s="204"/>
      <c r="L140" s="208"/>
      <c r="M140" s="209"/>
      <c r="N140" s="210"/>
      <c r="O140" s="210"/>
      <c r="P140" s="210"/>
      <c r="Q140" s="210"/>
      <c r="R140" s="210"/>
      <c r="S140" s="210"/>
      <c r="T140" s="211"/>
      <c r="AT140" s="212" t="s">
        <v>191</v>
      </c>
      <c r="AU140" s="212" t="s">
        <v>86</v>
      </c>
      <c r="AV140" s="12" t="s">
        <v>86</v>
      </c>
      <c r="AW140" s="12" t="s">
        <v>33</v>
      </c>
      <c r="AX140" s="12" t="s">
        <v>79</v>
      </c>
      <c r="AY140" s="212" t="s">
        <v>182</v>
      </c>
    </row>
    <row r="141" spans="1:65" s="12" customFormat="1" ht="22.5">
      <c r="B141" s="203"/>
      <c r="C141" s="204"/>
      <c r="D141" s="198" t="s">
        <v>191</v>
      </c>
      <c r="E141" s="205" t="s">
        <v>1</v>
      </c>
      <c r="F141" s="206" t="s">
        <v>193</v>
      </c>
      <c r="G141" s="204"/>
      <c r="H141" s="205" t="s">
        <v>1</v>
      </c>
      <c r="I141" s="207"/>
      <c r="J141" s="204"/>
      <c r="K141" s="204"/>
      <c r="L141" s="208"/>
      <c r="M141" s="209"/>
      <c r="N141" s="210"/>
      <c r="O141" s="210"/>
      <c r="P141" s="210"/>
      <c r="Q141" s="210"/>
      <c r="R141" s="210"/>
      <c r="S141" s="210"/>
      <c r="T141" s="211"/>
      <c r="AT141" s="212" t="s">
        <v>191</v>
      </c>
      <c r="AU141" s="212" t="s">
        <v>86</v>
      </c>
      <c r="AV141" s="12" t="s">
        <v>86</v>
      </c>
      <c r="AW141" s="12" t="s">
        <v>33</v>
      </c>
      <c r="AX141" s="12" t="s">
        <v>79</v>
      </c>
      <c r="AY141" s="212" t="s">
        <v>182</v>
      </c>
    </row>
    <row r="142" spans="1:65" s="12" customFormat="1" ht="11.25">
      <c r="B142" s="203"/>
      <c r="C142" s="204"/>
      <c r="D142" s="198" t="s">
        <v>191</v>
      </c>
      <c r="E142" s="205" t="s">
        <v>1</v>
      </c>
      <c r="F142" s="206" t="s">
        <v>1167</v>
      </c>
      <c r="G142" s="204"/>
      <c r="H142" s="205" t="s">
        <v>1</v>
      </c>
      <c r="I142" s="207"/>
      <c r="J142" s="204"/>
      <c r="K142" s="204"/>
      <c r="L142" s="208"/>
      <c r="M142" s="209"/>
      <c r="N142" s="210"/>
      <c r="O142" s="210"/>
      <c r="P142" s="210"/>
      <c r="Q142" s="210"/>
      <c r="R142" s="210"/>
      <c r="S142" s="210"/>
      <c r="T142" s="211"/>
      <c r="AT142" s="212" t="s">
        <v>191</v>
      </c>
      <c r="AU142" s="212" t="s">
        <v>86</v>
      </c>
      <c r="AV142" s="12" t="s">
        <v>86</v>
      </c>
      <c r="AW142" s="12" t="s">
        <v>33</v>
      </c>
      <c r="AX142" s="12" t="s">
        <v>79</v>
      </c>
      <c r="AY142" s="212" t="s">
        <v>182</v>
      </c>
    </row>
    <row r="143" spans="1:65" s="12" customFormat="1" ht="11.25">
      <c r="B143" s="203"/>
      <c r="C143" s="204"/>
      <c r="D143" s="198" t="s">
        <v>191</v>
      </c>
      <c r="E143" s="205" t="s">
        <v>1</v>
      </c>
      <c r="F143" s="206" t="s">
        <v>1552</v>
      </c>
      <c r="G143" s="204"/>
      <c r="H143" s="205" t="s">
        <v>1</v>
      </c>
      <c r="I143" s="207"/>
      <c r="J143" s="204"/>
      <c r="K143" s="204"/>
      <c r="L143" s="208"/>
      <c r="M143" s="209"/>
      <c r="N143" s="210"/>
      <c r="O143" s="210"/>
      <c r="P143" s="210"/>
      <c r="Q143" s="210"/>
      <c r="R143" s="210"/>
      <c r="S143" s="210"/>
      <c r="T143" s="211"/>
      <c r="AT143" s="212" t="s">
        <v>191</v>
      </c>
      <c r="AU143" s="212" t="s">
        <v>86</v>
      </c>
      <c r="AV143" s="12" t="s">
        <v>86</v>
      </c>
      <c r="AW143" s="12" t="s">
        <v>33</v>
      </c>
      <c r="AX143" s="12" t="s">
        <v>79</v>
      </c>
      <c r="AY143" s="212" t="s">
        <v>182</v>
      </c>
    </row>
    <row r="144" spans="1:65" s="13" customFormat="1" ht="11.25">
      <c r="B144" s="213"/>
      <c r="C144" s="214"/>
      <c r="D144" s="198" t="s">
        <v>191</v>
      </c>
      <c r="E144" s="215" t="s">
        <v>1</v>
      </c>
      <c r="F144" s="216" t="s">
        <v>1553</v>
      </c>
      <c r="G144" s="214"/>
      <c r="H144" s="217">
        <v>40.713999999999999</v>
      </c>
      <c r="I144" s="218"/>
      <c r="J144" s="214"/>
      <c r="K144" s="214"/>
      <c r="L144" s="219"/>
      <c r="M144" s="220"/>
      <c r="N144" s="221"/>
      <c r="O144" s="221"/>
      <c r="P144" s="221"/>
      <c r="Q144" s="221"/>
      <c r="R144" s="221"/>
      <c r="S144" s="221"/>
      <c r="T144" s="222"/>
      <c r="AT144" s="223" t="s">
        <v>191</v>
      </c>
      <c r="AU144" s="223" t="s">
        <v>86</v>
      </c>
      <c r="AV144" s="13" t="s">
        <v>88</v>
      </c>
      <c r="AW144" s="13" t="s">
        <v>33</v>
      </c>
      <c r="AX144" s="13" t="s">
        <v>79</v>
      </c>
      <c r="AY144" s="223" t="s">
        <v>182</v>
      </c>
    </row>
    <row r="145" spans="2:51" s="12" customFormat="1" ht="11.25">
      <c r="B145" s="203"/>
      <c r="C145" s="204"/>
      <c r="D145" s="198" t="s">
        <v>191</v>
      </c>
      <c r="E145" s="205" t="s">
        <v>1</v>
      </c>
      <c r="F145" s="206" t="s">
        <v>1554</v>
      </c>
      <c r="G145" s="204"/>
      <c r="H145" s="205" t="s">
        <v>1</v>
      </c>
      <c r="I145" s="207"/>
      <c r="J145" s="204"/>
      <c r="K145" s="204"/>
      <c r="L145" s="208"/>
      <c r="M145" s="209"/>
      <c r="N145" s="210"/>
      <c r="O145" s="210"/>
      <c r="P145" s="210"/>
      <c r="Q145" s="210"/>
      <c r="R145" s="210"/>
      <c r="S145" s="210"/>
      <c r="T145" s="211"/>
      <c r="AT145" s="212" t="s">
        <v>191</v>
      </c>
      <c r="AU145" s="212" t="s">
        <v>86</v>
      </c>
      <c r="AV145" s="12" t="s">
        <v>86</v>
      </c>
      <c r="AW145" s="12" t="s">
        <v>33</v>
      </c>
      <c r="AX145" s="12" t="s">
        <v>79</v>
      </c>
      <c r="AY145" s="212" t="s">
        <v>182</v>
      </c>
    </row>
    <row r="146" spans="2:51" s="13" customFormat="1" ht="11.25">
      <c r="B146" s="213"/>
      <c r="C146" s="214"/>
      <c r="D146" s="198" t="s">
        <v>191</v>
      </c>
      <c r="E146" s="215" t="s">
        <v>1</v>
      </c>
      <c r="F146" s="216" t="s">
        <v>1555</v>
      </c>
      <c r="G146" s="214"/>
      <c r="H146" s="217">
        <v>19.43</v>
      </c>
      <c r="I146" s="218"/>
      <c r="J146" s="214"/>
      <c r="K146" s="214"/>
      <c r="L146" s="219"/>
      <c r="M146" s="220"/>
      <c r="N146" s="221"/>
      <c r="O146" s="221"/>
      <c r="P146" s="221"/>
      <c r="Q146" s="221"/>
      <c r="R146" s="221"/>
      <c r="S146" s="221"/>
      <c r="T146" s="222"/>
      <c r="AT146" s="223" t="s">
        <v>191</v>
      </c>
      <c r="AU146" s="223" t="s">
        <v>86</v>
      </c>
      <c r="AV146" s="13" t="s">
        <v>88</v>
      </c>
      <c r="AW146" s="13" t="s">
        <v>33</v>
      </c>
      <c r="AX146" s="13" t="s">
        <v>79</v>
      </c>
      <c r="AY146" s="223" t="s">
        <v>182</v>
      </c>
    </row>
    <row r="147" spans="2:51" s="12" customFormat="1" ht="11.25">
      <c r="B147" s="203"/>
      <c r="C147" s="204"/>
      <c r="D147" s="198" t="s">
        <v>191</v>
      </c>
      <c r="E147" s="205" t="s">
        <v>1</v>
      </c>
      <c r="F147" s="206" t="s">
        <v>1556</v>
      </c>
      <c r="G147" s="204"/>
      <c r="H147" s="205" t="s">
        <v>1</v>
      </c>
      <c r="I147" s="207"/>
      <c r="J147" s="204"/>
      <c r="K147" s="204"/>
      <c r="L147" s="208"/>
      <c r="M147" s="209"/>
      <c r="N147" s="210"/>
      <c r="O147" s="210"/>
      <c r="P147" s="210"/>
      <c r="Q147" s="210"/>
      <c r="R147" s="210"/>
      <c r="S147" s="210"/>
      <c r="T147" s="211"/>
      <c r="AT147" s="212" t="s">
        <v>191</v>
      </c>
      <c r="AU147" s="212" t="s">
        <v>86</v>
      </c>
      <c r="AV147" s="12" t="s">
        <v>86</v>
      </c>
      <c r="AW147" s="12" t="s">
        <v>33</v>
      </c>
      <c r="AX147" s="12" t="s">
        <v>79</v>
      </c>
      <c r="AY147" s="212" t="s">
        <v>182</v>
      </c>
    </row>
    <row r="148" spans="2:51" s="13" customFormat="1" ht="11.25">
      <c r="B148" s="213"/>
      <c r="C148" s="214"/>
      <c r="D148" s="198" t="s">
        <v>191</v>
      </c>
      <c r="E148" s="215" t="s">
        <v>1</v>
      </c>
      <c r="F148" s="216" t="s">
        <v>1557</v>
      </c>
      <c r="G148" s="214"/>
      <c r="H148" s="217">
        <v>28.725999999999999</v>
      </c>
      <c r="I148" s="218"/>
      <c r="J148" s="214"/>
      <c r="K148" s="214"/>
      <c r="L148" s="219"/>
      <c r="M148" s="220"/>
      <c r="N148" s="221"/>
      <c r="O148" s="221"/>
      <c r="P148" s="221"/>
      <c r="Q148" s="221"/>
      <c r="R148" s="221"/>
      <c r="S148" s="221"/>
      <c r="T148" s="222"/>
      <c r="AT148" s="223" t="s">
        <v>191</v>
      </c>
      <c r="AU148" s="223" t="s">
        <v>86</v>
      </c>
      <c r="AV148" s="13" t="s">
        <v>88</v>
      </c>
      <c r="AW148" s="13" t="s">
        <v>33</v>
      </c>
      <c r="AX148" s="13" t="s">
        <v>79</v>
      </c>
      <c r="AY148" s="223" t="s">
        <v>182</v>
      </c>
    </row>
    <row r="149" spans="2:51" s="12" customFormat="1" ht="11.25">
      <c r="B149" s="203"/>
      <c r="C149" s="204"/>
      <c r="D149" s="198" t="s">
        <v>191</v>
      </c>
      <c r="E149" s="205" t="s">
        <v>1</v>
      </c>
      <c r="F149" s="206" t="s">
        <v>1558</v>
      </c>
      <c r="G149" s="204"/>
      <c r="H149" s="205" t="s">
        <v>1</v>
      </c>
      <c r="I149" s="207"/>
      <c r="J149" s="204"/>
      <c r="K149" s="204"/>
      <c r="L149" s="208"/>
      <c r="M149" s="209"/>
      <c r="N149" s="210"/>
      <c r="O149" s="210"/>
      <c r="P149" s="210"/>
      <c r="Q149" s="210"/>
      <c r="R149" s="210"/>
      <c r="S149" s="210"/>
      <c r="T149" s="211"/>
      <c r="AT149" s="212" t="s">
        <v>191</v>
      </c>
      <c r="AU149" s="212" t="s">
        <v>86</v>
      </c>
      <c r="AV149" s="12" t="s">
        <v>86</v>
      </c>
      <c r="AW149" s="12" t="s">
        <v>33</v>
      </c>
      <c r="AX149" s="12" t="s">
        <v>79</v>
      </c>
      <c r="AY149" s="212" t="s">
        <v>182</v>
      </c>
    </row>
    <row r="150" spans="2:51" s="13" customFormat="1" ht="11.25">
      <c r="B150" s="213"/>
      <c r="C150" s="214"/>
      <c r="D150" s="198" t="s">
        <v>191</v>
      </c>
      <c r="E150" s="215" t="s">
        <v>1</v>
      </c>
      <c r="F150" s="216" t="s">
        <v>1559</v>
      </c>
      <c r="G150" s="214"/>
      <c r="H150" s="217">
        <v>42.695</v>
      </c>
      <c r="I150" s="218"/>
      <c r="J150" s="214"/>
      <c r="K150" s="214"/>
      <c r="L150" s="219"/>
      <c r="M150" s="220"/>
      <c r="N150" s="221"/>
      <c r="O150" s="221"/>
      <c r="P150" s="221"/>
      <c r="Q150" s="221"/>
      <c r="R150" s="221"/>
      <c r="S150" s="221"/>
      <c r="T150" s="222"/>
      <c r="AT150" s="223" t="s">
        <v>191</v>
      </c>
      <c r="AU150" s="223" t="s">
        <v>86</v>
      </c>
      <c r="AV150" s="13" t="s">
        <v>88</v>
      </c>
      <c r="AW150" s="13" t="s">
        <v>33</v>
      </c>
      <c r="AX150" s="13" t="s">
        <v>79</v>
      </c>
      <c r="AY150" s="223" t="s">
        <v>182</v>
      </c>
    </row>
    <row r="151" spans="2:51" s="12" customFormat="1" ht="11.25">
      <c r="B151" s="203"/>
      <c r="C151" s="204"/>
      <c r="D151" s="198" t="s">
        <v>191</v>
      </c>
      <c r="E151" s="205" t="s">
        <v>1</v>
      </c>
      <c r="F151" s="206" t="s">
        <v>1169</v>
      </c>
      <c r="G151" s="204"/>
      <c r="H151" s="205" t="s">
        <v>1</v>
      </c>
      <c r="I151" s="207"/>
      <c r="J151" s="204"/>
      <c r="K151" s="204"/>
      <c r="L151" s="208"/>
      <c r="M151" s="209"/>
      <c r="N151" s="210"/>
      <c r="O151" s="210"/>
      <c r="P151" s="210"/>
      <c r="Q151" s="210"/>
      <c r="R151" s="210"/>
      <c r="S151" s="210"/>
      <c r="T151" s="211"/>
      <c r="AT151" s="212" t="s">
        <v>191</v>
      </c>
      <c r="AU151" s="212" t="s">
        <v>86</v>
      </c>
      <c r="AV151" s="12" t="s">
        <v>86</v>
      </c>
      <c r="AW151" s="12" t="s">
        <v>33</v>
      </c>
      <c r="AX151" s="12" t="s">
        <v>79</v>
      </c>
      <c r="AY151" s="212" t="s">
        <v>182</v>
      </c>
    </row>
    <row r="152" spans="2:51" s="12" customFormat="1" ht="11.25">
      <c r="B152" s="203"/>
      <c r="C152" s="204"/>
      <c r="D152" s="198" t="s">
        <v>191</v>
      </c>
      <c r="E152" s="205" t="s">
        <v>1</v>
      </c>
      <c r="F152" s="206" t="s">
        <v>1560</v>
      </c>
      <c r="G152" s="204"/>
      <c r="H152" s="205" t="s">
        <v>1</v>
      </c>
      <c r="I152" s="207"/>
      <c r="J152" s="204"/>
      <c r="K152" s="204"/>
      <c r="L152" s="208"/>
      <c r="M152" s="209"/>
      <c r="N152" s="210"/>
      <c r="O152" s="210"/>
      <c r="P152" s="210"/>
      <c r="Q152" s="210"/>
      <c r="R152" s="210"/>
      <c r="S152" s="210"/>
      <c r="T152" s="211"/>
      <c r="AT152" s="212" t="s">
        <v>191</v>
      </c>
      <c r="AU152" s="212" t="s">
        <v>86</v>
      </c>
      <c r="AV152" s="12" t="s">
        <v>86</v>
      </c>
      <c r="AW152" s="12" t="s">
        <v>33</v>
      </c>
      <c r="AX152" s="12" t="s">
        <v>79</v>
      </c>
      <c r="AY152" s="212" t="s">
        <v>182</v>
      </c>
    </row>
    <row r="153" spans="2:51" s="13" customFormat="1" ht="11.25">
      <c r="B153" s="213"/>
      <c r="C153" s="214"/>
      <c r="D153" s="198" t="s">
        <v>191</v>
      </c>
      <c r="E153" s="215" t="s">
        <v>1</v>
      </c>
      <c r="F153" s="216" t="s">
        <v>1561</v>
      </c>
      <c r="G153" s="214"/>
      <c r="H153" s="217">
        <v>44.097000000000001</v>
      </c>
      <c r="I153" s="218"/>
      <c r="J153" s="214"/>
      <c r="K153" s="214"/>
      <c r="L153" s="219"/>
      <c r="M153" s="220"/>
      <c r="N153" s="221"/>
      <c r="O153" s="221"/>
      <c r="P153" s="221"/>
      <c r="Q153" s="221"/>
      <c r="R153" s="221"/>
      <c r="S153" s="221"/>
      <c r="T153" s="222"/>
      <c r="AT153" s="223" t="s">
        <v>191</v>
      </c>
      <c r="AU153" s="223" t="s">
        <v>86</v>
      </c>
      <c r="AV153" s="13" t="s">
        <v>88</v>
      </c>
      <c r="AW153" s="13" t="s">
        <v>33</v>
      </c>
      <c r="AX153" s="13" t="s">
        <v>79</v>
      </c>
      <c r="AY153" s="223" t="s">
        <v>182</v>
      </c>
    </row>
    <row r="154" spans="2:51" s="12" customFormat="1" ht="11.25">
      <c r="B154" s="203"/>
      <c r="C154" s="204"/>
      <c r="D154" s="198" t="s">
        <v>191</v>
      </c>
      <c r="E154" s="205" t="s">
        <v>1</v>
      </c>
      <c r="F154" s="206" t="s">
        <v>1562</v>
      </c>
      <c r="G154" s="204"/>
      <c r="H154" s="205" t="s">
        <v>1</v>
      </c>
      <c r="I154" s="207"/>
      <c r="J154" s="204"/>
      <c r="K154" s="204"/>
      <c r="L154" s="208"/>
      <c r="M154" s="209"/>
      <c r="N154" s="210"/>
      <c r="O154" s="210"/>
      <c r="P154" s="210"/>
      <c r="Q154" s="210"/>
      <c r="R154" s="210"/>
      <c r="S154" s="210"/>
      <c r="T154" s="211"/>
      <c r="AT154" s="212" t="s">
        <v>191</v>
      </c>
      <c r="AU154" s="212" t="s">
        <v>86</v>
      </c>
      <c r="AV154" s="12" t="s">
        <v>86</v>
      </c>
      <c r="AW154" s="12" t="s">
        <v>33</v>
      </c>
      <c r="AX154" s="12" t="s">
        <v>79</v>
      </c>
      <c r="AY154" s="212" t="s">
        <v>182</v>
      </c>
    </row>
    <row r="155" spans="2:51" s="13" customFormat="1" ht="11.25">
      <c r="B155" s="213"/>
      <c r="C155" s="214"/>
      <c r="D155" s="198" t="s">
        <v>191</v>
      </c>
      <c r="E155" s="215" t="s">
        <v>1</v>
      </c>
      <c r="F155" s="216" t="s">
        <v>1563</v>
      </c>
      <c r="G155" s="214"/>
      <c r="H155" s="217">
        <v>31.745999999999999</v>
      </c>
      <c r="I155" s="218"/>
      <c r="J155" s="214"/>
      <c r="K155" s="214"/>
      <c r="L155" s="219"/>
      <c r="M155" s="220"/>
      <c r="N155" s="221"/>
      <c r="O155" s="221"/>
      <c r="P155" s="221"/>
      <c r="Q155" s="221"/>
      <c r="R155" s="221"/>
      <c r="S155" s="221"/>
      <c r="T155" s="222"/>
      <c r="AT155" s="223" t="s">
        <v>191</v>
      </c>
      <c r="AU155" s="223" t="s">
        <v>86</v>
      </c>
      <c r="AV155" s="13" t="s">
        <v>88</v>
      </c>
      <c r="AW155" s="13" t="s">
        <v>33</v>
      </c>
      <c r="AX155" s="13" t="s">
        <v>79</v>
      </c>
      <c r="AY155" s="223" t="s">
        <v>182</v>
      </c>
    </row>
    <row r="156" spans="2:51" s="12" customFormat="1" ht="11.25">
      <c r="B156" s="203"/>
      <c r="C156" s="204"/>
      <c r="D156" s="198" t="s">
        <v>191</v>
      </c>
      <c r="E156" s="205" t="s">
        <v>1</v>
      </c>
      <c r="F156" s="206" t="s">
        <v>1564</v>
      </c>
      <c r="G156" s="204"/>
      <c r="H156" s="205" t="s">
        <v>1</v>
      </c>
      <c r="I156" s="207"/>
      <c r="J156" s="204"/>
      <c r="K156" s="204"/>
      <c r="L156" s="208"/>
      <c r="M156" s="209"/>
      <c r="N156" s="210"/>
      <c r="O156" s="210"/>
      <c r="P156" s="210"/>
      <c r="Q156" s="210"/>
      <c r="R156" s="210"/>
      <c r="S156" s="210"/>
      <c r="T156" s="211"/>
      <c r="AT156" s="212" t="s">
        <v>191</v>
      </c>
      <c r="AU156" s="212" t="s">
        <v>86</v>
      </c>
      <c r="AV156" s="12" t="s">
        <v>86</v>
      </c>
      <c r="AW156" s="12" t="s">
        <v>33</v>
      </c>
      <c r="AX156" s="12" t="s">
        <v>79</v>
      </c>
      <c r="AY156" s="212" t="s">
        <v>182</v>
      </c>
    </row>
    <row r="157" spans="2:51" s="13" customFormat="1" ht="11.25">
      <c r="B157" s="213"/>
      <c r="C157" s="214"/>
      <c r="D157" s="198" t="s">
        <v>191</v>
      </c>
      <c r="E157" s="215" t="s">
        <v>1</v>
      </c>
      <c r="F157" s="216" t="s">
        <v>1565</v>
      </c>
      <c r="G157" s="214"/>
      <c r="H157" s="217">
        <v>15.443</v>
      </c>
      <c r="I157" s="218"/>
      <c r="J157" s="214"/>
      <c r="K157" s="214"/>
      <c r="L157" s="219"/>
      <c r="M157" s="220"/>
      <c r="N157" s="221"/>
      <c r="O157" s="221"/>
      <c r="P157" s="221"/>
      <c r="Q157" s="221"/>
      <c r="R157" s="221"/>
      <c r="S157" s="221"/>
      <c r="T157" s="222"/>
      <c r="AT157" s="223" t="s">
        <v>191</v>
      </c>
      <c r="AU157" s="223" t="s">
        <v>86</v>
      </c>
      <c r="AV157" s="13" t="s">
        <v>88</v>
      </c>
      <c r="AW157" s="13" t="s">
        <v>33</v>
      </c>
      <c r="AX157" s="13" t="s">
        <v>79</v>
      </c>
      <c r="AY157" s="223" t="s">
        <v>182</v>
      </c>
    </row>
    <row r="158" spans="2:51" s="12" customFormat="1" ht="11.25">
      <c r="B158" s="203"/>
      <c r="C158" s="204"/>
      <c r="D158" s="198" t="s">
        <v>191</v>
      </c>
      <c r="E158" s="205" t="s">
        <v>1</v>
      </c>
      <c r="F158" s="206" t="s">
        <v>1566</v>
      </c>
      <c r="G158" s="204"/>
      <c r="H158" s="205" t="s">
        <v>1</v>
      </c>
      <c r="I158" s="207"/>
      <c r="J158" s="204"/>
      <c r="K158" s="204"/>
      <c r="L158" s="208"/>
      <c r="M158" s="209"/>
      <c r="N158" s="210"/>
      <c r="O158" s="210"/>
      <c r="P158" s="210"/>
      <c r="Q158" s="210"/>
      <c r="R158" s="210"/>
      <c r="S158" s="210"/>
      <c r="T158" s="211"/>
      <c r="AT158" s="212" t="s">
        <v>191</v>
      </c>
      <c r="AU158" s="212" t="s">
        <v>86</v>
      </c>
      <c r="AV158" s="12" t="s">
        <v>86</v>
      </c>
      <c r="AW158" s="12" t="s">
        <v>33</v>
      </c>
      <c r="AX158" s="12" t="s">
        <v>79</v>
      </c>
      <c r="AY158" s="212" t="s">
        <v>182</v>
      </c>
    </row>
    <row r="159" spans="2:51" s="13" customFormat="1" ht="11.25">
      <c r="B159" s="213"/>
      <c r="C159" s="214"/>
      <c r="D159" s="198" t="s">
        <v>191</v>
      </c>
      <c r="E159" s="215" t="s">
        <v>1</v>
      </c>
      <c r="F159" s="216" t="s">
        <v>1567</v>
      </c>
      <c r="G159" s="214"/>
      <c r="H159" s="217">
        <v>1.599</v>
      </c>
      <c r="I159" s="218"/>
      <c r="J159" s="214"/>
      <c r="K159" s="214"/>
      <c r="L159" s="219"/>
      <c r="M159" s="220"/>
      <c r="N159" s="221"/>
      <c r="O159" s="221"/>
      <c r="P159" s="221"/>
      <c r="Q159" s="221"/>
      <c r="R159" s="221"/>
      <c r="S159" s="221"/>
      <c r="T159" s="222"/>
      <c r="AT159" s="223" t="s">
        <v>191</v>
      </c>
      <c r="AU159" s="223" t="s">
        <v>86</v>
      </c>
      <c r="AV159" s="13" t="s">
        <v>88</v>
      </c>
      <c r="AW159" s="13" t="s">
        <v>33</v>
      </c>
      <c r="AX159" s="13" t="s">
        <v>79</v>
      </c>
      <c r="AY159" s="223" t="s">
        <v>182</v>
      </c>
    </row>
    <row r="160" spans="2:51" s="12" customFormat="1" ht="11.25">
      <c r="B160" s="203"/>
      <c r="C160" s="204"/>
      <c r="D160" s="198" t="s">
        <v>191</v>
      </c>
      <c r="E160" s="205" t="s">
        <v>1</v>
      </c>
      <c r="F160" s="206" t="s">
        <v>1568</v>
      </c>
      <c r="G160" s="204"/>
      <c r="H160" s="205" t="s">
        <v>1</v>
      </c>
      <c r="I160" s="207"/>
      <c r="J160" s="204"/>
      <c r="K160" s="204"/>
      <c r="L160" s="208"/>
      <c r="M160" s="209"/>
      <c r="N160" s="210"/>
      <c r="O160" s="210"/>
      <c r="P160" s="210"/>
      <c r="Q160" s="210"/>
      <c r="R160" s="210"/>
      <c r="S160" s="210"/>
      <c r="T160" s="211"/>
      <c r="AT160" s="212" t="s">
        <v>191</v>
      </c>
      <c r="AU160" s="212" t="s">
        <v>86</v>
      </c>
      <c r="AV160" s="12" t="s">
        <v>86</v>
      </c>
      <c r="AW160" s="12" t="s">
        <v>33</v>
      </c>
      <c r="AX160" s="12" t="s">
        <v>79</v>
      </c>
      <c r="AY160" s="212" t="s">
        <v>182</v>
      </c>
    </row>
    <row r="161" spans="1:65" s="13" customFormat="1" ht="11.25">
      <c r="B161" s="213"/>
      <c r="C161" s="214"/>
      <c r="D161" s="198" t="s">
        <v>191</v>
      </c>
      <c r="E161" s="215" t="s">
        <v>1</v>
      </c>
      <c r="F161" s="216" t="s">
        <v>1569</v>
      </c>
      <c r="G161" s="214"/>
      <c r="H161" s="217">
        <v>95.355000000000004</v>
      </c>
      <c r="I161" s="218"/>
      <c r="J161" s="214"/>
      <c r="K161" s="214"/>
      <c r="L161" s="219"/>
      <c r="M161" s="220"/>
      <c r="N161" s="221"/>
      <c r="O161" s="221"/>
      <c r="P161" s="221"/>
      <c r="Q161" s="221"/>
      <c r="R161" s="221"/>
      <c r="S161" s="221"/>
      <c r="T161" s="222"/>
      <c r="AT161" s="223" t="s">
        <v>191</v>
      </c>
      <c r="AU161" s="223" t="s">
        <v>86</v>
      </c>
      <c r="AV161" s="13" t="s">
        <v>88</v>
      </c>
      <c r="AW161" s="13" t="s">
        <v>33</v>
      </c>
      <c r="AX161" s="13" t="s">
        <v>79</v>
      </c>
      <c r="AY161" s="223" t="s">
        <v>182</v>
      </c>
    </row>
    <row r="162" spans="1:65" s="12" customFormat="1" ht="11.25">
      <c r="B162" s="203"/>
      <c r="C162" s="204"/>
      <c r="D162" s="198" t="s">
        <v>191</v>
      </c>
      <c r="E162" s="205" t="s">
        <v>1</v>
      </c>
      <c r="F162" s="206" t="s">
        <v>1570</v>
      </c>
      <c r="G162" s="204"/>
      <c r="H162" s="205" t="s">
        <v>1</v>
      </c>
      <c r="I162" s="207"/>
      <c r="J162" s="204"/>
      <c r="K162" s="204"/>
      <c r="L162" s="208"/>
      <c r="M162" s="209"/>
      <c r="N162" s="210"/>
      <c r="O162" s="210"/>
      <c r="P162" s="210"/>
      <c r="Q162" s="210"/>
      <c r="R162" s="210"/>
      <c r="S162" s="210"/>
      <c r="T162" s="211"/>
      <c r="AT162" s="212" t="s">
        <v>191</v>
      </c>
      <c r="AU162" s="212" t="s">
        <v>86</v>
      </c>
      <c r="AV162" s="12" t="s">
        <v>86</v>
      </c>
      <c r="AW162" s="12" t="s">
        <v>33</v>
      </c>
      <c r="AX162" s="12" t="s">
        <v>79</v>
      </c>
      <c r="AY162" s="212" t="s">
        <v>182</v>
      </c>
    </row>
    <row r="163" spans="1:65" s="13" customFormat="1" ht="11.25">
      <c r="B163" s="213"/>
      <c r="C163" s="214"/>
      <c r="D163" s="198" t="s">
        <v>191</v>
      </c>
      <c r="E163" s="215" t="s">
        <v>1</v>
      </c>
      <c r="F163" s="216" t="s">
        <v>1571</v>
      </c>
      <c r="G163" s="214"/>
      <c r="H163" s="217">
        <v>217.852</v>
      </c>
      <c r="I163" s="218"/>
      <c r="J163" s="214"/>
      <c r="K163" s="214"/>
      <c r="L163" s="219"/>
      <c r="M163" s="220"/>
      <c r="N163" s="221"/>
      <c r="O163" s="221"/>
      <c r="P163" s="221"/>
      <c r="Q163" s="221"/>
      <c r="R163" s="221"/>
      <c r="S163" s="221"/>
      <c r="T163" s="222"/>
      <c r="AT163" s="223" t="s">
        <v>191</v>
      </c>
      <c r="AU163" s="223" t="s">
        <v>86</v>
      </c>
      <c r="AV163" s="13" t="s">
        <v>88</v>
      </c>
      <c r="AW163" s="13" t="s">
        <v>33</v>
      </c>
      <c r="AX163" s="13" t="s">
        <v>79</v>
      </c>
      <c r="AY163" s="223" t="s">
        <v>182</v>
      </c>
    </row>
    <row r="164" spans="1:65" s="12" customFormat="1" ht="11.25">
      <c r="B164" s="203"/>
      <c r="C164" s="204"/>
      <c r="D164" s="198" t="s">
        <v>191</v>
      </c>
      <c r="E164" s="205" t="s">
        <v>1</v>
      </c>
      <c r="F164" s="206" t="s">
        <v>1572</v>
      </c>
      <c r="G164" s="204"/>
      <c r="H164" s="205" t="s">
        <v>1</v>
      </c>
      <c r="I164" s="207"/>
      <c r="J164" s="204"/>
      <c r="K164" s="204"/>
      <c r="L164" s="208"/>
      <c r="M164" s="209"/>
      <c r="N164" s="210"/>
      <c r="O164" s="210"/>
      <c r="P164" s="210"/>
      <c r="Q164" s="210"/>
      <c r="R164" s="210"/>
      <c r="S164" s="210"/>
      <c r="T164" s="211"/>
      <c r="AT164" s="212" t="s">
        <v>191</v>
      </c>
      <c r="AU164" s="212" t="s">
        <v>86</v>
      </c>
      <c r="AV164" s="12" t="s">
        <v>86</v>
      </c>
      <c r="AW164" s="12" t="s">
        <v>33</v>
      </c>
      <c r="AX164" s="12" t="s">
        <v>79</v>
      </c>
      <c r="AY164" s="212" t="s">
        <v>182</v>
      </c>
    </row>
    <row r="165" spans="1:65" s="12" customFormat="1" ht="11.25">
      <c r="B165" s="203"/>
      <c r="C165" s="204"/>
      <c r="D165" s="198" t="s">
        <v>191</v>
      </c>
      <c r="E165" s="205" t="s">
        <v>1</v>
      </c>
      <c r="F165" s="206" t="s">
        <v>1573</v>
      </c>
      <c r="G165" s="204"/>
      <c r="H165" s="205" t="s">
        <v>1</v>
      </c>
      <c r="I165" s="207"/>
      <c r="J165" s="204"/>
      <c r="K165" s="204"/>
      <c r="L165" s="208"/>
      <c r="M165" s="209"/>
      <c r="N165" s="210"/>
      <c r="O165" s="210"/>
      <c r="P165" s="210"/>
      <c r="Q165" s="210"/>
      <c r="R165" s="210"/>
      <c r="S165" s="210"/>
      <c r="T165" s="211"/>
      <c r="AT165" s="212" t="s">
        <v>191</v>
      </c>
      <c r="AU165" s="212" t="s">
        <v>86</v>
      </c>
      <c r="AV165" s="12" t="s">
        <v>86</v>
      </c>
      <c r="AW165" s="12" t="s">
        <v>33</v>
      </c>
      <c r="AX165" s="12" t="s">
        <v>79</v>
      </c>
      <c r="AY165" s="212" t="s">
        <v>182</v>
      </c>
    </row>
    <row r="166" spans="1:65" s="13" customFormat="1" ht="11.25">
      <c r="B166" s="213"/>
      <c r="C166" s="214"/>
      <c r="D166" s="198" t="s">
        <v>191</v>
      </c>
      <c r="E166" s="215" t="s">
        <v>1</v>
      </c>
      <c r="F166" s="216" t="s">
        <v>1574</v>
      </c>
      <c r="G166" s="214"/>
      <c r="H166" s="217">
        <v>35.200000000000003</v>
      </c>
      <c r="I166" s="218"/>
      <c r="J166" s="214"/>
      <c r="K166" s="214"/>
      <c r="L166" s="219"/>
      <c r="M166" s="220"/>
      <c r="N166" s="221"/>
      <c r="O166" s="221"/>
      <c r="P166" s="221"/>
      <c r="Q166" s="221"/>
      <c r="R166" s="221"/>
      <c r="S166" s="221"/>
      <c r="T166" s="222"/>
      <c r="AT166" s="223" t="s">
        <v>191</v>
      </c>
      <c r="AU166" s="223" t="s">
        <v>86</v>
      </c>
      <c r="AV166" s="13" t="s">
        <v>88</v>
      </c>
      <c r="AW166" s="13" t="s">
        <v>33</v>
      </c>
      <c r="AX166" s="13" t="s">
        <v>79</v>
      </c>
      <c r="AY166" s="223" t="s">
        <v>182</v>
      </c>
    </row>
    <row r="167" spans="1:65" s="14" customFormat="1" ht="11.25">
      <c r="B167" s="224"/>
      <c r="C167" s="225"/>
      <c r="D167" s="198" t="s">
        <v>191</v>
      </c>
      <c r="E167" s="226" t="s">
        <v>133</v>
      </c>
      <c r="F167" s="227" t="s">
        <v>298</v>
      </c>
      <c r="G167" s="225"/>
      <c r="H167" s="228">
        <v>572.85699999999997</v>
      </c>
      <c r="I167" s="229"/>
      <c r="J167" s="225"/>
      <c r="K167" s="225"/>
      <c r="L167" s="230"/>
      <c r="M167" s="231"/>
      <c r="N167" s="232"/>
      <c r="O167" s="232"/>
      <c r="P167" s="232"/>
      <c r="Q167" s="232"/>
      <c r="R167" s="232"/>
      <c r="S167" s="232"/>
      <c r="T167" s="233"/>
      <c r="AT167" s="234" t="s">
        <v>191</v>
      </c>
      <c r="AU167" s="234" t="s">
        <v>86</v>
      </c>
      <c r="AV167" s="14" t="s">
        <v>187</v>
      </c>
      <c r="AW167" s="14" t="s">
        <v>33</v>
      </c>
      <c r="AX167" s="14" t="s">
        <v>86</v>
      </c>
      <c r="AY167" s="234" t="s">
        <v>182</v>
      </c>
    </row>
    <row r="168" spans="1:65" s="2" customFormat="1" ht="37.9" customHeight="1">
      <c r="A168" s="34"/>
      <c r="B168" s="35"/>
      <c r="C168" s="185" t="s">
        <v>306</v>
      </c>
      <c r="D168" s="185" t="s">
        <v>183</v>
      </c>
      <c r="E168" s="186" t="s">
        <v>299</v>
      </c>
      <c r="F168" s="187" t="s">
        <v>300</v>
      </c>
      <c r="G168" s="188" t="s">
        <v>135</v>
      </c>
      <c r="H168" s="189">
        <v>57.286000000000001</v>
      </c>
      <c r="I168" s="190"/>
      <c r="J168" s="191">
        <f>ROUND(I168*H168,2)</f>
        <v>0</v>
      </c>
      <c r="K168" s="187" t="s">
        <v>186</v>
      </c>
      <c r="L168" s="39"/>
      <c r="M168" s="192" t="s">
        <v>1</v>
      </c>
      <c r="N168" s="193" t="s">
        <v>44</v>
      </c>
      <c r="O168" s="71"/>
      <c r="P168" s="194">
        <f>O168*H168</f>
        <v>0</v>
      </c>
      <c r="Q168" s="194">
        <v>0</v>
      </c>
      <c r="R168" s="194">
        <f>Q168*H168</f>
        <v>0</v>
      </c>
      <c r="S168" s="194">
        <v>0</v>
      </c>
      <c r="T168" s="195">
        <f>S168*H168</f>
        <v>0</v>
      </c>
      <c r="U168" s="34"/>
      <c r="V168" s="34"/>
      <c r="W168" s="34"/>
      <c r="X168" s="34"/>
      <c r="Y168" s="34"/>
      <c r="Z168" s="34"/>
      <c r="AA168" s="34"/>
      <c r="AB168" s="34"/>
      <c r="AC168" s="34"/>
      <c r="AD168" s="34"/>
      <c r="AE168" s="34"/>
      <c r="AR168" s="196" t="s">
        <v>187</v>
      </c>
      <c r="AT168" s="196" t="s">
        <v>183</v>
      </c>
      <c r="AU168" s="196" t="s">
        <v>86</v>
      </c>
      <c r="AY168" s="17" t="s">
        <v>182</v>
      </c>
      <c r="BE168" s="197">
        <f>IF(N168="základní",J168,0)</f>
        <v>0</v>
      </c>
      <c r="BF168" s="197">
        <f>IF(N168="snížená",J168,0)</f>
        <v>0</v>
      </c>
      <c r="BG168" s="197">
        <f>IF(N168="zákl. přenesená",J168,0)</f>
        <v>0</v>
      </c>
      <c r="BH168" s="197">
        <f>IF(N168="sníž. přenesená",J168,0)</f>
        <v>0</v>
      </c>
      <c r="BI168" s="197">
        <f>IF(N168="nulová",J168,0)</f>
        <v>0</v>
      </c>
      <c r="BJ168" s="17" t="s">
        <v>86</v>
      </c>
      <c r="BK168" s="197">
        <f>ROUND(I168*H168,2)</f>
        <v>0</v>
      </c>
      <c r="BL168" s="17" t="s">
        <v>187</v>
      </c>
      <c r="BM168" s="196" t="s">
        <v>1575</v>
      </c>
    </row>
    <row r="169" spans="1:65" s="2" customFormat="1" ht="331.5">
      <c r="A169" s="34"/>
      <c r="B169" s="35"/>
      <c r="C169" s="36"/>
      <c r="D169" s="198" t="s">
        <v>189</v>
      </c>
      <c r="E169" s="36"/>
      <c r="F169" s="199" t="s">
        <v>302</v>
      </c>
      <c r="G169" s="36"/>
      <c r="H169" s="36"/>
      <c r="I169" s="200"/>
      <c r="J169" s="36"/>
      <c r="K169" s="36"/>
      <c r="L169" s="39"/>
      <c r="M169" s="201"/>
      <c r="N169" s="202"/>
      <c r="O169" s="71"/>
      <c r="P169" s="71"/>
      <c r="Q169" s="71"/>
      <c r="R169" s="71"/>
      <c r="S169" s="71"/>
      <c r="T169" s="72"/>
      <c r="U169" s="34"/>
      <c r="V169" s="34"/>
      <c r="W169" s="34"/>
      <c r="X169" s="34"/>
      <c r="Y169" s="34"/>
      <c r="Z169" s="34"/>
      <c r="AA169" s="34"/>
      <c r="AB169" s="34"/>
      <c r="AC169" s="34"/>
      <c r="AD169" s="34"/>
      <c r="AE169" s="34"/>
      <c r="AT169" s="17" t="s">
        <v>189</v>
      </c>
      <c r="AU169" s="17" t="s">
        <v>86</v>
      </c>
    </row>
    <row r="170" spans="1:65" s="12" customFormat="1" ht="11.25">
      <c r="B170" s="203"/>
      <c r="C170" s="204"/>
      <c r="D170" s="198" t="s">
        <v>191</v>
      </c>
      <c r="E170" s="205" t="s">
        <v>1</v>
      </c>
      <c r="F170" s="206" t="s">
        <v>303</v>
      </c>
      <c r="G170" s="204"/>
      <c r="H170" s="205" t="s">
        <v>1</v>
      </c>
      <c r="I170" s="207"/>
      <c r="J170" s="204"/>
      <c r="K170" s="204"/>
      <c r="L170" s="208"/>
      <c r="M170" s="209"/>
      <c r="N170" s="210"/>
      <c r="O170" s="210"/>
      <c r="P170" s="210"/>
      <c r="Q170" s="210"/>
      <c r="R170" s="210"/>
      <c r="S170" s="210"/>
      <c r="T170" s="211"/>
      <c r="AT170" s="212" t="s">
        <v>191</v>
      </c>
      <c r="AU170" s="212" t="s">
        <v>86</v>
      </c>
      <c r="AV170" s="12" t="s">
        <v>86</v>
      </c>
      <c r="AW170" s="12" t="s">
        <v>33</v>
      </c>
      <c r="AX170" s="12" t="s">
        <v>79</v>
      </c>
      <c r="AY170" s="212" t="s">
        <v>182</v>
      </c>
    </row>
    <row r="171" spans="1:65" s="13" customFormat="1" ht="11.25">
      <c r="B171" s="213"/>
      <c r="C171" s="214"/>
      <c r="D171" s="198" t="s">
        <v>191</v>
      </c>
      <c r="E171" s="215" t="s">
        <v>1</v>
      </c>
      <c r="F171" s="216" t="s">
        <v>304</v>
      </c>
      <c r="G171" s="214"/>
      <c r="H171" s="217">
        <v>57.286000000000001</v>
      </c>
      <c r="I171" s="218"/>
      <c r="J171" s="214"/>
      <c r="K171" s="214"/>
      <c r="L171" s="219"/>
      <c r="M171" s="220"/>
      <c r="N171" s="221"/>
      <c r="O171" s="221"/>
      <c r="P171" s="221"/>
      <c r="Q171" s="221"/>
      <c r="R171" s="221"/>
      <c r="S171" s="221"/>
      <c r="T171" s="222"/>
      <c r="AT171" s="223" t="s">
        <v>191</v>
      </c>
      <c r="AU171" s="223" t="s">
        <v>86</v>
      </c>
      <c r="AV171" s="13" t="s">
        <v>88</v>
      </c>
      <c r="AW171" s="13" t="s">
        <v>33</v>
      </c>
      <c r="AX171" s="13" t="s">
        <v>79</v>
      </c>
      <c r="AY171" s="223" t="s">
        <v>182</v>
      </c>
    </row>
    <row r="172" spans="1:65" s="14" customFormat="1" ht="11.25">
      <c r="B172" s="224"/>
      <c r="C172" s="225"/>
      <c r="D172" s="198" t="s">
        <v>191</v>
      </c>
      <c r="E172" s="226" t="s">
        <v>1</v>
      </c>
      <c r="F172" s="227" t="s">
        <v>298</v>
      </c>
      <c r="G172" s="225"/>
      <c r="H172" s="228">
        <v>57.286000000000001</v>
      </c>
      <c r="I172" s="229"/>
      <c r="J172" s="225"/>
      <c r="K172" s="225"/>
      <c r="L172" s="230"/>
      <c r="M172" s="231"/>
      <c r="N172" s="232"/>
      <c r="O172" s="232"/>
      <c r="P172" s="232"/>
      <c r="Q172" s="232"/>
      <c r="R172" s="232"/>
      <c r="S172" s="232"/>
      <c r="T172" s="233"/>
      <c r="AT172" s="234" t="s">
        <v>191</v>
      </c>
      <c r="AU172" s="234" t="s">
        <v>86</v>
      </c>
      <c r="AV172" s="14" t="s">
        <v>187</v>
      </c>
      <c r="AW172" s="14" t="s">
        <v>33</v>
      </c>
      <c r="AX172" s="14" t="s">
        <v>86</v>
      </c>
      <c r="AY172" s="234" t="s">
        <v>182</v>
      </c>
    </row>
    <row r="173" spans="1:65" s="2" customFormat="1" ht="37.9" customHeight="1">
      <c r="A173" s="34"/>
      <c r="B173" s="35"/>
      <c r="C173" s="185" t="s">
        <v>187</v>
      </c>
      <c r="D173" s="185" t="s">
        <v>183</v>
      </c>
      <c r="E173" s="186" t="s">
        <v>307</v>
      </c>
      <c r="F173" s="187" t="s">
        <v>308</v>
      </c>
      <c r="G173" s="188" t="s">
        <v>142</v>
      </c>
      <c r="H173" s="189">
        <v>355.52</v>
      </c>
      <c r="I173" s="190"/>
      <c r="J173" s="191">
        <f>ROUND(I173*H173,2)</f>
        <v>0</v>
      </c>
      <c r="K173" s="187" t="s">
        <v>186</v>
      </c>
      <c r="L173" s="39"/>
      <c r="M173" s="192" t="s">
        <v>1</v>
      </c>
      <c r="N173" s="193" t="s">
        <v>44</v>
      </c>
      <c r="O173" s="71"/>
      <c r="P173" s="194">
        <f>O173*H173</f>
        <v>0</v>
      </c>
      <c r="Q173" s="194">
        <v>5.8E-4</v>
      </c>
      <c r="R173" s="194">
        <f>Q173*H173</f>
        <v>0.20620159999999998</v>
      </c>
      <c r="S173" s="194">
        <v>0</v>
      </c>
      <c r="T173" s="195">
        <f>S173*H173</f>
        <v>0</v>
      </c>
      <c r="U173" s="34"/>
      <c r="V173" s="34"/>
      <c r="W173" s="34"/>
      <c r="X173" s="34"/>
      <c r="Y173" s="34"/>
      <c r="Z173" s="34"/>
      <c r="AA173" s="34"/>
      <c r="AB173" s="34"/>
      <c r="AC173" s="34"/>
      <c r="AD173" s="34"/>
      <c r="AE173" s="34"/>
      <c r="AR173" s="196" t="s">
        <v>187</v>
      </c>
      <c r="AT173" s="196" t="s">
        <v>183</v>
      </c>
      <c r="AU173" s="196" t="s">
        <v>86</v>
      </c>
      <c r="AY173" s="17" t="s">
        <v>182</v>
      </c>
      <c r="BE173" s="197">
        <f>IF(N173="základní",J173,0)</f>
        <v>0</v>
      </c>
      <c r="BF173" s="197">
        <f>IF(N173="snížená",J173,0)</f>
        <v>0</v>
      </c>
      <c r="BG173" s="197">
        <f>IF(N173="zákl. přenesená",J173,0)</f>
        <v>0</v>
      </c>
      <c r="BH173" s="197">
        <f>IF(N173="sníž. přenesená",J173,0)</f>
        <v>0</v>
      </c>
      <c r="BI173" s="197">
        <f>IF(N173="nulová",J173,0)</f>
        <v>0</v>
      </c>
      <c r="BJ173" s="17" t="s">
        <v>86</v>
      </c>
      <c r="BK173" s="197">
        <f>ROUND(I173*H173,2)</f>
        <v>0</v>
      </c>
      <c r="BL173" s="17" t="s">
        <v>187</v>
      </c>
      <c r="BM173" s="196" t="s">
        <v>1576</v>
      </c>
    </row>
    <row r="174" spans="1:65" s="2" customFormat="1" ht="29.25">
      <c r="A174" s="34"/>
      <c r="B174" s="35"/>
      <c r="C174" s="36"/>
      <c r="D174" s="198" t="s">
        <v>189</v>
      </c>
      <c r="E174" s="36"/>
      <c r="F174" s="199" t="s">
        <v>310</v>
      </c>
      <c r="G174" s="36"/>
      <c r="H174" s="36"/>
      <c r="I174" s="200"/>
      <c r="J174" s="36"/>
      <c r="K174" s="36"/>
      <c r="L174" s="39"/>
      <c r="M174" s="201"/>
      <c r="N174" s="202"/>
      <c r="O174" s="71"/>
      <c r="P174" s="71"/>
      <c r="Q174" s="71"/>
      <c r="R174" s="71"/>
      <c r="S174" s="71"/>
      <c r="T174" s="72"/>
      <c r="U174" s="34"/>
      <c r="V174" s="34"/>
      <c r="W174" s="34"/>
      <c r="X174" s="34"/>
      <c r="Y174" s="34"/>
      <c r="Z174" s="34"/>
      <c r="AA174" s="34"/>
      <c r="AB174" s="34"/>
      <c r="AC174" s="34"/>
      <c r="AD174" s="34"/>
      <c r="AE174" s="34"/>
      <c r="AT174" s="17" t="s">
        <v>189</v>
      </c>
      <c r="AU174" s="17" t="s">
        <v>86</v>
      </c>
    </row>
    <row r="175" spans="1:65" s="12" customFormat="1" ht="11.25">
      <c r="B175" s="203"/>
      <c r="C175" s="204"/>
      <c r="D175" s="198" t="s">
        <v>191</v>
      </c>
      <c r="E175" s="205" t="s">
        <v>1</v>
      </c>
      <c r="F175" s="206" t="s">
        <v>311</v>
      </c>
      <c r="G175" s="204"/>
      <c r="H175" s="205" t="s">
        <v>1</v>
      </c>
      <c r="I175" s="207"/>
      <c r="J175" s="204"/>
      <c r="K175" s="204"/>
      <c r="L175" s="208"/>
      <c r="M175" s="209"/>
      <c r="N175" s="210"/>
      <c r="O175" s="210"/>
      <c r="P175" s="210"/>
      <c r="Q175" s="210"/>
      <c r="R175" s="210"/>
      <c r="S175" s="210"/>
      <c r="T175" s="211"/>
      <c r="AT175" s="212" t="s">
        <v>191</v>
      </c>
      <c r="AU175" s="212" t="s">
        <v>86</v>
      </c>
      <c r="AV175" s="12" t="s">
        <v>86</v>
      </c>
      <c r="AW175" s="12" t="s">
        <v>33</v>
      </c>
      <c r="AX175" s="12" t="s">
        <v>79</v>
      </c>
      <c r="AY175" s="212" t="s">
        <v>182</v>
      </c>
    </row>
    <row r="176" spans="1:65" s="12" customFormat="1" ht="11.25">
      <c r="B176" s="203"/>
      <c r="C176" s="204"/>
      <c r="D176" s="198" t="s">
        <v>191</v>
      </c>
      <c r="E176" s="205" t="s">
        <v>1</v>
      </c>
      <c r="F176" s="206" t="s">
        <v>312</v>
      </c>
      <c r="G176" s="204"/>
      <c r="H176" s="205" t="s">
        <v>1</v>
      </c>
      <c r="I176" s="207"/>
      <c r="J176" s="204"/>
      <c r="K176" s="204"/>
      <c r="L176" s="208"/>
      <c r="M176" s="209"/>
      <c r="N176" s="210"/>
      <c r="O176" s="210"/>
      <c r="P176" s="210"/>
      <c r="Q176" s="210"/>
      <c r="R176" s="210"/>
      <c r="S176" s="210"/>
      <c r="T176" s="211"/>
      <c r="AT176" s="212" t="s">
        <v>191</v>
      </c>
      <c r="AU176" s="212" t="s">
        <v>86</v>
      </c>
      <c r="AV176" s="12" t="s">
        <v>86</v>
      </c>
      <c r="AW176" s="12" t="s">
        <v>33</v>
      </c>
      <c r="AX176" s="12" t="s">
        <v>79</v>
      </c>
      <c r="AY176" s="212" t="s">
        <v>182</v>
      </c>
    </row>
    <row r="177" spans="1:65" s="12" customFormat="1" ht="11.25">
      <c r="B177" s="203"/>
      <c r="C177" s="204"/>
      <c r="D177" s="198" t="s">
        <v>191</v>
      </c>
      <c r="E177" s="205" t="s">
        <v>1</v>
      </c>
      <c r="F177" s="206" t="s">
        <v>1211</v>
      </c>
      <c r="G177" s="204"/>
      <c r="H177" s="205" t="s">
        <v>1</v>
      </c>
      <c r="I177" s="207"/>
      <c r="J177" s="204"/>
      <c r="K177" s="204"/>
      <c r="L177" s="208"/>
      <c r="M177" s="209"/>
      <c r="N177" s="210"/>
      <c r="O177" s="210"/>
      <c r="P177" s="210"/>
      <c r="Q177" s="210"/>
      <c r="R177" s="210"/>
      <c r="S177" s="210"/>
      <c r="T177" s="211"/>
      <c r="AT177" s="212" t="s">
        <v>191</v>
      </c>
      <c r="AU177" s="212" t="s">
        <v>86</v>
      </c>
      <c r="AV177" s="12" t="s">
        <v>86</v>
      </c>
      <c r="AW177" s="12" t="s">
        <v>33</v>
      </c>
      <c r="AX177" s="12" t="s">
        <v>79</v>
      </c>
      <c r="AY177" s="212" t="s">
        <v>182</v>
      </c>
    </row>
    <row r="178" spans="1:65" s="12" customFormat="1" ht="11.25">
      <c r="B178" s="203"/>
      <c r="C178" s="204"/>
      <c r="D178" s="198" t="s">
        <v>191</v>
      </c>
      <c r="E178" s="205" t="s">
        <v>1</v>
      </c>
      <c r="F178" s="206" t="s">
        <v>1552</v>
      </c>
      <c r="G178" s="204"/>
      <c r="H178" s="205" t="s">
        <v>1</v>
      </c>
      <c r="I178" s="207"/>
      <c r="J178" s="204"/>
      <c r="K178" s="204"/>
      <c r="L178" s="208"/>
      <c r="M178" s="209"/>
      <c r="N178" s="210"/>
      <c r="O178" s="210"/>
      <c r="P178" s="210"/>
      <c r="Q178" s="210"/>
      <c r="R178" s="210"/>
      <c r="S178" s="210"/>
      <c r="T178" s="211"/>
      <c r="AT178" s="212" t="s">
        <v>191</v>
      </c>
      <c r="AU178" s="212" t="s">
        <v>86</v>
      </c>
      <c r="AV178" s="12" t="s">
        <v>86</v>
      </c>
      <c r="AW178" s="12" t="s">
        <v>33</v>
      </c>
      <c r="AX178" s="12" t="s">
        <v>79</v>
      </c>
      <c r="AY178" s="212" t="s">
        <v>182</v>
      </c>
    </row>
    <row r="179" spans="1:65" s="13" customFormat="1" ht="11.25">
      <c r="B179" s="213"/>
      <c r="C179" s="214"/>
      <c r="D179" s="198" t="s">
        <v>191</v>
      </c>
      <c r="E179" s="215" t="s">
        <v>1</v>
      </c>
      <c r="F179" s="216" t="s">
        <v>1553</v>
      </c>
      <c r="G179" s="214"/>
      <c r="H179" s="217">
        <v>40.713999999999999</v>
      </c>
      <c r="I179" s="218"/>
      <c r="J179" s="214"/>
      <c r="K179" s="214"/>
      <c r="L179" s="219"/>
      <c r="M179" s="220"/>
      <c r="N179" s="221"/>
      <c r="O179" s="221"/>
      <c r="P179" s="221"/>
      <c r="Q179" s="221"/>
      <c r="R179" s="221"/>
      <c r="S179" s="221"/>
      <c r="T179" s="222"/>
      <c r="AT179" s="223" t="s">
        <v>191</v>
      </c>
      <c r="AU179" s="223" t="s">
        <v>86</v>
      </c>
      <c r="AV179" s="13" t="s">
        <v>88</v>
      </c>
      <c r="AW179" s="13" t="s">
        <v>33</v>
      </c>
      <c r="AX179" s="13" t="s">
        <v>79</v>
      </c>
      <c r="AY179" s="223" t="s">
        <v>182</v>
      </c>
    </row>
    <row r="180" spans="1:65" s="12" customFormat="1" ht="11.25">
      <c r="B180" s="203"/>
      <c r="C180" s="204"/>
      <c r="D180" s="198" t="s">
        <v>191</v>
      </c>
      <c r="E180" s="205" t="s">
        <v>1</v>
      </c>
      <c r="F180" s="206" t="s">
        <v>1566</v>
      </c>
      <c r="G180" s="204"/>
      <c r="H180" s="205" t="s">
        <v>1</v>
      </c>
      <c r="I180" s="207"/>
      <c r="J180" s="204"/>
      <c r="K180" s="204"/>
      <c r="L180" s="208"/>
      <c r="M180" s="209"/>
      <c r="N180" s="210"/>
      <c r="O180" s="210"/>
      <c r="P180" s="210"/>
      <c r="Q180" s="210"/>
      <c r="R180" s="210"/>
      <c r="S180" s="210"/>
      <c r="T180" s="211"/>
      <c r="AT180" s="212" t="s">
        <v>191</v>
      </c>
      <c r="AU180" s="212" t="s">
        <v>86</v>
      </c>
      <c r="AV180" s="12" t="s">
        <v>86</v>
      </c>
      <c r="AW180" s="12" t="s">
        <v>33</v>
      </c>
      <c r="AX180" s="12" t="s">
        <v>79</v>
      </c>
      <c r="AY180" s="212" t="s">
        <v>182</v>
      </c>
    </row>
    <row r="181" spans="1:65" s="13" customFormat="1" ht="11.25">
      <c r="B181" s="213"/>
      <c r="C181" s="214"/>
      <c r="D181" s="198" t="s">
        <v>191</v>
      </c>
      <c r="E181" s="215" t="s">
        <v>1</v>
      </c>
      <c r="F181" s="216" t="s">
        <v>1567</v>
      </c>
      <c r="G181" s="214"/>
      <c r="H181" s="217">
        <v>1.599</v>
      </c>
      <c r="I181" s="218"/>
      <c r="J181" s="214"/>
      <c r="K181" s="214"/>
      <c r="L181" s="219"/>
      <c r="M181" s="220"/>
      <c r="N181" s="221"/>
      <c r="O181" s="221"/>
      <c r="P181" s="221"/>
      <c r="Q181" s="221"/>
      <c r="R181" s="221"/>
      <c r="S181" s="221"/>
      <c r="T181" s="222"/>
      <c r="AT181" s="223" t="s">
        <v>191</v>
      </c>
      <c r="AU181" s="223" t="s">
        <v>86</v>
      </c>
      <c r="AV181" s="13" t="s">
        <v>88</v>
      </c>
      <c r="AW181" s="13" t="s">
        <v>33</v>
      </c>
      <c r="AX181" s="13" t="s">
        <v>79</v>
      </c>
      <c r="AY181" s="223" t="s">
        <v>182</v>
      </c>
    </row>
    <row r="182" spans="1:65" s="12" customFormat="1" ht="11.25">
      <c r="B182" s="203"/>
      <c r="C182" s="204"/>
      <c r="D182" s="198" t="s">
        <v>191</v>
      </c>
      <c r="E182" s="205" t="s">
        <v>1</v>
      </c>
      <c r="F182" s="206" t="s">
        <v>1568</v>
      </c>
      <c r="G182" s="204"/>
      <c r="H182" s="205" t="s">
        <v>1</v>
      </c>
      <c r="I182" s="207"/>
      <c r="J182" s="204"/>
      <c r="K182" s="204"/>
      <c r="L182" s="208"/>
      <c r="M182" s="209"/>
      <c r="N182" s="210"/>
      <c r="O182" s="210"/>
      <c r="P182" s="210"/>
      <c r="Q182" s="210"/>
      <c r="R182" s="210"/>
      <c r="S182" s="210"/>
      <c r="T182" s="211"/>
      <c r="AT182" s="212" t="s">
        <v>191</v>
      </c>
      <c r="AU182" s="212" t="s">
        <v>86</v>
      </c>
      <c r="AV182" s="12" t="s">
        <v>86</v>
      </c>
      <c r="AW182" s="12" t="s">
        <v>33</v>
      </c>
      <c r="AX182" s="12" t="s">
        <v>79</v>
      </c>
      <c r="AY182" s="212" t="s">
        <v>182</v>
      </c>
    </row>
    <row r="183" spans="1:65" s="13" customFormat="1" ht="11.25">
      <c r="B183" s="213"/>
      <c r="C183" s="214"/>
      <c r="D183" s="198" t="s">
        <v>191</v>
      </c>
      <c r="E183" s="215" t="s">
        <v>1</v>
      </c>
      <c r="F183" s="216" t="s">
        <v>1569</v>
      </c>
      <c r="G183" s="214"/>
      <c r="H183" s="217">
        <v>95.355000000000004</v>
      </c>
      <c r="I183" s="218"/>
      <c r="J183" s="214"/>
      <c r="K183" s="214"/>
      <c r="L183" s="219"/>
      <c r="M183" s="220"/>
      <c r="N183" s="221"/>
      <c r="O183" s="221"/>
      <c r="P183" s="221"/>
      <c r="Q183" s="221"/>
      <c r="R183" s="221"/>
      <c r="S183" s="221"/>
      <c r="T183" s="222"/>
      <c r="AT183" s="223" t="s">
        <v>191</v>
      </c>
      <c r="AU183" s="223" t="s">
        <v>86</v>
      </c>
      <c r="AV183" s="13" t="s">
        <v>88</v>
      </c>
      <c r="AW183" s="13" t="s">
        <v>33</v>
      </c>
      <c r="AX183" s="13" t="s">
        <v>79</v>
      </c>
      <c r="AY183" s="223" t="s">
        <v>182</v>
      </c>
    </row>
    <row r="184" spans="1:65" s="12" customFormat="1" ht="11.25">
      <c r="B184" s="203"/>
      <c r="C184" s="204"/>
      <c r="D184" s="198" t="s">
        <v>191</v>
      </c>
      <c r="E184" s="205" t="s">
        <v>1</v>
      </c>
      <c r="F184" s="206" t="s">
        <v>1570</v>
      </c>
      <c r="G184" s="204"/>
      <c r="H184" s="205" t="s">
        <v>1</v>
      </c>
      <c r="I184" s="207"/>
      <c r="J184" s="204"/>
      <c r="K184" s="204"/>
      <c r="L184" s="208"/>
      <c r="M184" s="209"/>
      <c r="N184" s="210"/>
      <c r="O184" s="210"/>
      <c r="P184" s="210"/>
      <c r="Q184" s="210"/>
      <c r="R184" s="210"/>
      <c r="S184" s="210"/>
      <c r="T184" s="211"/>
      <c r="AT184" s="212" t="s">
        <v>191</v>
      </c>
      <c r="AU184" s="212" t="s">
        <v>86</v>
      </c>
      <c r="AV184" s="12" t="s">
        <v>86</v>
      </c>
      <c r="AW184" s="12" t="s">
        <v>33</v>
      </c>
      <c r="AX184" s="12" t="s">
        <v>79</v>
      </c>
      <c r="AY184" s="212" t="s">
        <v>182</v>
      </c>
    </row>
    <row r="185" spans="1:65" s="13" customFormat="1" ht="11.25">
      <c r="B185" s="213"/>
      <c r="C185" s="214"/>
      <c r="D185" s="198" t="s">
        <v>191</v>
      </c>
      <c r="E185" s="215" t="s">
        <v>1</v>
      </c>
      <c r="F185" s="216" t="s">
        <v>1571</v>
      </c>
      <c r="G185" s="214"/>
      <c r="H185" s="217">
        <v>217.852</v>
      </c>
      <c r="I185" s="218"/>
      <c r="J185" s="214"/>
      <c r="K185" s="214"/>
      <c r="L185" s="219"/>
      <c r="M185" s="220"/>
      <c r="N185" s="221"/>
      <c r="O185" s="221"/>
      <c r="P185" s="221"/>
      <c r="Q185" s="221"/>
      <c r="R185" s="221"/>
      <c r="S185" s="221"/>
      <c r="T185" s="222"/>
      <c r="AT185" s="223" t="s">
        <v>191</v>
      </c>
      <c r="AU185" s="223" t="s">
        <v>86</v>
      </c>
      <c r="AV185" s="13" t="s">
        <v>88</v>
      </c>
      <c r="AW185" s="13" t="s">
        <v>33</v>
      </c>
      <c r="AX185" s="13" t="s">
        <v>79</v>
      </c>
      <c r="AY185" s="223" t="s">
        <v>182</v>
      </c>
    </row>
    <row r="186" spans="1:65" s="12" customFormat="1" ht="11.25">
      <c r="B186" s="203"/>
      <c r="C186" s="204"/>
      <c r="D186" s="198" t="s">
        <v>191</v>
      </c>
      <c r="E186" s="205" t="s">
        <v>1</v>
      </c>
      <c r="F186" s="206" t="s">
        <v>1577</v>
      </c>
      <c r="G186" s="204"/>
      <c r="H186" s="205" t="s">
        <v>1</v>
      </c>
      <c r="I186" s="207"/>
      <c r="J186" s="204"/>
      <c r="K186" s="204"/>
      <c r="L186" s="208"/>
      <c r="M186" s="209"/>
      <c r="N186" s="210"/>
      <c r="O186" s="210"/>
      <c r="P186" s="210"/>
      <c r="Q186" s="210"/>
      <c r="R186" s="210"/>
      <c r="S186" s="210"/>
      <c r="T186" s="211"/>
      <c r="AT186" s="212" t="s">
        <v>191</v>
      </c>
      <c r="AU186" s="212" t="s">
        <v>86</v>
      </c>
      <c r="AV186" s="12" t="s">
        <v>86</v>
      </c>
      <c r="AW186" s="12" t="s">
        <v>33</v>
      </c>
      <c r="AX186" s="12" t="s">
        <v>79</v>
      </c>
      <c r="AY186" s="212" t="s">
        <v>182</v>
      </c>
    </row>
    <row r="187" spans="1:65" s="14" customFormat="1" ht="11.25">
      <c r="B187" s="224"/>
      <c r="C187" s="225"/>
      <c r="D187" s="198" t="s">
        <v>191</v>
      </c>
      <c r="E187" s="226" t="s">
        <v>140</v>
      </c>
      <c r="F187" s="227" t="s">
        <v>298</v>
      </c>
      <c r="G187" s="225"/>
      <c r="H187" s="228">
        <v>355.52</v>
      </c>
      <c r="I187" s="229"/>
      <c r="J187" s="225"/>
      <c r="K187" s="225"/>
      <c r="L187" s="230"/>
      <c r="M187" s="231"/>
      <c r="N187" s="232"/>
      <c r="O187" s="232"/>
      <c r="P187" s="232"/>
      <c r="Q187" s="232"/>
      <c r="R187" s="232"/>
      <c r="S187" s="232"/>
      <c r="T187" s="233"/>
      <c r="AT187" s="234" t="s">
        <v>191</v>
      </c>
      <c r="AU187" s="234" t="s">
        <v>86</v>
      </c>
      <c r="AV187" s="14" t="s">
        <v>187</v>
      </c>
      <c r="AW187" s="14" t="s">
        <v>33</v>
      </c>
      <c r="AX187" s="14" t="s">
        <v>86</v>
      </c>
      <c r="AY187" s="234" t="s">
        <v>182</v>
      </c>
    </row>
    <row r="188" spans="1:65" s="2" customFormat="1" ht="37.9" customHeight="1">
      <c r="A188" s="34"/>
      <c r="B188" s="35"/>
      <c r="C188" s="185" t="s">
        <v>340</v>
      </c>
      <c r="D188" s="185" t="s">
        <v>183</v>
      </c>
      <c r="E188" s="186" t="s">
        <v>337</v>
      </c>
      <c r="F188" s="187" t="s">
        <v>338</v>
      </c>
      <c r="G188" s="188" t="s">
        <v>142</v>
      </c>
      <c r="H188" s="189">
        <v>355.52</v>
      </c>
      <c r="I188" s="190"/>
      <c r="J188" s="191">
        <f>ROUND(I188*H188,2)</f>
        <v>0</v>
      </c>
      <c r="K188" s="187" t="s">
        <v>186</v>
      </c>
      <c r="L188" s="39"/>
      <c r="M188" s="192" t="s">
        <v>1</v>
      </c>
      <c r="N188" s="193" t="s">
        <v>44</v>
      </c>
      <c r="O188" s="71"/>
      <c r="P188" s="194">
        <f>O188*H188</f>
        <v>0</v>
      </c>
      <c r="Q188" s="194">
        <v>0</v>
      </c>
      <c r="R188" s="194">
        <f>Q188*H188</f>
        <v>0</v>
      </c>
      <c r="S188" s="194">
        <v>0</v>
      </c>
      <c r="T188" s="195">
        <f>S188*H188</f>
        <v>0</v>
      </c>
      <c r="U188" s="34"/>
      <c r="V188" s="34"/>
      <c r="W188" s="34"/>
      <c r="X188" s="34"/>
      <c r="Y188" s="34"/>
      <c r="Z188" s="34"/>
      <c r="AA188" s="34"/>
      <c r="AB188" s="34"/>
      <c r="AC188" s="34"/>
      <c r="AD188" s="34"/>
      <c r="AE188" s="34"/>
      <c r="AR188" s="196" t="s">
        <v>187</v>
      </c>
      <c r="AT188" s="196" t="s">
        <v>183</v>
      </c>
      <c r="AU188" s="196" t="s">
        <v>86</v>
      </c>
      <c r="AY188" s="17" t="s">
        <v>182</v>
      </c>
      <c r="BE188" s="197">
        <f>IF(N188="základní",J188,0)</f>
        <v>0</v>
      </c>
      <c r="BF188" s="197">
        <f>IF(N188="snížená",J188,0)</f>
        <v>0</v>
      </c>
      <c r="BG188" s="197">
        <f>IF(N188="zákl. přenesená",J188,0)</f>
        <v>0</v>
      </c>
      <c r="BH188" s="197">
        <f>IF(N188="sníž. přenesená",J188,0)</f>
        <v>0</v>
      </c>
      <c r="BI188" s="197">
        <f>IF(N188="nulová",J188,0)</f>
        <v>0</v>
      </c>
      <c r="BJ188" s="17" t="s">
        <v>86</v>
      </c>
      <c r="BK188" s="197">
        <f>ROUND(I188*H188,2)</f>
        <v>0</v>
      </c>
      <c r="BL188" s="17" t="s">
        <v>187</v>
      </c>
      <c r="BM188" s="196" t="s">
        <v>1578</v>
      </c>
    </row>
    <row r="189" spans="1:65" s="13" customFormat="1" ht="11.25">
      <c r="B189" s="213"/>
      <c r="C189" s="214"/>
      <c r="D189" s="198" t="s">
        <v>191</v>
      </c>
      <c r="E189" s="215" t="s">
        <v>1</v>
      </c>
      <c r="F189" s="216" t="s">
        <v>140</v>
      </c>
      <c r="G189" s="214"/>
      <c r="H189" s="217">
        <v>355.52</v>
      </c>
      <c r="I189" s="218"/>
      <c r="J189" s="214"/>
      <c r="K189" s="214"/>
      <c r="L189" s="219"/>
      <c r="M189" s="220"/>
      <c r="N189" s="221"/>
      <c r="O189" s="221"/>
      <c r="P189" s="221"/>
      <c r="Q189" s="221"/>
      <c r="R189" s="221"/>
      <c r="S189" s="221"/>
      <c r="T189" s="222"/>
      <c r="AT189" s="223" t="s">
        <v>191</v>
      </c>
      <c r="AU189" s="223" t="s">
        <v>86</v>
      </c>
      <c r="AV189" s="13" t="s">
        <v>88</v>
      </c>
      <c r="AW189" s="13" t="s">
        <v>33</v>
      </c>
      <c r="AX189" s="13" t="s">
        <v>86</v>
      </c>
      <c r="AY189" s="223" t="s">
        <v>182</v>
      </c>
    </row>
    <row r="190" spans="1:65" s="2" customFormat="1" ht="62.65" customHeight="1">
      <c r="A190" s="34"/>
      <c r="B190" s="35"/>
      <c r="C190" s="185" t="s">
        <v>346</v>
      </c>
      <c r="D190" s="185" t="s">
        <v>183</v>
      </c>
      <c r="E190" s="186" t="s">
        <v>341</v>
      </c>
      <c r="F190" s="187" t="s">
        <v>342</v>
      </c>
      <c r="G190" s="188" t="s">
        <v>135</v>
      </c>
      <c r="H190" s="189">
        <v>572.85699999999997</v>
      </c>
      <c r="I190" s="190"/>
      <c r="J190" s="191">
        <f>ROUND(I190*H190,2)</f>
        <v>0</v>
      </c>
      <c r="K190" s="187" t="s">
        <v>186</v>
      </c>
      <c r="L190" s="39"/>
      <c r="M190" s="192" t="s">
        <v>1</v>
      </c>
      <c r="N190" s="193" t="s">
        <v>44</v>
      </c>
      <c r="O190" s="71"/>
      <c r="P190" s="194">
        <f>O190*H190</f>
        <v>0</v>
      </c>
      <c r="Q190" s="194">
        <v>0</v>
      </c>
      <c r="R190" s="194">
        <f>Q190*H190</f>
        <v>0</v>
      </c>
      <c r="S190" s="194">
        <v>0</v>
      </c>
      <c r="T190" s="195">
        <f>S190*H190</f>
        <v>0</v>
      </c>
      <c r="U190" s="34"/>
      <c r="V190" s="34"/>
      <c r="W190" s="34"/>
      <c r="X190" s="34"/>
      <c r="Y190" s="34"/>
      <c r="Z190" s="34"/>
      <c r="AA190" s="34"/>
      <c r="AB190" s="34"/>
      <c r="AC190" s="34"/>
      <c r="AD190" s="34"/>
      <c r="AE190" s="34"/>
      <c r="AR190" s="196" t="s">
        <v>187</v>
      </c>
      <c r="AT190" s="196" t="s">
        <v>183</v>
      </c>
      <c r="AU190" s="196" t="s">
        <v>86</v>
      </c>
      <c r="AY190" s="17" t="s">
        <v>182</v>
      </c>
      <c r="BE190" s="197">
        <f>IF(N190="základní",J190,0)</f>
        <v>0</v>
      </c>
      <c r="BF190" s="197">
        <f>IF(N190="snížená",J190,0)</f>
        <v>0</v>
      </c>
      <c r="BG190" s="197">
        <f>IF(N190="zákl. přenesená",J190,0)</f>
        <v>0</v>
      </c>
      <c r="BH190" s="197">
        <f>IF(N190="sníž. přenesená",J190,0)</f>
        <v>0</v>
      </c>
      <c r="BI190" s="197">
        <f>IF(N190="nulová",J190,0)</f>
        <v>0</v>
      </c>
      <c r="BJ190" s="17" t="s">
        <v>86</v>
      </c>
      <c r="BK190" s="197">
        <f>ROUND(I190*H190,2)</f>
        <v>0</v>
      </c>
      <c r="BL190" s="17" t="s">
        <v>187</v>
      </c>
      <c r="BM190" s="196" t="s">
        <v>1579</v>
      </c>
    </row>
    <row r="191" spans="1:65" s="2" customFormat="1" ht="68.25">
      <c r="A191" s="34"/>
      <c r="B191" s="35"/>
      <c r="C191" s="36"/>
      <c r="D191" s="198" t="s">
        <v>189</v>
      </c>
      <c r="E191" s="36"/>
      <c r="F191" s="199" t="s">
        <v>344</v>
      </c>
      <c r="G191" s="36"/>
      <c r="H191" s="36"/>
      <c r="I191" s="200"/>
      <c r="J191" s="36"/>
      <c r="K191" s="36"/>
      <c r="L191" s="39"/>
      <c r="M191" s="201"/>
      <c r="N191" s="202"/>
      <c r="O191" s="71"/>
      <c r="P191" s="71"/>
      <c r="Q191" s="71"/>
      <c r="R191" s="71"/>
      <c r="S191" s="71"/>
      <c r="T191" s="72"/>
      <c r="U191" s="34"/>
      <c r="V191" s="34"/>
      <c r="W191" s="34"/>
      <c r="X191" s="34"/>
      <c r="Y191" s="34"/>
      <c r="Z191" s="34"/>
      <c r="AA191" s="34"/>
      <c r="AB191" s="34"/>
      <c r="AC191" s="34"/>
      <c r="AD191" s="34"/>
      <c r="AE191" s="34"/>
      <c r="AT191" s="17" t="s">
        <v>189</v>
      </c>
      <c r="AU191" s="17" t="s">
        <v>86</v>
      </c>
    </row>
    <row r="192" spans="1:65" s="13" customFormat="1" ht="11.25">
      <c r="B192" s="213"/>
      <c r="C192" s="214"/>
      <c r="D192" s="198" t="s">
        <v>191</v>
      </c>
      <c r="E192" s="215" t="s">
        <v>1</v>
      </c>
      <c r="F192" s="216" t="s">
        <v>133</v>
      </c>
      <c r="G192" s="214"/>
      <c r="H192" s="217">
        <v>572.85699999999997</v>
      </c>
      <c r="I192" s="218"/>
      <c r="J192" s="214"/>
      <c r="K192" s="214"/>
      <c r="L192" s="219"/>
      <c r="M192" s="220"/>
      <c r="N192" s="221"/>
      <c r="O192" s="221"/>
      <c r="P192" s="221"/>
      <c r="Q192" s="221"/>
      <c r="R192" s="221"/>
      <c r="S192" s="221"/>
      <c r="T192" s="222"/>
      <c r="AT192" s="223" t="s">
        <v>191</v>
      </c>
      <c r="AU192" s="223" t="s">
        <v>86</v>
      </c>
      <c r="AV192" s="13" t="s">
        <v>88</v>
      </c>
      <c r="AW192" s="13" t="s">
        <v>33</v>
      </c>
      <c r="AX192" s="13" t="s">
        <v>86</v>
      </c>
      <c r="AY192" s="223" t="s">
        <v>182</v>
      </c>
    </row>
    <row r="193" spans="1:65" s="2" customFormat="1" ht="62.65" customHeight="1">
      <c r="A193" s="34"/>
      <c r="B193" s="35"/>
      <c r="C193" s="185" t="s">
        <v>351</v>
      </c>
      <c r="D193" s="185" t="s">
        <v>183</v>
      </c>
      <c r="E193" s="186" t="s">
        <v>347</v>
      </c>
      <c r="F193" s="187" t="s">
        <v>348</v>
      </c>
      <c r="G193" s="188" t="s">
        <v>135</v>
      </c>
      <c r="H193" s="189">
        <v>2864.2849999999999</v>
      </c>
      <c r="I193" s="190"/>
      <c r="J193" s="191">
        <f>ROUND(I193*H193,2)</f>
        <v>0</v>
      </c>
      <c r="K193" s="187" t="s">
        <v>186</v>
      </c>
      <c r="L193" s="39"/>
      <c r="M193" s="192" t="s">
        <v>1</v>
      </c>
      <c r="N193" s="193" t="s">
        <v>44</v>
      </c>
      <c r="O193" s="71"/>
      <c r="P193" s="194">
        <f>O193*H193</f>
        <v>0</v>
      </c>
      <c r="Q193" s="194">
        <v>0</v>
      </c>
      <c r="R193" s="194">
        <f>Q193*H193</f>
        <v>0</v>
      </c>
      <c r="S193" s="194">
        <v>0</v>
      </c>
      <c r="T193" s="195">
        <f>S193*H193</f>
        <v>0</v>
      </c>
      <c r="U193" s="34"/>
      <c r="V193" s="34"/>
      <c r="W193" s="34"/>
      <c r="X193" s="34"/>
      <c r="Y193" s="34"/>
      <c r="Z193" s="34"/>
      <c r="AA193" s="34"/>
      <c r="AB193" s="34"/>
      <c r="AC193" s="34"/>
      <c r="AD193" s="34"/>
      <c r="AE193" s="34"/>
      <c r="AR193" s="196" t="s">
        <v>187</v>
      </c>
      <c r="AT193" s="196" t="s">
        <v>183</v>
      </c>
      <c r="AU193" s="196" t="s">
        <v>86</v>
      </c>
      <c r="AY193" s="17" t="s">
        <v>182</v>
      </c>
      <c r="BE193" s="197">
        <f>IF(N193="základní",J193,0)</f>
        <v>0</v>
      </c>
      <c r="BF193" s="197">
        <f>IF(N193="snížená",J193,0)</f>
        <v>0</v>
      </c>
      <c r="BG193" s="197">
        <f>IF(N193="zákl. přenesená",J193,0)</f>
        <v>0</v>
      </c>
      <c r="BH193" s="197">
        <f>IF(N193="sníž. přenesená",J193,0)</f>
        <v>0</v>
      </c>
      <c r="BI193" s="197">
        <f>IF(N193="nulová",J193,0)</f>
        <v>0</v>
      </c>
      <c r="BJ193" s="17" t="s">
        <v>86</v>
      </c>
      <c r="BK193" s="197">
        <f>ROUND(I193*H193,2)</f>
        <v>0</v>
      </c>
      <c r="BL193" s="17" t="s">
        <v>187</v>
      </c>
      <c r="BM193" s="196" t="s">
        <v>1580</v>
      </c>
    </row>
    <row r="194" spans="1:65" s="2" customFormat="1" ht="68.25">
      <c r="A194" s="34"/>
      <c r="B194" s="35"/>
      <c r="C194" s="36"/>
      <c r="D194" s="198" t="s">
        <v>189</v>
      </c>
      <c r="E194" s="36"/>
      <c r="F194" s="199" t="s">
        <v>344</v>
      </c>
      <c r="G194" s="36"/>
      <c r="H194" s="36"/>
      <c r="I194" s="200"/>
      <c r="J194" s="36"/>
      <c r="K194" s="36"/>
      <c r="L194" s="39"/>
      <c r="M194" s="201"/>
      <c r="N194" s="202"/>
      <c r="O194" s="71"/>
      <c r="P194" s="71"/>
      <c r="Q194" s="71"/>
      <c r="R194" s="71"/>
      <c r="S194" s="71"/>
      <c r="T194" s="72"/>
      <c r="U194" s="34"/>
      <c r="V194" s="34"/>
      <c r="W194" s="34"/>
      <c r="X194" s="34"/>
      <c r="Y194" s="34"/>
      <c r="Z194" s="34"/>
      <c r="AA194" s="34"/>
      <c r="AB194" s="34"/>
      <c r="AC194" s="34"/>
      <c r="AD194" s="34"/>
      <c r="AE194" s="34"/>
      <c r="AT194" s="17" t="s">
        <v>189</v>
      </c>
      <c r="AU194" s="17" t="s">
        <v>86</v>
      </c>
    </row>
    <row r="195" spans="1:65" s="13" customFormat="1" ht="11.25">
      <c r="B195" s="213"/>
      <c r="C195" s="214"/>
      <c r="D195" s="198" t="s">
        <v>191</v>
      </c>
      <c r="E195" s="215" t="s">
        <v>1</v>
      </c>
      <c r="F195" s="216" t="s">
        <v>133</v>
      </c>
      <c r="G195" s="214"/>
      <c r="H195" s="217">
        <v>572.85699999999997</v>
      </c>
      <c r="I195" s="218"/>
      <c r="J195" s="214"/>
      <c r="K195" s="214"/>
      <c r="L195" s="219"/>
      <c r="M195" s="220"/>
      <c r="N195" s="221"/>
      <c r="O195" s="221"/>
      <c r="P195" s="221"/>
      <c r="Q195" s="221"/>
      <c r="R195" s="221"/>
      <c r="S195" s="221"/>
      <c r="T195" s="222"/>
      <c r="AT195" s="223" t="s">
        <v>191</v>
      </c>
      <c r="AU195" s="223" t="s">
        <v>86</v>
      </c>
      <c r="AV195" s="13" t="s">
        <v>88</v>
      </c>
      <c r="AW195" s="13" t="s">
        <v>33</v>
      </c>
      <c r="AX195" s="13" t="s">
        <v>86</v>
      </c>
      <c r="AY195" s="223" t="s">
        <v>182</v>
      </c>
    </row>
    <row r="196" spans="1:65" s="13" customFormat="1" ht="11.25">
      <c r="B196" s="213"/>
      <c r="C196" s="214"/>
      <c r="D196" s="198" t="s">
        <v>191</v>
      </c>
      <c r="E196" s="214"/>
      <c r="F196" s="216" t="s">
        <v>1581</v>
      </c>
      <c r="G196" s="214"/>
      <c r="H196" s="217">
        <v>2864.2849999999999</v>
      </c>
      <c r="I196" s="218"/>
      <c r="J196" s="214"/>
      <c r="K196" s="214"/>
      <c r="L196" s="219"/>
      <c r="M196" s="220"/>
      <c r="N196" s="221"/>
      <c r="O196" s="221"/>
      <c r="P196" s="221"/>
      <c r="Q196" s="221"/>
      <c r="R196" s="221"/>
      <c r="S196" s="221"/>
      <c r="T196" s="222"/>
      <c r="AT196" s="223" t="s">
        <v>191</v>
      </c>
      <c r="AU196" s="223" t="s">
        <v>86</v>
      </c>
      <c r="AV196" s="13" t="s">
        <v>88</v>
      </c>
      <c r="AW196" s="13" t="s">
        <v>4</v>
      </c>
      <c r="AX196" s="13" t="s">
        <v>86</v>
      </c>
      <c r="AY196" s="223" t="s">
        <v>182</v>
      </c>
    </row>
    <row r="197" spans="1:65" s="2" customFormat="1" ht="37.9" customHeight="1">
      <c r="A197" s="34"/>
      <c r="B197" s="35"/>
      <c r="C197" s="185" t="s">
        <v>356</v>
      </c>
      <c r="D197" s="185" t="s">
        <v>183</v>
      </c>
      <c r="E197" s="186" t="s">
        <v>357</v>
      </c>
      <c r="F197" s="187" t="s">
        <v>358</v>
      </c>
      <c r="G197" s="188" t="s">
        <v>359</v>
      </c>
      <c r="H197" s="189">
        <v>1031.143</v>
      </c>
      <c r="I197" s="190"/>
      <c r="J197" s="191">
        <f>ROUND(I197*H197,2)</f>
        <v>0</v>
      </c>
      <c r="K197" s="187" t="s">
        <v>186</v>
      </c>
      <c r="L197" s="39"/>
      <c r="M197" s="192" t="s">
        <v>1</v>
      </c>
      <c r="N197" s="193" t="s">
        <v>44</v>
      </c>
      <c r="O197" s="71"/>
      <c r="P197" s="194">
        <f>O197*H197</f>
        <v>0</v>
      </c>
      <c r="Q197" s="194">
        <v>0</v>
      </c>
      <c r="R197" s="194">
        <f>Q197*H197</f>
        <v>0</v>
      </c>
      <c r="S197" s="194">
        <v>0</v>
      </c>
      <c r="T197" s="195">
        <f>S197*H197</f>
        <v>0</v>
      </c>
      <c r="U197" s="34"/>
      <c r="V197" s="34"/>
      <c r="W197" s="34"/>
      <c r="X197" s="34"/>
      <c r="Y197" s="34"/>
      <c r="Z197" s="34"/>
      <c r="AA197" s="34"/>
      <c r="AB197" s="34"/>
      <c r="AC197" s="34"/>
      <c r="AD197" s="34"/>
      <c r="AE197" s="34"/>
      <c r="AR197" s="196" t="s">
        <v>187</v>
      </c>
      <c r="AT197" s="196" t="s">
        <v>183</v>
      </c>
      <c r="AU197" s="196" t="s">
        <v>86</v>
      </c>
      <c r="AY197" s="17" t="s">
        <v>182</v>
      </c>
      <c r="BE197" s="197">
        <f>IF(N197="základní",J197,0)</f>
        <v>0</v>
      </c>
      <c r="BF197" s="197">
        <f>IF(N197="snížená",J197,0)</f>
        <v>0</v>
      </c>
      <c r="BG197" s="197">
        <f>IF(N197="zákl. přenesená",J197,0)</f>
        <v>0</v>
      </c>
      <c r="BH197" s="197">
        <f>IF(N197="sníž. přenesená",J197,0)</f>
        <v>0</v>
      </c>
      <c r="BI197" s="197">
        <f>IF(N197="nulová",J197,0)</f>
        <v>0</v>
      </c>
      <c r="BJ197" s="17" t="s">
        <v>86</v>
      </c>
      <c r="BK197" s="197">
        <f>ROUND(I197*H197,2)</f>
        <v>0</v>
      </c>
      <c r="BL197" s="17" t="s">
        <v>187</v>
      </c>
      <c r="BM197" s="196" t="s">
        <v>1582</v>
      </c>
    </row>
    <row r="198" spans="1:65" s="2" customFormat="1" ht="39">
      <c r="A198" s="34"/>
      <c r="B198" s="35"/>
      <c r="C198" s="36"/>
      <c r="D198" s="198" t="s">
        <v>189</v>
      </c>
      <c r="E198" s="36"/>
      <c r="F198" s="199" t="s">
        <v>361</v>
      </c>
      <c r="G198" s="36"/>
      <c r="H198" s="36"/>
      <c r="I198" s="200"/>
      <c r="J198" s="36"/>
      <c r="K198" s="36"/>
      <c r="L198" s="39"/>
      <c r="M198" s="201"/>
      <c r="N198" s="202"/>
      <c r="O198" s="71"/>
      <c r="P198" s="71"/>
      <c r="Q198" s="71"/>
      <c r="R198" s="71"/>
      <c r="S198" s="71"/>
      <c r="T198" s="72"/>
      <c r="U198" s="34"/>
      <c r="V198" s="34"/>
      <c r="W198" s="34"/>
      <c r="X198" s="34"/>
      <c r="Y198" s="34"/>
      <c r="Z198" s="34"/>
      <c r="AA198" s="34"/>
      <c r="AB198" s="34"/>
      <c r="AC198" s="34"/>
      <c r="AD198" s="34"/>
      <c r="AE198" s="34"/>
      <c r="AT198" s="17" t="s">
        <v>189</v>
      </c>
      <c r="AU198" s="17" t="s">
        <v>86</v>
      </c>
    </row>
    <row r="199" spans="1:65" s="13" customFormat="1" ht="11.25">
      <c r="B199" s="213"/>
      <c r="C199" s="214"/>
      <c r="D199" s="198" t="s">
        <v>191</v>
      </c>
      <c r="E199" s="215" t="s">
        <v>1</v>
      </c>
      <c r="F199" s="216" t="s">
        <v>133</v>
      </c>
      <c r="G199" s="214"/>
      <c r="H199" s="217">
        <v>572.85699999999997</v>
      </c>
      <c r="I199" s="218"/>
      <c r="J199" s="214"/>
      <c r="K199" s="214"/>
      <c r="L199" s="219"/>
      <c r="M199" s="220"/>
      <c r="N199" s="221"/>
      <c r="O199" s="221"/>
      <c r="P199" s="221"/>
      <c r="Q199" s="221"/>
      <c r="R199" s="221"/>
      <c r="S199" s="221"/>
      <c r="T199" s="222"/>
      <c r="AT199" s="223" t="s">
        <v>191</v>
      </c>
      <c r="AU199" s="223" t="s">
        <v>86</v>
      </c>
      <c r="AV199" s="13" t="s">
        <v>88</v>
      </c>
      <c r="AW199" s="13" t="s">
        <v>33</v>
      </c>
      <c r="AX199" s="13" t="s">
        <v>86</v>
      </c>
      <c r="AY199" s="223" t="s">
        <v>182</v>
      </c>
    </row>
    <row r="200" spans="1:65" s="13" customFormat="1" ht="11.25">
      <c r="B200" s="213"/>
      <c r="C200" s="214"/>
      <c r="D200" s="198" t="s">
        <v>191</v>
      </c>
      <c r="E200" s="214"/>
      <c r="F200" s="216" t="s">
        <v>1583</v>
      </c>
      <c r="G200" s="214"/>
      <c r="H200" s="217">
        <v>1031.143</v>
      </c>
      <c r="I200" s="218"/>
      <c r="J200" s="214"/>
      <c r="K200" s="214"/>
      <c r="L200" s="219"/>
      <c r="M200" s="220"/>
      <c r="N200" s="221"/>
      <c r="O200" s="221"/>
      <c r="P200" s="221"/>
      <c r="Q200" s="221"/>
      <c r="R200" s="221"/>
      <c r="S200" s="221"/>
      <c r="T200" s="222"/>
      <c r="AT200" s="223" t="s">
        <v>191</v>
      </c>
      <c r="AU200" s="223" t="s">
        <v>86</v>
      </c>
      <c r="AV200" s="13" t="s">
        <v>88</v>
      </c>
      <c r="AW200" s="13" t="s">
        <v>4</v>
      </c>
      <c r="AX200" s="13" t="s">
        <v>86</v>
      </c>
      <c r="AY200" s="223" t="s">
        <v>182</v>
      </c>
    </row>
    <row r="201" spans="1:65" s="2" customFormat="1" ht="37.9" customHeight="1">
      <c r="A201" s="34"/>
      <c r="B201" s="35"/>
      <c r="C201" s="185" t="s">
        <v>363</v>
      </c>
      <c r="D201" s="185" t="s">
        <v>183</v>
      </c>
      <c r="E201" s="186" t="s">
        <v>364</v>
      </c>
      <c r="F201" s="187" t="s">
        <v>365</v>
      </c>
      <c r="G201" s="188" t="s">
        <v>135</v>
      </c>
      <c r="H201" s="189">
        <v>572.85699999999997</v>
      </c>
      <c r="I201" s="190"/>
      <c r="J201" s="191">
        <f>ROUND(I201*H201,2)</f>
        <v>0</v>
      </c>
      <c r="K201" s="187" t="s">
        <v>186</v>
      </c>
      <c r="L201" s="39"/>
      <c r="M201" s="192" t="s">
        <v>1</v>
      </c>
      <c r="N201" s="193" t="s">
        <v>44</v>
      </c>
      <c r="O201" s="71"/>
      <c r="P201" s="194">
        <f>O201*H201</f>
        <v>0</v>
      </c>
      <c r="Q201" s="194">
        <v>0</v>
      </c>
      <c r="R201" s="194">
        <f>Q201*H201</f>
        <v>0</v>
      </c>
      <c r="S201" s="194">
        <v>0</v>
      </c>
      <c r="T201" s="195">
        <f>S201*H201</f>
        <v>0</v>
      </c>
      <c r="U201" s="34"/>
      <c r="V201" s="34"/>
      <c r="W201" s="34"/>
      <c r="X201" s="34"/>
      <c r="Y201" s="34"/>
      <c r="Z201" s="34"/>
      <c r="AA201" s="34"/>
      <c r="AB201" s="34"/>
      <c r="AC201" s="34"/>
      <c r="AD201" s="34"/>
      <c r="AE201" s="34"/>
      <c r="AR201" s="196" t="s">
        <v>187</v>
      </c>
      <c r="AT201" s="196" t="s">
        <v>183</v>
      </c>
      <c r="AU201" s="196" t="s">
        <v>86</v>
      </c>
      <c r="AY201" s="17" t="s">
        <v>182</v>
      </c>
      <c r="BE201" s="197">
        <f>IF(N201="základní",J201,0)</f>
        <v>0</v>
      </c>
      <c r="BF201" s="197">
        <f>IF(N201="snížená",J201,0)</f>
        <v>0</v>
      </c>
      <c r="BG201" s="197">
        <f>IF(N201="zákl. přenesená",J201,0)</f>
        <v>0</v>
      </c>
      <c r="BH201" s="197">
        <f>IF(N201="sníž. přenesená",J201,0)</f>
        <v>0</v>
      </c>
      <c r="BI201" s="197">
        <f>IF(N201="nulová",J201,0)</f>
        <v>0</v>
      </c>
      <c r="BJ201" s="17" t="s">
        <v>86</v>
      </c>
      <c r="BK201" s="197">
        <f>ROUND(I201*H201,2)</f>
        <v>0</v>
      </c>
      <c r="BL201" s="17" t="s">
        <v>187</v>
      </c>
      <c r="BM201" s="196" t="s">
        <v>1584</v>
      </c>
    </row>
    <row r="202" spans="1:65" s="2" customFormat="1" ht="117">
      <c r="A202" s="34"/>
      <c r="B202" s="35"/>
      <c r="C202" s="36"/>
      <c r="D202" s="198" t="s">
        <v>189</v>
      </c>
      <c r="E202" s="36"/>
      <c r="F202" s="199" t="s">
        <v>367</v>
      </c>
      <c r="G202" s="36"/>
      <c r="H202" s="36"/>
      <c r="I202" s="200"/>
      <c r="J202" s="36"/>
      <c r="K202" s="36"/>
      <c r="L202" s="39"/>
      <c r="M202" s="201"/>
      <c r="N202" s="202"/>
      <c r="O202" s="71"/>
      <c r="P202" s="71"/>
      <c r="Q202" s="71"/>
      <c r="R202" s="71"/>
      <c r="S202" s="71"/>
      <c r="T202" s="72"/>
      <c r="U202" s="34"/>
      <c r="V202" s="34"/>
      <c r="W202" s="34"/>
      <c r="X202" s="34"/>
      <c r="Y202" s="34"/>
      <c r="Z202" s="34"/>
      <c r="AA202" s="34"/>
      <c r="AB202" s="34"/>
      <c r="AC202" s="34"/>
      <c r="AD202" s="34"/>
      <c r="AE202" s="34"/>
      <c r="AT202" s="17" t="s">
        <v>189</v>
      </c>
      <c r="AU202" s="17" t="s">
        <v>86</v>
      </c>
    </row>
    <row r="203" spans="1:65" s="13" customFormat="1" ht="11.25">
      <c r="B203" s="213"/>
      <c r="C203" s="214"/>
      <c r="D203" s="198" t="s">
        <v>191</v>
      </c>
      <c r="E203" s="215" t="s">
        <v>1</v>
      </c>
      <c r="F203" s="216" t="s">
        <v>133</v>
      </c>
      <c r="G203" s="214"/>
      <c r="H203" s="217">
        <v>572.85699999999997</v>
      </c>
      <c r="I203" s="218"/>
      <c r="J203" s="214"/>
      <c r="K203" s="214"/>
      <c r="L203" s="219"/>
      <c r="M203" s="220"/>
      <c r="N203" s="221"/>
      <c r="O203" s="221"/>
      <c r="P203" s="221"/>
      <c r="Q203" s="221"/>
      <c r="R203" s="221"/>
      <c r="S203" s="221"/>
      <c r="T203" s="222"/>
      <c r="AT203" s="223" t="s">
        <v>191</v>
      </c>
      <c r="AU203" s="223" t="s">
        <v>86</v>
      </c>
      <c r="AV203" s="13" t="s">
        <v>88</v>
      </c>
      <c r="AW203" s="13" t="s">
        <v>33</v>
      </c>
      <c r="AX203" s="13" t="s">
        <v>86</v>
      </c>
      <c r="AY203" s="223" t="s">
        <v>182</v>
      </c>
    </row>
    <row r="204" spans="1:65" s="2" customFormat="1" ht="37.9" customHeight="1">
      <c r="A204" s="34"/>
      <c r="B204" s="35"/>
      <c r="C204" s="185" t="s">
        <v>368</v>
      </c>
      <c r="D204" s="185" t="s">
        <v>183</v>
      </c>
      <c r="E204" s="186" t="s">
        <v>369</v>
      </c>
      <c r="F204" s="187" t="s">
        <v>370</v>
      </c>
      <c r="G204" s="188" t="s">
        <v>135</v>
      </c>
      <c r="H204" s="189">
        <v>251.66499999999999</v>
      </c>
      <c r="I204" s="190"/>
      <c r="J204" s="191">
        <f>ROUND(I204*H204,2)</f>
        <v>0</v>
      </c>
      <c r="K204" s="187" t="s">
        <v>186</v>
      </c>
      <c r="L204" s="39"/>
      <c r="M204" s="192" t="s">
        <v>1</v>
      </c>
      <c r="N204" s="193" t="s">
        <v>44</v>
      </c>
      <c r="O204" s="71"/>
      <c r="P204" s="194">
        <f>O204*H204</f>
        <v>0</v>
      </c>
      <c r="Q204" s="194">
        <v>0</v>
      </c>
      <c r="R204" s="194">
        <f>Q204*H204</f>
        <v>0</v>
      </c>
      <c r="S204" s="194">
        <v>0</v>
      </c>
      <c r="T204" s="195">
        <f>S204*H204</f>
        <v>0</v>
      </c>
      <c r="U204" s="34"/>
      <c r="V204" s="34"/>
      <c r="W204" s="34"/>
      <c r="X204" s="34"/>
      <c r="Y204" s="34"/>
      <c r="Z204" s="34"/>
      <c r="AA204" s="34"/>
      <c r="AB204" s="34"/>
      <c r="AC204" s="34"/>
      <c r="AD204" s="34"/>
      <c r="AE204" s="34"/>
      <c r="AR204" s="196" t="s">
        <v>187</v>
      </c>
      <c r="AT204" s="196" t="s">
        <v>183</v>
      </c>
      <c r="AU204" s="196" t="s">
        <v>86</v>
      </c>
      <c r="AY204" s="17" t="s">
        <v>182</v>
      </c>
      <c r="BE204" s="197">
        <f>IF(N204="základní",J204,0)</f>
        <v>0</v>
      </c>
      <c r="BF204" s="197">
        <f>IF(N204="snížená",J204,0)</f>
        <v>0</v>
      </c>
      <c r="BG204" s="197">
        <f>IF(N204="zákl. přenesená",J204,0)</f>
        <v>0</v>
      </c>
      <c r="BH204" s="197">
        <f>IF(N204="sníž. přenesená",J204,0)</f>
        <v>0</v>
      </c>
      <c r="BI204" s="197">
        <f>IF(N204="nulová",J204,0)</f>
        <v>0</v>
      </c>
      <c r="BJ204" s="17" t="s">
        <v>86</v>
      </c>
      <c r="BK204" s="197">
        <f>ROUND(I204*H204,2)</f>
        <v>0</v>
      </c>
      <c r="BL204" s="17" t="s">
        <v>187</v>
      </c>
      <c r="BM204" s="196" t="s">
        <v>1585</v>
      </c>
    </row>
    <row r="205" spans="1:65" s="2" customFormat="1" ht="204.75">
      <c r="A205" s="34"/>
      <c r="B205" s="35"/>
      <c r="C205" s="36"/>
      <c r="D205" s="198" t="s">
        <v>189</v>
      </c>
      <c r="E205" s="36"/>
      <c r="F205" s="199" t="s">
        <v>372</v>
      </c>
      <c r="G205" s="36"/>
      <c r="H205" s="36"/>
      <c r="I205" s="200"/>
      <c r="J205" s="36"/>
      <c r="K205" s="36"/>
      <c r="L205" s="39"/>
      <c r="M205" s="201"/>
      <c r="N205" s="202"/>
      <c r="O205" s="71"/>
      <c r="P205" s="71"/>
      <c r="Q205" s="71"/>
      <c r="R205" s="71"/>
      <c r="S205" s="71"/>
      <c r="T205" s="72"/>
      <c r="U205" s="34"/>
      <c r="V205" s="34"/>
      <c r="W205" s="34"/>
      <c r="X205" s="34"/>
      <c r="Y205" s="34"/>
      <c r="Z205" s="34"/>
      <c r="AA205" s="34"/>
      <c r="AB205" s="34"/>
      <c r="AC205" s="34"/>
      <c r="AD205" s="34"/>
      <c r="AE205" s="34"/>
      <c r="AT205" s="17" t="s">
        <v>189</v>
      </c>
      <c r="AU205" s="17" t="s">
        <v>86</v>
      </c>
    </row>
    <row r="206" spans="1:65" s="13" customFormat="1" ht="11.25">
      <c r="B206" s="213"/>
      <c r="C206" s="214"/>
      <c r="D206" s="198" t="s">
        <v>191</v>
      </c>
      <c r="E206" s="215" t="s">
        <v>1</v>
      </c>
      <c r="F206" s="216" t="s">
        <v>133</v>
      </c>
      <c r="G206" s="214"/>
      <c r="H206" s="217">
        <v>572.85699999999997</v>
      </c>
      <c r="I206" s="218"/>
      <c r="J206" s="214"/>
      <c r="K206" s="214"/>
      <c r="L206" s="219"/>
      <c r="M206" s="220"/>
      <c r="N206" s="221"/>
      <c r="O206" s="221"/>
      <c r="P206" s="221"/>
      <c r="Q206" s="221"/>
      <c r="R206" s="221"/>
      <c r="S206" s="221"/>
      <c r="T206" s="222"/>
      <c r="AT206" s="223" t="s">
        <v>191</v>
      </c>
      <c r="AU206" s="223" t="s">
        <v>86</v>
      </c>
      <c r="AV206" s="13" t="s">
        <v>88</v>
      </c>
      <c r="AW206" s="13" t="s">
        <v>33</v>
      </c>
      <c r="AX206" s="13" t="s">
        <v>79</v>
      </c>
      <c r="AY206" s="223" t="s">
        <v>182</v>
      </c>
    </row>
    <row r="207" spans="1:65" s="13" customFormat="1" ht="11.25">
      <c r="B207" s="213"/>
      <c r="C207" s="214"/>
      <c r="D207" s="198" t="s">
        <v>191</v>
      </c>
      <c r="E207" s="215" t="s">
        <v>1</v>
      </c>
      <c r="F207" s="216" t="s">
        <v>373</v>
      </c>
      <c r="G207" s="214"/>
      <c r="H207" s="217">
        <v>-231.97200000000001</v>
      </c>
      <c r="I207" s="218"/>
      <c r="J207" s="214"/>
      <c r="K207" s="214"/>
      <c r="L207" s="219"/>
      <c r="M207" s="220"/>
      <c r="N207" s="221"/>
      <c r="O207" s="221"/>
      <c r="P207" s="221"/>
      <c r="Q207" s="221"/>
      <c r="R207" s="221"/>
      <c r="S207" s="221"/>
      <c r="T207" s="222"/>
      <c r="AT207" s="223" t="s">
        <v>191</v>
      </c>
      <c r="AU207" s="223" t="s">
        <v>86</v>
      </c>
      <c r="AV207" s="13" t="s">
        <v>88</v>
      </c>
      <c r="AW207" s="13" t="s">
        <v>33</v>
      </c>
      <c r="AX207" s="13" t="s">
        <v>79</v>
      </c>
      <c r="AY207" s="223" t="s">
        <v>182</v>
      </c>
    </row>
    <row r="208" spans="1:65" s="13" customFormat="1" ht="11.25">
      <c r="B208" s="213"/>
      <c r="C208" s="214"/>
      <c r="D208" s="198" t="s">
        <v>191</v>
      </c>
      <c r="E208" s="215" t="s">
        <v>1</v>
      </c>
      <c r="F208" s="216" t="s">
        <v>374</v>
      </c>
      <c r="G208" s="214"/>
      <c r="H208" s="217">
        <v>-89.22</v>
      </c>
      <c r="I208" s="218"/>
      <c r="J208" s="214"/>
      <c r="K208" s="214"/>
      <c r="L208" s="219"/>
      <c r="M208" s="220"/>
      <c r="N208" s="221"/>
      <c r="O208" s="221"/>
      <c r="P208" s="221"/>
      <c r="Q208" s="221"/>
      <c r="R208" s="221"/>
      <c r="S208" s="221"/>
      <c r="T208" s="222"/>
      <c r="AT208" s="223" t="s">
        <v>191</v>
      </c>
      <c r="AU208" s="223" t="s">
        <v>86</v>
      </c>
      <c r="AV208" s="13" t="s">
        <v>88</v>
      </c>
      <c r="AW208" s="13" t="s">
        <v>33</v>
      </c>
      <c r="AX208" s="13" t="s">
        <v>79</v>
      </c>
      <c r="AY208" s="223" t="s">
        <v>182</v>
      </c>
    </row>
    <row r="209" spans="1:65" s="14" customFormat="1" ht="11.25">
      <c r="B209" s="224"/>
      <c r="C209" s="225"/>
      <c r="D209" s="198" t="s">
        <v>191</v>
      </c>
      <c r="E209" s="226" t="s">
        <v>1</v>
      </c>
      <c r="F209" s="227" t="s">
        <v>298</v>
      </c>
      <c r="G209" s="225"/>
      <c r="H209" s="228">
        <v>251.66499999999999</v>
      </c>
      <c r="I209" s="229"/>
      <c r="J209" s="225"/>
      <c r="K209" s="225"/>
      <c r="L209" s="230"/>
      <c r="M209" s="231"/>
      <c r="N209" s="232"/>
      <c r="O209" s="232"/>
      <c r="P209" s="232"/>
      <c r="Q209" s="232"/>
      <c r="R209" s="232"/>
      <c r="S209" s="232"/>
      <c r="T209" s="233"/>
      <c r="AT209" s="234" t="s">
        <v>191</v>
      </c>
      <c r="AU209" s="234" t="s">
        <v>86</v>
      </c>
      <c r="AV209" s="14" t="s">
        <v>187</v>
      </c>
      <c r="AW209" s="14" t="s">
        <v>33</v>
      </c>
      <c r="AX209" s="14" t="s">
        <v>86</v>
      </c>
      <c r="AY209" s="234" t="s">
        <v>182</v>
      </c>
    </row>
    <row r="210" spans="1:65" s="2" customFormat="1" ht="14.45" customHeight="1">
      <c r="A210" s="34"/>
      <c r="B210" s="35"/>
      <c r="C210" s="246" t="s">
        <v>376</v>
      </c>
      <c r="D210" s="246" t="s">
        <v>396</v>
      </c>
      <c r="E210" s="247" t="s">
        <v>599</v>
      </c>
      <c r="F210" s="248" t="s">
        <v>600</v>
      </c>
      <c r="G210" s="249" t="s">
        <v>359</v>
      </c>
      <c r="H210" s="250">
        <v>452.99700000000001</v>
      </c>
      <c r="I210" s="251"/>
      <c r="J210" s="252">
        <f>ROUND(I210*H210,2)</f>
        <v>0</v>
      </c>
      <c r="K210" s="248" t="s">
        <v>186</v>
      </c>
      <c r="L210" s="253"/>
      <c r="M210" s="254" t="s">
        <v>1</v>
      </c>
      <c r="N210" s="255" t="s">
        <v>44</v>
      </c>
      <c r="O210" s="71"/>
      <c r="P210" s="194">
        <f>O210*H210</f>
        <v>0</v>
      </c>
      <c r="Q210" s="194">
        <v>0</v>
      </c>
      <c r="R210" s="194">
        <f>Q210*H210</f>
        <v>0</v>
      </c>
      <c r="S210" s="194">
        <v>0</v>
      </c>
      <c r="T210" s="195">
        <f>S210*H210</f>
        <v>0</v>
      </c>
      <c r="U210" s="34"/>
      <c r="V210" s="34"/>
      <c r="W210" s="34"/>
      <c r="X210" s="34"/>
      <c r="Y210" s="34"/>
      <c r="Z210" s="34"/>
      <c r="AA210" s="34"/>
      <c r="AB210" s="34"/>
      <c r="AC210" s="34"/>
      <c r="AD210" s="34"/>
      <c r="AE210" s="34"/>
      <c r="AR210" s="196" t="s">
        <v>356</v>
      </c>
      <c r="AT210" s="196" t="s">
        <v>396</v>
      </c>
      <c r="AU210" s="196" t="s">
        <v>86</v>
      </c>
      <c r="AY210" s="17" t="s">
        <v>182</v>
      </c>
      <c r="BE210" s="197">
        <f>IF(N210="základní",J210,0)</f>
        <v>0</v>
      </c>
      <c r="BF210" s="197">
        <f>IF(N210="snížená",J210,0)</f>
        <v>0</v>
      </c>
      <c r="BG210" s="197">
        <f>IF(N210="zákl. přenesená",J210,0)</f>
        <v>0</v>
      </c>
      <c r="BH210" s="197">
        <f>IF(N210="sníž. přenesená",J210,0)</f>
        <v>0</v>
      </c>
      <c r="BI210" s="197">
        <f>IF(N210="nulová",J210,0)</f>
        <v>0</v>
      </c>
      <c r="BJ210" s="17" t="s">
        <v>86</v>
      </c>
      <c r="BK210" s="197">
        <f>ROUND(I210*H210,2)</f>
        <v>0</v>
      </c>
      <c r="BL210" s="17" t="s">
        <v>187</v>
      </c>
      <c r="BM210" s="196" t="s">
        <v>1586</v>
      </c>
    </row>
    <row r="211" spans="1:65" s="13" customFormat="1" ht="11.25">
      <c r="B211" s="213"/>
      <c r="C211" s="214"/>
      <c r="D211" s="198" t="s">
        <v>191</v>
      </c>
      <c r="E211" s="215" t="s">
        <v>1</v>
      </c>
      <c r="F211" s="216" t="s">
        <v>133</v>
      </c>
      <c r="G211" s="214"/>
      <c r="H211" s="217">
        <v>572.85699999999997</v>
      </c>
      <c r="I211" s="218"/>
      <c r="J211" s="214"/>
      <c r="K211" s="214"/>
      <c r="L211" s="219"/>
      <c r="M211" s="220"/>
      <c r="N211" s="221"/>
      <c r="O211" s="221"/>
      <c r="P211" s="221"/>
      <c r="Q211" s="221"/>
      <c r="R211" s="221"/>
      <c r="S211" s="221"/>
      <c r="T211" s="222"/>
      <c r="AT211" s="223" t="s">
        <v>191</v>
      </c>
      <c r="AU211" s="223" t="s">
        <v>86</v>
      </c>
      <c r="AV211" s="13" t="s">
        <v>88</v>
      </c>
      <c r="AW211" s="13" t="s">
        <v>33</v>
      </c>
      <c r="AX211" s="13" t="s">
        <v>79</v>
      </c>
      <c r="AY211" s="223" t="s">
        <v>182</v>
      </c>
    </row>
    <row r="212" spans="1:65" s="13" customFormat="1" ht="11.25">
      <c r="B212" s="213"/>
      <c r="C212" s="214"/>
      <c r="D212" s="198" t="s">
        <v>191</v>
      </c>
      <c r="E212" s="215" t="s">
        <v>1</v>
      </c>
      <c r="F212" s="216" t="s">
        <v>373</v>
      </c>
      <c r="G212" s="214"/>
      <c r="H212" s="217">
        <v>-231.97200000000001</v>
      </c>
      <c r="I212" s="218"/>
      <c r="J212" s="214"/>
      <c r="K212" s="214"/>
      <c r="L212" s="219"/>
      <c r="M212" s="220"/>
      <c r="N212" s="221"/>
      <c r="O212" s="221"/>
      <c r="P212" s="221"/>
      <c r="Q212" s="221"/>
      <c r="R212" s="221"/>
      <c r="S212" s="221"/>
      <c r="T212" s="222"/>
      <c r="AT212" s="223" t="s">
        <v>191</v>
      </c>
      <c r="AU212" s="223" t="s">
        <v>86</v>
      </c>
      <c r="AV212" s="13" t="s">
        <v>88</v>
      </c>
      <c r="AW212" s="13" t="s">
        <v>33</v>
      </c>
      <c r="AX212" s="13" t="s">
        <v>79</v>
      </c>
      <c r="AY212" s="223" t="s">
        <v>182</v>
      </c>
    </row>
    <row r="213" spans="1:65" s="13" customFormat="1" ht="11.25">
      <c r="B213" s="213"/>
      <c r="C213" s="214"/>
      <c r="D213" s="198" t="s">
        <v>191</v>
      </c>
      <c r="E213" s="215" t="s">
        <v>1</v>
      </c>
      <c r="F213" s="216" t="s">
        <v>374</v>
      </c>
      <c r="G213" s="214"/>
      <c r="H213" s="217">
        <v>-89.22</v>
      </c>
      <c r="I213" s="218"/>
      <c r="J213" s="214"/>
      <c r="K213" s="214"/>
      <c r="L213" s="219"/>
      <c r="M213" s="220"/>
      <c r="N213" s="221"/>
      <c r="O213" s="221"/>
      <c r="P213" s="221"/>
      <c r="Q213" s="221"/>
      <c r="R213" s="221"/>
      <c r="S213" s="221"/>
      <c r="T213" s="222"/>
      <c r="AT213" s="223" t="s">
        <v>191</v>
      </c>
      <c r="AU213" s="223" t="s">
        <v>86</v>
      </c>
      <c r="AV213" s="13" t="s">
        <v>88</v>
      </c>
      <c r="AW213" s="13" t="s">
        <v>33</v>
      </c>
      <c r="AX213" s="13" t="s">
        <v>79</v>
      </c>
      <c r="AY213" s="223" t="s">
        <v>182</v>
      </c>
    </row>
    <row r="214" spans="1:65" s="14" customFormat="1" ht="11.25">
      <c r="B214" s="224"/>
      <c r="C214" s="225"/>
      <c r="D214" s="198" t="s">
        <v>191</v>
      </c>
      <c r="E214" s="226" t="s">
        <v>1</v>
      </c>
      <c r="F214" s="227" t="s">
        <v>298</v>
      </c>
      <c r="G214" s="225"/>
      <c r="H214" s="228">
        <v>251.66499999999999</v>
      </c>
      <c r="I214" s="229"/>
      <c r="J214" s="225"/>
      <c r="K214" s="225"/>
      <c r="L214" s="230"/>
      <c r="M214" s="231"/>
      <c r="N214" s="232"/>
      <c r="O214" s="232"/>
      <c r="P214" s="232"/>
      <c r="Q214" s="232"/>
      <c r="R214" s="232"/>
      <c r="S214" s="232"/>
      <c r="T214" s="233"/>
      <c r="AT214" s="234" t="s">
        <v>191</v>
      </c>
      <c r="AU214" s="234" t="s">
        <v>86</v>
      </c>
      <c r="AV214" s="14" t="s">
        <v>187</v>
      </c>
      <c r="AW214" s="14" t="s">
        <v>33</v>
      </c>
      <c r="AX214" s="14" t="s">
        <v>86</v>
      </c>
      <c r="AY214" s="234" t="s">
        <v>182</v>
      </c>
    </row>
    <row r="215" spans="1:65" s="13" customFormat="1" ht="11.25">
      <c r="B215" s="213"/>
      <c r="C215" s="214"/>
      <c r="D215" s="198" t="s">
        <v>191</v>
      </c>
      <c r="E215" s="214"/>
      <c r="F215" s="216" t="s">
        <v>1587</v>
      </c>
      <c r="G215" s="214"/>
      <c r="H215" s="217">
        <v>452.99700000000001</v>
      </c>
      <c r="I215" s="218"/>
      <c r="J215" s="214"/>
      <c r="K215" s="214"/>
      <c r="L215" s="219"/>
      <c r="M215" s="220"/>
      <c r="N215" s="221"/>
      <c r="O215" s="221"/>
      <c r="P215" s="221"/>
      <c r="Q215" s="221"/>
      <c r="R215" s="221"/>
      <c r="S215" s="221"/>
      <c r="T215" s="222"/>
      <c r="AT215" s="223" t="s">
        <v>191</v>
      </c>
      <c r="AU215" s="223" t="s">
        <v>86</v>
      </c>
      <c r="AV215" s="13" t="s">
        <v>88</v>
      </c>
      <c r="AW215" s="13" t="s">
        <v>4</v>
      </c>
      <c r="AX215" s="13" t="s">
        <v>86</v>
      </c>
      <c r="AY215" s="223" t="s">
        <v>182</v>
      </c>
    </row>
    <row r="216" spans="1:65" s="2" customFormat="1" ht="62.65" customHeight="1">
      <c r="A216" s="34"/>
      <c r="B216" s="35"/>
      <c r="C216" s="185" t="s">
        <v>395</v>
      </c>
      <c r="D216" s="185" t="s">
        <v>183</v>
      </c>
      <c r="E216" s="186" t="s">
        <v>377</v>
      </c>
      <c r="F216" s="187" t="s">
        <v>378</v>
      </c>
      <c r="G216" s="188" t="s">
        <v>135</v>
      </c>
      <c r="H216" s="189">
        <v>227.24199999999999</v>
      </c>
      <c r="I216" s="190"/>
      <c r="J216" s="191">
        <f>ROUND(I216*H216,2)</f>
        <v>0</v>
      </c>
      <c r="K216" s="187" t="s">
        <v>186</v>
      </c>
      <c r="L216" s="39"/>
      <c r="M216" s="192" t="s">
        <v>1</v>
      </c>
      <c r="N216" s="193" t="s">
        <v>44</v>
      </c>
      <c r="O216" s="71"/>
      <c r="P216" s="194">
        <f>O216*H216</f>
        <v>0</v>
      </c>
      <c r="Q216" s="194">
        <v>0</v>
      </c>
      <c r="R216" s="194">
        <f>Q216*H216</f>
        <v>0</v>
      </c>
      <c r="S216" s="194">
        <v>0</v>
      </c>
      <c r="T216" s="195">
        <f>S216*H216</f>
        <v>0</v>
      </c>
      <c r="U216" s="34"/>
      <c r="V216" s="34"/>
      <c r="W216" s="34"/>
      <c r="X216" s="34"/>
      <c r="Y216" s="34"/>
      <c r="Z216" s="34"/>
      <c r="AA216" s="34"/>
      <c r="AB216" s="34"/>
      <c r="AC216" s="34"/>
      <c r="AD216" s="34"/>
      <c r="AE216" s="34"/>
      <c r="AR216" s="196" t="s">
        <v>187</v>
      </c>
      <c r="AT216" s="196" t="s">
        <v>183</v>
      </c>
      <c r="AU216" s="196" t="s">
        <v>86</v>
      </c>
      <c r="AY216" s="17" t="s">
        <v>182</v>
      </c>
      <c r="BE216" s="197">
        <f>IF(N216="základní",J216,0)</f>
        <v>0</v>
      </c>
      <c r="BF216" s="197">
        <f>IF(N216="snížená",J216,0)</f>
        <v>0</v>
      </c>
      <c r="BG216" s="197">
        <f>IF(N216="zákl. přenesená",J216,0)</f>
        <v>0</v>
      </c>
      <c r="BH216" s="197">
        <f>IF(N216="sníž. přenesená",J216,0)</f>
        <v>0</v>
      </c>
      <c r="BI216" s="197">
        <f>IF(N216="nulová",J216,0)</f>
        <v>0</v>
      </c>
      <c r="BJ216" s="17" t="s">
        <v>86</v>
      </c>
      <c r="BK216" s="197">
        <f>ROUND(I216*H216,2)</f>
        <v>0</v>
      </c>
      <c r="BL216" s="17" t="s">
        <v>187</v>
      </c>
      <c r="BM216" s="196" t="s">
        <v>1588</v>
      </c>
    </row>
    <row r="217" spans="1:65" s="2" customFormat="1" ht="107.25">
      <c r="A217" s="34"/>
      <c r="B217" s="35"/>
      <c r="C217" s="36"/>
      <c r="D217" s="198" t="s">
        <v>189</v>
      </c>
      <c r="E217" s="36"/>
      <c r="F217" s="199" t="s">
        <v>380</v>
      </c>
      <c r="G217" s="36"/>
      <c r="H217" s="36"/>
      <c r="I217" s="200"/>
      <c r="J217" s="36"/>
      <c r="K217" s="36"/>
      <c r="L217" s="39"/>
      <c r="M217" s="201"/>
      <c r="N217" s="202"/>
      <c r="O217" s="71"/>
      <c r="P217" s="71"/>
      <c r="Q217" s="71"/>
      <c r="R217" s="71"/>
      <c r="S217" s="71"/>
      <c r="T217" s="72"/>
      <c r="U217" s="34"/>
      <c r="V217" s="34"/>
      <c r="W217" s="34"/>
      <c r="X217" s="34"/>
      <c r="Y217" s="34"/>
      <c r="Z217" s="34"/>
      <c r="AA217" s="34"/>
      <c r="AB217" s="34"/>
      <c r="AC217" s="34"/>
      <c r="AD217" s="34"/>
      <c r="AE217" s="34"/>
      <c r="AT217" s="17" t="s">
        <v>189</v>
      </c>
      <c r="AU217" s="17" t="s">
        <v>86</v>
      </c>
    </row>
    <row r="218" spans="1:65" s="13" customFormat="1" ht="11.25">
      <c r="B218" s="213"/>
      <c r="C218" s="214"/>
      <c r="D218" s="198" t="s">
        <v>191</v>
      </c>
      <c r="E218" s="215" t="s">
        <v>147</v>
      </c>
      <c r="F218" s="216" t="s">
        <v>1589</v>
      </c>
      <c r="G218" s="214"/>
      <c r="H218" s="217">
        <v>231.97200000000001</v>
      </c>
      <c r="I218" s="218"/>
      <c r="J218" s="214"/>
      <c r="K218" s="214"/>
      <c r="L218" s="219"/>
      <c r="M218" s="220"/>
      <c r="N218" s="221"/>
      <c r="O218" s="221"/>
      <c r="P218" s="221"/>
      <c r="Q218" s="221"/>
      <c r="R218" s="221"/>
      <c r="S218" s="221"/>
      <c r="T218" s="222"/>
      <c r="AT218" s="223" t="s">
        <v>191</v>
      </c>
      <c r="AU218" s="223" t="s">
        <v>86</v>
      </c>
      <c r="AV218" s="13" t="s">
        <v>88</v>
      </c>
      <c r="AW218" s="13" t="s">
        <v>33</v>
      </c>
      <c r="AX218" s="13" t="s">
        <v>79</v>
      </c>
      <c r="AY218" s="223" t="s">
        <v>182</v>
      </c>
    </row>
    <row r="219" spans="1:65" s="12" customFormat="1" ht="11.25">
      <c r="B219" s="203"/>
      <c r="C219" s="204"/>
      <c r="D219" s="198" t="s">
        <v>191</v>
      </c>
      <c r="E219" s="205" t="s">
        <v>1</v>
      </c>
      <c r="F219" s="206" t="s">
        <v>390</v>
      </c>
      <c r="G219" s="204"/>
      <c r="H219" s="205" t="s">
        <v>1</v>
      </c>
      <c r="I219" s="207"/>
      <c r="J219" s="204"/>
      <c r="K219" s="204"/>
      <c r="L219" s="208"/>
      <c r="M219" s="209"/>
      <c r="N219" s="210"/>
      <c r="O219" s="210"/>
      <c r="P219" s="210"/>
      <c r="Q219" s="210"/>
      <c r="R219" s="210"/>
      <c r="S219" s="210"/>
      <c r="T219" s="211"/>
      <c r="AT219" s="212" t="s">
        <v>191</v>
      </c>
      <c r="AU219" s="212" t="s">
        <v>86</v>
      </c>
      <c r="AV219" s="12" t="s">
        <v>86</v>
      </c>
      <c r="AW219" s="12" t="s">
        <v>33</v>
      </c>
      <c r="AX219" s="12" t="s">
        <v>79</v>
      </c>
      <c r="AY219" s="212" t="s">
        <v>182</v>
      </c>
    </row>
    <row r="220" spans="1:65" s="13" customFormat="1" ht="11.25">
      <c r="B220" s="213"/>
      <c r="C220" s="214"/>
      <c r="D220" s="198" t="s">
        <v>191</v>
      </c>
      <c r="E220" s="215" t="s">
        <v>1</v>
      </c>
      <c r="F220" s="216" t="s">
        <v>1590</v>
      </c>
      <c r="G220" s="214"/>
      <c r="H220" s="217">
        <v>-4.7300000000000004</v>
      </c>
      <c r="I220" s="218"/>
      <c r="J220" s="214"/>
      <c r="K220" s="214"/>
      <c r="L220" s="219"/>
      <c r="M220" s="220"/>
      <c r="N220" s="221"/>
      <c r="O220" s="221"/>
      <c r="P220" s="221"/>
      <c r="Q220" s="221"/>
      <c r="R220" s="221"/>
      <c r="S220" s="221"/>
      <c r="T220" s="222"/>
      <c r="AT220" s="223" t="s">
        <v>191</v>
      </c>
      <c r="AU220" s="223" t="s">
        <v>86</v>
      </c>
      <c r="AV220" s="13" t="s">
        <v>88</v>
      </c>
      <c r="AW220" s="13" t="s">
        <v>33</v>
      </c>
      <c r="AX220" s="13" t="s">
        <v>79</v>
      </c>
      <c r="AY220" s="223" t="s">
        <v>182</v>
      </c>
    </row>
    <row r="221" spans="1:65" s="14" customFormat="1" ht="11.25">
      <c r="B221" s="224"/>
      <c r="C221" s="225"/>
      <c r="D221" s="198" t="s">
        <v>191</v>
      </c>
      <c r="E221" s="226" t="s">
        <v>1</v>
      </c>
      <c r="F221" s="227" t="s">
        <v>298</v>
      </c>
      <c r="G221" s="225"/>
      <c r="H221" s="228">
        <v>227.24199999999999</v>
      </c>
      <c r="I221" s="229"/>
      <c r="J221" s="225"/>
      <c r="K221" s="225"/>
      <c r="L221" s="230"/>
      <c r="M221" s="231"/>
      <c r="N221" s="232"/>
      <c r="O221" s="232"/>
      <c r="P221" s="232"/>
      <c r="Q221" s="232"/>
      <c r="R221" s="232"/>
      <c r="S221" s="232"/>
      <c r="T221" s="233"/>
      <c r="AT221" s="234" t="s">
        <v>191</v>
      </c>
      <c r="AU221" s="234" t="s">
        <v>86</v>
      </c>
      <c r="AV221" s="14" t="s">
        <v>187</v>
      </c>
      <c r="AW221" s="14" t="s">
        <v>33</v>
      </c>
      <c r="AX221" s="14" t="s">
        <v>86</v>
      </c>
      <c r="AY221" s="234" t="s">
        <v>182</v>
      </c>
    </row>
    <row r="222" spans="1:65" s="2" customFormat="1" ht="14.45" customHeight="1">
      <c r="A222" s="34"/>
      <c r="B222" s="35"/>
      <c r="C222" s="246" t="s">
        <v>402</v>
      </c>
      <c r="D222" s="246" t="s">
        <v>396</v>
      </c>
      <c r="E222" s="247" t="s">
        <v>397</v>
      </c>
      <c r="F222" s="248" t="s">
        <v>398</v>
      </c>
      <c r="G222" s="249" t="s">
        <v>359</v>
      </c>
      <c r="H222" s="250">
        <v>409.036</v>
      </c>
      <c r="I222" s="251"/>
      <c r="J222" s="252">
        <f>ROUND(I222*H222,2)</f>
        <v>0</v>
      </c>
      <c r="K222" s="248" t="s">
        <v>186</v>
      </c>
      <c r="L222" s="253"/>
      <c r="M222" s="254" t="s">
        <v>1</v>
      </c>
      <c r="N222" s="255" t="s">
        <v>44</v>
      </c>
      <c r="O222" s="71"/>
      <c r="P222" s="194">
        <f>O222*H222</f>
        <v>0</v>
      </c>
      <c r="Q222" s="194">
        <v>0</v>
      </c>
      <c r="R222" s="194">
        <f>Q222*H222</f>
        <v>0</v>
      </c>
      <c r="S222" s="194">
        <v>0</v>
      </c>
      <c r="T222" s="195">
        <f>S222*H222</f>
        <v>0</v>
      </c>
      <c r="U222" s="34"/>
      <c r="V222" s="34"/>
      <c r="W222" s="34"/>
      <c r="X222" s="34"/>
      <c r="Y222" s="34"/>
      <c r="Z222" s="34"/>
      <c r="AA222" s="34"/>
      <c r="AB222" s="34"/>
      <c r="AC222" s="34"/>
      <c r="AD222" s="34"/>
      <c r="AE222" s="34"/>
      <c r="AR222" s="196" t="s">
        <v>356</v>
      </c>
      <c r="AT222" s="196" t="s">
        <v>396</v>
      </c>
      <c r="AU222" s="196" t="s">
        <v>86</v>
      </c>
      <c r="AY222" s="17" t="s">
        <v>182</v>
      </c>
      <c r="BE222" s="197">
        <f>IF(N222="základní",J222,0)</f>
        <v>0</v>
      </c>
      <c r="BF222" s="197">
        <f>IF(N222="snížená",J222,0)</f>
        <v>0</v>
      </c>
      <c r="BG222" s="197">
        <f>IF(N222="zákl. přenesená",J222,0)</f>
        <v>0</v>
      </c>
      <c r="BH222" s="197">
        <f>IF(N222="sníž. přenesená",J222,0)</f>
        <v>0</v>
      </c>
      <c r="BI222" s="197">
        <f>IF(N222="nulová",J222,0)</f>
        <v>0</v>
      </c>
      <c r="BJ222" s="17" t="s">
        <v>86</v>
      </c>
      <c r="BK222" s="197">
        <f>ROUND(I222*H222,2)</f>
        <v>0</v>
      </c>
      <c r="BL222" s="17" t="s">
        <v>187</v>
      </c>
      <c r="BM222" s="196" t="s">
        <v>1591</v>
      </c>
    </row>
    <row r="223" spans="1:65" s="13" customFormat="1" ht="11.25">
      <c r="B223" s="213"/>
      <c r="C223" s="214"/>
      <c r="D223" s="198" t="s">
        <v>191</v>
      </c>
      <c r="E223" s="215" t="s">
        <v>1</v>
      </c>
      <c r="F223" s="216" t="s">
        <v>1589</v>
      </c>
      <c r="G223" s="214"/>
      <c r="H223" s="217">
        <v>231.97200000000001</v>
      </c>
      <c r="I223" s="218"/>
      <c r="J223" s="214"/>
      <c r="K223" s="214"/>
      <c r="L223" s="219"/>
      <c r="M223" s="220"/>
      <c r="N223" s="221"/>
      <c r="O223" s="221"/>
      <c r="P223" s="221"/>
      <c r="Q223" s="221"/>
      <c r="R223" s="221"/>
      <c r="S223" s="221"/>
      <c r="T223" s="222"/>
      <c r="AT223" s="223" t="s">
        <v>191</v>
      </c>
      <c r="AU223" s="223" t="s">
        <v>86</v>
      </c>
      <c r="AV223" s="13" t="s">
        <v>88</v>
      </c>
      <c r="AW223" s="13" t="s">
        <v>33</v>
      </c>
      <c r="AX223" s="13" t="s">
        <v>79</v>
      </c>
      <c r="AY223" s="223" t="s">
        <v>182</v>
      </c>
    </row>
    <row r="224" spans="1:65" s="12" customFormat="1" ht="11.25">
      <c r="B224" s="203"/>
      <c r="C224" s="204"/>
      <c r="D224" s="198" t="s">
        <v>191</v>
      </c>
      <c r="E224" s="205" t="s">
        <v>1</v>
      </c>
      <c r="F224" s="206" t="s">
        <v>390</v>
      </c>
      <c r="G224" s="204"/>
      <c r="H224" s="205" t="s">
        <v>1</v>
      </c>
      <c r="I224" s="207"/>
      <c r="J224" s="204"/>
      <c r="K224" s="204"/>
      <c r="L224" s="208"/>
      <c r="M224" s="209"/>
      <c r="N224" s="210"/>
      <c r="O224" s="210"/>
      <c r="P224" s="210"/>
      <c r="Q224" s="210"/>
      <c r="R224" s="210"/>
      <c r="S224" s="210"/>
      <c r="T224" s="211"/>
      <c r="AT224" s="212" t="s">
        <v>191</v>
      </c>
      <c r="AU224" s="212" t="s">
        <v>86</v>
      </c>
      <c r="AV224" s="12" t="s">
        <v>86</v>
      </c>
      <c r="AW224" s="12" t="s">
        <v>33</v>
      </c>
      <c r="AX224" s="12" t="s">
        <v>79</v>
      </c>
      <c r="AY224" s="212" t="s">
        <v>182</v>
      </c>
    </row>
    <row r="225" spans="1:65" s="13" customFormat="1" ht="11.25">
      <c r="B225" s="213"/>
      <c r="C225" s="214"/>
      <c r="D225" s="198" t="s">
        <v>191</v>
      </c>
      <c r="E225" s="215" t="s">
        <v>1</v>
      </c>
      <c r="F225" s="216" t="s">
        <v>1590</v>
      </c>
      <c r="G225" s="214"/>
      <c r="H225" s="217">
        <v>-4.7300000000000004</v>
      </c>
      <c r="I225" s="218"/>
      <c r="J225" s="214"/>
      <c r="K225" s="214"/>
      <c r="L225" s="219"/>
      <c r="M225" s="220"/>
      <c r="N225" s="221"/>
      <c r="O225" s="221"/>
      <c r="P225" s="221"/>
      <c r="Q225" s="221"/>
      <c r="R225" s="221"/>
      <c r="S225" s="221"/>
      <c r="T225" s="222"/>
      <c r="AT225" s="223" t="s">
        <v>191</v>
      </c>
      <c r="AU225" s="223" t="s">
        <v>86</v>
      </c>
      <c r="AV225" s="13" t="s">
        <v>88</v>
      </c>
      <c r="AW225" s="13" t="s">
        <v>33</v>
      </c>
      <c r="AX225" s="13" t="s">
        <v>79</v>
      </c>
      <c r="AY225" s="223" t="s">
        <v>182</v>
      </c>
    </row>
    <row r="226" spans="1:65" s="14" customFormat="1" ht="11.25">
      <c r="B226" s="224"/>
      <c r="C226" s="225"/>
      <c r="D226" s="198" t="s">
        <v>191</v>
      </c>
      <c r="E226" s="226" t="s">
        <v>1</v>
      </c>
      <c r="F226" s="227" t="s">
        <v>298</v>
      </c>
      <c r="G226" s="225"/>
      <c r="H226" s="228">
        <v>227.24199999999999</v>
      </c>
      <c r="I226" s="229"/>
      <c r="J226" s="225"/>
      <c r="K226" s="225"/>
      <c r="L226" s="230"/>
      <c r="M226" s="231"/>
      <c r="N226" s="232"/>
      <c r="O226" s="232"/>
      <c r="P226" s="232"/>
      <c r="Q226" s="232"/>
      <c r="R226" s="232"/>
      <c r="S226" s="232"/>
      <c r="T226" s="233"/>
      <c r="AT226" s="234" t="s">
        <v>191</v>
      </c>
      <c r="AU226" s="234" t="s">
        <v>86</v>
      </c>
      <c r="AV226" s="14" t="s">
        <v>187</v>
      </c>
      <c r="AW226" s="14" t="s">
        <v>33</v>
      </c>
      <c r="AX226" s="14" t="s">
        <v>86</v>
      </c>
      <c r="AY226" s="234" t="s">
        <v>182</v>
      </c>
    </row>
    <row r="227" spans="1:65" s="13" customFormat="1" ht="11.25">
      <c r="B227" s="213"/>
      <c r="C227" s="214"/>
      <c r="D227" s="198" t="s">
        <v>191</v>
      </c>
      <c r="E227" s="214"/>
      <c r="F227" s="216" t="s">
        <v>1592</v>
      </c>
      <c r="G227" s="214"/>
      <c r="H227" s="217">
        <v>409.036</v>
      </c>
      <c r="I227" s="218"/>
      <c r="J227" s="214"/>
      <c r="K227" s="214"/>
      <c r="L227" s="219"/>
      <c r="M227" s="220"/>
      <c r="N227" s="221"/>
      <c r="O227" s="221"/>
      <c r="P227" s="221"/>
      <c r="Q227" s="221"/>
      <c r="R227" s="221"/>
      <c r="S227" s="221"/>
      <c r="T227" s="222"/>
      <c r="AT227" s="223" t="s">
        <v>191</v>
      </c>
      <c r="AU227" s="223" t="s">
        <v>86</v>
      </c>
      <c r="AV227" s="13" t="s">
        <v>88</v>
      </c>
      <c r="AW227" s="13" t="s">
        <v>4</v>
      </c>
      <c r="AX227" s="13" t="s">
        <v>86</v>
      </c>
      <c r="AY227" s="223" t="s">
        <v>182</v>
      </c>
    </row>
    <row r="228" spans="1:65" s="11" customFormat="1" ht="25.9" customHeight="1">
      <c r="B228" s="171"/>
      <c r="C228" s="172"/>
      <c r="D228" s="173" t="s">
        <v>78</v>
      </c>
      <c r="E228" s="174" t="s">
        <v>187</v>
      </c>
      <c r="F228" s="174" t="s">
        <v>439</v>
      </c>
      <c r="G228" s="172"/>
      <c r="H228" s="172"/>
      <c r="I228" s="175"/>
      <c r="J228" s="176">
        <f>BK228</f>
        <v>0</v>
      </c>
      <c r="K228" s="172"/>
      <c r="L228" s="177"/>
      <c r="M228" s="178"/>
      <c r="N228" s="179"/>
      <c r="O228" s="179"/>
      <c r="P228" s="180">
        <f>SUM(P229:P239)</f>
        <v>0</v>
      </c>
      <c r="Q228" s="179"/>
      <c r="R228" s="180">
        <f>SUM(R229:R239)</f>
        <v>0</v>
      </c>
      <c r="S228" s="179"/>
      <c r="T228" s="181">
        <f>SUM(T229:T239)</f>
        <v>0</v>
      </c>
      <c r="AR228" s="182" t="s">
        <v>86</v>
      </c>
      <c r="AT228" s="183" t="s">
        <v>78</v>
      </c>
      <c r="AU228" s="183" t="s">
        <v>79</v>
      </c>
      <c r="AY228" s="182" t="s">
        <v>182</v>
      </c>
      <c r="BK228" s="184">
        <f>SUM(BK229:BK239)</f>
        <v>0</v>
      </c>
    </row>
    <row r="229" spans="1:65" s="2" customFormat="1" ht="24.2" customHeight="1">
      <c r="A229" s="34"/>
      <c r="B229" s="35"/>
      <c r="C229" s="185" t="s">
        <v>409</v>
      </c>
      <c r="D229" s="185" t="s">
        <v>183</v>
      </c>
      <c r="E229" s="186" t="s">
        <v>441</v>
      </c>
      <c r="F229" s="187" t="s">
        <v>442</v>
      </c>
      <c r="G229" s="188" t="s">
        <v>135</v>
      </c>
      <c r="H229" s="189">
        <v>89.22</v>
      </c>
      <c r="I229" s="190"/>
      <c r="J229" s="191">
        <f>ROUND(I229*H229,2)</f>
        <v>0</v>
      </c>
      <c r="K229" s="187" t="s">
        <v>186</v>
      </c>
      <c r="L229" s="39"/>
      <c r="M229" s="192" t="s">
        <v>1</v>
      </c>
      <c r="N229" s="193" t="s">
        <v>44</v>
      </c>
      <c r="O229" s="71"/>
      <c r="P229" s="194">
        <f>O229*H229</f>
        <v>0</v>
      </c>
      <c r="Q229" s="194">
        <v>0</v>
      </c>
      <c r="R229" s="194">
        <f>Q229*H229</f>
        <v>0</v>
      </c>
      <c r="S229" s="194">
        <v>0</v>
      </c>
      <c r="T229" s="195">
        <f>S229*H229</f>
        <v>0</v>
      </c>
      <c r="U229" s="34"/>
      <c r="V229" s="34"/>
      <c r="W229" s="34"/>
      <c r="X229" s="34"/>
      <c r="Y229" s="34"/>
      <c r="Z229" s="34"/>
      <c r="AA229" s="34"/>
      <c r="AB229" s="34"/>
      <c r="AC229" s="34"/>
      <c r="AD229" s="34"/>
      <c r="AE229" s="34"/>
      <c r="AR229" s="196" t="s">
        <v>187</v>
      </c>
      <c r="AT229" s="196" t="s">
        <v>183</v>
      </c>
      <c r="AU229" s="196" t="s">
        <v>86</v>
      </c>
      <c r="AY229" s="17" t="s">
        <v>182</v>
      </c>
      <c r="BE229" s="197">
        <f>IF(N229="základní",J229,0)</f>
        <v>0</v>
      </c>
      <c r="BF229" s="197">
        <f>IF(N229="snížená",J229,0)</f>
        <v>0</v>
      </c>
      <c r="BG229" s="197">
        <f>IF(N229="zákl. přenesená",J229,0)</f>
        <v>0</v>
      </c>
      <c r="BH229" s="197">
        <f>IF(N229="sníž. přenesená",J229,0)</f>
        <v>0</v>
      </c>
      <c r="BI229" s="197">
        <f>IF(N229="nulová",J229,0)</f>
        <v>0</v>
      </c>
      <c r="BJ229" s="17" t="s">
        <v>86</v>
      </c>
      <c r="BK229" s="197">
        <f>ROUND(I229*H229,2)</f>
        <v>0</v>
      </c>
      <c r="BL229" s="17" t="s">
        <v>187</v>
      </c>
      <c r="BM229" s="196" t="s">
        <v>1593</v>
      </c>
    </row>
    <row r="230" spans="1:65" s="2" customFormat="1" ht="39">
      <c r="A230" s="34"/>
      <c r="B230" s="35"/>
      <c r="C230" s="36"/>
      <c r="D230" s="198" t="s">
        <v>189</v>
      </c>
      <c r="E230" s="36"/>
      <c r="F230" s="199" t="s">
        <v>444</v>
      </c>
      <c r="G230" s="36"/>
      <c r="H230" s="36"/>
      <c r="I230" s="200"/>
      <c r="J230" s="36"/>
      <c r="K230" s="36"/>
      <c r="L230" s="39"/>
      <c r="M230" s="201"/>
      <c r="N230" s="202"/>
      <c r="O230" s="71"/>
      <c r="P230" s="71"/>
      <c r="Q230" s="71"/>
      <c r="R230" s="71"/>
      <c r="S230" s="71"/>
      <c r="T230" s="72"/>
      <c r="U230" s="34"/>
      <c r="V230" s="34"/>
      <c r="W230" s="34"/>
      <c r="X230" s="34"/>
      <c r="Y230" s="34"/>
      <c r="Z230" s="34"/>
      <c r="AA230" s="34"/>
      <c r="AB230" s="34"/>
      <c r="AC230" s="34"/>
      <c r="AD230" s="34"/>
      <c r="AE230" s="34"/>
      <c r="AT230" s="17" t="s">
        <v>189</v>
      </c>
      <c r="AU230" s="17" t="s">
        <v>86</v>
      </c>
    </row>
    <row r="231" spans="1:65" s="12" customFormat="1" ht="11.25">
      <c r="B231" s="203"/>
      <c r="C231" s="204"/>
      <c r="D231" s="198" t="s">
        <v>191</v>
      </c>
      <c r="E231" s="205" t="s">
        <v>1</v>
      </c>
      <c r="F231" s="206" t="s">
        <v>1167</v>
      </c>
      <c r="G231" s="204"/>
      <c r="H231" s="205" t="s">
        <v>1</v>
      </c>
      <c r="I231" s="207"/>
      <c r="J231" s="204"/>
      <c r="K231" s="204"/>
      <c r="L231" s="208"/>
      <c r="M231" s="209"/>
      <c r="N231" s="210"/>
      <c r="O231" s="210"/>
      <c r="P231" s="210"/>
      <c r="Q231" s="210"/>
      <c r="R231" s="210"/>
      <c r="S231" s="210"/>
      <c r="T231" s="211"/>
      <c r="AT231" s="212" t="s">
        <v>191</v>
      </c>
      <c r="AU231" s="212" t="s">
        <v>86</v>
      </c>
      <c r="AV231" s="12" t="s">
        <v>86</v>
      </c>
      <c r="AW231" s="12" t="s">
        <v>33</v>
      </c>
      <c r="AX231" s="12" t="s">
        <v>79</v>
      </c>
      <c r="AY231" s="212" t="s">
        <v>182</v>
      </c>
    </row>
    <row r="232" spans="1:65" s="13" customFormat="1" ht="11.25">
      <c r="B232" s="213"/>
      <c r="C232" s="214"/>
      <c r="D232" s="198" t="s">
        <v>191</v>
      </c>
      <c r="E232" s="215" t="s">
        <v>1</v>
      </c>
      <c r="F232" s="216" t="s">
        <v>1594</v>
      </c>
      <c r="G232" s="214"/>
      <c r="H232" s="217">
        <v>29.34</v>
      </c>
      <c r="I232" s="218"/>
      <c r="J232" s="214"/>
      <c r="K232" s="214"/>
      <c r="L232" s="219"/>
      <c r="M232" s="220"/>
      <c r="N232" s="221"/>
      <c r="O232" s="221"/>
      <c r="P232" s="221"/>
      <c r="Q232" s="221"/>
      <c r="R232" s="221"/>
      <c r="S232" s="221"/>
      <c r="T232" s="222"/>
      <c r="AT232" s="223" t="s">
        <v>191</v>
      </c>
      <c r="AU232" s="223" t="s">
        <v>86</v>
      </c>
      <c r="AV232" s="13" t="s">
        <v>88</v>
      </c>
      <c r="AW232" s="13" t="s">
        <v>33</v>
      </c>
      <c r="AX232" s="13" t="s">
        <v>79</v>
      </c>
      <c r="AY232" s="223" t="s">
        <v>182</v>
      </c>
    </row>
    <row r="233" spans="1:65" s="12" customFormat="1" ht="11.25">
      <c r="B233" s="203"/>
      <c r="C233" s="204"/>
      <c r="D233" s="198" t="s">
        <v>191</v>
      </c>
      <c r="E233" s="205" t="s">
        <v>1</v>
      </c>
      <c r="F233" s="206" t="s">
        <v>1169</v>
      </c>
      <c r="G233" s="204"/>
      <c r="H233" s="205" t="s">
        <v>1</v>
      </c>
      <c r="I233" s="207"/>
      <c r="J233" s="204"/>
      <c r="K233" s="204"/>
      <c r="L233" s="208"/>
      <c r="M233" s="209"/>
      <c r="N233" s="210"/>
      <c r="O233" s="210"/>
      <c r="P233" s="210"/>
      <c r="Q233" s="210"/>
      <c r="R233" s="210"/>
      <c r="S233" s="210"/>
      <c r="T233" s="211"/>
      <c r="AT233" s="212" t="s">
        <v>191</v>
      </c>
      <c r="AU233" s="212" t="s">
        <v>86</v>
      </c>
      <c r="AV233" s="12" t="s">
        <v>86</v>
      </c>
      <c r="AW233" s="12" t="s">
        <v>33</v>
      </c>
      <c r="AX233" s="12" t="s">
        <v>79</v>
      </c>
      <c r="AY233" s="212" t="s">
        <v>182</v>
      </c>
    </row>
    <row r="234" spans="1:65" s="13" customFormat="1" ht="11.25">
      <c r="B234" s="213"/>
      <c r="C234" s="214"/>
      <c r="D234" s="198" t="s">
        <v>191</v>
      </c>
      <c r="E234" s="215" t="s">
        <v>1</v>
      </c>
      <c r="F234" s="216" t="s">
        <v>1595</v>
      </c>
      <c r="G234" s="214"/>
      <c r="H234" s="217">
        <v>54.6</v>
      </c>
      <c r="I234" s="218"/>
      <c r="J234" s="214"/>
      <c r="K234" s="214"/>
      <c r="L234" s="219"/>
      <c r="M234" s="220"/>
      <c r="N234" s="221"/>
      <c r="O234" s="221"/>
      <c r="P234" s="221"/>
      <c r="Q234" s="221"/>
      <c r="R234" s="221"/>
      <c r="S234" s="221"/>
      <c r="T234" s="222"/>
      <c r="AT234" s="223" t="s">
        <v>191</v>
      </c>
      <c r="AU234" s="223" t="s">
        <v>86</v>
      </c>
      <c r="AV234" s="13" t="s">
        <v>88</v>
      </c>
      <c r="AW234" s="13" t="s">
        <v>33</v>
      </c>
      <c r="AX234" s="13" t="s">
        <v>79</v>
      </c>
      <c r="AY234" s="223" t="s">
        <v>182</v>
      </c>
    </row>
    <row r="235" spans="1:65" s="12" customFormat="1" ht="11.25">
      <c r="B235" s="203"/>
      <c r="C235" s="204"/>
      <c r="D235" s="198" t="s">
        <v>191</v>
      </c>
      <c r="E235" s="205" t="s">
        <v>1</v>
      </c>
      <c r="F235" s="206" t="s">
        <v>1171</v>
      </c>
      <c r="G235" s="204"/>
      <c r="H235" s="205" t="s">
        <v>1</v>
      </c>
      <c r="I235" s="207"/>
      <c r="J235" s="204"/>
      <c r="K235" s="204"/>
      <c r="L235" s="208"/>
      <c r="M235" s="209"/>
      <c r="N235" s="210"/>
      <c r="O235" s="210"/>
      <c r="P235" s="210"/>
      <c r="Q235" s="210"/>
      <c r="R235" s="210"/>
      <c r="S235" s="210"/>
      <c r="T235" s="211"/>
      <c r="AT235" s="212" t="s">
        <v>191</v>
      </c>
      <c r="AU235" s="212" t="s">
        <v>86</v>
      </c>
      <c r="AV235" s="12" t="s">
        <v>86</v>
      </c>
      <c r="AW235" s="12" t="s">
        <v>33</v>
      </c>
      <c r="AX235" s="12" t="s">
        <v>79</v>
      </c>
      <c r="AY235" s="212" t="s">
        <v>182</v>
      </c>
    </row>
    <row r="236" spans="1:65" s="13" customFormat="1" ht="11.25">
      <c r="B236" s="213"/>
      <c r="C236" s="214"/>
      <c r="D236" s="198" t="s">
        <v>191</v>
      </c>
      <c r="E236" s="215" t="s">
        <v>1</v>
      </c>
      <c r="F236" s="216" t="s">
        <v>1596</v>
      </c>
      <c r="G236" s="214"/>
      <c r="H236" s="217">
        <v>2.64</v>
      </c>
      <c r="I236" s="218"/>
      <c r="J236" s="214"/>
      <c r="K236" s="214"/>
      <c r="L236" s="219"/>
      <c r="M236" s="220"/>
      <c r="N236" s="221"/>
      <c r="O236" s="221"/>
      <c r="P236" s="221"/>
      <c r="Q236" s="221"/>
      <c r="R236" s="221"/>
      <c r="S236" s="221"/>
      <c r="T236" s="222"/>
      <c r="AT236" s="223" t="s">
        <v>191</v>
      </c>
      <c r="AU236" s="223" t="s">
        <v>86</v>
      </c>
      <c r="AV236" s="13" t="s">
        <v>88</v>
      </c>
      <c r="AW236" s="13" t="s">
        <v>33</v>
      </c>
      <c r="AX236" s="13" t="s">
        <v>79</v>
      </c>
      <c r="AY236" s="223" t="s">
        <v>182</v>
      </c>
    </row>
    <row r="237" spans="1:65" s="12" customFormat="1" ht="11.25">
      <c r="B237" s="203"/>
      <c r="C237" s="204"/>
      <c r="D237" s="198" t="s">
        <v>191</v>
      </c>
      <c r="E237" s="205" t="s">
        <v>1</v>
      </c>
      <c r="F237" s="206" t="s">
        <v>1173</v>
      </c>
      <c r="G237" s="204"/>
      <c r="H237" s="205" t="s">
        <v>1</v>
      </c>
      <c r="I237" s="207"/>
      <c r="J237" s="204"/>
      <c r="K237" s="204"/>
      <c r="L237" s="208"/>
      <c r="M237" s="209"/>
      <c r="N237" s="210"/>
      <c r="O237" s="210"/>
      <c r="P237" s="210"/>
      <c r="Q237" s="210"/>
      <c r="R237" s="210"/>
      <c r="S237" s="210"/>
      <c r="T237" s="211"/>
      <c r="AT237" s="212" t="s">
        <v>191</v>
      </c>
      <c r="AU237" s="212" t="s">
        <v>86</v>
      </c>
      <c r="AV237" s="12" t="s">
        <v>86</v>
      </c>
      <c r="AW237" s="12" t="s">
        <v>33</v>
      </c>
      <c r="AX237" s="12" t="s">
        <v>79</v>
      </c>
      <c r="AY237" s="212" t="s">
        <v>182</v>
      </c>
    </row>
    <row r="238" spans="1:65" s="13" customFormat="1" ht="11.25">
      <c r="B238" s="213"/>
      <c r="C238" s="214"/>
      <c r="D238" s="198" t="s">
        <v>191</v>
      </c>
      <c r="E238" s="215" t="s">
        <v>1</v>
      </c>
      <c r="F238" s="216" t="s">
        <v>1596</v>
      </c>
      <c r="G238" s="214"/>
      <c r="H238" s="217">
        <v>2.64</v>
      </c>
      <c r="I238" s="218"/>
      <c r="J238" s="214"/>
      <c r="K238" s="214"/>
      <c r="L238" s="219"/>
      <c r="M238" s="220"/>
      <c r="N238" s="221"/>
      <c r="O238" s="221"/>
      <c r="P238" s="221"/>
      <c r="Q238" s="221"/>
      <c r="R238" s="221"/>
      <c r="S238" s="221"/>
      <c r="T238" s="222"/>
      <c r="AT238" s="223" t="s">
        <v>191</v>
      </c>
      <c r="AU238" s="223" t="s">
        <v>86</v>
      </c>
      <c r="AV238" s="13" t="s">
        <v>88</v>
      </c>
      <c r="AW238" s="13" t="s">
        <v>33</v>
      </c>
      <c r="AX238" s="13" t="s">
        <v>79</v>
      </c>
      <c r="AY238" s="223" t="s">
        <v>182</v>
      </c>
    </row>
    <row r="239" spans="1:65" s="14" customFormat="1" ht="11.25">
      <c r="B239" s="224"/>
      <c r="C239" s="225"/>
      <c r="D239" s="198" t="s">
        <v>191</v>
      </c>
      <c r="E239" s="226" t="s">
        <v>144</v>
      </c>
      <c r="F239" s="227" t="s">
        <v>298</v>
      </c>
      <c r="G239" s="225"/>
      <c r="H239" s="228">
        <v>89.22</v>
      </c>
      <c r="I239" s="229"/>
      <c r="J239" s="225"/>
      <c r="K239" s="225"/>
      <c r="L239" s="230"/>
      <c r="M239" s="231"/>
      <c r="N239" s="232"/>
      <c r="O239" s="232"/>
      <c r="P239" s="232"/>
      <c r="Q239" s="232"/>
      <c r="R239" s="232"/>
      <c r="S239" s="232"/>
      <c r="T239" s="233"/>
      <c r="AT239" s="234" t="s">
        <v>191</v>
      </c>
      <c r="AU239" s="234" t="s">
        <v>86</v>
      </c>
      <c r="AV239" s="14" t="s">
        <v>187</v>
      </c>
      <c r="AW239" s="14" t="s">
        <v>33</v>
      </c>
      <c r="AX239" s="14" t="s">
        <v>86</v>
      </c>
      <c r="AY239" s="234" t="s">
        <v>182</v>
      </c>
    </row>
    <row r="240" spans="1:65" s="11" customFormat="1" ht="25.9" customHeight="1">
      <c r="B240" s="171"/>
      <c r="C240" s="172"/>
      <c r="D240" s="173" t="s">
        <v>78</v>
      </c>
      <c r="E240" s="174" t="s">
        <v>356</v>
      </c>
      <c r="F240" s="174" t="s">
        <v>472</v>
      </c>
      <c r="G240" s="172"/>
      <c r="H240" s="172"/>
      <c r="I240" s="175"/>
      <c r="J240" s="176">
        <f>BK240</f>
        <v>0</v>
      </c>
      <c r="K240" s="172"/>
      <c r="L240" s="177"/>
      <c r="M240" s="178"/>
      <c r="N240" s="179"/>
      <c r="O240" s="179"/>
      <c r="P240" s="180">
        <f>SUM(P241:P243)</f>
        <v>0</v>
      </c>
      <c r="Q240" s="179"/>
      <c r="R240" s="180">
        <f>SUM(R241:R243)</f>
        <v>0.20818</v>
      </c>
      <c r="S240" s="179"/>
      <c r="T240" s="181">
        <f>SUM(T241:T243)</f>
        <v>0</v>
      </c>
      <c r="AR240" s="182" t="s">
        <v>86</v>
      </c>
      <c r="AT240" s="183" t="s">
        <v>78</v>
      </c>
      <c r="AU240" s="183" t="s">
        <v>79</v>
      </c>
      <c r="AY240" s="182" t="s">
        <v>182</v>
      </c>
      <c r="BK240" s="184">
        <f>SUM(BK241:BK243)</f>
        <v>0</v>
      </c>
    </row>
    <row r="241" spans="1:65" s="2" customFormat="1" ht="14.45" customHeight="1">
      <c r="A241" s="34"/>
      <c r="B241" s="35"/>
      <c r="C241" s="185" t="s">
        <v>8</v>
      </c>
      <c r="D241" s="185" t="s">
        <v>183</v>
      </c>
      <c r="E241" s="186" t="s">
        <v>1429</v>
      </c>
      <c r="F241" s="187" t="s">
        <v>1430</v>
      </c>
      <c r="G241" s="188" t="s">
        <v>423</v>
      </c>
      <c r="H241" s="189">
        <v>743.5</v>
      </c>
      <c r="I241" s="190"/>
      <c r="J241" s="191">
        <f>ROUND(I241*H241,2)</f>
        <v>0</v>
      </c>
      <c r="K241" s="187" t="s">
        <v>186</v>
      </c>
      <c r="L241" s="39"/>
      <c r="M241" s="192" t="s">
        <v>1</v>
      </c>
      <c r="N241" s="193" t="s">
        <v>44</v>
      </c>
      <c r="O241" s="71"/>
      <c r="P241" s="194">
        <f>O241*H241</f>
        <v>0</v>
      </c>
      <c r="Q241" s="194">
        <v>1.9000000000000001E-4</v>
      </c>
      <c r="R241" s="194">
        <f>Q241*H241</f>
        <v>0.141265</v>
      </c>
      <c r="S241" s="194">
        <v>0</v>
      </c>
      <c r="T241" s="195">
        <f>S241*H241</f>
        <v>0</v>
      </c>
      <c r="U241" s="34"/>
      <c r="V241" s="34"/>
      <c r="W241" s="34"/>
      <c r="X241" s="34"/>
      <c r="Y241" s="34"/>
      <c r="Z241" s="34"/>
      <c r="AA241" s="34"/>
      <c r="AB241" s="34"/>
      <c r="AC241" s="34"/>
      <c r="AD241" s="34"/>
      <c r="AE241" s="34"/>
      <c r="AR241" s="196" t="s">
        <v>187</v>
      </c>
      <c r="AT241" s="196" t="s">
        <v>183</v>
      </c>
      <c r="AU241" s="196" t="s">
        <v>86</v>
      </c>
      <c r="AY241" s="17" t="s">
        <v>182</v>
      </c>
      <c r="BE241" s="197">
        <f>IF(N241="základní",J241,0)</f>
        <v>0</v>
      </c>
      <c r="BF241" s="197">
        <f>IF(N241="snížená",J241,0)</f>
        <v>0</v>
      </c>
      <c r="BG241" s="197">
        <f>IF(N241="zákl. přenesená",J241,0)</f>
        <v>0</v>
      </c>
      <c r="BH241" s="197">
        <f>IF(N241="sníž. přenesená",J241,0)</f>
        <v>0</v>
      </c>
      <c r="BI241" s="197">
        <f>IF(N241="nulová",J241,0)</f>
        <v>0</v>
      </c>
      <c r="BJ241" s="17" t="s">
        <v>86</v>
      </c>
      <c r="BK241" s="197">
        <f>ROUND(I241*H241,2)</f>
        <v>0</v>
      </c>
      <c r="BL241" s="17" t="s">
        <v>187</v>
      </c>
      <c r="BM241" s="196" t="s">
        <v>1597</v>
      </c>
    </row>
    <row r="242" spans="1:65" s="13" customFormat="1" ht="11.25">
      <c r="B242" s="213"/>
      <c r="C242" s="214"/>
      <c r="D242" s="198" t="s">
        <v>191</v>
      </c>
      <c r="E242" s="215" t="s">
        <v>1</v>
      </c>
      <c r="F242" s="216" t="s">
        <v>1598</v>
      </c>
      <c r="G242" s="214"/>
      <c r="H242" s="217">
        <v>743.5</v>
      </c>
      <c r="I242" s="218"/>
      <c r="J242" s="214"/>
      <c r="K242" s="214"/>
      <c r="L242" s="219"/>
      <c r="M242" s="220"/>
      <c r="N242" s="221"/>
      <c r="O242" s="221"/>
      <c r="P242" s="221"/>
      <c r="Q242" s="221"/>
      <c r="R242" s="221"/>
      <c r="S242" s="221"/>
      <c r="T242" s="222"/>
      <c r="AT242" s="223" t="s">
        <v>191</v>
      </c>
      <c r="AU242" s="223" t="s">
        <v>86</v>
      </c>
      <c r="AV242" s="13" t="s">
        <v>88</v>
      </c>
      <c r="AW242" s="13" t="s">
        <v>33</v>
      </c>
      <c r="AX242" s="13" t="s">
        <v>86</v>
      </c>
      <c r="AY242" s="223" t="s">
        <v>182</v>
      </c>
    </row>
    <row r="243" spans="1:65" s="2" customFormat="1" ht="14.45" customHeight="1">
      <c r="A243" s="34"/>
      <c r="B243" s="35"/>
      <c r="C243" s="185" t="s">
        <v>420</v>
      </c>
      <c r="D243" s="185" t="s">
        <v>183</v>
      </c>
      <c r="E243" s="186" t="s">
        <v>975</v>
      </c>
      <c r="F243" s="187" t="s">
        <v>976</v>
      </c>
      <c r="G243" s="188" t="s">
        <v>423</v>
      </c>
      <c r="H243" s="189">
        <v>743.5</v>
      </c>
      <c r="I243" s="190"/>
      <c r="J243" s="191">
        <f>ROUND(I243*H243,2)</f>
        <v>0</v>
      </c>
      <c r="K243" s="187" t="s">
        <v>186</v>
      </c>
      <c r="L243" s="39"/>
      <c r="M243" s="192" t="s">
        <v>1</v>
      </c>
      <c r="N243" s="193" t="s">
        <v>44</v>
      </c>
      <c r="O243" s="71"/>
      <c r="P243" s="194">
        <f>O243*H243</f>
        <v>0</v>
      </c>
      <c r="Q243" s="194">
        <v>9.0000000000000006E-5</v>
      </c>
      <c r="R243" s="194">
        <f>Q243*H243</f>
        <v>6.6915000000000002E-2</v>
      </c>
      <c r="S243" s="194">
        <v>0</v>
      </c>
      <c r="T243" s="195">
        <f>S243*H243</f>
        <v>0</v>
      </c>
      <c r="U243" s="34"/>
      <c r="V243" s="34"/>
      <c r="W243" s="34"/>
      <c r="X243" s="34"/>
      <c r="Y243" s="34"/>
      <c r="Z243" s="34"/>
      <c r="AA243" s="34"/>
      <c r="AB243" s="34"/>
      <c r="AC243" s="34"/>
      <c r="AD243" s="34"/>
      <c r="AE243" s="34"/>
      <c r="AR243" s="196" t="s">
        <v>187</v>
      </c>
      <c r="AT243" s="196" t="s">
        <v>183</v>
      </c>
      <c r="AU243" s="196" t="s">
        <v>86</v>
      </c>
      <c r="AY243" s="17" t="s">
        <v>182</v>
      </c>
      <c r="BE243" s="197">
        <f>IF(N243="základní",J243,0)</f>
        <v>0</v>
      </c>
      <c r="BF243" s="197">
        <f>IF(N243="snížená",J243,0)</f>
        <v>0</v>
      </c>
      <c r="BG243" s="197">
        <f>IF(N243="zákl. přenesená",J243,0)</f>
        <v>0</v>
      </c>
      <c r="BH243" s="197">
        <f>IF(N243="sníž. přenesená",J243,0)</f>
        <v>0</v>
      </c>
      <c r="BI243" s="197">
        <f>IF(N243="nulová",J243,0)</f>
        <v>0</v>
      </c>
      <c r="BJ243" s="17" t="s">
        <v>86</v>
      </c>
      <c r="BK243" s="197">
        <f>ROUND(I243*H243,2)</f>
        <v>0</v>
      </c>
      <c r="BL243" s="17" t="s">
        <v>187</v>
      </c>
      <c r="BM243" s="196" t="s">
        <v>1599</v>
      </c>
    </row>
    <row r="244" spans="1:65" s="11" customFormat="1" ht="25.9" customHeight="1">
      <c r="B244" s="171"/>
      <c r="C244" s="172"/>
      <c r="D244" s="173" t="s">
        <v>78</v>
      </c>
      <c r="E244" s="174" t="s">
        <v>626</v>
      </c>
      <c r="F244" s="174" t="s">
        <v>627</v>
      </c>
      <c r="G244" s="172"/>
      <c r="H244" s="172"/>
      <c r="I244" s="175"/>
      <c r="J244" s="176">
        <f>BK244</f>
        <v>0</v>
      </c>
      <c r="K244" s="172"/>
      <c r="L244" s="177"/>
      <c r="M244" s="178"/>
      <c r="N244" s="179"/>
      <c r="O244" s="179"/>
      <c r="P244" s="180">
        <f>SUM(P245:P254)</f>
        <v>0</v>
      </c>
      <c r="Q244" s="179"/>
      <c r="R244" s="180">
        <f>SUM(R245:R254)</f>
        <v>0</v>
      </c>
      <c r="S244" s="179"/>
      <c r="T244" s="181">
        <f>SUM(T245:T254)</f>
        <v>0</v>
      </c>
      <c r="AR244" s="182" t="s">
        <v>86</v>
      </c>
      <c r="AT244" s="183" t="s">
        <v>78</v>
      </c>
      <c r="AU244" s="183" t="s">
        <v>79</v>
      </c>
      <c r="AY244" s="182" t="s">
        <v>182</v>
      </c>
      <c r="BK244" s="184">
        <f>SUM(BK245:BK254)</f>
        <v>0</v>
      </c>
    </row>
    <row r="245" spans="1:65" s="2" customFormat="1" ht="37.9" customHeight="1">
      <c r="A245" s="34"/>
      <c r="B245" s="35"/>
      <c r="C245" s="185" t="s">
        <v>440</v>
      </c>
      <c r="D245" s="185" t="s">
        <v>183</v>
      </c>
      <c r="E245" s="186" t="s">
        <v>628</v>
      </c>
      <c r="F245" s="187" t="s">
        <v>629</v>
      </c>
      <c r="G245" s="188" t="s">
        <v>359</v>
      </c>
      <c r="H245" s="189">
        <v>132.756</v>
      </c>
      <c r="I245" s="190"/>
      <c r="J245" s="191">
        <f>ROUND(I245*H245,2)</f>
        <v>0</v>
      </c>
      <c r="K245" s="187" t="s">
        <v>186</v>
      </c>
      <c r="L245" s="39"/>
      <c r="M245" s="192" t="s">
        <v>1</v>
      </c>
      <c r="N245" s="193" t="s">
        <v>44</v>
      </c>
      <c r="O245" s="71"/>
      <c r="P245" s="194">
        <f>O245*H245</f>
        <v>0</v>
      </c>
      <c r="Q245" s="194">
        <v>0</v>
      </c>
      <c r="R245" s="194">
        <f>Q245*H245</f>
        <v>0</v>
      </c>
      <c r="S245" s="194">
        <v>0</v>
      </c>
      <c r="T245" s="195">
        <f>S245*H245</f>
        <v>0</v>
      </c>
      <c r="U245" s="34"/>
      <c r="V245" s="34"/>
      <c r="W245" s="34"/>
      <c r="X245" s="34"/>
      <c r="Y245" s="34"/>
      <c r="Z245" s="34"/>
      <c r="AA245" s="34"/>
      <c r="AB245" s="34"/>
      <c r="AC245" s="34"/>
      <c r="AD245" s="34"/>
      <c r="AE245" s="34"/>
      <c r="AR245" s="196" t="s">
        <v>187</v>
      </c>
      <c r="AT245" s="196" t="s">
        <v>183</v>
      </c>
      <c r="AU245" s="196" t="s">
        <v>86</v>
      </c>
      <c r="AY245" s="17" t="s">
        <v>182</v>
      </c>
      <c r="BE245" s="197">
        <f>IF(N245="základní",J245,0)</f>
        <v>0</v>
      </c>
      <c r="BF245" s="197">
        <f>IF(N245="snížená",J245,0)</f>
        <v>0</v>
      </c>
      <c r="BG245" s="197">
        <f>IF(N245="zákl. přenesená",J245,0)</f>
        <v>0</v>
      </c>
      <c r="BH245" s="197">
        <f>IF(N245="sníž. přenesená",J245,0)</f>
        <v>0</v>
      </c>
      <c r="BI245" s="197">
        <f>IF(N245="nulová",J245,0)</f>
        <v>0</v>
      </c>
      <c r="BJ245" s="17" t="s">
        <v>86</v>
      </c>
      <c r="BK245" s="197">
        <f>ROUND(I245*H245,2)</f>
        <v>0</v>
      </c>
      <c r="BL245" s="17" t="s">
        <v>187</v>
      </c>
      <c r="BM245" s="196" t="s">
        <v>1600</v>
      </c>
    </row>
    <row r="246" spans="1:65" s="2" customFormat="1" ht="97.5">
      <c r="A246" s="34"/>
      <c r="B246" s="35"/>
      <c r="C246" s="36"/>
      <c r="D246" s="198" t="s">
        <v>189</v>
      </c>
      <c r="E246" s="36"/>
      <c r="F246" s="199" t="s">
        <v>631</v>
      </c>
      <c r="G246" s="36"/>
      <c r="H246" s="36"/>
      <c r="I246" s="200"/>
      <c r="J246" s="36"/>
      <c r="K246" s="36"/>
      <c r="L246" s="39"/>
      <c r="M246" s="201"/>
      <c r="N246" s="202"/>
      <c r="O246" s="71"/>
      <c r="P246" s="71"/>
      <c r="Q246" s="71"/>
      <c r="R246" s="71"/>
      <c r="S246" s="71"/>
      <c r="T246" s="72"/>
      <c r="U246" s="34"/>
      <c r="V246" s="34"/>
      <c r="W246" s="34"/>
      <c r="X246" s="34"/>
      <c r="Y246" s="34"/>
      <c r="Z246" s="34"/>
      <c r="AA246" s="34"/>
      <c r="AB246" s="34"/>
      <c r="AC246" s="34"/>
      <c r="AD246" s="34"/>
      <c r="AE246" s="34"/>
      <c r="AT246" s="17" t="s">
        <v>189</v>
      </c>
      <c r="AU246" s="17" t="s">
        <v>86</v>
      </c>
    </row>
    <row r="247" spans="1:65" s="2" customFormat="1" ht="19.5">
      <c r="A247" s="34"/>
      <c r="B247" s="35"/>
      <c r="C247" s="36"/>
      <c r="D247" s="198" t="s">
        <v>426</v>
      </c>
      <c r="E247" s="36"/>
      <c r="F247" s="199" t="s">
        <v>632</v>
      </c>
      <c r="G247" s="36"/>
      <c r="H247" s="36"/>
      <c r="I247" s="200"/>
      <c r="J247" s="36"/>
      <c r="K247" s="36"/>
      <c r="L247" s="39"/>
      <c r="M247" s="201"/>
      <c r="N247" s="202"/>
      <c r="O247" s="71"/>
      <c r="P247" s="71"/>
      <c r="Q247" s="71"/>
      <c r="R247" s="71"/>
      <c r="S247" s="71"/>
      <c r="T247" s="72"/>
      <c r="U247" s="34"/>
      <c r="V247" s="34"/>
      <c r="W247" s="34"/>
      <c r="X247" s="34"/>
      <c r="Y247" s="34"/>
      <c r="Z247" s="34"/>
      <c r="AA247" s="34"/>
      <c r="AB247" s="34"/>
      <c r="AC247" s="34"/>
      <c r="AD247" s="34"/>
      <c r="AE247" s="34"/>
      <c r="AT247" s="17" t="s">
        <v>426</v>
      </c>
      <c r="AU247" s="17" t="s">
        <v>86</v>
      </c>
    </row>
    <row r="248" spans="1:65" s="2" customFormat="1" ht="37.9" customHeight="1">
      <c r="A248" s="34"/>
      <c r="B248" s="35"/>
      <c r="C248" s="185" t="s">
        <v>450</v>
      </c>
      <c r="D248" s="185" t="s">
        <v>183</v>
      </c>
      <c r="E248" s="186" t="s">
        <v>633</v>
      </c>
      <c r="F248" s="187" t="s">
        <v>634</v>
      </c>
      <c r="G248" s="188" t="s">
        <v>359</v>
      </c>
      <c r="H248" s="189">
        <v>1858.5840000000001</v>
      </c>
      <c r="I248" s="190"/>
      <c r="J248" s="191">
        <f>ROUND(I248*H248,2)</f>
        <v>0</v>
      </c>
      <c r="K248" s="187" t="s">
        <v>186</v>
      </c>
      <c r="L248" s="39"/>
      <c r="M248" s="192" t="s">
        <v>1</v>
      </c>
      <c r="N248" s="193" t="s">
        <v>44</v>
      </c>
      <c r="O248" s="71"/>
      <c r="P248" s="194">
        <f>O248*H248</f>
        <v>0</v>
      </c>
      <c r="Q248" s="194">
        <v>0</v>
      </c>
      <c r="R248" s="194">
        <f>Q248*H248</f>
        <v>0</v>
      </c>
      <c r="S248" s="194">
        <v>0</v>
      </c>
      <c r="T248" s="195">
        <f>S248*H248</f>
        <v>0</v>
      </c>
      <c r="U248" s="34"/>
      <c r="V248" s="34"/>
      <c r="W248" s="34"/>
      <c r="X248" s="34"/>
      <c r="Y248" s="34"/>
      <c r="Z248" s="34"/>
      <c r="AA248" s="34"/>
      <c r="AB248" s="34"/>
      <c r="AC248" s="34"/>
      <c r="AD248" s="34"/>
      <c r="AE248" s="34"/>
      <c r="AR248" s="196" t="s">
        <v>187</v>
      </c>
      <c r="AT248" s="196" t="s">
        <v>183</v>
      </c>
      <c r="AU248" s="196" t="s">
        <v>86</v>
      </c>
      <c r="AY248" s="17" t="s">
        <v>182</v>
      </c>
      <c r="BE248" s="197">
        <f>IF(N248="základní",J248,0)</f>
        <v>0</v>
      </c>
      <c r="BF248" s="197">
        <f>IF(N248="snížená",J248,0)</f>
        <v>0</v>
      </c>
      <c r="BG248" s="197">
        <f>IF(N248="zákl. přenesená",J248,0)</f>
        <v>0</v>
      </c>
      <c r="BH248" s="197">
        <f>IF(N248="sníž. přenesená",J248,0)</f>
        <v>0</v>
      </c>
      <c r="BI248" s="197">
        <f>IF(N248="nulová",J248,0)</f>
        <v>0</v>
      </c>
      <c r="BJ248" s="17" t="s">
        <v>86</v>
      </c>
      <c r="BK248" s="197">
        <f>ROUND(I248*H248,2)</f>
        <v>0</v>
      </c>
      <c r="BL248" s="17" t="s">
        <v>187</v>
      </c>
      <c r="BM248" s="196" t="s">
        <v>1601</v>
      </c>
    </row>
    <row r="249" spans="1:65" s="2" customFormat="1" ht="97.5">
      <c r="A249" s="34"/>
      <c r="B249" s="35"/>
      <c r="C249" s="36"/>
      <c r="D249" s="198" t="s">
        <v>189</v>
      </c>
      <c r="E249" s="36"/>
      <c r="F249" s="199" t="s">
        <v>631</v>
      </c>
      <c r="G249" s="36"/>
      <c r="H249" s="36"/>
      <c r="I249" s="200"/>
      <c r="J249" s="36"/>
      <c r="K249" s="36"/>
      <c r="L249" s="39"/>
      <c r="M249" s="201"/>
      <c r="N249" s="202"/>
      <c r="O249" s="71"/>
      <c r="P249" s="71"/>
      <c r="Q249" s="71"/>
      <c r="R249" s="71"/>
      <c r="S249" s="71"/>
      <c r="T249" s="72"/>
      <c r="U249" s="34"/>
      <c r="V249" s="34"/>
      <c r="W249" s="34"/>
      <c r="X249" s="34"/>
      <c r="Y249" s="34"/>
      <c r="Z249" s="34"/>
      <c r="AA249" s="34"/>
      <c r="AB249" s="34"/>
      <c r="AC249" s="34"/>
      <c r="AD249" s="34"/>
      <c r="AE249" s="34"/>
      <c r="AT249" s="17" t="s">
        <v>189</v>
      </c>
      <c r="AU249" s="17" t="s">
        <v>86</v>
      </c>
    </row>
    <row r="250" spans="1:65" s="2" customFormat="1" ht="19.5">
      <c r="A250" s="34"/>
      <c r="B250" s="35"/>
      <c r="C250" s="36"/>
      <c r="D250" s="198" t="s">
        <v>426</v>
      </c>
      <c r="E250" s="36"/>
      <c r="F250" s="199" t="s">
        <v>632</v>
      </c>
      <c r="G250" s="36"/>
      <c r="H250" s="36"/>
      <c r="I250" s="200"/>
      <c r="J250" s="36"/>
      <c r="K250" s="36"/>
      <c r="L250" s="39"/>
      <c r="M250" s="201"/>
      <c r="N250" s="202"/>
      <c r="O250" s="71"/>
      <c r="P250" s="71"/>
      <c r="Q250" s="71"/>
      <c r="R250" s="71"/>
      <c r="S250" s="71"/>
      <c r="T250" s="72"/>
      <c r="U250" s="34"/>
      <c r="V250" s="34"/>
      <c r="W250" s="34"/>
      <c r="X250" s="34"/>
      <c r="Y250" s="34"/>
      <c r="Z250" s="34"/>
      <c r="AA250" s="34"/>
      <c r="AB250" s="34"/>
      <c r="AC250" s="34"/>
      <c r="AD250" s="34"/>
      <c r="AE250" s="34"/>
      <c r="AT250" s="17" t="s">
        <v>426</v>
      </c>
      <c r="AU250" s="17" t="s">
        <v>86</v>
      </c>
    </row>
    <row r="251" spans="1:65" s="13" customFormat="1" ht="11.25">
      <c r="B251" s="213"/>
      <c r="C251" s="214"/>
      <c r="D251" s="198" t="s">
        <v>191</v>
      </c>
      <c r="E251" s="214"/>
      <c r="F251" s="216" t="s">
        <v>1602</v>
      </c>
      <c r="G251" s="214"/>
      <c r="H251" s="217">
        <v>1858.5840000000001</v>
      </c>
      <c r="I251" s="218"/>
      <c r="J251" s="214"/>
      <c r="K251" s="214"/>
      <c r="L251" s="219"/>
      <c r="M251" s="220"/>
      <c r="N251" s="221"/>
      <c r="O251" s="221"/>
      <c r="P251" s="221"/>
      <c r="Q251" s="221"/>
      <c r="R251" s="221"/>
      <c r="S251" s="221"/>
      <c r="T251" s="222"/>
      <c r="AT251" s="223" t="s">
        <v>191</v>
      </c>
      <c r="AU251" s="223" t="s">
        <v>86</v>
      </c>
      <c r="AV251" s="13" t="s">
        <v>88</v>
      </c>
      <c r="AW251" s="13" t="s">
        <v>4</v>
      </c>
      <c r="AX251" s="13" t="s">
        <v>86</v>
      </c>
      <c r="AY251" s="223" t="s">
        <v>182</v>
      </c>
    </row>
    <row r="252" spans="1:65" s="2" customFormat="1" ht="37.9" customHeight="1">
      <c r="A252" s="34"/>
      <c r="B252" s="35"/>
      <c r="C252" s="185" t="s">
        <v>457</v>
      </c>
      <c r="D252" s="185" t="s">
        <v>183</v>
      </c>
      <c r="E252" s="186" t="s">
        <v>637</v>
      </c>
      <c r="F252" s="187" t="s">
        <v>638</v>
      </c>
      <c r="G252" s="188" t="s">
        <v>359</v>
      </c>
      <c r="H252" s="189">
        <v>132.756</v>
      </c>
      <c r="I252" s="190"/>
      <c r="J252" s="191">
        <f>ROUND(I252*H252,2)</f>
        <v>0</v>
      </c>
      <c r="K252" s="187" t="s">
        <v>186</v>
      </c>
      <c r="L252" s="39"/>
      <c r="M252" s="192" t="s">
        <v>1</v>
      </c>
      <c r="N252" s="193" t="s">
        <v>44</v>
      </c>
      <c r="O252" s="71"/>
      <c r="P252" s="194">
        <f>O252*H252</f>
        <v>0</v>
      </c>
      <c r="Q252" s="194">
        <v>0</v>
      </c>
      <c r="R252" s="194">
        <f>Q252*H252</f>
        <v>0</v>
      </c>
      <c r="S252" s="194">
        <v>0</v>
      </c>
      <c r="T252" s="195">
        <f>S252*H252</f>
        <v>0</v>
      </c>
      <c r="U252" s="34"/>
      <c r="V252" s="34"/>
      <c r="W252" s="34"/>
      <c r="X252" s="34"/>
      <c r="Y252" s="34"/>
      <c r="Z252" s="34"/>
      <c r="AA252" s="34"/>
      <c r="AB252" s="34"/>
      <c r="AC252" s="34"/>
      <c r="AD252" s="34"/>
      <c r="AE252" s="34"/>
      <c r="AR252" s="196" t="s">
        <v>187</v>
      </c>
      <c r="AT252" s="196" t="s">
        <v>183</v>
      </c>
      <c r="AU252" s="196" t="s">
        <v>86</v>
      </c>
      <c r="AY252" s="17" t="s">
        <v>182</v>
      </c>
      <c r="BE252" s="197">
        <f>IF(N252="základní",J252,0)</f>
        <v>0</v>
      </c>
      <c r="BF252" s="197">
        <f>IF(N252="snížená",J252,0)</f>
        <v>0</v>
      </c>
      <c r="BG252" s="197">
        <f>IF(N252="zákl. přenesená",J252,0)</f>
        <v>0</v>
      </c>
      <c r="BH252" s="197">
        <f>IF(N252="sníž. přenesená",J252,0)</f>
        <v>0</v>
      </c>
      <c r="BI252" s="197">
        <f>IF(N252="nulová",J252,0)</f>
        <v>0</v>
      </c>
      <c r="BJ252" s="17" t="s">
        <v>86</v>
      </c>
      <c r="BK252" s="197">
        <f>ROUND(I252*H252,2)</f>
        <v>0</v>
      </c>
      <c r="BL252" s="17" t="s">
        <v>187</v>
      </c>
      <c r="BM252" s="196" t="s">
        <v>1603</v>
      </c>
    </row>
    <row r="253" spans="1:65" s="2" customFormat="1" ht="78">
      <c r="A253" s="34"/>
      <c r="B253" s="35"/>
      <c r="C253" s="36"/>
      <c r="D253" s="198" t="s">
        <v>189</v>
      </c>
      <c r="E253" s="36"/>
      <c r="F253" s="199" t="s">
        <v>640</v>
      </c>
      <c r="G253" s="36"/>
      <c r="H253" s="36"/>
      <c r="I253" s="200"/>
      <c r="J253" s="36"/>
      <c r="K253" s="36"/>
      <c r="L253" s="39"/>
      <c r="M253" s="201"/>
      <c r="N253" s="202"/>
      <c r="O253" s="71"/>
      <c r="P253" s="71"/>
      <c r="Q253" s="71"/>
      <c r="R253" s="71"/>
      <c r="S253" s="71"/>
      <c r="T253" s="72"/>
      <c r="U253" s="34"/>
      <c r="V253" s="34"/>
      <c r="W253" s="34"/>
      <c r="X253" s="34"/>
      <c r="Y253" s="34"/>
      <c r="Z253" s="34"/>
      <c r="AA253" s="34"/>
      <c r="AB253" s="34"/>
      <c r="AC253" s="34"/>
      <c r="AD253" s="34"/>
      <c r="AE253" s="34"/>
      <c r="AT253" s="17" t="s">
        <v>189</v>
      </c>
      <c r="AU253" s="17" t="s">
        <v>86</v>
      </c>
    </row>
    <row r="254" spans="1:65" s="2" customFormat="1" ht="19.5">
      <c r="A254" s="34"/>
      <c r="B254" s="35"/>
      <c r="C254" s="36"/>
      <c r="D254" s="198" t="s">
        <v>426</v>
      </c>
      <c r="E254" s="36"/>
      <c r="F254" s="199" t="s">
        <v>632</v>
      </c>
      <c r="G254" s="36"/>
      <c r="H254" s="36"/>
      <c r="I254" s="200"/>
      <c r="J254" s="36"/>
      <c r="K254" s="36"/>
      <c r="L254" s="39"/>
      <c r="M254" s="201"/>
      <c r="N254" s="202"/>
      <c r="O254" s="71"/>
      <c r="P254" s="71"/>
      <c r="Q254" s="71"/>
      <c r="R254" s="71"/>
      <c r="S254" s="71"/>
      <c r="T254" s="72"/>
      <c r="U254" s="34"/>
      <c r="V254" s="34"/>
      <c r="W254" s="34"/>
      <c r="X254" s="34"/>
      <c r="Y254" s="34"/>
      <c r="Z254" s="34"/>
      <c r="AA254" s="34"/>
      <c r="AB254" s="34"/>
      <c r="AC254" s="34"/>
      <c r="AD254" s="34"/>
      <c r="AE254" s="34"/>
      <c r="AT254" s="17" t="s">
        <v>426</v>
      </c>
      <c r="AU254" s="17" t="s">
        <v>86</v>
      </c>
    </row>
    <row r="255" spans="1:65" s="11" customFormat="1" ht="25.9" customHeight="1">
      <c r="B255" s="171"/>
      <c r="C255" s="172"/>
      <c r="D255" s="173" t="s">
        <v>78</v>
      </c>
      <c r="E255" s="174" t="s">
        <v>558</v>
      </c>
      <c r="F255" s="174" t="s">
        <v>559</v>
      </c>
      <c r="G255" s="172"/>
      <c r="H255" s="172"/>
      <c r="I255" s="175"/>
      <c r="J255" s="176">
        <f>BK255</f>
        <v>0</v>
      </c>
      <c r="K255" s="172"/>
      <c r="L255" s="177"/>
      <c r="M255" s="178"/>
      <c r="N255" s="179"/>
      <c r="O255" s="179"/>
      <c r="P255" s="180">
        <f>SUM(P256:P257)</f>
        <v>0</v>
      </c>
      <c r="Q255" s="179"/>
      <c r="R255" s="180">
        <f>SUM(R256:R257)</f>
        <v>0</v>
      </c>
      <c r="S255" s="179"/>
      <c r="T255" s="181">
        <f>SUM(T256:T257)</f>
        <v>0</v>
      </c>
      <c r="AR255" s="182" t="s">
        <v>86</v>
      </c>
      <c r="AT255" s="183" t="s">
        <v>78</v>
      </c>
      <c r="AU255" s="183" t="s">
        <v>79</v>
      </c>
      <c r="AY255" s="182" t="s">
        <v>182</v>
      </c>
      <c r="BK255" s="184">
        <f>SUM(BK256:BK257)</f>
        <v>0</v>
      </c>
    </row>
    <row r="256" spans="1:65" s="2" customFormat="1" ht="49.15" customHeight="1">
      <c r="A256" s="34"/>
      <c r="B256" s="35"/>
      <c r="C256" s="185" t="s">
        <v>461</v>
      </c>
      <c r="D256" s="185" t="s">
        <v>183</v>
      </c>
      <c r="E256" s="186" t="s">
        <v>561</v>
      </c>
      <c r="F256" s="187" t="s">
        <v>562</v>
      </c>
      <c r="G256" s="188" t="s">
        <v>359</v>
      </c>
      <c r="H256" s="189">
        <v>0.48899999999999999</v>
      </c>
      <c r="I256" s="190"/>
      <c r="J256" s="191">
        <f>ROUND(I256*H256,2)</f>
        <v>0</v>
      </c>
      <c r="K256" s="187" t="s">
        <v>186</v>
      </c>
      <c r="L256" s="39"/>
      <c r="M256" s="192" t="s">
        <v>1</v>
      </c>
      <c r="N256" s="193" t="s">
        <v>44</v>
      </c>
      <c r="O256" s="71"/>
      <c r="P256" s="194">
        <f>O256*H256</f>
        <v>0</v>
      </c>
      <c r="Q256" s="194">
        <v>0</v>
      </c>
      <c r="R256" s="194">
        <f>Q256*H256</f>
        <v>0</v>
      </c>
      <c r="S256" s="194">
        <v>0</v>
      </c>
      <c r="T256" s="195">
        <f>S256*H256</f>
        <v>0</v>
      </c>
      <c r="U256" s="34"/>
      <c r="V256" s="34"/>
      <c r="W256" s="34"/>
      <c r="X256" s="34"/>
      <c r="Y256" s="34"/>
      <c r="Z256" s="34"/>
      <c r="AA256" s="34"/>
      <c r="AB256" s="34"/>
      <c r="AC256" s="34"/>
      <c r="AD256" s="34"/>
      <c r="AE256" s="34"/>
      <c r="AR256" s="196" t="s">
        <v>187</v>
      </c>
      <c r="AT256" s="196" t="s">
        <v>183</v>
      </c>
      <c r="AU256" s="196" t="s">
        <v>86</v>
      </c>
      <c r="AY256" s="17" t="s">
        <v>182</v>
      </c>
      <c r="BE256" s="197">
        <f>IF(N256="základní",J256,0)</f>
        <v>0</v>
      </c>
      <c r="BF256" s="197">
        <f>IF(N256="snížená",J256,0)</f>
        <v>0</v>
      </c>
      <c r="BG256" s="197">
        <f>IF(N256="zákl. přenesená",J256,0)</f>
        <v>0</v>
      </c>
      <c r="BH256" s="197">
        <f>IF(N256="sníž. přenesená",J256,0)</f>
        <v>0</v>
      </c>
      <c r="BI256" s="197">
        <f>IF(N256="nulová",J256,0)</f>
        <v>0</v>
      </c>
      <c r="BJ256" s="17" t="s">
        <v>86</v>
      </c>
      <c r="BK256" s="197">
        <f>ROUND(I256*H256,2)</f>
        <v>0</v>
      </c>
      <c r="BL256" s="17" t="s">
        <v>187</v>
      </c>
      <c r="BM256" s="196" t="s">
        <v>1604</v>
      </c>
    </row>
    <row r="257" spans="1:65" s="2" customFormat="1" ht="48.75">
      <c r="A257" s="34"/>
      <c r="B257" s="35"/>
      <c r="C257" s="36"/>
      <c r="D257" s="198" t="s">
        <v>189</v>
      </c>
      <c r="E257" s="36"/>
      <c r="F257" s="199" t="s">
        <v>564</v>
      </c>
      <c r="G257" s="36"/>
      <c r="H257" s="36"/>
      <c r="I257" s="200"/>
      <c r="J257" s="36"/>
      <c r="K257" s="36"/>
      <c r="L257" s="39"/>
      <c r="M257" s="201"/>
      <c r="N257" s="202"/>
      <c r="O257" s="71"/>
      <c r="P257" s="71"/>
      <c r="Q257" s="71"/>
      <c r="R257" s="71"/>
      <c r="S257" s="71"/>
      <c r="T257" s="72"/>
      <c r="U257" s="34"/>
      <c r="V257" s="34"/>
      <c r="W257" s="34"/>
      <c r="X257" s="34"/>
      <c r="Y257" s="34"/>
      <c r="Z257" s="34"/>
      <c r="AA257" s="34"/>
      <c r="AB257" s="34"/>
      <c r="AC257" s="34"/>
      <c r="AD257" s="34"/>
      <c r="AE257" s="34"/>
      <c r="AT257" s="17" t="s">
        <v>189</v>
      </c>
      <c r="AU257" s="17" t="s">
        <v>86</v>
      </c>
    </row>
    <row r="258" spans="1:65" s="11" customFormat="1" ht="25.9" customHeight="1">
      <c r="B258" s="171"/>
      <c r="C258" s="172"/>
      <c r="D258" s="173" t="s">
        <v>78</v>
      </c>
      <c r="E258" s="174" t="s">
        <v>1605</v>
      </c>
      <c r="F258" s="174" t="s">
        <v>1606</v>
      </c>
      <c r="G258" s="172"/>
      <c r="H258" s="172"/>
      <c r="I258" s="175"/>
      <c r="J258" s="176">
        <f>BK258</f>
        <v>0</v>
      </c>
      <c r="K258" s="172"/>
      <c r="L258" s="177"/>
      <c r="M258" s="178"/>
      <c r="N258" s="179"/>
      <c r="O258" s="179"/>
      <c r="P258" s="180">
        <f>SUM(P259:P279)</f>
        <v>0</v>
      </c>
      <c r="Q258" s="179"/>
      <c r="R258" s="180">
        <f>SUM(R259:R279)</f>
        <v>1.5202499999999999</v>
      </c>
      <c r="S258" s="179"/>
      <c r="T258" s="181">
        <f>SUM(T259:T279)</f>
        <v>0</v>
      </c>
      <c r="AR258" s="182" t="s">
        <v>306</v>
      </c>
      <c r="AT258" s="183" t="s">
        <v>78</v>
      </c>
      <c r="AU258" s="183" t="s">
        <v>79</v>
      </c>
      <c r="AY258" s="182" t="s">
        <v>182</v>
      </c>
      <c r="BK258" s="184">
        <f>SUM(BK259:BK279)</f>
        <v>0</v>
      </c>
    </row>
    <row r="259" spans="1:65" s="2" customFormat="1" ht="37.9" customHeight="1">
      <c r="A259" s="34"/>
      <c r="B259" s="35"/>
      <c r="C259" s="185" t="s">
        <v>7</v>
      </c>
      <c r="D259" s="185" t="s">
        <v>183</v>
      </c>
      <c r="E259" s="186" t="s">
        <v>1607</v>
      </c>
      <c r="F259" s="187" t="s">
        <v>1608</v>
      </c>
      <c r="G259" s="188" t="s">
        <v>423</v>
      </c>
      <c r="H259" s="189">
        <v>22</v>
      </c>
      <c r="I259" s="190"/>
      <c r="J259" s="191">
        <f>ROUND(I259*H259,2)</f>
        <v>0</v>
      </c>
      <c r="K259" s="187" t="s">
        <v>186</v>
      </c>
      <c r="L259" s="39"/>
      <c r="M259" s="192" t="s">
        <v>1</v>
      </c>
      <c r="N259" s="193" t="s">
        <v>44</v>
      </c>
      <c r="O259" s="71"/>
      <c r="P259" s="194">
        <f>O259*H259</f>
        <v>0</v>
      </c>
      <c r="Q259" s="194">
        <v>0</v>
      </c>
      <c r="R259" s="194">
        <f>Q259*H259</f>
        <v>0</v>
      </c>
      <c r="S259" s="194">
        <v>0</v>
      </c>
      <c r="T259" s="195">
        <f>S259*H259</f>
        <v>0</v>
      </c>
      <c r="U259" s="34"/>
      <c r="V259" s="34"/>
      <c r="W259" s="34"/>
      <c r="X259" s="34"/>
      <c r="Y259" s="34"/>
      <c r="Z259" s="34"/>
      <c r="AA259" s="34"/>
      <c r="AB259" s="34"/>
      <c r="AC259" s="34"/>
      <c r="AD259" s="34"/>
      <c r="AE259" s="34"/>
      <c r="AR259" s="196" t="s">
        <v>747</v>
      </c>
      <c r="AT259" s="196" t="s">
        <v>183</v>
      </c>
      <c r="AU259" s="196" t="s">
        <v>86</v>
      </c>
      <c r="AY259" s="17" t="s">
        <v>182</v>
      </c>
      <c r="BE259" s="197">
        <f>IF(N259="základní",J259,0)</f>
        <v>0</v>
      </c>
      <c r="BF259" s="197">
        <f>IF(N259="snížená",J259,0)</f>
        <v>0</v>
      </c>
      <c r="BG259" s="197">
        <f>IF(N259="zákl. přenesená",J259,0)</f>
        <v>0</v>
      </c>
      <c r="BH259" s="197">
        <f>IF(N259="sníž. přenesená",J259,0)</f>
        <v>0</v>
      </c>
      <c r="BI259" s="197">
        <f>IF(N259="nulová",J259,0)</f>
        <v>0</v>
      </c>
      <c r="BJ259" s="17" t="s">
        <v>86</v>
      </c>
      <c r="BK259" s="197">
        <f>ROUND(I259*H259,2)</f>
        <v>0</v>
      </c>
      <c r="BL259" s="17" t="s">
        <v>747</v>
      </c>
      <c r="BM259" s="196" t="s">
        <v>1609</v>
      </c>
    </row>
    <row r="260" spans="1:65" s="2" customFormat="1" ht="58.5">
      <c r="A260" s="34"/>
      <c r="B260" s="35"/>
      <c r="C260" s="36"/>
      <c r="D260" s="198" t="s">
        <v>189</v>
      </c>
      <c r="E260" s="36"/>
      <c r="F260" s="199" t="s">
        <v>1610</v>
      </c>
      <c r="G260" s="36"/>
      <c r="H260" s="36"/>
      <c r="I260" s="200"/>
      <c r="J260" s="36"/>
      <c r="K260" s="36"/>
      <c r="L260" s="39"/>
      <c r="M260" s="201"/>
      <c r="N260" s="202"/>
      <c r="O260" s="71"/>
      <c r="P260" s="71"/>
      <c r="Q260" s="71"/>
      <c r="R260" s="71"/>
      <c r="S260" s="71"/>
      <c r="T260" s="72"/>
      <c r="U260" s="34"/>
      <c r="V260" s="34"/>
      <c r="W260" s="34"/>
      <c r="X260" s="34"/>
      <c r="Y260" s="34"/>
      <c r="Z260" s="34"/>
      <c r="AA260" s="34"/>
      <c r="AB260" s="34"/>
      <c r="AC260" s="34"/>
      <c r="AD260" s="34"/>
      <c r="AE260" s="34"/>
      <c r="AT260" s="17" t="s">
        <v>189</v>
      </c>
      <c r="AU260" s="17" t="s">
        <v>86</v>
      </c>
    </row>
    <row r="261" spans="1:65" s="2" customFormat="1" ht="24.2" customHeight="1">
      <c r="A261" s="34"/>
      <c r="B261" s="35"/>
      <c r="C261" s="246" t="s">
        <v>468</v>
      </c>
      <c r="D261" s="246" t="s">
        <v>396</v>
      </c>
      <c r="E261" s="247" t="s">
        <v>1611</v>
      </c>
      <c r="F261" s="248" t="s">
        <v>1612</v>
      </c>
      <c r="G261" s="249" t="s">
        <v>423</v>
      </c>
      <c r="H261" s="250">
        <v>22</v>
      </c>
      <c r="I261" s="251"/>
      <c r="J261" s="252">
        <f>ROUND(I261*H261,2)</f>
        <v>0</v>
      </c>
      <c r="K261" s="248" t="s">
        <v>1</v>
      </c>
      <c r="L261" s="253"/>
      <c r="M261" s="254" t="s">
        <v>1</v>
      </c>
      <c r="N261" s="255" t="s">
        <v>44</v>
      </c>
      <c r="O261" s="71"/>
      <c r="P261" s="194">
        <f>O261*H261</f>
        <v>0</v>
      </c>
      <c r="Q261" s="194">
        <v>1.06E-3</v>
      </c>
      <c r="R261" s="194">
        <f>Q261*H261</f>
        <v>2.332E-2</v>
      </c>
      <c r="S261" s="194">
        <v>0</v>
      </c>
      <c r="T261" s="195">
        <f>S261*H261</f>
        <v>0</v>
      </c>
      <c r="U261" s="34"/>
      <c r="V261" s="34"/>
      <c r="W261" s="34"/>
      <c r="X261" s="34"/>
      <c r="Y261" s="34"/>
      <c r="Z261" s="34"/>
      <c r="AA261" s="34"/>
      <c r="AB261" s="34"/>
      <c r="AC261" s="34"/>
      <c r="AD261" s="34"/>
      <c r="AE261" s="34"/>
      <c r="AR261" s="196" t="s">
        <v>1613</v>
      </c>
      <c r="AT261" s="196" t="s">
        <v>396</v>
      </c>
      <c r="AU261" s="196" t="s">
        <v>86</v>
      </c>
      <c r="AY261" s="17" t="s">
        <v>182</v>
      </c>
      <c r="BE261" s="197">
        <f>IF(N261="základní",J261,0)</f>
        <v>0</v>
      </c>
      <c r="BF261" s="197">
        <f>IF(N261="snížená",J261,0)</f>
        <v>0</v>
      </c>
      <c r="BG261" s="197">
        <f>IF(N261="zákl. přenesená",J261,0)</f>
        <v>0</v>
      </c>
      <c r="BH261" s="197">
        <f>IF(N261="sníž. přenesená",J261,0)</f>
        <v>0</v>
      </c>
      <c r="BI261" s="197">
        <f>IF(N261="nulová",J261,0)</f>
        <v>0</v>
      </c>
      <c r="BJ261" s="17" t="s">
        <v>86</v>
      </c>
      <c r="BK261" s="197">
        <f>ROUND(I261*H261,2)</f>
        <v>0</v>
      </c>
      <c r="BL261" s="17" t="s">
        <v>747</v>
      </c>
      <c r="BM261" s="196" t="s">
        <v>1614</v>
      </c>
    </row>
    <row r="262" spans="1:65" s="2" customFormat="1" ht="29.25">
      <c r="A262" s="34"/>
      <c r="B262" s="35"/>
      <c r="C262" s="36"/>
      <c r="D262" s="198" t="s">
        <v>426</v>
      </c>
      <c r="E262" s="36"/>
      <c r="F262" s="199" t="s">
        <v>1615</v>
      </c>
      <c r="G262" s="36"/>
      <c r="H262" s="36"/>
      <c r="I262" s="200"/>
      <c r="J262" s="36"/>
      <c r="K262" s="36"/>
      <c r="L262" s="39"/>
      <c r="M262" s="201"/>
      <c r="N262" s="202"/>
      <c r="O262" s="71"/>
      <c r="P262" s="71"/>
      <c r="Q262" s="71"/>
      <c r="R262" s="71"/>
      <c r="S262" s="71"/>
      <c r="T262" s="72"/>
      <c r="U262" s="34"/>
      <c r="V262" s="34"/>
      <c r="W262" s="34"/>
      <c r="X262" s="34"/>
      <c r="Y262" s="34"/>
      <c r="Z262" s="34"/>
      <c r="AA262" s="34"/>
      <c r="AB262" s="34"/>
      <c r="AC262" s="34"/>
      <c r="AD262" s="34"/>
      <c r="AE262" s="34"/>
      <c r="AT262" s="17" t="s">
        <v>426</v>
      </c>
      <c r="AU262" s="17" t="s">
        <v>86</v>
      </c>
    </row>
    <row r="263" spans="1:65" s="2" customFormat="1" ht="37.9" customHeight="1">
      <c r="A263" s="34"/>
      <c r="B263" s="35"/>
      <c r="C263" s="185" t="s">
        <v>473</v>
      </c>
      <c r="D263" s="185" t="s">
        <v>183</v>
      </c>
      <c r="E263" s="186" t="s">
        <v>1616</v>
      </c>
      <c r="F263" s="187" t="s">
        <v>1617</v>
      </c>
      <c r="G263" s="188" t="s">
        <v>423</v>
      </c>
      <c r="H263" s="189">
        <v>699.5</v>
      </c>
      <c r="I263" s="190"/>
      <c r="J263" s="191">
        <f>ROUND(I263*H263,2)</f>
        <v>0</v>
      </c>
      <c r="K263" s="187" t="s">
        <v>186</v>
      </c>
      <c r="L263" s="39"/>
      <c r="M263" s="192" t="s">
        <v>1</v>
      </c>
      <c r="N263" s="193" t="s">
        <v>44</v>
      </c>
      <c r="O263" s="71"/>
      <c r="P263" s="194">
        <f>O263*H263</f>
        <v>0</v>
      </c>
      <c r="Q263" s="194">
        <v>0</v>
      </c>
      <c r="R263" s="194">
        <f>Q263*H263</f>
        <v>0</v>
      </c>
      <c r="S263" s="194">
        <v>0</v>
      </c>
      <c r="T263" s="195">
        <f>S263*H263</f>
        <v>0</v>
      </c>
      <c r="U263" s="34"/>
      <c r="V263" s="34"/>
      <c r="W263" s="34"/>
      <c r="X263" s="34"/>
      <c r="Y263" s="34"/>
      <c r="Z263" s="34"/>
      <c r="AA263" s="34"/>
      <c r="AB263" s="34"/>
      <c r="AC263" s="34"/>
      <c r="AD263" s="34"/>
      <c r="AE263" s="34"/>
      <c r="AR263" s="196" t="s">
        <v>747</v>
      </c>
      <c r="AT263" s="196" t="s">
        <v>183</v>
      </c>
      <c r="AU263" s="196" t="s">
        <v>86</v>
      </c>
      <c r="AY263" s="17" t="s">
        <v>182</v>
      </c>
      <c r="BE263" s="197">
        <f>IF(N263="základní",J263,0)</f>
        <v>0</v>
      </c>
      <c r="BF263" s="197">
        <f>IF(N263="snížená",J263,0)</f>
        <v>0</v>
      </c>
      <c r="BG263" s="197">
        <f>IF(N263="zákl. přenesená",J263,0)</f>
        <v>0</v>
      </c>
      <c r="BH263" s="197">
        <f>IF(N263="sníž. přenesená",J263,0)</f>
        <v>0</v>
      </c>
      <c r="BI263" s="197">
        <f>IF(N263="nulová",J263,0)</f>
        <v>0</v>
      </c>
      <c r="BJ263" s="17" t="s">
        <v>86</v>
      </c>
      <c r="BK263" s="197">
        <f>ROUND(I263*H263,2)</f>
        <v>0</v>
      </c>
      <c r="BL263" s="17" t="s">
        <v>747</v>
      </c>
      <c r="BM263" s="196" t="s">
        <v>1618</v>
      </c>
    </row>
    <row r="264" spans="1:65" s="2" customFormat="1" ht="58.5">
      <c r="A264" s="34"/>
      <c r="B264" s="35"/>
      <c r="C264" s="36"/>
      <c r="D264" s="198" t="s">
        <v>189</v>
      </c>
      <c r="E264" s="36"/>
      <c r="F264" s="199" t="s">
        <v>1610</v>
      </c>
      <c r="G264" s="36"/>
      <c r="H264" s="36"/>
      <c r="I264" s="200"/>
      <c r="J264" s="36"/>
      <c r="K264" s="36"/>
      <c r="L264" s="39"/>
      <c r="M264" s="201"/>
      <c r="N264" s="202"/>
      <c r="O264" s="71"/>
      <c r="P264" s="71"/>
      <c r="Q264" s="71"/>
      <c r="R264" s="71"/>
      <c r="S264" s="71"/>
      <c r="T264" s="72"/>
      <c r="U264" s="34"/>
      <c r="V264" s="34"/>
      <c r="W264" s="34"/>
      <c r="X264" s="34"/>
      <c r="Y264" s="34"/>
      <c r="Z264" s="34"/>
      <c r="AA264" s="34"/>
      <c r="AB264" s="34"/>
      <c r="AC264" s="34"/>
      <c r="AD264" s="34"/>
      <c r="AE264" s="34"/>
      <c r="AT264" s="17" t="s">
        <v>189</v>
      </c>
      <c r="AU264" s="17" t="s">
        <v>86</v>
      </c>
    </row>
    <row r="265" spans="1:65" s="12" customFormat="1" ht="11.25">
      <c r="B265" s="203"/>
      <c r="C265" s="204"/>
      <c r="D265" s="198" t="s">
        <v>191</v>
      </c>
      <c r="E265" s="205" t="s">
        <v>1</v>
      </c>
      <c r="F265" s="206" t="s">
        <v>1167</v>
      </c>
      <c r="G265" s="204"/>
      <c r="H265" s="205" t="s">
        <v>1</v>
      </c>
      <c r="I265" s="207"/>
      <c r="J265" s="204"/>
      <c r="K265" s="204"/>
      <c r="L265" s="208"/>
      <c r="M265" s="209"/>
      <c r="N265" s="210"/>
      <c r="O265" s="210"/>
      <c r="P265" s="210"/>
      <c r="Q265" s="210"/>
      <c r="R265" s="210"/>
      <c r="S265" s="210"/>
      <c r="T265" s="211"/>
      <c r="AT265" s="212" t="s">
        <v>191</v>
      </c>
      <c r="AU265" s="212" t="s">
        <v>86</v>
      </c>
      <c r="AV265" s="12" t="s">
        <v>86</v>
      </c>
      <c r="AW265" s="12" t="s">
        <v>33</v>
      </c>
      <c r="AX265" s="12" t="s">
        <v>79</v>
      </c>
      <c r="AY265" s="212" t="s">
        <v>182</v>
      </c>
    </row>
    <row r="266" spans="1:65" s="13" customFormat="1" ht="11.25">
      <c r="B266" s="213"/>
      <c r="C266" s="214"/>
      <c r="D266" s="198" t="s">
        <v>191</v>
      </c>
      <c r="E266" s="215" t="s">
        <v>1</v>
      </c>
      <c r="F266" s="216" t="s">
        <v>1619</v>
      </c>
      <c r="G266" s="214"/>
      <c r="H266" s="217">
        <v>244.5</v>
      </c>
      <c r="I266" s="218"/>
      <c r="J266" s="214"/>
      <c r="K266" s="214"/>
      <c r="L266" s="219"/>
      <c r="M266" s="220"/>
      <c r="N266" s="221"/>
      <c r="O266" s="221"/>
      <c r="P266" s="221"/>
      <c r="Q266" s="221"/>
      <c r="R266" s="221"/>
      <c r="S266" s="221"/>
      <c r="T266" s="222"/>
      <c r="AT266" s="223" t="s">
        <v>191</v>
      </c>
      <c r="AU266" s="223" t="s">
        <v>86</v>
      </c>
      <c r="AV266" s="13" t="s">
        <v>88</v>
      </c>
      <c r="AW266" s="13" t="s">
        <v>33</v>
      </c>
      <c r="AX266" s="13" t="s">
        <v>79</v>
      </c>
      <c r="AY266" s="223" t="s">
        <v>182</v>
      </c>
    </row>
    <row r="267" spans="1:65" s="12" customFormat="1" ht="11.25">
      <c r="B267" s="203"/>
      <c r="C267" s="204"/>
      <c r="D267" s="198" t="s">
        <v>191</v>
      </c>
      <c r="E267" s="205" t="s">
        <v>1</v>
      </c>
      <c r="F267" s="206" t="s">
        <v>1169</v>
      </c>
      <c r="G267" s="204"/>
      <c r="H267" s="205" t="s">
        <v>1</v>
      </c>
      <c r="I267" s="207"/>
      <c r="J267" s="204"/>
      <c r="K267" s="204"/>
      <c r="L267" s="208"/>
      <c r="M267" s="209"/>
      <c r="N267" s="210"/>
      <c r="O267" s="210"/>
      <c r="P267" s="210"/>
      <c r="Q267" s="210"/>
      <c r="R267" s="210"/>
      <c r="S267" s="210"/>
      <c r="T267" s="211"/>
      <c r="AT267" s="212" t="s">
        <v>191</v>
      </c>
      <c r="AU267" s="212" t="s">
        <v>86</v>
      </c>
      <c r="AV267" s="12" t="s">
        <v>86</v>
      </c>
      <c r="AW267" s="12" t="s">
        <v>33</v>
      </c>
      <c r="AX267" s="12" t="s">
        <v>79</v>
      </c>
      <c r="AY267" s="212" t="s">
        <v>182</v>
      </c>
    </row>
    <row r="268" spans="1:65" s="13" customFormat="1" ht="11.25">
      <c r="B268" s="213"/>
      <c r="C268" s="214"/>
      <c r="D268" s="198" t="s">
        <v>191</v>
      </c>
      <c r="E268" s="215" t="s">
        <v>1</v>
      </c>
      <c r="F268" s="216" t="s">
        <v>1620</v>
      </c>
      <c r="G268" s="214"/>
      <c r="H268" s="217">
        <v>455</v>
      </c>
      <c r="I268" s="218"/>
      <c r="J268" s="214"/>
      <c r="K268" s="214"/>
      <c r="L268" s="219"/>
      <c r="M268" s="220"/>
      <c r="N268" s="221"/>
      <c r="O268" s="221"/>
      <c r="P268" s="221"/>
      <c r="Q268" s="221"/>
      <c r="R268" s="221"/>
      <c r="S268" s="221"/>
      <c r="T268" s="222"/>
      <c r="AT268" s="223" t="s">
        <v>191</v>
      </c>
      <c r="AU268" s="223" t="s">
        <v>86</v>
      </c>
      <c r="AV268" s="13" t="s">
        <v>88</v>
      </c>
      <c r="AW268" s="13" t="s">
        <v>33</v>
      </c>
      <c r="AX268" s="13" t="s">
        <v>79</v>
      </c>
      <c r="AY268" s="223" t="s">
        <v>182</v>
      </c>
    </row>
    <row r="269" spans="1:65" s="14" customFormat="1" ht="11.25">
      <c r="B269" s="224"/>
      <c r="C269" s="225"/>
      <c r="D269" s="198" t="s">
        <v>191</v>
      </c>
      <c r="E269" s="226" t="s">
        <v>1</v>
      </c>
      <c r="F269" s="227" t="s">
        <v>298</v>
      </c>
      <c r="G269" s="225"/>
      <c r="H269" s="228">
        <v>699.5</v>
      </c>
      <c r="I269" s="229"/>
      <c r="J269" s="225"/>
      <c r="K269" s="225"/>
      <c r="L269" s="230"/>
      <c r="M269" s="231"/>
      <c r="N269" s="232"/>
      <c r="O269" s="232"/>
      <c r="P269" s="232"/>
      <c r="Q269" s="232"/>
      <c r="R269" s="232"/>
      <c r="S269" s="232"/>
      <c r="T269" s="233"/>
      <c r="AT269" s="234" t="s">
        <v>191</v>
      </c>
      <c r="AU269" s="234" t="s">
        <v>86</v>
      </c>
      <c r="AV269" s="14" t="s">
        <v>187</v>
      </c>
      <c r="AW269" s="14" t="s">
        <v>33</v>
      </c>
      <c r="AX269" s="14" t="s">
        <v>86</v>
      </c>
      <c r="AY269" s="234" t="s">
        <v>182</v>
      </c>
    </row>
    <row r="270" spans="1:65" s="2" customFormat="1" ht="24.2" customHeight="1">
      <c r="A270" s="34"/>
      <c r="B270" s="35"/>
      <c r="C270" s="246" t="s">
        <v>483</v>
      </c>
      <c r="D270" s="246" t="s">
        <v>396</v>
      </c>
      <c r="E270" s="247" t="s">
        <v>1621</v>
      </c>
      <c r="F270" s="248" t="s">
        <v>1622</v>
      </c>
      <c r="G270" s="249" t="s">
        <v>423</v>
      </c>
      <c r="H270" s="250">
        <v>699.5</v>
      </c>
      <c r="I270" s="251"/>
      <c r="J270" s="252">
        <f>ROUND(I270*H270,2)</f>
        <v>0</v>
      </c>
      <c r="K270" s="248" t="s">
        <v>1</v>
      </c>
      <c r="L270" s="253"/>
      <c r="M270" s="254" t="s">
        <v>1</v>
      </c>
      <c r="N270" s="255" t="s">
        <v>44</v>
      </c>
      <c r="O270" s="71"/>
      <c r="P270" s="194">
        <f>O270*H270</f>
        <v>0</v>
      </c>
      <c r="Q270" s="194">
        <v>2.14E-3</v>
      </c>
      <c r="R270" s="194">
        <f>Q270*H270</f>
        <v>1.4969299999999999</v>
      </c>
      <c r="S270" s="194">
        <v>0</v>
      </c>
      <c r="T270" s="195">
        <f>S270*H270</f>
        <v>0</v>
      </c>
      <c r="U270" s="34"/>
      <c r="V270" s="34"/>
      <c r="W270" s="34"/>
      <c r="X270" s="34"/>
      <c r="Y270" s="34"/>
      <c r="Z270" s="34"/>
      <c r="AA270" s="34"/>
      <c r="AB270" s="34"/>
      <c r="AC270" s="34"/>
      <c r="AD270" s="34"/>
      <c r="AE270" s="34"/>
      <c r="AR270" s="196" t="s">
        <v>1613</v>
      </c>
      <c r="AT270" s="196" t="s">
        <v>396</v>
      </c>
      <c r="AU270" s="196" t="s">
        <v>86</v>
      </c>
      <c r="AY270" s="17" t="s">
        <v>182</v>
      </c>
      <c r="BE270" s="197">
        <f>IF(N270="základní",J270,0)</f>
        <v>0</v>
      </c>
      <c r="BF270" s="197">
        <f>IF(N270="snížená",J270,0)</f>
        <v>0</v>
      </c>
      <c r="BG270" s="197">
        <f>IF(N270="zákl. přenesená",J270,0)</f>
        <v>0</v>
      </c>
      <c r="BH270" s="197">
        <f>IF(N270="sníž. přenesená",J270,0)</f>
        <v>0</v>
      </c>
      <c r="BI270" s="197">
        <f>IF(N270="nulová",J270,0)</f>
        <v>0</v>
      </c>
      <c r="BJ270" s="17" t="s">
        <v>86</v>
      </c>
      <c r="BK270" s="197">
        <f>ROUND(I270*H270,2)</f>
        <v>0</v>
      </c>
      <c r="BL270" s="17" t="s">
        <v>747</v>
      </c>
      <c r="BM270" s="196" t="s">
        <v>1623</v>
      </c>
    </row>
    <row r="271" spans="1:65" s="2" customFormat="1" ht="29.25">
      <c r="A271" s="34"/>
      <c r="B271" s="35"/>
      <c r="C271" s="36"/>
      <c r="D271" s="198" t="s">
        <v>426</v>
      </c>
      <c r="E271" s="36"/>
      <c r="F271" s="199" t="s">
        <v>1624</v>
      </c>
      <c r="G271" s="36"/>
      <c r="H271" s="36"/>
      <c r="I271" s="200"/>
      <c r="J271" s="36"/>
      <c r="K271" s="36"/>
      <c r="L271" s="39"/>
      <c r="M271" s="201"/>
      <c r="N271" s="202"/>
      <c r="O271" s="71"/>
      <c r="P271" s="71"/>
      <c r="Q271" s="71"/>
      <c r="R271" s="71"/>
      <c r="S271" s="71"/>
      <c r="T271" s="72"/>
      <c r="U271" s="34"/>
      <c r="V271" s="34"/>
      <c r="W271" s="34"/>
      <c r="X271" s="34"/>
      <c r="Y271" s="34"/>
      <c r="Z271" s="34"/>
      <c r="AA271" s="34"/>
      <c r="AB271" s="34"/>
      <c r="AC271" s="34"/>
      <c r="AD271" s="34"/>
      <c r="AE271" s="34"/>
      <c r="AT271" s="17" t="s">
        <v>426</v>
      </c>
      <c r="AU271" s="17" t="s">
        <v>86</v>
      </c>
    </row>
    <row r="272" spans="1:65" s="2" customFormat="1" ht="14.45" customHeight="1">
      <c r="A272" s="34"/>
      <c r="B272" s="35"/>
      <c r="C272" s="185" t="s">
        <v>491</v>
      </c>
      <c r="D272" s="185" t="s">
        <v>183</v>
      </c>
      <c r="E272" s="186" t="s">
        <v>1625</v>
      </c>
      <c r="F272" s="187" t="s">
        <v>1626</v>
      </c>
      <c r="G272" s="188" t="s">
        <v>550</v>
      </c>
      <c r="H272" s="189">
        <v>3</v>
      </c>
      <c r="I272" s="190"/>
      <c r="J272" s="191">
        <f>ROUND(I272*H272,2)</f>
        <v>0</v>
      </c>
      <c r="K272" s="187" t="s">
        <v>1</v>
      </c>
      <c r="L272" s="39"/>
      <c r="M272" s="192" t="s">
        <v>1</v>
      </c>
      <c r="N272" s="193" t="s">
        <v>44</v>
      </c>
      <c r="O272" s="71"/>
      <c r="P272" s="194">
        <f>O272*H272</f>
        <v>0</v>
      </c>
      <c r="Q272" s="194">
        <v>0</v>
      </c>
      <c r="R272" s="194">
        <f>Q272*H272</f>
        <v>0</v>
      </c>
      <c r="S272" s="194">
        <v>0</v>
      </c>
      <c r="T272" s="195">
        <f>S272*H272</f>
        <v>0</v>
      </c>
      <c r="U272" s="34"/>
      <c r="V272" s="34"/>
      <c r="W272" s="34"/>
      <c r="X272" s="34"/>
      <c r="Y272" s="34"/>
      <c r="Z272" s="34"/>
      <c r="AA272" s="34"/>
      <c r="AB272" s="34"/>
      <c r="AC272" s="34"/>
      <c r="AD272" s="34"/>
      <c r="AE272" s="34"/>
      <c r="AR272" s="196" t="s">
        <v>747</v>
      </c>
      <c r="AT272" s="196" t="s">
        <v>183</v>
      </c>
      <c r="AU272" s="196" t="s">
        <v>86</v>
      </c>
      <c r="AY272" s="17" t="s">
        <v>182</v>
      </c>
      <c r="BE272" s="197">
        <f>IF(N272="základní",J272,0)</f>
        <v>0</v>
      </c>
      <c r="BF272" s="197">
        <f>IF(N272="snížená",J272,0)</f>
        <v>0</v>
      </c>
      <c r="BG272" s="197">
        <f>IF(N272="zákl. přenesená",J272,0)</f>
        <v>0</v>
      </c>
      <c r="BH272" s="197">
        <f>IF(N272="sníž. přenesená",J272,0)</f>
        <v>0</v>
      </c>
      <c r="BI272" s="197">
        <f>IF(N272="nulová",J272,0)</f>
        <v>0</v>
      </c>
      <c r="BJ272" s="17" t="s">
        <v>86</v>
      </c>
      <c r="BK272" s="197">
        <f>ROUND(I272*H272,2)</f>
        <v>0</v>
      </c>
      <c r="BL272" s="17" t="s">
        <v>747</v>
      </c>
      <c r="BM272" s="196" t="s">
        <v>1627</v>
      </c>
    </row>
    <row r="273" spans="1:65" s="2" customFormat="1" ht="14.45" customHeight="1">
      <c r="A273" s="34"/>
      <c r="B273" s="35"/>
      <c r="C273" s="185" t="s">
        <v>496</v>
      </c>
      <c r="D273" s="185" t="s">
        <v>183</v>
      </c>
      <c r="E273" s="186" t="s">
        <v>1628</v>
      </c>
      <c r="F273" s="187" t="s">
        <v>1629</v>
      </c>
      <c r="G273" s="188" t="s">
        <v>423</v>
      </c>
      <c r="H273" s="189">
        <v>721.5</v>
      </c>
      <c r="I273" s="190"/>
      <c r="J273" s="191">
        <f>ROUND(I273*H273,2)</f>
        <v>0</v>
      </c>
      <c r="K273" s="187" t="s">
        <v>186</v>
      </c>
      <c r="L273" s="39"/>
      <c r="M273" s="192" t="s">
        <v>1</v>
      </c>
      <c r="N273" s="193" t="s">
        <v>44</v>
      </c>
      <c r="O273" s="71"/>
      <c r="P273" s="194">
        <f>O273*H273</f>
        <v>0</v>
      </c>
      <c r="Q273" s="194">
        <v>0</v>
      </c>
      <c r="R273" s="194">
        <f>Q273*H273</f>
        <v>0</v>
      </c>
      <c r="S273" s="194">
        <v>0</v>
      </c>
      <c r="T273" s="195">
        <f>S273*H273</f>
        <v>0</v>
      </c>
      <c r="U273" s="34"/>
      <c r="V273" s="34"/>
      <c r="W273" s="34"/>
      <c r="X273" s="34"/>
      <c r="Y273" s="34"/>
      <c r="Z273" s="34"/>
      <c r="AA273" s="34"/>
      <c r="AB273" s="34"/>
      <c r="AC273" s="34"/>
      <c r="AD273" s="34"/>
      <c r="AE273" s="34"/>
      <c r="AR273" s="196" t="s">
        <v>747</v>
      </c>
      <c r="AT273" s="196" t="s">
        <v>183</v>
      </c>
      <c r="AU273" s="196" t="s">
        <v>86</v>
      </c>
      <c r="AY273" s="17" t="s">
        <v>182</v>
      </c>
      <c r="BE273" s="197">
        <f>IF(N273="základní",J273,0)</f>
        <v>0</v>
      </c>
      <c r="BF273" s="197">
        <f>IF(N273="snížená",J273,0)</f>
        <v>0</v>
      </c>
      <c r="BG273" s="197">
        <f>IF(N273="zákl. přenesená",J273,0)</f>
        <v>0</v>
      </c>
      <c r="BH273" s="197">
        <f>IF(N273="sníž. přenesená",J273,0)</f>
        <v>0</v>
      </c>
      <c r="BI273" s="197">
        <f>IF(N273="nulová",J273,0)</f>
        <v>0</v>
      </c>
      <c r="BJ273" s="17" t="s">
        <v>86</v>
      </c>
      <c r="BK273" s="197">
        <f>ROUND(I273*H273,2)</f>
        <v>0</v>
      </c>
      <c r="BL273" s="17" t="s">
        <v>747</v>
      </c>
      <c r="BM273" s="196" t="s">
        <v>1630</v>
      </c>
    </row>
    <row r="274" spans="1:65" s="2" customFormat="1" ht="97.5">
      <c r="A274" s="34"/>
      <c r="B274" s="35"/>
      <c r="C274" s="36"/>
      <c r="D274" s="198" t="s">
        <v>189</v>
      </c>
      <c r="E274" s="36"/>
      <c r="F274" s="199" t="s">
        <v>1631</v>
      </c>
      <c r="G274" s="36"/>
      <c r="H274" s="36"/>
      <c r="I274" s="200"/>
      <c r="J274" s="36"/>
      <c r="K274" s="36"/>
      <c r="L274" s="39"/>
      <c r="M274" s="201"/>
      <c r="N274" s="202"/>
      <c r="O274" s="71"/>
      <c r="P274" s="71"/>
      <c r="Q274" s="71"/>
      <c r="R274" s="71"/>
      <c r="S274" s="71"/>
      <c r="T274" s="72"/>
      <c r="U274" s="34"/>
      <c r="V274" s="34"/>
      <c r="W274" s="34"/>
      <c r="X274" s="34"/>
      <c r="Y274" s="34"/>
      <c r="Z274" s="34"/>
      <c r="AA274" s="34"/>
      <c r="AB274" s="34"/>
      <c r="AC274" s="34"/>
      <c r="AD274" s="34"/>
      <c r="AE274" s="34"/>
      <c r="AT274" s="17" t="s">
        <v>189</v>
      </c>
      <c r="AU274" s="17" t="s">
        <v>86</v>
      </c>
    </row>
    <row r="275" spans="1:65" s="13" customFormat="1" ht="11.25">
      <c r="B275" s="213"/>
      <c r="C275" s="214"/>
      <c r="D275" s="198" t="s">
        <v>191</v>
      </c>
      <c r="E275" s="215" t="s">
        <v>1</v>
      </c>
      <c r="F275" s="216" t="s">
        <v>1632</v>
      </c>
      <c r="G275" s="214"/>
      <c r="H275" s="217">
        <v>721.5</v>
      </c>
      <c r="I275" s="218"/>
      <c r="J275" s="214"/>
      <c r="K275" s="214"/>
      <c r="L275" s="219"/>
      <c r="M275" s="220"/>
      <c r="N275" s="221"/>
      <c r="O275" s="221"/>
      <c r="P275" s="221"/>
      <c r="Q275" s="221"/>
      <c r="R275" s="221"/>
      <c r="S275" s="221"/>
      <c r="T275" s="222"/>
      <c r="AT275" s="223" t="s">
        <v>191</v>
      </c>
      <c r="AU275" s="223" t="s">
        <v>86</v>
      </c>
      <c r="AV275" s="13" t="s">
        <v>88</v>
      </c>
      <c r="AW275" s="13" t="s">
        <v>33</v>
      </c>
      <c r="AX275" s="13" t="s">
        <v>86</v>
      </c>
      <c r="AY275" s="223" t="s">
        <v>182</v>
      </c>
    </row>
    <row r="276" spans="1:65" s="2" customFormat="1" ht="14.45" customHeight="1">
      <c r="A276" s="34"/>
      <c r="B276" s="35"/>
      <c r="C276" s="185" t="s">
        <v>501</v>
      </c>
      <c r="D276" s="185" t="s">
        <v>183</v>
      </c>
      <c r="E276" s="186" t="s">
        <v>1633</v>
      </c>
      <c r="F276" s="187" t="s">
        <v>1634</v>
      </c>
      <c r="G276" s="188" t="s">
        <v>1635</v>
      </c>
      <c r="H276" s="266"/>
      <c r="I276" s="190"/>
      <c r="J276" s="191">
        <f>ROUND(I276*H276,2)</f>
        <v>0</v>
      </c>
      <c r="K276" s="187" t="s">
        <v>1</v>
      </c>
      <c r="L276" s="39"/>
      <c r="M276" s="192" t="s">
        <v>1</v>
      </c>
      <c r="N276" s="193" t="s">
        <v>44</v>
      </c>
      <c r="O276" s="71"/>
      <c r="P276" s="194">
        <f>O276*H276</f>
        <v>0</v>
      </c>
      <c r="Q276" s="194">
        <v>0</v>
      </c>
      <c r="R276" s="194">
        <f>Q276*H276</f>
        <v>0</v>
      </c>
      <c r="S276" s="194">
        <v>0</v>
      </c>
      <c r="T276" s="195">
        <f>S276*H276</f>
        <v>0</v>
      </c>
      <c r="U276" s="34"/>
      <c r="V276" s="34"/>
      <c r="W276" s="34"/>
      <c r="X276" s="34"/>
      <c r="Y276" s="34"/>
      <c r="Z276" s="34"/>
      <c r="AA276" s="34"/>
      <c r="AB276" s="34"/>
      <c r="AC276" s="34"/>
      <c r="AD276" s="34"/>
      <c r="AE276" s="34"/>
      <c r="AR276" s="196" t="s">
        <v>747</v>
      </c>
      <c r="AT276" s="196" t="s">
        <v>183</v>
      </c>
      <c r="AU276" s="196" t="s">
        <v>86</v>
      </c>
      <c r="AY276" s="17" t="s">
        <v>182</v>
      </c>
      <c r="BE276" s="197">
        <f>IF(N276="základní",J276,0)</f>
        <v>0</v>
      </c>
      <c r="BF276" s="197">
        <f>IF(N276="snížená",J276,0)</f>
        <v>0</v>
      </c>
      <c r="BG276" s="197">
        <f>IF(N276="zákl. přenesená",J276,0)</f>
        <v>0</v>
      </c>
      <c r="BH276" s="197">
        <f>IF(N276="sníž. přenesená",J276,0)</f>
        <v>0</v>
      </c>
      <c r="BI276" s="197">
        <f>IF(N276="nulová",J276,0)</f>
        <v>0</v>
      </c>
      <c r="BJ276" s="17" t="s">
        <v>86</v>
      </c>
      <c r="BK276" s="197">
        <f>ROUND(I276*H276,2)</f>
        <v>0</v>
      </c>
      <c r="BL276" s="17" t="s">
        <v>747</v>
      </c>
      <c r="BM276" s="196" t="s">
        <v>1636</v>
      </c>
    </row>
    <row r="277" spans="1:65" s="2" customFormat="1" ht="14.45" customHeight="1">
      <c r="A277" s="34"/>
      <c r="B277" s="35"/>
      <c r="C277" s="185" t="s">
        <v>506</v>
      </c>
      <c r="D277" s="185" t="s">
        <v>183</v>
      </c>
      <c r="E277" s="186" t="s">
        <v>1637</v>
      </c>
      <c r="F277" s="187" t="s">
        <v>1638</v>
      </c>
      <c r="G277" s="188" t="s">
        <v>1635</v>
      </c>
      <c r="H277" s="266"/>
      <c r="I277" s="190"/>
      <c r="J277" s="191">
        <f>ROUND(I277*H277,2)</f>
        <v>0</v>
      </c>
      <c r="K277" s="187" t="s">
        <v>1</v>
      </c>
      <c r="L277" s="39"/>
      <c r="M277" s="192" t="s">
        <v>1</v>
      </c>
      <c r="N277" s="193" t="s">
        <v>44</v>
      </c>
      <c r="O277" s="71"/>
      <c r="P277" s="194">
        <f>O277*H277</f>
        <v>0</v>
      </c>
      <c r="Q277" s="194">
        <v>0</v>
      </c>
      <c r="R277" s="194">
        <f>Q277*H277</f>
        <v>0</v>
      </c>
      <c r="S277" s="194">
        <v>0</v>
      </c>
      <c r="T277" s="195">
        <f>S277*H277</f>
        <v>0</v>
      </c>
      <c r="U277" s="34"/>
      <c r="V277" s="34"/>
      <c r="W277" s="34"/>
      <c r="X277" s="34"/>
      <c r="Y277" s="34"/>
      <c r="Z277" s="34"/>
      <c r="AA277" s="34"/>
      <c r="AB277" s="34"/>
      <c r="AC277" s="34"/>
      <c r="AD277" s="34"/>
      <c r="AE277" s="34"/>
      <c r="AR277" s="196" t="s">
        <v>747</v>
      </c>
      <c r="AT277" s="196" t="s">
        <v>183</v>
      </c>
      <c r="AU277" s="196" t="s">
        <v>86</v>
      </c>
      <c r="AY277" s="17" t="s">
        <v>182</v>
      </c>
      <c r="BE277" s="197">
        <f>IF(N277="základní",J277,0)</f>
        <v>0</v>
      </c>
      <c r="BF277" s="197">
        <f>IF(N277="snížená",J277,0)</f>
        <v>0</v>
      </c>
      <c r="BG277" s="197">
        <f>IF(N277="zákl. přenesená",J277,0)</f>
        <v>0</v>
      </c>
      <c r="BH277" s="197">
        <f>IF(N277="sníž. přenesená",J277,0)</f>
        <v>0</v>
      </c>
      <c r="BI277" s="197">
        <f>IF(N277="nulová",J277,0)</f>
        <v>0</v>
      </c>
      <c r="BJ277" s="17" t="s">
        <v>86</v>
      </c>
      <c r="BK277" s="197">
        <f>ROUND(I277*H277,2)</f>
        <v>0</v>
      </c>
      <c r="BL277" s="17" t="s">
        <v>747</v>
      </c>
      <c r="BM277" s="196" t="s">
        <v>1639</v>
      </c>
    </row>
    <row r="278" spans="1:65" s="2" customFormat="1" ht="14.45" customHeight="1">
      <c r="A278" s="34"/>
      <c r="B278" s="35"/>
      <c r="C278" s="185" t="s">
        <v>511</v>
      </c>
      <c r="D278" s="185" t="s">
        <v>183</v>
      </c>
      <c r="E278" s="186" t="s">
        <v>1640</v>
      </c>
      <c r="F278" s="187" t="s">
        <v>1641</v>
      </c>
      <c r="G278" s="188" t="s">
        <v>1635</v>
      </c>
      <c r="H278" s="266"/>
      <c r="I278" s="190"/>
      <c r="J278" s="191">
        <f>ROUND(I278*H278,2)</f>
        <v>0</v>
      </c>
      <c r="K278" s="187" t="s">
        <v>1</v>
      </c>
      <c r="L278" s="39"/>
      <c r="M278" s="192" t="s">
        <v>1</v>
      </c>
      <c r="N278" s="193" t="s">
        <v>44</v>
      </c>
      <c r="O278" s="71"/>
      <c r="P278" s="194">
        <f>O278*H278</f>
        <v>0</v>
      </c>
      <c r="Q278" s="194">
        <v>0</v>
      </c>
      <c r="R278" s="194">
        <f>Q278*H278</f>
        <v>0</v>
      </c>
      <c r="S278" s="194">
        <v>0</v>
      </c>
      <c r="T278" s="195">
        <f>S278*H278</f>
        <v>0</v>
      </c>
      <c r="U278" s="34"/>
      <c r="V278" s="34"/>
      <c r="W278" s="34"/>
      <c r="X278" s="34"/>
      <c r="Y278" s="34"/>
      <c r="Z278" s="34"/>
      <c r="AA278" s="34"/>
      <c r="AB278" s="34"/>
      <c r="AC278" s="34"/>
      <c r="AD278" s="34"/>
      <c r="AE278" s="34"/>
      <c r="AR278" s="196" t="s">
        <v>747</v>
      </c>
      <c r="AT278" s="196" t="s">
        <v>183</v>
      </c>
      <c r="AU278" s="196" t="s">
        <v>86</v>
      </c>
      <c r="AY278" s="17" t="s">
        <v>182</v>
      </c>
      <c r="BE278" s="197">
        <f>IF(N278="základní",J278,0)</f>
        <v>0</v>
      </c>
      <c r="BF278" s="197">
        <f>IF(N278="snížená",J278,0)</f>
        <v>0</v>
      </c>
      <c r="BG278" s="197">
        <f>IF(N278="zákl. přenesená",J278,0)</f>
        <v>0</v>
      </c>
      <c r="BH278" s="197">
        <f>IF(N278="sníž. přenesená",J278,0)</f>
        <v>0</v>
      </c>
      <c r="BI278" s="197">
        <f>IF(N278="nulová",J278,0)</f>
        <v>0</v>
      </c>
      <c r="BJ278" s="17" t="s">
        <v>86</v>
      </c>
      <c r="BK278" s="197">
        <f>ROUND(I278*H278,2)</f>
        <v>0</v>
      </c>
      <c r="BL278" s="17" t="s">
        <v>747</v>
      </c>
      <c r="BM278" s="196" t="s">
        <v>1642</v>
      </c>
    </row>
    <row r="279" spans="1:65" s="2" customFormat="1" ht="14.45" customHeight="1">
      <c r="A279" s="34"/>
      <c r="B279" s="35"/>
      <c r="C279" s="185" t="s">
        <v>90</v>
      </c>
      <c r="D279" s="185" t="s">
        <v>183</v>
      </c>
      <c r="E279" s="186" t="s">
        <v>1643</v>
      </c>
      <c r="F279" s="187" t="s">
        <v>1644</v>
      </c>
      <c r="G279" s="188" t="s">
        <v>1635</v>
      </c>
      <c r="H279" s="266"/>
      <c r="I279" s="190"/>
      <c r="J279" s="191">
        <f>ROUND(I279*H279,2)</f>
        <v>0</v>
      </c>
      <c r="K279" s="187" t="s">
        <v>1</v>
      </c>
      <c r="L279" s="39"/>
      <c r="M279" s="256" t="s">
        <v>1</v>
      </c>
      <c r="N279" s="257" t="s">
        <v>44</v>
      </c>
      <c r="O279" s="258"/>
      <c r="P279" s="259">
        <f>O279*H279</f>
        <v>0</v>
      </c>
      <c r="Q279" s="259">
        <v>0</v>
      </c>
      <c r="R279" s="259">
        <f>Q279*H279</f>
        <v>0</v>
      </c>
      <c r="S279" s="259">
        <v>0</v>
      </c>
      <c r="T279" s="260">
        <f>S279*H279</f>
        <v>0</v>
      </c>
      <c r="U279" s="34"/>
      <c r="V279" s="34"/>
      <c r="W279" s="34"/>
      <c r="X279" s="34"/>
      <c r="Y279" s="34"/>
      <c r="Z279" s="34"/>
      <c r="AA279" s="34"/>
      <c r="AB279" s="34"/>
      <c r="AC279" s="34"/>
      <c r="AD279" s="34"/>
      <c r="AE279" s="34"/>
      <c r="AR279" s="196" t="s">
        <v>747</v>
      </c>
      <c r="AT279" s="196" t="s">
        <v>183</v>
      </c>
      <c r="AU279" s="196" t="s">
        <v>86</v>
      </c>
      <c r="AY279" s="17" t="s">
        <v>182</v>
      </c>
      <c r="BE279" s="197">
        <f>IF(N279="základní",J279,0)</f>
        <v>0</v>
      </c>
      <c r="BF279" s="197">
        <f>IF(N279="snížená",J279,0)</f>
        <v>0</v>
      </c>
      <c r="BG279" s="197">
        <f>IF(N279="zákl. přenesená",J279,0)</f>
        <v>0</v>
      </c>
      <c r="BH279" s="197">
        <f>IF(N279="sníž. přenesená",J279,0)</f>
        <v>0</v>
      </c>
      <c r="BI279" s="197">
        <f>IF(N279="nulová",J279,0)</f>
        <v>0</v>
      </c>
      <c r="BJ279" s="17" t="s">
        <v>86</v>
      </c>
      <c r="BK279" s="197">
        <f>ROUND(I279*H279,2)</f>
        <v>0</v>
      </c>
      <c r="BL279" s="17" t="s">
        <v>747</v>
      </c>
      <c r="BM279" s="196" t="s">
        <v>1645</v>
      </c>
    </row>
    <row r="280" spans="1:65" s="2" customFormat="1" ht="6.95" customHeight="1">
      <c r="A280" s="34"/>
      <c r="B280" s="54"/>
      <c r="C280" s="55"/>
      <c r="D280" s="55"/>
      <c r="E280" s="55"/>
      <c r="F280" s="55"/>
      <c r="G280" s="55"/>
      <c r="H280" s="55"/>
      <c r="I280" s="55"/>
      <c r="J280" s="55"/>
      <c r="K280" s="55"/>
      <c r="L280" s="39"/>
      <c r="M280" s="34"/>
      <c r="O280" s="34"/>
      <c r="P280" s="34"/>
      <c r="Q280" s="34"/>
      <c r="R280" s="34"/>
      <c r="S280" s="34"/>
      <c r="T280" s="34"/>
      <c r="U280" s="34"/>
      <c r="V280" s="34"/>
      <c r="W280" s="34"/>
      <c r="X280" s="34"/>
      <c r="Y280" s="34"/>
      <c r="Z280" s="34"/>
      <c r="AA280" s="34"/>
      <c r="AB280" s="34"/>
      <c r="AC280" s="34"/>
      <c r="AD280" s="34"/>
      <c r="AE280" s="34"/>
    </row>
  </sheetData>
  <sheetProtection algorithmName="SHA-512" hashValue="LnY+ia9QWVtGZOgPrGaT/mFmx7Eku0Kuh/+IKAHTlaI7K0a5swZ92Xkvoafi/9OCn5Pzjp0Kj0AY2vY+3/pScQ==" saltValue="d7zLf97voRpVysbGryWU5McCwIg81ktBECTUVMXb8Tu1wI2Fw6UzF7QrncAdFYnY29B8O/mKqYupTym93btcMA==" spinCount="100000" sheet="1" objects="1" scenarios="1" formatColumns="0" formatRows="0" autoFilter="0"/>
  <autoFilter ref="C125:K279"/>
  <mergeCells count="12">
    <mergeCell ref="E118:H118"/>
    <mergeCell ref="L2:V2"/>
    <mergeCell ref="E85:H85"/>
    <mergeCell ref="E87:H87"/>
    <mergeCell ref="E89:H89"/>
    <mergeCell ref="E114:H114"/>
    <mergeCell ref="E116:H116"/>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07"/>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56" s="1" customFormat="1" ht="36.950000000000003" customHeight="1">
      <c r="L2" s="308"/>
      <c r="M2" s="308"/>
      <c r="N2" s="308"/>
      <c r="O2" s="308"/>
      <c r="P2" s="308"/>
      <c r="Q2" s="308"/>
      <c r="R2" s="308"/>
      <c r="S2" s="308"/>
      <c r="T2" s="308"/>
      <c r="U2" s="308"/>
      <c r="V2" s="308"/>
      <c r="AT2" s="17" t="s">
        <v>129</v>
      </c>
      <c r="AZ2" s="115" t="s">
        <v>133</v>
      </c>
      <c r="BA2" s="115" t="s">
        <v>134</v>
      </c>
      <c r="BB2" s="115" t="s">
        <v>135</v>
      </c>
      <c r="BC2" s="115" t="s">
        <v>1646</v>
      </c>
      <c r="BD2" s="115" t="s">
        <v>88</v>
      </c>
    </row>
    <row r="3" spans="1:56" s="1" customFormat="1" ht="6.95" customHeight="1">
      <c r="B3" s="116"/>
      <c r="C3" s="117"/>
      <c r="D3" s="117"/>
      <c r="E3" s="117"/>
      <c r="F3" s="117"/>
      <c r="G3" s="117"/>
      <c r="H3" s="117"/>
      <c r="I3" s="117"/>
      <c r="J3" s="117"/>
      <c r="K3" s="117"/>
      <c r="L3" s="20"/>
      <c r="AT3" s="17" t="s">
        <v>88</v>
      </c>
      <c r="AZ3" s="115" t="s">
        <v>147</v>
      </c>
      <c r="BA3" s="115" t="s">
        <v>148</v>
      </c>
      <c r="BB3" s="115" t="s">
        <v>135</v>
      </c>
      <c r="BC3" s="115" t="s">
        <v>1647</v>
      </c>
      <c r="BD3" s="115" t="s">
        <v>88</v>
      </c>
    </row>
    <row r="4" spans="1:56" s="1" customFormat="1" ht="24.95" customHeight="1">
      <c r="B4" s="20"/>
      <c r="D4" s="118" t="s">
        <v>139</v>
      </c>
      <c r="L4" s="20"/>
      <c r="M4" s="119" t="s">
        <v>10</v>
      </c>
      <c r="AT4" s="17" t="s">
        <v>4</v>
      </c>
      <c r="AZ4" s="115" t="s">
        <v>144</v>
      </c>
      <c r="BA4" s="115" t="s">
        <v>145</v>
      </c>
      <c r="BB4" s="115" t="s">
        <v>135</v>
      </c>
      <c r="BC4" s="115" t="s">
        <v>1648</v>
      </c>
      <c r="BD4" s="115" t="s">
        <v>88</v>
      </c>
    </row>
    <row r="5" spans="1:56" s="1" customFormat="1" ht="6.95" customHeight="1">
      <c r="B5" s="20"/>
      <c r="L5" s="20"/>
    </row>
    <row r="6" spans="1:56" s="1" customFormat="1" ht="12" customHeight="1">
      <c r="B6" s="20"/>
      <c r="D6" s="120" t="s">
        <v>16</v>
      </c>
      <c r="L6" s="20"/>
    </row>
    <row r="7" spans="1:56" s="1" customFormat="1" ht="16.5" customHeight="1">
      <c r="B7" s="20"/>
      <c r="E7" s="326" t="str">
        <f>'Rekapitulace stavby'!K6</f>
        <v>Příprava Území-Lokalita Petra Cingra ve Starém Bohumíně</v>
      </c>
      <c r="F7" s="327"/>
      <c r="G7" s="327"/>
      <c r="H7" s="327"/>
      <c r="L7" s="20"/>
    </row>
    <row r="8" spans="1:56" s="1" customFormat="1" ht="12" customHeight="1">
      <c r="B8" s="20"/>
      <c r="D8" s="120" t="s">
        <v>153</v>
      </c>
      <c r="L8" s="20"/>
    </row>
    <row r="9" spans="1:56" s="2" customFormat="1" ht="16.5" customHeight="1">
      <c r="A9" s="34"/>
      <c r="B9" s="39"/>
      <c r="C9" s="34"/>
      <c r="D9" s="34"/>
      <c r="E9" s="326" t="s">
        <v>1544</v>
      </c>
      <c r="F9" s="328"/>
      <c r="G9" s="328"/>
      <c r="H9" s="328"/>
      <c r="I9" s="34"/>
      <c r="J9" s="34"/>
      <c r="K9" s="34"/>
      <c r="L9" s="51"/>
      <c r="S9" s="34"/>
      <c r="T9" s="34"/>
      <c r="U9" s="34"/>
      <c r="V9" s="34"/>
      <c r="W9" s="34"/>
      <c r="X9" s="34"/>
      <c r="Y9" s="34"/>
      <c r="Z9" s="34"/>
      <c r="AA9" s="34"/>
      <c r="AB9" s="34"/>
      <c r="AC9" s="34"/>
      <c r="AD9" s="34"/>
      <c r="AE9" s="34"/>
    </row>
    <row r="10" spans="1:56" s="2" customFormat="1" ht="12" customHeight="1">
      <c r="A10" s="34"/>
      <c r="B10" s="39"/>
      <c r="C10" s="34"/>
      <c r="D10" s="120" t="s">
        <v>155</v>
      </c>
      <c r="E10" s="34"/>
      <c r="F10" s="34"/>
      <c r="G10" s="34"/>
      <c r="H10" s="34"/>
      <c r="I10" s="34"/>
      <c r="J10" s="34"/>
      <c r="K10" s="34"/>
      <c r="L10" s="51"/>
      <c r="S10" s="34"/>
      <c r="T10" s="34"/>
      <c r="U10" s="34"/>
      <c r="V10" s="34"/>
      <c r="W10" s="34"/>
      <c r="X10" s="34"/>
      <c r="Y10" s="34"/>
      <c r="Z10" s="34"/>
      <c r="AA10" s="34"/>
      <c r="AB10" s="34"/>
      <c r="AC10" s="34"/>
      <c r="AD10" s="34"/>
      <c r="AE10" s="34"/>
    </row>
    <row r="11" spans="1:56" s="2" customFormat="1" ht="16.5" customHeight="1">
      <c r="A11" s="34"/>
      <c r="B11" s="39"/>
      <c r="C11" s="34"/>
      <c r="D11" s="34"/>
      <c r="E11" s="329" t="s">
        <v>1649</v>
      </c>
      <c r="F11" s="328"/>
      <c r="G11" s="328"/>
      <c r="H11" s="328"/>
      <c r="I11" s="34"/>
      <c r="J11" s="34"/>
      <c r="K11" s="34"/>
      <c r="L11" s="51"/>
      <c r="S11" s="34"/>
      <c r="T11" s="34"/>
      <c r="U11" s="34"/>
      <c r="V11" s="34"/>
      <c r="W11" s="34"/>
      <c r="X11" s="34"/>
      <c r="Y11" s="34"/>
      <c r="Z11" s="34"/>
      <c r="AA11" s="34"/>
      <c r="AB11" s="34"/>
      <c r="AC11" s="34"/>
      <c r="AD11" s="34"/>
      <c r="AE11" s="34"/>
    </row>
    <row r="12" spans="1:56" s="2" customFormat="1" ht="11.25">
      <c r="A12" s="34"/>
      <c r="B12" s="39"/>
      <c r="C12" s="34"/>
      <c r="D12" s="34"/>
      <c r="E12" s="34"/>
      <c r="F12" s="34"/>
      <c r="G12" s="34"/>
      <c r="H12" s="34"/>
      <c r="I12" s="34"/>
      <c r="J12" s="34"/>
      <c r="K12" s="34"/>
      <c r="L12" s="51"/>
      <c r="S12" s="34"/>
      <c r="T12" s="34"/>
      <c r="U12" s="34"/>
      <c r="V12" s="34"/>
      <c r="W12" s="34"/>
      <c r="X12" s="34"/>
      <c r="Y12" s="34"/>
      <c r="Z12" s="34"/>
      <c r="AA12" s="34"/>
      <c r="AB12" s="34"/>
      <c r="AC12" s="34"/>
      <c r="AD12" s="34"/>
      <c r="AE12" s="34"/>
    </row>
    <row r="13" spans="1:56" s="2" customFormat="1" ht="12" customHeight="1">
      <c r="A13" s="34"/>
      <c r="B13" s="39"/>
      <c r="C13" s="34"/>
      <c r="D13" s="120" t="s">
        <v>18</v>
      </c>
      <c r="E13" s="34"/>
      <c r="F13" s="110" t="s">
        <v>1</v>
      </c>
      <c r="G13" s="34"/>
      <c r="H13" s="34"/>
      <c r="I13" s="120" t="s">
        <v>19</v>
      </c>
      <c r="J13" s="110" t="s">
        <v>1</v>
      </c>
      <c r="K13" s="34"/>
      <c r="L13" s="51"/>
      <c r="S13" s="34"/>
      <c r="T13" s="34"/>
      <c r="U13" s="34"/>
      <c r="V13" s="34"/>
      <c r="W13" s="34"/>
      <c r="X13" s="34"/>
      <c r="Y13" s="34"/>
      <c r="Z13" s="34"/>
      <c r="AA13" s="34"/>
      <c r="AB13" s="34"/>
      <c r="AC13" s="34"/>
      <c r="AD13" s="34"/>
      <c r="AE13" s="34"/>
    </row>
    <row r="14" spans="1:56" s="2" customFormat="1" ht="12" customHeight="1">
      <c r="A14" s="34"/>
      <c r="B14" s="39"/>
      <c r="C14" s="34"/>
      <c r="D14" s="120" t="s">
        <v>20</v>
      </c>
      <c r="E14" s="34"/>
      <c r="F14" s="110" t="s">
        <v>21</v>
      </c>
      <c r="G14" s="34"/>
      <c r="H14" s="34"/>
      <c r="I14" s="120" t="s">
        <v>22</v>
      </c>
      <c r="J14" s="121" t="str">
        <f>'Rekapitulace stavby'!AN8</f>
        <v>4. 5. 2021</v>
      </c>
      <c r="K14" s="34"/>
      <c r="L14" s="51"/>
      <c r="S14" s="34"/>
      <c r="T14" s="34"/>
      <c r="U14" s="34"/>
      <c r="V14" s="34"/>
      <c r="W14" s="34"/>
      <c r="X14" s="34"/>
      <c r="Y14" s="34"/>
      <c r="Z14" s="34"/>
      <c r="AA14" s="34"/>
      <c r="AB14" s="34"/>
      <c r="AC14" s="34"/>
      <c r="AD14" s="34"/>
      <c r="AE14" s="34"/>
    </row>
    <row r="15" spans="1:56" s="2" customFormat="1" ht="10.9" customHeight="1">
      <c r="A15" s="34"/>
      <c r="B15" s="39"/>
      <c r="C15" s="34"/>
      <c r="D15" s="34"/>
      <c r="E15" s="34"/>
      <c r="F15" s="34"/>
      <c r="G15" s="34"/>
      <c r="H15" s="34"/>
      <c r="I15" s="34"/>
      <c r="J15" s="34"/>
      <c r="K15" s="34"/>
      <c r="L15" s="51"/>
      <c r="S15" s="34"/>
      <c r="T15" s="34"/>
      <c r="U15" s="34"/>
      <c r="V15" s="34"/>
      <c r="W15" s="34"/>
      <c r="X15" s="34"/>
      <c r="Y15" s="34"/>
      <c r="Z15" s="34"/>
      <c r="AA15" s="34"/>
      <c r="AB15" s="34"/>
      <c r="AC15" s="34"/>
      <c r="AD15" s="34"/>
      <c r="AE15" s="34"/>
    </row>
    <row r="16" spans="1:56" s="2" customFormat="1" ht="12" customHeight="1">
      <c r="A16" s="34"/>
      <c r="B16" s="39"/>
      <c r="C16" s="34"/>
      <c r="D16" s="120" t="s">
        <v>24</v>
      </c>
      <c r="E16" s="34"/>
      <c r="F16" s="34"/>
      <c r="G16" s="34"/>
      <c r="H16" s="34"/>
      <c r="I16" s="120" t="s">
        <v>25</v>
      </c>
      <c r="J16" s="110" t="s">
        <v>1</v>
      </c>
      <c r="K16" s="34"/>
      <c r="L16" s="51"/>
      <c r="S16" s="34"/>
      <c r="T16" s="34"/>
      <c r="U16" s="34"/>
      <c r="V16" s="34"/>
      <c r="W16" s="34"/>
      <c r="X16" s="34"/>
      <c r="Y16" s="34"/>
      <c r="Z16" s="34"/>
      <c r="AA16" s="34"/>
      <c r="AB16" s="34"/>
      <c r="AC16" s="34"/>
      <c r="AD16" s="34"/>
      <c r="AE16" s="34"/>
    </row>
    <row r="17" spans="1:31" s="2" customFormat="1" ht="18" customHeight="1">
      <c r="A17" s="34"/>
      <c r="B17" s="39"/>
      <c r="C17" s="34"/>
      <c r="D17" s="34"/>
      <c r="E17" s="110" t="s">
        <v>26</v>
      </c>
      <c r="F17" s="34"/>
      <c r="G17" s="34"/>
      <c r="H17" s="34"/>
      <c r="I17" s="120" t="s">
        <v>27</v>
      </c>
      <c r="J17" s="110" t="s">
        <v>1</v>
      </c>
      <c r="K17" s="34"/>
      <c r="L17" s="51"/>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34"/>
      <c r="J18" s="34"/>
      <c r="K18" s="34"/>
      <c r="L18" s="51"/>
      <c r="S18" s="34"/>
      <c r="T18" s="34"/>
      <c r="U18" s="34"/>
      <c r="V18" s="34"/>
      <c r="W18" s="34"/>
      <c r="X18" s="34"/>
      <c r="Y18" s="34"/>
      <c r="Z18" s="34"/>
      <c r="AA18" s="34"/>
      <c r="AB18" s="34"/>
      <c r="AC18" s="34"/>
      <c r="AD18" s="34"/>
      <c r="AE18" s="34"/>
    </row>
    <row r="19" spans="1:31" s="2" customFormat="1" ht="12" customHeight="1">
      <c r="A19" s="34"/>
      <c r="B19" s="39"/>
      <c r="C19" s="34"/>
      <c r="D19" s="120" t="s">
        <v>28</v>
      </c>
      <c r="E19" s="34"/>
      <c r="F19" s="34"/>
      <c r="G19" s="34"/>
      <c r="H19" s="34"/>
      <c r="I19" s="120" t="s">
        <v>25</v>
      </c>
      <c r="J19" s="30" t="str">
        <f>'Rekapitulace stavby'!AN13</f>
        <v>Vyplň údaj</v>
      </c>
      <c r="K19" s="34"/>
      <c r="L19" s="51"/>
      <c r="S19" s="34"/>
      <c r="T19" s="34"/>
      <c r="U19" s="34"/>
      <c r="V19" s="34"/>
      <c r="W19" s="34"/>
      <c r="X19" s="34"/>
      <c r="Y19" s="34"/>
      <c r="Z19" s="34"/>
      <c r="AA19" s="34"/>
      <c r="AB19" s="34"/>
      <c r="AC19" s="34"/>
      <c r="AD19" s="34"/>
      <c r="AE19" s="34"/>
    </row>
    <row r="20" spans="1:31" s="2" customFormat="1" ht="18" customHeight="1">
      <c r="A20" s="34"/>
      <c r="B20" s="39"/>
      <c r="C20" s="34"/>
      <c r="D20" s="34"/>
      <c r="E20" s="330" t="str">
        <f>'Rekapitulace stavby'!E14</f>
        <v>Vyplň údaj</v>
      </c>
      <c r="F20" s="331"/>
      <c r="G20" s="331"/>
      <c r="H20" s="331"/>
      <c r="I20" s="120" t="s">
        <v>27</v>
      </c>
      <c r="J20" s="30" t="str">
        <f>'Rekapitulace stavby'!AN14</f>
        <v>Vyplň údaj</v>
      </c>
      <c r="K20" s="34"/>
      <c r="L20" s="51"/>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34"/>
      <c r="J21" s="34"/>
      <c r="K21" s="34"/>
      <c r="L21" s="51"/>
      <c r="S21" s="34"/>
      <c r="T21" s="34"/>
      <c r="U21" s="34"/>
      <c r="V21" s="34"/>
      <c r="W21" s="34"/>
      <c r="X21" s="34"/>
      <c r="Y21" s="34"/>
      <c r="Z21" s="34"/>
      <c r="AA21" s="34"/>
      <c r="AB21" s="34"/>
      <c r="AC21" s="34"/>
      <c r="AD21" s="34"/>
      <c r="AE21" s="34"/>
    </row>
    <row r="22" spans="1:31" s="2" customFormat="1" ht="12" customHeight="1">
      <c r="A22" s="34"/>
      <c r="B22" s="39"/>
      <c r="C22" s="34"/>
      <c r="D22" s="120" t="s">
        <v>30</v>
      </c>
      <c r="E22" s="34"/>
      <c r="F22" s="34"/>
      <c r="G22" s="34"/>
      <c r="H22" s="34"/>
      <c r="I22" s="120" t="s">
        <v>25</v>
      </c>
      <c r="J22" s="110" t="s">
        <v>31</v>
      </c>
      <c r="K22" s="34"/>
      <c r="L22" s="51"/>
      <c r="S22" s="34"/>
      <c r="T22" s="34"/>
      <c r="U22" s="34"/>
      <c r="V22" s="34"/>
      <c r="W22" s="34"/>
      <c r="X22" s="34"/>
      <c r="Y22" s="34"/>
      <c r="Z22" s="34"/>
      <c r="AA22" s="34"/>
      <c r="AB22" s="34"/>
      <c r="AC22" s="34"/>
      <c r="AD22" s="34"/>
      <c r="AE22" s="34"/>
    </row>
    <row r="23" spans="1:31" s="2" customFormat="1" ht="18" customHeight="1">
      <c r="A23" s="34"/>
      <c r="B23" s="39"/>
      <c r="C23" s="34"/>
      <c r="D23" s="34"/>
      <c r="E23" s="110" t="s">
        <v>32</v>
      </c>
      <c r="F23" s="34"/>
      <c r="G23" s="34"/>
      <c r="H23" s="34"/>
      <c r="I23" s="120" t="s">
        <v>27</v>
      </c>
      <c r="J23" s="110" t="s">
        <v>1</v>
      </c>
      <c r="K23" s="34"/>
      <c r="L23" s="51"/>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34"/>
      <c r="J24" s="34"/>
      <c r="K24" s="34"/>
      <c r="L24" s="51"/>
      <c r="S24" s="34"/>
      <c r="T24" s="34"/>
      <c r="U24" s="34"/>
      <c r="V24" s="34"/>
      <c r="W24" s="34"/>
      <c r="X24" s="34"/>
      <c r="Y24" s="34"/>
      <c r="Z24" s="34"/>
      <c r="AA24" s="34"/>
      <c r="AB24" s="34"/>
      <c r="AC24" s="34"/>
      <c r="AD24" s="34"/>
      <c r="AE24" s="34"/>
    </row>
    <row r="25" spans="1:31" s="2" customFormat="1" ht="12" customHeight="1">
      <c r="A25" s="34"/>
      <c r="B25" s="39"/>
      <c r="C25" s="34"/>
      <c r="D25" s="120" t="s">
        <v>34</v>
      </c>
      <c r="E25" s="34"/>
      <c r="F25" s="34"/>
      <c r="G25" s="34"/>
      <c r="H25" s="34"/>
      <c r="I25" s="120" t="s">
        <v>25</v>
      </c>
      <c r="J25" s="110" t="s">
        <v>35</v>
      </c>
      <c r="K25" s="34"/>
      <c r="L25" s="51"/>
      <c r="S25" s="34"/>
      <c r="T25" s="34"/>
      <c r="U25" s="34"/>
      <c r="V25" s="34"/>
      <c r="W25" s="34"/>
      <c r="X25" s="34"/>
      <c r="Y25" s="34"/>
      <c r="Z25" s="34"/>
      <c r="AA25" s="34"/>
      <c r="AB25" s="34"/>
      <c r="AC25" s="34"/>
      <c r="AD25" s="34"/>
      <c r="AE25" s="34"/>
    </row>
    <row r="26" spans="1:31" s="2" customFormat="1" ht="18" customHeight="1">
      <c r="A26" s="34"/>
      <c r="B26" s="39"/>
      <c r="C26" s="34"/>
      <c r="D26" s="34"/>
      <c r="E26" s="110" t="s">
        <v>36</v>
      </c>
      <c r="F26" s="34"/>
      <c r="G26" s="34"/>
      <c r="H26" s="34"/>
      <c r="I26" s="120" t="s">
        <v>27</v>
      </c>
      <c r="J26" s="110" t="s">
        <v>1</v>
      </c>
      <c r="K26" s="34"/>
      <c r="L26" s="51"/>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34"/>
      <c r="J27" s="34"/>
      <c r="K27" s="34"/>
      <c r="L27" s="51"/>
      <c r="S27" s="34"/>
      <c r="T27" s="34"/>
      <c r="U27" s="34"/>
      <c r="V27" s="34"/>
      <c r="W27" s="34"/>
      <c r="X27" s="34"/>
      <c r="Y27" s="34"/>
      <c r="Z27" s="34"/>
      <c r="AA27" s="34"/>
      <c r="AB27" s="34"/>
      <c r="AC27" s="34"/>
      <c r="AD27" s="34"/>
      <c r="AE27" s="34"/>
    </row>
    <row r="28" spans="1:31" s="2" customFormat="1" ht="12" customHeight="1">
      <c r="A28" s="34"/>
      <c r="B28" s="39"/>
      <c r="C28" s="34"/>
      <c r="D28" s="120" t="s">
        <v>37</v>
      </c>
      <c r="E28" s="34"/>
      <c r="F28" s="34"/>
      <c r="G28" s="34"/>
      <c r="H28" s="34"/>
      <c r="I28" s="34"/>
      <c r="J28" s="34"/>
      <c r="K28" s="34"/>
      <c r="L28" s="51"/>
      <c r="S28" s="34"/>
      <c r="T28" s="34"/>
      <c r="U28" s="34"/>
      <c r="V28" s="34"/>
      <c r="W28" s="34"/>
      <c r="X28" s="34"/>
      <c r="Y28" s="34"/>
      <c r="Z28" s="34"/>
      <c r="AA28" s="34"/>
      <c r="AB28" s="34"/>
      <c r="AC28" s="34"/>
      <c r="AD28" s="34"/>
      <c r="AE28" s="34"/>
    </row>
    <row r="29" spans="1:31" s="8" customFormat="1" ht="71.25" customHeight="1">
      <c r="A29" s="122"/>
      <c r="B29" s="123"/>
      <c r="C29" s="122"/>
      <c r="D29" s="122"/>
      <c r="E29" s="332" t="s">
        <v>38</v>
      </c>
      <c r="F29" s="332"/>
      <c r="G29" s="332"/>
      <c r="H29" s="332"/>
      <c r="I29" s="122"/>
      <c r="J29" s="122"/>
      <c r="K29" s="122"/>
      <c r="L29" s="124"/>
      <c r="S29" s="122"/>
      <c r="T29" s="122"/>
      <c r="U29" s="122"/>
      <c r="V29" s="122"/>
      <c r="W29" s="122"/>
      <c r="X29" s="122"/>
      <c r="Y29" s="122"/>
      <c r="Z29" s="122"/>
      <c r="AA29" s="122"/>
      <c r="AB29" s="122"/>
      <c r="AC29" s="122"/>
      <c r="AD29" s="122"/>
      <c r="AE29" s="122"/>
    </row>
    <row r="30" spans="1:31" s="2" customFormat="1" ht="6.95" customHeight="1">
      <c r="A30" s="34"/>
      <c r="B30" s="39"/>
      <c r="C30" s="34"/>
      <c r="D30" s="34"/>
      <c r="E30" s="34"/>
      <c r="F30" s="34"/>
      <c r="G30" s="34"/>
      <c r="H30" s="34"/>
      <c r="I30" s="34"/>
      <c r="J30" s="34"/>
      <c r="K30" s="34"/>
      <c r="L30" s="51"/>
      <c r="S30" s="34"/>
      <c r="T30" s="34"/>
      <c r="U30" s="34"/>
      <c r="V30" s="34"/>
      <c r="W30" s="34"/>
      <c r="X30" s="34"/>
      <c r="Y30" s="34"/>
      <c r="Z30" s="34"/>
      <c r="AA30" s="34"/>
      <c r="AB30" s="34"/>
      <c r="AC30" s="34"/>
      <c r="AD30" s="34"/>
      <c r="AE30" s="34"/>
    </row>
    <row r="31" spans="1:31" s="2" customFormat="1" ht="6.95" customHeight="1">
      <c r="A31" s="34"/>
      <c r="B31" s="39"/>
      <c r="C31" s="34"/>
      <c r="D31" s="125"/>
      <c r="E31" s="125"/>
      <c r="F31" s="125"/>
      <c r="G31" s="125"/>
      <c r="H31" s="125"/>
      <c r="I31" s="125"/>
      <c r="J31" s="125"/>
      <c r="K31" s="125"/>
      <c r="L31" s="51"/>
      <c r="S31" s="34"/>
      <c r="T31" s="34"/>
      <c r="U31" s="34"/>
      <c r="V31" s="34"/>
      <c r="W31" s="34"/>
      <c r="X31" s="34"/>
      <c r="Y31" s="34"/>
      <c r="Z31" s="34"/>
      <c r="AA31" s="34"/>
      <c r="AB31" s="34"/>
      <c r="AC31" s="34"/>
      <c r="AD31" s="34"/>
      <c r="AE31" s="34"/>
    </row>
    <row r="32" spans="1:31" s="2" customFormat="1" ht="25.35" customHeight="1">
      <c r="A32" s="34"/>
      <c r="B32" s="39"/>
      <c r="C32" s="34"/>
      <c r="D32" s="126" t="s">
        <v>39</v>
      </c>
      <c r="E32" s="34"/>
      <c r="F32" s="34"/>
      <c r="G32" s="34"/>
      <c r="H32" s="34"/>
      <c r="I32" s="34"/>
      <c r="J32" s="127">
        <f>ROUND(J126, 2)</f>
        <v>0</v>
      </c>
      <c r="K32" s="34"/>
      <c r="L32" s="51"/>
      <c r="S32" s="34"/>
      <c r="T32" s="34"/>
      <c r="U32" s="34"/>
      <c r="V32" s="34"/>
      <c r="W32" s="34"/>
      <c r="X32" s="34"/>
      <c r="Y32" s="34"/>
      <c r="Z32" s="34"/>
      <c r="AA32" s="34"/>
      <c r="AB32" s="34"/>
      <c r="AC32" s="34"/>
      <c r="AD32" s="34"/>
      <c r="AE32" s="34"/>
    </row>
    <row r="33" spans="1:31" s="2" customFormat="1" ht="6.95" customHeight="1">
      <c r="A33" s="34"/>
      <c r="B33" s="39"/>
      <c r="C33" s="34"/>
      <c r="D33" s="125"/>
      <c r="E33" s="125"/>
      <c r="F33" s="125"/>
      <c r="G33" s="125"/>
      <c r="H33" s="125"/>
      <c r="I33" s="125"/>
      <c r="J33" s="125"/>
      <c r="K33" s="125"/>
      <c r="L33" s="51"/>
      <c r="S33" s="34"/>
      <c r="T33" s="34"/>
      <c r="U33" s="34"/>
      <c r="V33" s="34"/>
      <c r="W33" s="34"/>
      <c r="X33" s="34"/>
      <c r="Y33" s="34"/>
      <c r="Z33" s="34"/>
      <c r="AA33" s="34"/>
      <c r="AB33" s="34"/>
      <c r="AC33" s="34"/>
      <c r="AD33" s="34"/>
      <c r="AE33" s="34"/>
    </row>
    <row r="34" spans="1:31" s="2" customFormat="1" ht="14.45" customHeight="1">
      <c r="A34" s="34"/>
      <c r="B34" s="39"/>
      <c r="C34" s="34"/>
      <c r="D34" s="34"/>
      <c r="E34" s="34"/>
      <c r="F34" s="128" t="s">
        <v>41</v>
      </c>
      <c r="G34" s="34"/>
      <c r="H34" s="34"/>
      <c r="I34" s="128" t="s">
        <v>40</v>
      </c>
      <c r="J34" s="128" t="s">
        <v>42</v>
      </c>
      <c r="K34" s="34"/>
      <c r="L34" s="51"/>
      <c r="S34" s="34"/>
      <c r="T34" s="34"/>
      <c r="U34" s="34"/>
      <c r="V34" s="34"/>
      <c r="W34" s="34"/>
      <c r="X34" s="34"/>
      <c r="Y34" s="34"/>
      <c r="Z34" s="34"/>
      <c r="AA34" s="34"/>
      <c r="AB34" s="34"/>
      <c r="AC34" s="34"/>
      <c r="AD34" s="34"/>
      <c r="AE34" s="34"/>
    </row>
    <row r="35" spans="1:31" s="2" customFormat="1" ht="14.45" customHeight="1">
      <c r="A35" s="34"/>
      <c r="B35" s="39"/>
      <c r="C35" s="34"/>
      <c r="D35" s="129" t="s">
        <v>43</v>
      </c>
      <c r="E35" s="120" t="s">
        <v>44</v>
      </c>
      <c r="F35" s="130">
        <f>ROUND((SUM(BE126:BE206)),  2)</f>
        <v>0</v>
      </c>
      <c r="G35" s="34"/>
      <c r="H35" s="34"/>
      <c r="I35" s="131">
        <v>0.21</v>
      </c>
      <c r="J35" s="130">
        <f>ROUND(((SUM(BE126:BE206))*I35),  2)</f>
        <v>0</v>
      </c>
      <c r="K35" s="34"/>
      <c r="L35" s="51"/>
      <c r="S35" s="34"/>
      <c r="T35" s="34"/>
      <c r="U35" s="34"/>
      <c r="V35" s="34"/>
      <c r="W35" s="34"/>
      <c r="X35" s="34"/>
      <c r="Y35" s="34"/>
      <c r="Z35" s="34"/>
      <c r="AA35" s="34"/>
      <c r="AB35" s="34"/>
      <c r="AC35" s="34"/>
      <c r="AD35" s="34"/>
      <c r="AE35" s="34"/>
    </row>
    <row r="36" spans="1:31" s="2" customFormat="1" ht="14.45" customHeight="1">
      <c r="A36" s="34"/>
      <c r="B36" s="39"/>
      <c r="C36" s="34"/>
      <c r="D36" s="34"/>
      <c r="E36" s="120" t="s">
        <v>45</v>
      </c>
      <c r="F36" s="130">
        <f>ROUND((SUM(BF126:BF206)),  2)</f>
        <v>0</v>
      </c>
      <c r="G36" s="34"/>
      <c r="H36" s="34"/>
      <c r="I36" s="131">
        <v>0.15</v>
      </c>
      <c r="J36" s="130">
        <f>ROUND(((SUM(BF126:BF206))*I36),  2)</f>
        <v>0</v>
      </c>
      <c r="K36" s="34"/>
      <c r="L36" s="51"/>
      <c r="S36" s="34"/>
      <c r="T36" s="34"/>
      <c r="U36" s="34"/>
      <c r="V36" s="34"/>
      <c r="W36" s="34"/>
      <c r="X36" s="34"/>
      <c r="Y36" s="34"/>
      <c r="Z36" s="34"/>
      <c r="AA36" s="34"/>
      <c r="AB36" s="34"/>
      <c r="AC36" s="34"/>
      <c r="AD36" s="34"/>
      <c r="AE36" s="34"/>
    </row>
    <row r="37" spans="1:31" s="2" customFormat="1" ht="14.45" hidden="1" customHeight="1">
      <c r="A37" s="34"/>
      <c r="B37" s="39"/>
      <c r="C37" s="34"/>
      <c r="D37" s="34"/>
      <c r="E37" s="120" t="s">
        <v>46</v>
      </c>
      <c r="F37" s="130">
        <f>ROUND((SUM(BG126:BG206)),  2)</f>
        <v>0</v>
      </c>
      <c r="G37" s="34"/>
      <c r="H37" s="34"/>
      <c r="I37" s="131">
        <v>0.21</v>
      </c>
      <c r="J37" s="130">
        <f>0</f>
        <v>0</v>
      </c>
      <c r="K37" s="34"/>
      <c r="L37" s="51"/>
      <c r="S37" s="34"/>
      <c r="T37" s="34"/>
      <c r="U37" s="34"/>
      <c r="V37" s="34"/>
      <c r="W37" s="34"/>
      <c r="X37" s="34"/>
      <c r="Y37" s="34"/>
      <c r="Z37" s="34"/>
      <c r="AA37" s="34"/>
      <c r="AB37" s="34"/>
      <c r="AC37" s="34"/>
      <c r="AD37" s="34"/>
      <c r="AE37" s="34"/>
    </row>
    <row r="38" spans="1:31" s="2" customFormat="1" ht="14.45" hidden="1" customHeight="1">
      <c r="A38" s="34"/>
      <c r="B38" s="39"/>
      <c r="C38" s="34"/>
      <c r="D38" s="34"/>
      <c r="E38" s="120" t="s">
        <v>47</v>
      </c>
      <c r="F38" s="130">
        <f>ROUND((SUM(BH126:BH206)),  2)</f>
        <v>0</v>
      </c>
      <c r="G38" s="34"/>
      <c r="H38" s="34"/>
      <c r="I38" s="131">
        <v>0.15</v>
      </c>
      <c r="J38" s="130">
        <f>0</f>
        <v>0</v>
      </c>
      <c r="K38" s="34"/>
      <c r="L38" s="51"/>
      <c r="S38" s="34"/>
      <c r="T38" s="34"/>
      <c r="U38" s="34"/>
      <c r="V38" s="34"/>
      <c r="W38" s="34"/>
      <c r="X38" s="34"/>
      <c r="Y38" s="34"/>
      <c r="Z38" s="34"/>
      <c r="AA38" s="34"/>
      <c r="AB38" s="34"/>
      <c r="AC38" s="34"/>
      <c r="AD38" s="34"/>
      <c r="AE38" s="34"/>
    </row>
    <row r="39" spans="1:31" s="2" customFormat="1" ht="14.45" hidden="1" customHeight="1">
      <c r="A39" s="34"/>
      <c r="B39" s="39"/>
      <c r="C39" s="34"/>
      <c r="D39" s="34"/>
      <c r="E39" s="120" t="s">
        <v>48</v>
      </c>
      <c r="F39" s="130">
        <f>ROUND((SUM(BI126:BI206)),  2)</f>
        <v>0</v>
      </c>
      <c r="G39" s="34"/>
      <c r="H39" s="34"/>
      <c r="I39" s="131">
        <v>0</v>
      </c>
      <c r="J39" s="130">
        <f>0</f>
        <v>0</v>
      </c>
      <c r="K39" s="34"/>
      <c r="L39" s="51"/>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2" customFormat="1" ht="25.35" customHeight="1">
      <c r="A41" s="34"/>
      <c r="B41" s="39"/>
      <c r="C41" s="132"/>
      <c r="D41" s="133" t="s">
        <v>49</v>
      </c>
      <c r="E41" s="134"/>
      <c r="F41" s="134"/>
      <c r="G41" s="135" t="s">
        <v>50</v>
      </c>
      <c r="H41" s="136" t="s">
        <v>51</v>
      </c>
      <c r="I41" s="134"/>
      <c r="J41" s="137">
        <f>SUM(J32:J39)</f>
        <v>0</v>
      </c>
      <c r="K41" s="138"/>
      <c r="L41" s="51"/>
      <c r="S41" s="34"/>
      <c r="T41" s="34"/>
      <c r="U41" s="34"/>
      <c r="V41" s="34"/>
      <c r="W41" s="34"/>
      <c r="X41" s="34"/>
      <c r="Y41" s="34"/>
      <c r="Z41" s="34"/>
      <c r="AA41" s="34"/>
      <c r="AB41" s="34"/>
      <c r="AC41" s="34"/>
      <c r="AD41" s="34"/>
      <c r="AE41" s="34"/>
    </row>
    <row r="42" spans="1:31" s="2" customFormat="1" ht="14.4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1:31" s="1" customFormat="1" ht="14.45" customHeight="1">
      <c r="B43" s="20"/>
      <c r="L43" s="20"/>
    </row>
    <row r="44" spans="1:31" s="1" customFormat="1" ht="14.45" customHeight="1">
      <c r="B44" s="20"/>
      <c r="L44" s="20"/>
    </row>
    <row r="45" spans="1:31" s="1" customFormat="1" ht="14.45" customHeight="1">
      <c r="B45" s="20"/>
      <c r="L45" s="20"/>
    </row>
    <row r="46" spans="1:31" s="1" customFormat="1" ht="14.45" customHeight="1">
      <c r="B46" s="20"/>
      <c r="L46" s="20"/>
    </row>
    <row r="47" spans="1:31" s="1" customFormat="1" ht="14.45" customHeight="1">
      <c r="B47" s="20"/>
      <c r="L47" s="20"/>
    </row>
    <row r="48" spans="1:31" s="1" customFormat="1" ht="14.45" customHeight="1">
      <c r="B48" s="20"/>
      <c r="L48" s="20"/>
    </row>
    <row r="49" spans="1:31" s="1" customFormat="1" ht="14.45" customHeight="1">
      <c r="B49" s="20"/>
      <c r="L49" s="20"/>
    </row>
    <row r="50" spans="1:31" s="2" customFormat="1" ht="14.45" customHeight="1">
      <c r="B50" s="51"/>
      <c r="D50" s="139" t="s">
        <v>52</v>
      </c>
      <c r="E50" s="140"/>
      <c r="F50" s="140"/>
      <c r="G50" s="139" t="s">
        <v>53</v>
      </c>
      <c r="H50" s="140"/>
      <c r="I50" s="140"/>
      <c r="J50" s="140"/>
      <c r="K50" s="140"/>
      <c r="L50" s="51"/>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4"/>
      <c r="B61" s="39"/>
      <c r="C61" s="34"/>
      <c r="D61" s="141" t="s">
        <v>54</v>
      </c>
      <c r="E61" s="142"/>
      <c r="F61" s="143" t="s">
        <v>55</v>
      </c>
      <c r="G61" s="141" t="s">
        <v>54</v>
      </c>
      <c r="H61" s="142"/>
      <c r="I61" s="142"/>
      <c r="J61" s="144" t="s">
        <v>55</v>
      </c>
      <c r="K61" s="142"/>
      <c r="L61" s="51"/>
      <c r="S61" s="34"/>
      <c r="T61" s="34"/>
      <c r="U61" s="34"/>
      <c r="V61" s="34"/>
      <c r="W61" s="34"/>
      <c r="X61" s="34"/>
      <c r="Y61" s="34"/>
      <c r="Z61" s="34"/>
      <c r="AA61" s="34"/>
      <c r="AB61" s="34"/>
      <c r="AC61" s="34"/>
      <c r="AD61" s="34"/>
      <c r="AE61" s="34"/>
    </row>
    <row r="62" spans="1:31" ht="11.25">
      <c r="B62" s="20"/>
      <c r="L62" s="20"/>
    </row>
    <row r="63" spans="1:31" ht="11.25">
      <c r="B63" s="20"/>
      <c r="L63" s="20"/>
    </row>
    <row r="64" spans="1:31" ht="11.25">
      <c r="B64" s="20"/>
      <c r="L64" s="20"/>
    </row>
    <row r="65" spans="1:31" s="2" customFormat="1" ht="12.75">
      <c r="A65" s="34"/>
      <c r="B65" s="39"/>
      <c r="C65" s="34"/>
      <c r="D65" s="139" t="s">
        <v>56</v>
      </c>
      <c r="E65" s="145"/>
      <c r="F65" s="145"/>
      <c r="G65" s="139" t="s">
        <v>57</v>
      </c>
      <c r="H65" s="145"/>
      <c r="I65" s="145"/>
      <c r="J65" s="145"/>
      <c r="K65" s="145"/>
      <c r="L65" s="51"/>
      <c r="S65" s="34"/>
      <c r="T65" s="34"/>
      <c r="U65" s="34"/>
      <c r="V65" s="34"/>
      <c r="W65" s="34"/>
      <c r="X65" s="34"/>
      <c r="Y65" s="34"/>
      <c r="Z65" s="34"/>
      <c r="AA65" s="34"/>
      <c r="AB65" s="34"/>
      <c r="AC65" s="34"/>
      <c r="AD65" s="34"/>
      <c r="AE65" s="34"/>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4"/>
      <c r="B76" s="39"/>
      <c r="C76" s="34"/>
      <c r="D76" s="141" t="s">
        <v>54</v>
      </c>
      <c r="E76" s="142"/>
      <c r="F76" s="143" t="s">
        <v>55</v>
      </c>
      <c r="G76" s="141" t="s">
        <v>54</v>
      </c>
      <c r="H76" s="142"/>
      <c r="I76" s="142"/>
      <c r="J76" s="144" t="s">
        <v>55</v>
      </c>
      <c r="K76" s="142"/>
      <c r="L76" s="51"/>
      <c r="S76" s="34"/>
      <c r="T76" s="34"/>
      <c r="U76" s="34"/>
      <c r="V76" s="34"/>
      <c r="W76" s="34"/>
      <c r="X76" s="34"/>
      <c r="Y76" s="34"/>
      <c r="Z76" s="34"/>
      <c r="AA76" s="34"/>
      <c r="AB76" s="34"/>
      <c r="AC76" s="34"/>
      <c r="AD76" s="34"/>
      <c r="AE76" s="34"/>
    </row>
    <row r="77" spans="1:31" s="2" customFormat="1" ht="14.45" customHeight="1">
      <c r="A77" s="34"/>
      <c r="B77" s="146"/>
      <c r="C77" s="147"/>
      <c r="D77" s="147"/>
      <c r="E77" s="147"/>
      <c r="F77" s="147"/>
      <c r="G77" s="147"/>
      <c r="H77" s="147"/>
      <c r="I77" s="147"/>
      <c r="J77" s="147"/>
      <c r="K77" s="147"/>
      <c r="L77" s="51"/>
      <c r="S77" s="34"/>
      <c r="T77" s="34"/>
      <c r="U77" s="34"/>
      <c r="V77" s="34"/>
      <c r="W77" s="34"/>
      <c r="X77" s="34"/>
      <c r="Y77" s="34"/>
      <c r="Z77" s="34"/>
      <c r="AA77" s="34"/>
      <c r="AB77" s="34"/>
      <c r="AC77" s="34"/>
      <c r="AD77" s="34"/>
      <c r="AE77" s="34"/>
    </row>
    <row r="81" spans="1:31" s="2" customFormat="1" ht="6.95" customHeight="1">
      <c r="A81" s="34"/>
      <c r="B81" s="148"/>
      <c r="C81" s="149"/>
      <c r="D81" s="149"/>
      <c r="E81" s="149"/>
      <c r="F81" s="149"/>
      <c r="G81" s="149"/>
      <c r="H81" s="149"/>
      <c r="I81" s="149"/>
      <c r="J81" s="149"/>
      <c r="K81" s="149"/>
      <c r="L81" s="51"/>
      <c r="S81" s="34"/>
      <c r="T81" s="34"/>
      <c r="U81" s="34"/>
      <c r="V81" s="34"/>
      <c r="W81" s="34"/>
      <c r="X81" s="34"/>
      <c r="Y81" s="34"/>
      <c r="Z81" s="34"/>
      <c r="AA81" s="34"/>
      <c r="AB81" s="34"/>
      <c r="AC81" s="34"/>
      <c r="AD81" s="34"/>
      <c r="AE81" s="34"/>
    </row>
    <row r="82" spans="1:31" s="2" customFormat="1" ht="24.95" customHeight="1">
      <c r="A82" s="34"/>
      <c r="B82" s="35"/>
      <c r="C82" s="23" t="s">
        <v>157</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33" t="str">
        <f>E7</f>
        <v>Příprava Území-Lokalita Petra Cingra ve Starém Bohumíně</v>
      </c>
      <c r="F85" s="334"/>
      <c r="G85" s="334"/>
      <c r="H85" s="334"/>
      <c r="I85" s="36"/>
      <c r="J85" s="36"/>
      <c r="K85" s="36"/>
      <c r="L85" s="51"/>
      <c r="S85" s="34"/>
      <c r="T85" s="34"/>
      <c r="U85" s="34"/>
      <c r="V85" s="34"/>
      <c r="W85" s="34"/>
      <c r="X85" s="34"/>
      <c r="Y85" s="34"/>
      <c r="Z85" s="34"/>
      <c r="AA85" s="34"/>
      <c r="AB85" s="34"/>
      <c r="AC85" s="34"/>
      <c r="AD85" s="34"/>
      <c r="AE85" s="34"/>
    </row>
    <row r="86" spans="1:31" s="1" customFormat="1" ht="12" customHeight="1">
      <c r="B86" s="21"/>
      <c r="C86" s="29" t="s">
        <v>153</v>
      </c>
      <c r="D86" s="22"/>
      <c r="E86" s="22"/>
      <c r="F86" s="22"/>
      <c r="G86" s="22"/>
      <c r="H86" s="22"/>
      <c r="I86" s="22"/>
      <c r="J86" s="22"/>
      <c r="K86" s="22"/>
      <c r="L86" s="20"/>
    </row>
    <row r="87" spans="1:31" s="2" customFormat="1" ht="16.5" customHeight="1">
      <c r="A87" s="34"/>
      <c r="B87" s="35"/>
      <c r="C87" s="36"/>
      <c r="D87" s="36"/>
      <c r="E87" s="333" t="s">
        <v>1544</v>
      </c>
      <c r="F87" s="335"/>
      <c r="G87" s="335"/>
      <c r="H87" s="335"/>
      <c r="I87" s="36"/>
      <c r="J87" s="36"/>
      <c r="K87" s="36"/>
      <c r="L87" s="51"/>
      <c r="S87" s="34"/>
      <c r="T87" s="34"/>
      <c r="U87" s="34"/>
      <c r="V87" s="34"/>
      <c r="W87" s="34"/>
      <c r="X87" s="34"/>
      <c r="Y87" s="34"/>
      <c r="Z87" s="34"/>
      <c r="AA87" s="34"/>
      <c r="AB87" s="34"/>
      <c r="AC87" s="34"/>
      <c r="AD87" s="34"/>
      <c r="AE87" s="34"/>
    </row>
    <row r="88" spans="1:31" s="2" customFormat="1" ht="12" customHeight="1">
      <c r="A88" s="34"/>
      <c r="B88" s="35"/>
      <c r="C88" s="29" t="s">
        <v>155</v>
      </c>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6.5" customHeight="1">
      <c r="A89" s="34"/>
      <c r="B89" s="35"/>
      <c r="C89" s="36"/>
      <c r="D89" s="36"/>
      <c r="E89" s="286" t="str">
        <f>E11</f>
        <v>61 - Plynovodní přípolky</v>
      </c>
      <c r="F89" s="335"/>
      <c r="G89" s="335"/>
      <c r="H89" s="335"/>
      <c r="I89" s="36"/>
      <c r="J89" s="36"/>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2" customHeight="1">
      <c r="A91" s="34"/>
      <c r="B91" s="35"/>
      <c r="C91" s="29" t="s">
        <v>20</v>
      </c>
      <c r="D91" s="36"/>
      <c r="E91" s="36"/>
      <c r="F91" s="27" t="str">
        <f>F14</f>
        <v xml:space="preserve"> </v>
      </c>
      <c r="G91" s="36"/>
      <c r="H91" s="36"/>
      <c r="I91" s="29" t="s">
        <v>22</v>
      </c>
      <c r="J91" s="66" t="str">
        <f>IF(J14="","",J14)</f>
        <v>4. 5. 2021</v>
      </c>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15.2" customHeight="1">
      <c r="A93" s="34"/>
      <c r="B93" s="35"/>
      <c r="C93" s="29" t="s">
        <v>24</v>
      </c>
      <c r="D93" s="36"/>
      <c r="E93" s="36"/>
      <c r="F93" s="27" t="str">
        <f>E17</f>
        <v>Město Bohumín</v>
      </c>
      <c r="G93" s="36"/>
      <c r="H93" s="36"/>
      <c r="I93" s="29" t="s">
        <v>30</v>
      </c>
      <c r="J93" s="32" t="str">
        <f>E23</f>
        <v>SPAN s. r. o.</v>
      </c>
      <c r="K93" s="36"/>
      <c r="L93" s="51"/>
      <c r="S93" s="34"/>
      <c r="T93" s="34"/>
      <c r="U93" s="34"/>
      <c r="V93" s="34"/>
      <c r="W93" s="34"/>
      <c r="X93" s="34"/>
      <c r="Y93" s="34"/>
      <c r="Z93" s="34"/>
      <c r="AA93" s="34"/>
      <c r="AB93" s="34"/>
      <c r="AC93" s="34"/>
      <c r="AD93" s="34"/>
      <c r="AE93" s="34"/>
    </row>
    <row r="94" spans="1:31" s="2" customFormat="1" ht="15.2" customHeight="1">
      <c r="A94" s="34"/>
      <c r="B94" s="35"/>
      <c r="C94" s="29" t="s">
        <v>28</v>
      </c>
      <c r="D94" s="36"/>
      <c r="E94" s="36"/>
      <c r="F94" s="27" t="str">
        <f>IF(E20="","",E20)</f>
        <v>Vyplň údaj</v>
      </c>
      <c r="G94" s="36"/>
      <c r="H94" s="36"/>
      <c r="I94" s="29" t="s">
        <v>34</v>
      </c>
      <c r="J94" s="32" t="str">
        <f>E26</f>
        <v>Ladislav Pekárek</v>
      </c>
      <c r="K94" s="36"/>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31" s="2" customFormat="1" ht="29.25" customHeight="1">
      <c r="A96" s="34"/>
      <c r="B96" s="35"/>
      <c r="C96" s="150" t="s">
        <v>158</v>
      </c>
      <c r="D96" s="151"/>
      <c r="E96" s="151"/>
      <c r="F96" s="151"/>
      <c r="G96" s="151"/>
      <c r="H96" s="151"/>
      <c r="I96" s="151"/>
      <c r="J96" s="152" t="s">
        <v>159</v>
      </c>
      <c r="K96" s="151"/>
      <c r="L96" s="51"/>
      <c r="S96" s="34"/>
      <c r="T96" s="34"/>
      <c r="U96" s="34"/>
      <c r="V96" s="34"/>
      <c r="W96" s="34"/>
      <c r="X96" s="34"/>
      <c r="Y96" s="34"/>
      <c r="Z96" s="34"/>
      <c r="AA96" s="34"/>
      <c r="AB96" s="34"/>
      <c r="AC96" s="34"/>
      <c r="AD96" s="34"/>
      <c r="AE96" s="34"/>
    </row>
    <row r="97" spans="1:47"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47" s="2" customFormat="1" ht="22.9" customHeight="1">
      <c r="A98" s="34"/>
      <c r="B98" s="35"/>
      <c r="C98" s="153" t="s">
        <v>160</v>
      </c>
      <c r="D98" s="36"/>
      <c r="E98" s="36"/>
      <c r="F98" s="36"/>
      <c r="G98" s="36"/>
      <c r="H98" s="36"/>
      <c r="I98" s="36"/>
      <c r="J98" s="84">
        <f>J126</f>
        <v>0</v>
      </c>
      <c r="K98" s="36"/>
      <c r="L98" s="51"/>
      <c r="S98" s="34"/>
      <c r="T98" s="34"/>
      <c r="U98" s="34"/>
      <c r="V98" s="34"/>
      <c r="W98" s="34"/>
      <c r="X98" s="34"/>
      <c r="Y98" s="34"/>
      <c r="Z98" s="34"/>
      <c r="AA98" s="34"/>
      <c r="AB98" s="34"/>
      <c r="AC98" s="34"/>
      <c r="AD98" s="34"/>
      <c r="AE98" s="34"/>
      <c r="AU98" s="17" t="s">
        <v>161</v>
      </c>
    </row>
    <row r="99" spans="1:47" s="9" customFormat="1" ht="24.95" customHeight="1">
      <c r="B99" s="154"/>
      <c r="C99" s="155"/>
      <c r="D99" s="156" t="s">
        <v>162</v>
      </c>
      <c r="E99" s="157"/>
      <c r="F99" s="157"/>
      <c r="G99" s="157"/>
      <c r="H99" s="157"/>
      <c r="I99" s="157"/>
      <c r="J99" s="158">
        <f>J127</f>
        <v>0</v>
      </c>
      <c r="K99" s="155"/>
      <c r="L99" s="159"/>
    </row>
    <row r="100" spans="1:47" s="9" customFormat="1" ht="24.95" customHeight="1">
      <c r="B100" s="154"/>
      <c r="C100" s="155"/>
      <c r="D100" s="156" t="s">
        <v>163</v>
      </c>
      <c r="E100" s="157"/>
      <c r="F100" s="157"/>
      <c r="G100" s="157"/>
      <c r="H100" s="157"/>
      <c r="I100" s="157"/>
      <c r="J100" s="158">
        <f>J181</f>
        <v>0</v>
      </c>
      <c r="K100" s="155"/>
      <c r="L100" s="159"/>
    </row>
    <row r="101" spans="1:47" s="9" customFormat="1" ht="24.95" customHeight="1">
      <c r="B101" s="154"/>
      <c r="C101" s="155"/>
      <c r="D101" s="156" t="s">
        <v>164</v>
      </c>
      <c r="E101" s="157"/>
      <c r="F101" s="157"/>
      <c r="G101" s="157"/>
      <c r="H101" s="157"/>
      <c r="I101" s="157"/>
      <c r="J101" s="158">
        <f>J185</f>
        <v>0</v>
      </c>
      <c r="K101" s="155"/>
      <c r="L101" s="159"/>
    </row>
    <row r="102" spans="1:47" s="9" customFormat="1" ht="24.95" customHeight="1">
      <c r="B102" s="154"/>
      <c r="C102" s="155"/>
      <c r="D102" s="156" t="s">
        <v>165</v>
      </c>
      <c r="E102" s="157"/>
      <c r="F102" s="157"/>
      <c r="G102" s="157"/>
      <c r="H102" s="157"/>
      <c r="I102" s="157"/>
      <c r="J102" s="158">
        <f>J190</f>
        <v>0</v>
      </c>
      <c r="K102" s="155"/>
      <c r="L102" s="159"/>
    </row>
    <row r="103" spans="1:47" s="9" customFormat="1" ht="24.95" customHeight="1">
      <c r="B103" s="154"/>
      <c r="C103" s="155"/>
      <c r="D103" s="156" t="s">
        <v>166</v>
      </c>
      <c r="E103" s="157"/>
      <c r="F103" s="157"/>
      <c r="G103" s="157"/>
      <c r="H103" s="157"/>
      <c r="I103" s="157"/>
      <c r="J103" s="158">
        <f>J193</f>
        <v>0</v>
      </c>
      <c r="K103" s="155"/>
      <c r="L103" s="159"/>
    </row>
    <row r="104" spans="1:47" s="9" customFormat="1" ht="24.95" customHeight="1">
      <c r="B104" s="154"/>
      <c r="C104" s="155"/>
      <c r="D104" s="156" t="s">
        <v>1546</v>
      </c>
      <c r="E104" s="157"/>
      <c r="F104" s="157"/>
      <c r="G104" s="157"/>
      <c r="H104" s="157"/>
      <c r="I104" s="157"/>
      <c r="J104" s="158">
        <f>J196</f>
        <v>0</v>
      </c>
      <c r="K104" s="155"/>
      <c r="L104" s="159"/>
    </row>
    <row r="105" spans="1:47" s="2" customFormat="1" ht="21.75" customHeight="1">
      <c r="A105" s="34"/>
      <c r="B105" s="35"/>
      <c r="C105" s="36"/>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47" s="2" customFormat="1" ht="6.95" customHeight="1">
      <c r="A106" s="34"/>
      <c r="B106" s="54"/>
      <c r="C106" s="55"/>
      <c r="D106" s="55"/>
      <c r="E106" s="55"/>
      <c r="F106" s="55"/>
      <c r="G106" s="55"/>
      <c r="H106" s="55"/>
      <c r="I106" s="55"/>
      <c r="J106" s="55"/>
      <c r="K106" s="55"/>
      <c r="L106" s="51"/>
      <c r="S106" s="34"/>
      <c r="T106" s="34"/>
      <c r="U106" s="34"/>
      <c r="V106" s="34"/>
      <c r="W106" s="34"/>
      <c r="X106" s="34"/>
      <c r="Y106" s="34"/>
      <c r="Z106" s="34"/>
      <c r="AA106" s="34"/>
      <c r="AB106" s="34"/>
      <c r="AC106" s="34"/>
      <c r="AD106" s="34"/>
      <c r="AE106" s="34"/>
    </row>
    <row r="110" spans="1:47" s="2" customFormat="1" ht="6.95" customHeight="1">
      <c r="A110" s="34"/>
      <c r="B110" s="56"/>
      <c r="C110" s="57"/>
      <c r="D110" s="57"/>
      <c r="E110" s="57"/>
      <c r="F110" s="57"/>
      <c r="G110" s="57"/>
      <c r="H110" s="57"/>
      <c r="I110" s="57"/>
      <c r="J110" s="57"/>
      <c r="K110" s="57"/>
      <c r="L110" s="51"/>
      <c r="S110" s="34"/>
      <c r="T110" s="34"/>
      <c r="U110" s="34"/>
      <c r="V110" s="34"/>
      <c r="W110" s="34"/>
      <c r="X110" s="34"/>
      <c r="Y110" s="34"/>
      <c r="Z110" s="34"/>
      <c r="AA110" s="34"/>
      <c r="AB110" s="34"/>
      <c r="AC110" s="34"/>
      <c r="AD110" s="34"/>
      <c r="AE110" s="34"/>
    </row>
    <row r="111" spans="1:47" s="2" customFormat="1" ht="24.95" customHeight="1">
      <c r="A111" s="34"/>
      <c r="B111" s="35"/>
      <c r="C111" s="23" t="s">
        <v>168</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47" s="2" customFormat="1" ht="6.95"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65" s="2" customFormat="1" ht="12" customHeight="1">
      <c r="A113" s="34"/>
      <c r="B113" s="35"/>
      <c r="C113" s="29" t="s">
        <v>16</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65" s="2" customFormat="1" ht="16.5" customHeight="1">
      <c r="A114" s="34"/>
      <c r="B114" s="35"/>
      <c r="C114" s="36"/>
      <c r="D114" s="36"/>
      <c r="E114" s="333" t="str">
        <f>E7</f>
        <v>Příprava Území-Lokalita Petra Cingra ve Starém Bohumíně</v>
      </c>
      <c r="F114" s="334"/>
      <c r="G114" s="334"/>
      <c r="H114" s="334"/>
      <c r="I114" s="36"/>
      <c r="J114" s="36"/>
      <c r="K114" s="36"/>
      <c r="L114" s="51"/>
      <c r="S114" s="34"/>
      <c r="T114" s="34"/>
      <c r="U114" s="34"/>
      <c r="V114" s="34"/>
      <c r="W114" s="34"/>
      <c r="X114" s="34"/>
      <c r="Y114" s="34"/>
      <c r="Z114" s="34"/>
      <c r="AA114" s="34"/>
      <c r="AB114" s="34"/>
      <c r="AC114" s="34"/>
      <c r="AD114" s="34"/>
      <c r="AE114" s="34"/>
    </row>
    <row r="115" spans="1:65" s="1" customFormat="1" ht="12" customHeight="1">
      <c r="B115" s="21"/>
      <c r="C115" s="29" t="s">
        <v>153</v>
      </c>
      <c r="D115" s="22"/>
      <c r="E115" s="22"/>
      <c r="F115" s="22"/>
      <c r="G115" s="22"/>
      <c r="H115" s="22"/>
      <c r="I115" s="22"/>
      <c r="J115" s="22"/>
      <c r="K115" s="22"/>
      <c r="L115" s="20"/>
    </row>
    <row r="116" spans="1:65" s="2" customFormat="1" ht="16.5" customHeight="1">
      <c r="A116" s="34"/>
      <c r="B116" s="35"/>
      <c r="C116" s="36"/>
      <c r="D116" s="36"/>
      <c r="E116" s="333" t="s">
        <v>1544</v>
      </c>
      <c r="F116" s="335"/>
      <c r="G116" s="335"/>
      <c r="H116" s="335"/>
      <c r="I116" s="36"/>
      <c r="J116" s="36"/>
      <c r="K116" s="36"/>
      <c r="L116" s="51"/>
      <c r="S116" s="34"/>
      <c r="T116" s="34"/>
      <c r="U116" s="34"/>
      <c r="V116" s="34"/>
      <c r="W116" s="34"/>
      <c r="X116" s="34"/>
      <c r="Y116" s="34"/>
      <c r="Z116" s="34"/>
      <c r="AA116" s="34"/>
      <c r="AB116" s="34"/>
      <c r="AC116" s="34"/>
      <c r="AD116" s="34"/>
      <c r="AE116" s="34"/>
    </row>
    <row r="117" spans="1:65" s="2" customFormat="1" ht="12" customHeight="1">
      <c r="A117" s="34"/>
      <c r="B117" s="35"/>
      <c r="C117" s="29" t="s">
        <v>155</v>
      </c>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65" s="2" customFormat="1" ht="16.5" customHeight="1">
      <c r="A118" s="34"/>
      <c r="B118" s="35"/>
      <c r="C118" s="36"/>
      <c r="D118" s="36"/>
      <c r="E118" s="286" t="str">
        <f>E11</f>
        <v>61 - Plynovodní přípolky</v>
      </c>
      <c r="F118" s="335"/>
      <c r="G118" s="335"/>
      <c r="H118" s="335"/>
      <c r="I118" s="36"/>
      <c r="J118" s="36"/>
      <c r="K118" s="36"/>
      <c r="L118" s="51"/>
      <c r="S118" s="34"/>
      <c r="T118" s="34"/>
      <c r="U118" s="34"/>
      <c r="V118" s="34"/>
      <c r="W118" s="34"/>
      <c r="X118" s="34"/>
      <c r="Y118" s="34"/>
      <c r="Z118" s="34"/>
      <c r="AA118" s="34"/>
      <c r="AB118" s="34"/>
      <c r="AC118" s="34"/>
      <c r="AD118" s="34"/>
      <c r="AE118" s="34"/>
    </row>
    <row r="119" spans="1:65" s="2" customFormat="1" ht="6.9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65" s="2" customFormat="1" ht="12" customHeight="1">
      <c r="A120" s="34"/>
      <c r="B120" s="35"/>
      <c r="C120" s="29" t="s">
        <v>20</v>
      </c>
      <c r="D120" s="36"/>
      <c r="E120" s="36"/>
      <c r="F120" s="27" t="str">
        <f>F14</f>
        <v xml:space="preserve"> </v>
      </c>
      <c r="G120" s="36"/>
      <c r="H120" s="36"/>
      <c r="I120" s="29" t="s">
        <v>22</v>
      </c>
      <c r="J120" s="66" t="str">
        <f>IF(J14="","",J14)</f>
        <v>4. 5. 2021</v>
      </c>
      <c r="K120" s="36"/>
      <c r="L120" s="51"/>
      <c r="S120" s="34"/>
      <c r="T120" s="34"/>
      <c r="U120" s="34"/>
      <c r="V120" s="34"/>
      <c r="W120" s="34"/>
      <c r="X120" s="34"/>
      <c r="Y120" s="34"/>
      <c r="Z120" s="34"/>
      <c r="AA120" s="34"/>
      <c r="AB120" s="34"/>
      <c r="AC120" s="34"/>
      <c r="AD120" s="34"/>
      <c r="AE120" s="34"/>
    </row>
    <row r="121" spans="1:65" s="2" customFormat="1" ht="6.95" customHeight="1">
      <c r="A121" s="34"/>
      <c r="B121" s="35"/>
      <c r="C121" s="36"/>
      <c r="D121" s="36"/>
      <c r="E121" s="36"/>
      <c r="F121" s="36"/>
      <c r="G121" s="36"/>
      <c r="H121" s="36"/>
      <c r="I121" s="36"/>
      <c r="J121" s="36"/>
      <c r="K121" s="36"/>
      <c r="L121" s="51"/>
      <c r="S121" s="34"/>
      <c r="T121" s="34"/>
      <c r="U121" s="34"/>
      <c r="V121" s="34"/>
      <c r="W121" s="34"/>
      <c r="X121" s="34"/>
      <c r="Y121" s="34"/>
      <c r="Z121" s="34"/>
      <c r="AA121" s="34"/>
      <c r="AB121" s="34"/>
      <c r="AC121" s="34"/>
      <c r="AD121" s="34"/>
      <c r="AE121" s="34"/>
    </row>
    <row r="122" spans="1:65" s="2" customFormat="1" ht="15.2" customHeight="1">
      <c r="A122" s="34"/>
      <c r="B122" s="35"/>
      <c r="C122" s="29" t="s">
        <v>24</v>
      </c>
      <c r="D122" s="36"/>
      <c r="E122" s="36"/>
      <c r="F122" s="27" t="str">
        <f>E17</f>
        <v>Město Bohumín</v>
      </c>
      <c r="G122" s="36"/>
      <c r="H122" s="36"/>
      <c r="I122" s="29" t="s">
        <v>30</v>
      </c>
      <c r="J122" s="32" t="str">
        <f>E23</f>
        <v>SPAN s. r. o.</v>
      </c>
      <c r="K122" s="36"/>
      <c r="L122" s="51"/>
      <c r="S122" s="34"/>
      <c r="T122" s="34"/>
      <c r="U122" s="34"/>
      <c r="V122" s="34"/>
      <c r="W122" s="34"/>
      <c r="X122" s="34"/>
      <c r="Y122" s="34"/>
      <c r="Z122" s="34"/>
      <c r="AA122" s="34"/>
      <c r="AB122" s="34"/>
      <c r="AC122" s="34"/>
      <c r="AD122" s="34"/>
      <c r="AE122" s="34"/>
    </row>
    <row r="123" spans="1:65" s="2" customFormat="1" ht="15.2" customHeight="1">
      <c r="A123" s="34"/>
      <c r="B123" s="35"/>
      <c r="C123" s="29" t="s">
        <v>28</v>
      </c>
      <c r="D123" s="36"/>
      <c r="E123" s="36"/>
      <c r="F123" s="27" t="str">
        <f>IF(E20="","",E20)</f>
        <v>Vyplň údaj</v>
      </c>
      <c r="G123" s="36"/>
      <c r="H123" s="36"/>
      <c r="I123" s="29" t="s">
        <v>34</v>
      </c>
      <c r="J123" s="32" t="str">
        <f>E26</f>
        <v>Ladislav Pekárek</v>
      </c>
      <c r="K123" s="36"/>
      <c r="L123" s="51"/>
      <c r="S123" s="34"/>
      <c r="T123" s="34"/>
      <c r="U123" s="34"/>
      <c r="V123" s="34"/>
      <c r="W123" s="34"/>
      <c r="X123" s="34"/>
      <c r="Y123" s="34"/>
      <c r="Z123" s="34"/>
      <c r="AA123" s="34"/>
      <c r="AB123" s="34"/>
      <c r="AC123" s="34"/>
      <c r="AD123" s="34"/>
      <c r="AE123" s="34"/>
    </row>
    <row r="124" spans="1:65" s="2" customFormat="1" ht="10.35" customHeight="1">
      <c r="A124" s="34"/>
      <c r="B124" s="35"/>
      <c r="C124" s="36"/>
      <c r="D124" s="36"/>
      <c r="E124" s="36"/>
      <c r="F124" s="36"/>
      <c r="G124" s="36"/>
      <c r="H124" s="36"/>
      <c r="I124" s="36"/>
      <c r="J124" s="36"/>
      <c r="K124" s="36"/>
      <c r="L124" s="51"/>
      <c r="S124" s="34"/>
      <c r="T124" s="34"/>
      <c r="U124" s="34"/>
      <c r="V124" s="34"/>
      <c r="W124" s="34"/>
      <c r="X124" s="34"/>
      <c r="Y124" s="34"/>
      <c r="Z124" s="34"/>
      <c r="AA124" s="34"/>
      <c r="AB124" s="34"/>
      <c r="AC124" s="34"/>
      <c r="AD124" s="34"/>
      <c r="AE124" s="34"/>
    </row>
    <row r="125" spans="1:65" s="10" customFormat="1" ht="29.25" customHeight="1">
      <c r="A125" s="160"/>
      <c r="B125" s="161"/>
      <c r="C125" s="162" t="s">
        <v>169</v>
      </c>
      <c r="D125" s="163" t="s">
        <v>64</v>
      </c>
      <c r="E125" s="163" t="s">
        <v>60</v>
      </c>
      <c r="F125" s="163" t="s">
        <v>61</v>
      </c>
      <c r="G125" s="163" t="s">
        <v>170</v>
      </c>
      <c r="H125" s="163" t="s">
        <v>171</v>
      </c>
      <c r="I125" s="163" t="s">
        <v>172</v>
      </c>
      <c r="J125" s="163" t="s">
        <v>159</v>
      </c>
      <c r="K125" s="164" t="s">
        <v>173</v>
      </c>
      <c r="L125" s="165"/>
      <c r="M125" s="75" t="s">
        <v>1</v>
      </c>
      <c r="N125" s="76" t="s">
        <v>43</v>
      </c>
      <c r="O125" s="76" t="s">
        <v>174</v>
      </c>
      <c r="P125" s="76" t="s">
        <v>175</v>
      </c>
      <c r="Q125" s="76" t="s">
        <v>176</v>
      </c>
      <c r="R125" s="76" t="s">
        <v>177</v>
      </c>
      <c r="S125" s="76" t="s">
        <v>178</v>
      </c>
      <c r="T125" s="77" t="s">
        <v>179</v>
      </c>
      <c r="U125" s="160"/>
      <c r="V125" s="160"/>
      <c r="W125" s="160"/>
      <c r="X125" s="160"/>
      <c r="Y125" s="160"/>
      <c r="Z125" s="160"/>
      <c r="AA125" s="160"/>
      <c r="AB125" s="160"/>
      <c r="AC125" s="160"/>
      <c r="AD125" s="160"/>
      <c r="AE125" s="160"/>
    </row>
    <row r="126" spans="1:65" s="2" customFormat="1" ht="22.9" customHeight="1">
      <c r="A126" s="34"/>
      <c r="B126" s="35"/>
      <c r="C126" s="82" t="s">
        <v>180</v>
      </c>
      <c r="D126" s="36"/>
      <c r="E126" s="36"/>
      <c r="F126" s="36"/>
      <c r="G126" s="36"/>
      <c r="H126" s="36"/>
      <c r="I126" s="36"/>
      <c r="J126" s="166">
        <f>BK126</f>
        <v>0</v>
      </c>
      <c r="K126" s="36"/>
      <c r="L126" s="39"/>
      <c r="M126" s="78"/>
      <c r="N126" s="167"/>
      <c r="O126" s="79"/>
      <c r="P126" s="168">
        <f>P127+P181+P185+P190+P193+P196</f>
        <v>0</v>
      </c>
      <c r="Q126" s="79"/>
      <c r="R126" s="168">
        <f>R127+R181+R185+R190+R193+R196</f>
        <v>37.146308640000008</v>
      </c>
      <c r="S126" s="79"/>
      <c r="T126" s="169">
        <f>T127+T181+T185+T190+T193+T196</f>
        <v>0</v>
      </c>
      <c r="U126" s="34"/>
      <c r="V126" s="34"/>
      <c r="W126" s="34"/>
      <c r="X126" s="34"/>
      <c r="Y126" s="34"/>
      <c r="Z126" s="34"/>
      <c r="AA126" s="34"/>
      <c r="AB126" s="34"/>
      <c r="AC126" s="34"/>
      <c r="AD126" s="34"/>
      <c r="AE126" s="34"/>
      <c r="AT126" s="17" t="s">
        <v>78</v>
      </c>
      <c r="AU126" s="17" t="s">
        <v>161</v>
      </c>
      <c r="BK126" s="170">
        <f>BK127+BK181+BK185+BK190+BK193+BK196</f>
        <v>0</v>
      </c>
    </row>
    <row r="127" spans="1:65" s="11" customFormat="1" ht="25.9" customHeight="1">
      <c r="B127" s="171"/>
      <c r="C127" s="172"/>
      <c r="D127" s="173" t="s">
        <v>78</v>
      </c>
      <c r="E127" s="174" t="s">
        <v>86</v>
      </c>
      <c r="F127" s="174" t="s">
        <v>181</v>
      </c>
      <c r="G127" s="172"/>
      <c r="H127" s="172"/>
      <c r="I127" s="175"/>
      <c r="J127" s="176">
        <f>BK127</f>
        <v>0</v>
      </c>
      <c r="K127" s="172"/>
      <c r="L127" s="177"/>
      <c r="M127" s="178"/>
      <c r="N127" s="179"/>
      <c r="O127" s="179"/>
      <c r="P127" s="180">
        <f>SUM(P128:P180)</f>
        <v>0</v>
      </c>
      <c r="Q127" s="179"/>
      <c r="R127" s="180">
        <f>SUM(R128:R180)</f>
        <v>0</v>
      </c>
      <c r="S127" s="179"/>
      <c r="T127" s="181">
        <f>SUM(T128:T180)</f>
        <v>0</v>
      </c>
      <c r="AR127" s="182" t="s">
        <v>86</v>
      </c>
      <c r="AT127" s="183" t="s">
        <v>78</v>
      </c>
      <c r="AU127" s="183" t="s">
        <v>79</v>
      </c>
      <c r="AY127" s="182" t="s">
        <v>182</v>
      </c>
      <c r="BK127" s="184">
        <f>SUM(BK128:BK180)</f>
        <v>0</v>
      </c>
    </row>
    <row r="128" spans="1:65" s="2" customFormat="1" ht="37.9" customHeight="1">
      <c r="A128" s="34"/>
      <c r="B128" s="35"/>
      <c r="C128" s="185" t="s">
        <v>86</v>
      </c>
      <c r="D128" s="185" t="s">
        <v>183</v>
      </c>
      <c r="E128" s="186" t="s">
        <v>1175</v>
      </c>
      <c r="F128" s="187" t="s">
        <v>1176</v>
      </c>
      <c r="G128" s="188" t="s">
        <v>135</v>
      </c>
      <c r="H128" s="189">
        <v>139.19999999999999</v>
      </c>
      <c r="I128" s="190"/>
      <c r="J128" s="191">
        <f>ROUND(I128*H128,2)</f>
        <v>0</v>
      </c>
      <c r="K128" s="187" t="s">
        <v>186</v>
      </c>
      <c r="L128" s="39"/>
      <c r="M128" s="192" t="s">
        <v>1</v>
      </c>
      <c r="N128" s="193" t="s">
        <v>44</v>
      </c>
      <c r="O128" s="71"/>
      <c r="P128" s="194">
        <f>O128*H128</f>
        <v>0</v>
      </c>
      <c r="Q128" s="194">
        <v>0</v>
      </c>
      <c r="R128" s="194">
        <f>Q128*H128</f>
        <v>0</v>
      </c>
      <c r="S128" s="194">
        <v>0</v>
      </c>
      <c r="T128" s="195">
        <f>S128*H128</f>
        <v>0</v>
      </c>
      <c r="U128" s="34"/>
      <c r="V128" s="34"/>
      <c r="W128" s="34"/>
      <c r="X128" s="34"/>
      <c r="Y128" s="34"/>
      <c r="Z128" s="34"/>
      <c r="AA128" s="34"/>
      <c r="AB128" s="34"/>
      <c r="AC128" s="34"/>
      <c r="AD128" s="34"/>
      <c r="AE128" s="34"/>
      <c r="AR128" s="196" t="s">
        <v>187</v>
      </c>
      <c r="AT128" s="196" t="s">
        <v>183</v>
      </c>
      <c r="AU128" s="196" t="s">
        <v>86</v>
      </c>
      <c r="AY128" s="17" t="s">
        <v>182</v>
      </c>
      <c r="BE128" s="197">
        <f>IF(N128="základní",J128,0)</f>
        <v>0</v>
      </c>
      <c r="BF128" s="197">
        <f>IF(N128="snížená",J128,0)</f>
        <v>0</v>
      </c>
      <c r="BG128" s="197">
        <f>IF(N128="zákl. přenesená",J128,0)</f>
        <v>0</v>
      </c>
      <c r="BH128" s="197">
        <f>IF(N128="sníž. přenesená",J128,0)</f>
        <v>0</v>
      </c>
      <c r="BI128" s="197">
        <f>IF(N128="nulová",J128,0)</f>
        <v>0</v>
      </c>
      <c r="BJ128" s="17" t="s">
        <v>86</v>
      </c>
      <c r="BK128" s="197">
        <f>ROUND(I128*H128,2)</f>
        <v>0</v>
      </c>
      <c r="BL128" s="17" t="s">
        <v>187</v>
      </c>
      <c r="BM128" s="196" t="s">
        <v>1650</v>
      </c>
    </row>
    <row r="129" spans="1:65" s="2" customFormat="1" ht="39">
      <c r="A129" s="34"/>
      <c r="B129" s="35"/>
      <c r="C129" s="36"/>
      <c r="D129" s="198" t="s">
        <v>189</v>
      </c>
      <c r="E129" s="36"/>
      <c r="F129" s="199" t="s">
        <v>587</v>
      </c>
      <c r="G129" s="36"/>
      <c r="H129" s="36"/>
      <c r="I129" s="200"/>
      <c r="J129" s="36"/>
      <c r="K129" s="36"/>
      <c r="L129" s="39"/>
      <c r="M129" s="201"/>
      <c r="N129" s="202"/>
      <c r="O129" s="71"/>
      <c r="P129" s="71"/>
      <c r="Q129" s="71"/>
      <c r="R129" s="71"/>
      <c r="S129" s="71"/>
      <c r="T129" s="72"/>
      <c r="U129" s="34"/>
      <c r="V129" s="34"/>
      <c r="W129" s="34"/>
      <c r="X129" s="34"/>
      <c r="Y129" s="34"/>
      <c r="Z129" s="34"/>
      <c r="AA129" s="34"/>
      <c r="AB129" s="34"/>
      <c r="AC129" s="34"/>
      <c r="AD129" s="34"/>
      <c r="AE129" s="34"/>
      <c r="AT129" s="17" t="s">
        <v>189</v>
      </c>
      <c r="AU129" s="17" t="s">
        <v>86</v>
      </c>
    </row>
    <row r="130" spans="1:65" s="12" customFormat="1" ht="11.25">
      <c r="B130" s="203"/>
      <c r="C130" s="204"/>
      <c r="D130" s="198" t="s">
        <v>191</v>
      </c>
      <c r="E130" s="205" t="s">
        <v>1</v>
      </c>
      <c r="F130" s="206" t="s">
        <v>1651</v>
      </c>
      <c r="G130" s="204"/>
      <c r="H130" s="205" t="s">
        <v>1</v>
      </c>
      <c r="I130" s="207"/>
      <c r="J130" s="204"/>
      <c r="K130" s="204"/>
      <c r="L130" s="208"/>
      <c r="M130" s="209"/>
      <c r="N130" s="210"/>
      <c r="O130" s="210"/>
      <c r="P130" s="210"/>
      <c r="Q130" s="210"/>
      <c r="R130" s="210"/>
      <c r="S130" s="210"/>
      <c r="T130" s="211"/>
      <c r="AT130" s="212" t="s">
        <v>191</v>
      </c>
      <c r="AU130" s="212" t="s">
        <v>86</v>
      </c>
      <c r="AV130" s="12" t="s">
        <v>86</v>
      </c>
      <c r="AW130" s="12" t="s">
        <v>33</v>
      </c>
      <c r="AX130" s="12" t="s">
        <v>79</v>
      </c>
      <c r="AY130" s="212" t="s">
        <v>182</v>
      </c>
    </row>
    <row r="131" spans="1:65" s="13" customFormat="1" ht="11.25">
      <c r="B131" s="213"/>
      <c r="C131" s="214"/>
      <c r="D131" s="198" t="s">
        <v>191</v>
      </c>
      <c r="E131" s="215" t="s">
        <v>1</v>
      </c>
      <c r="F131" s="216" t="s">
        <v>1652</v>
      </c>
      <c r="G131" s="214"/>
      <c r="H131" s="217">
        <v>139.19999999999999</v>
      </c>
      <c r="I131" s="218"/>
      <c r="J131" s="214"/>
      <c r="K131" s="214"/>
      <c r="L131" s="219"/>
      <c r="M131" s="220"/>
      <c r="N131" s="221"/>
      <c r="O131" s="221"/>
      <c r="P131" s="221"/>
      <c r="Q131" s="221"/>
      <c r="R131" s="221"/>
      <c r="S131" s="221"/>
      <c r="T131" s="222"/>
      <c r="AT131" s="223" t="s">
        <v>191</v>
      </c>
      <c r="AU131" s="223" t="s">
        <v>86</v>
      </c>
      <c r="AV131" s="13" t="s">
        <v>88</v>
      </c>
      <c r="AW131" s="13" t="s">
        <v>33</v>
      </c>
      <c r="AX131" s="13" t="s">
        <v>79</v>
      </c>
      <c r="AY131" s="223" t="s">
        <v>182</v>
      </c>
    </row>
    <row r="132" spans="1:65" s="14" customFormat="1" ht="11.25">
      <c r="B132" s="224"/>
      <c r="C132" s="225"/>
      <c r="D132" s="198" t="s">
        <v>191</v>
      </c>
      <c r="E132" s="226" t="s">
        <v>133</v>
      </c>
      <c r="F132" s="227" t="s">
        <v>298</v>
      </c>
      <c r="G132" s="225"/>
      <c r="H132" s="228">
        <v>139.19999999999999</v>
      </c>
      <c r="I132" s="229"/>
      <c r="J132" s="225"/>
      <c r="K132" s="225"/>
      <c r="L132" s="230"/>
      <c r="M132" s="231"/>
      <c r="N132" s="232"/>
      <c r="O132" s="232"/>
      <c r="P132" s="232"/>
      <c r="Q132" s="232"/>
      <c r="R132" s="232"/>
      <c r="S132" s="232"/>
      <c r="T132" s="233"/>
      <c r="AT132" s="234" t="s">
        <v>191</v>
      </c>
      <c r="AU132" s="234" t="s">
        <v>86</v>
      </c>
      <c r="AV132" s="14" t="s">
        <v>187</v>
      </c>
      <c r="AW132" s="14" t="s">
        <v>33</v>
      </c>
      <c r="AX132" s="14" t="s">
        <v>86</v>
      </c>
      <c r="AY132" s="234" t="s">
        <v>182</v>
      </c>
    </row>
    <row r="133" spans="1:65" s="2" customFormat="1" ht="37.9" customHeight="1">
      <c r="A133" s="34"/>
      <c r="B133" s="35"/>
      <c r="C133" s="185" t="s">
        <v>88</v>
      </c>
      <c r="D133" s="185" t="s">
        <v>183</v>
      </c>
      <c r="E133" s="186" t="s">
        <v>1653</v>
      </c>
      <c r="F133" s="187" t="s">
        <v>1654</v>
      </c>
      <c r="G133" s="188" t="s">
        <v>135</v>
      </c>
      <c r="H133" s="189">
        <v>14.976000000000001</v>
      </c>
      <c r="I133" s="190"/>
      <c r="J133" s="191">
        <f>ROUND(I133*H133,2)</f>
        <v>0</v>
      </c>
      <c r="K133" s="187" t="s">
        <v>186</v>
      </c>
      <c r="L133" s="39"/>
      <c r="M133" s="192" t="s">
        <v>1</v>
      </c>
      <c r="N133" s="193" t="s">
        <v>44</v>
      </c>
      <c r="O133" s="71"/>
      <c r="P133" s="194">
        <f>O133*H133</f>
        <v>0</v>
      </c>
      <c r="Q133" s="194">
        <v>0</v>
      </c>
      <c r="R133" s="194">
        <f>Q133*H133</f>
        <v>0</v>
      </c>
      <c r="S133" s="194">
        <v>0</v>
      </c>
      <c r="T133" s="195">
        <f>S133*H133</f>
        <v>0</v>
      </c>
      <c r="U133" s="34"/>
      <c r="V133" s="34"/>
      <c r="W133" s="34"/>
      <c r="X133" s="34"/>
      <c r="Y133" s="34"/>
      <c r="Z133" s="34"/>
      <c r="AA133" s="34"/>
      <c r="AB133" s="34"/>
      <c r="AC133" s="34"/>
      <c r="AD133" s="34"/>
      <c r="AE133" s="34"/>
      <c r="AR133" s="196" t="s">
        <v>187</v>
      </c>
      <c r="AT133" s="196" t="s">
        <v>183</v>
      </c>
      <c r="AU133" s="196" t="s">
        <v>86</v>
      </c>
      <c r="AY133" s="17" t="s">
        <v>182</v>
      </c>
      <c r="BE133" s="197">
        <f>IF(N133="základní",J133,0)</f>
        <v>0</v>
      </c>
      <c r="BF133" s="197">
        <f>IF(N133="snížená",J133,0)</f>
        <v>0</v>
      </c>
      <c r="BG133" s="197">
        <f>IF(N133="zákl. přenesená",J133,0)</f>
        <v>0</v>
      </c>
      <c r="BH133" s="197">
        <f>IF(N133="sníž. přenesená",J133,0)</f>
        <v>0</v>
      </c>
      <c r="BI133" s="197">
        <f>IF(N133="nulová",J133,0)</f>
        <v>0</v>
      </c>
      <c r="BJ133" s="17" t="s">
        <v>86</v>
      </c>
      <c r="BK133" s="197">
        <f>ROUND(I133*H133,2)</f>
        <v>0</v>
      </c>
      <c r="BL133" s="17" t="s">
        <v>187</v>
      </c>
      <c r="BM133" s="196" t="s">
        <v>1655</v>
      </c>
    </row>
    <row r="134" spans="1:65" s="2" customFormat="1" ht="68.25">
      <c r="A134" s="34"/>
      <c r="B134" s="35"/>
      <c r="C134" s="36"/>
      <c r="D134" s="198" t="s">
        <v>189</v>
      </c>
      <c r="E134" s="36"/>
      <c r="F134" s="199" t="s">
        <v>1656</v>
      </c>
      <c r="G134" s="36"/>
      <c r="H134" s="36"/>
      <c r="I134" s="200"/>
      <c r="J134" s="36"/>
      <c r="K134" s="36"/>
      <c r="L134" s="39"/>
      <c r="M134" s="201"/>
      <c r="N134" s="202"/>
      <c r="O134" s="71"/>
      <c r="P134" s="71"/>
      <c r="Q134" s="71"/>
      <c r="R134" s="71"/>
      <c r="S134" s="71"/>
      <c r="T134" s="72"/>
      <c r="U134" s="34"/>
      <c r="V134" s="34"/>
      <c r="W134" s="34"/>
      <c r="X134" s="34"/>
      <c r="Y134" s="34"/>
      <c r="Z134" s="34"/>
      <c r="AA134" s="34"/>
      <c r="AB134" s="34"/>
      <c r="AC134" s="34"/>
      <c r="AD134" s="34"/>
      <c r="AE134" s="34"/>
      <c r="AT134" s="17" t="s">
        <v>189</v>
      </c>
      <c r="AU134" s="17" t="s">
        <v>86</v>
      </c>
    </row>
    <row r="135" spans="1:65" s="12" customFormat="1" ht="22.5">
      <c r="B135" s="203"/>
      <c r="C135" s="204"/>
      <c r="D135" s="198" t="s">
        <v>191</v>
      </c>
      <c r="E135" s="205" t="s">
        <v>1</v>
      </c>
      <c r="F135" s="206" t="s">
        <v>1657</v>
      </c>
      <c r="G135" s="204"/>
      <c r="H135" s="205" t="s">
        <v>1</v>
      </c>
      <c r="I135" s="207"/>
      <c r="J135" s="204"/>
      <c r="K135" s="204"/>
      <c r="L135" s="208"/>
      <c r="M135" s="209"/>
      <c r="N135" s="210"/>
      <c r="O135" s="210"/>
      <c r="P135" s="210"/>
      <c r="Q135" s="210"/>
      <c r="R135" s="210"/>
      <c r="S135" s="210"/>
      <c r="T135" s="211"/>
      <c r="AT135" s="212" t="s">
        <v>191</v>
      </c>
      <c r="AU135" s="212" t="s">
        <v>86</v>
      </c>
      <c r="AV135" s="12" t="s">
        <v>86</v>
      </c>
      <c r="AW135" s="12" t="s">
        <v>33</v>
      </c>
      <c r="AX135" s="12" t="s">
        <v>79</v>
      </c>
      <c r="AY135" s="212" t="s">
        <v>182</v>
      </c>
    </row>
    <row r="136" spans="1:65" s="13" customFormat="1" ht="11.25">
      <c r="B136" s="213"/>
      <c r="C136" s="214"/>
      <c r="D136" s="198" t="s">
        <v>191</v>
      </c>
      <c r="E136" s="215" t="s">
        <v>1</v>
      </c>
      <c r="F136" s="216" t="s">
        <v>1658</v>
      </c>
      <c r="G136" s="214"/>
      <c r="H136" s="217">
        <v>14.976000000000001</v>
      </c>
      <c r="I136" s="218"/>
      <c r="J136" s="214"/>
      <c r="K136" s="214"/>
      <c r="L136" s="219"/>
      <c r="M136" s="220"/>
      <c r="N136" s="221"/>
      <c r="O136" s="221"/>
      <c r="P136" s="221"/>
      <c r="Q136" s="221"/>
      <c r="R136" s="221"/>
      <c r="S136" s="221"/>
      <c r="T136" s="222"/>
      <c r="AT136" s="223" t="s">
        <v>191</v>
      </c>
      <c r="AU136" s="223" t="s">
        <v>86</v>
      </c>
      <c r="AV136" s="13" t="s">
        <v>88</v>
      </c>
      <c r="AW136" s="13" t="s">
        <v>33</v>
      </c>
      <c r="AX136" s="13" t="s">
        <v>86</v>
      </c>
      <c r="AY136" s="223" t="s">
        <v>182</v>
      </c>
    </row>
    <row r="137" spans="1:65" s="2" customFormat="1" ht="37.9" customHeight="1">
      <c r="A137" s="34"/>
      <c r="B137" s="35"/>
      <c r="C137" s="185" t="s">
        <v>306</v>
      </c>
      <c r="D137" s="185" t="s">
        <v>183</v>
      </c>
      <c r="E137" s="186" t="s">
        <v>299</v>
      </c>
      <c r="F137" s="187" t="s">
        <v>300</v>
      </c>
      <c r="G137" s="188" t="s">
        <v>135</v>
      </c>
      <c r="H137" s="189">
        <v>13.92</v>
      </c>
      <c r="I137" s="190"/>
      <c r="J137" s="191">
        <f>ROUND(I137*H137,2)</f>
        <v>0</v>
      </c>
      <c r="K137" s="187" t="s">
        <v>186</v>
      </c>
      <c r="L137" s="39"/>
      <c r="M137" s="192" t="s">
        <v>1</v>
      </c>
      <c r="N137" s="193" t="s">
        <v>44</v>
      </c>
      <c r="O137" s="71"/>
      <c r="P137" s="194">
        <f>O137*H137</f>
        <v>0</v>
      </c>
      <c r="Q137" s="194">
        <v>0</v>
      </c>
      <c r="R137" s="194">
        <f>Q137*H137</f>
        <v>0</v>
      </c>
      <c r="S137" s="194">
        <v>0</v>
      </c>
      <c r="T137" s="195">
        <f>S137*H137</f>
        <v>0</v>
      </c>
      <c r="U137" s="34"/>
      <c r="V137" s="34"/>
      <c r="W137" s="34"/>
      <c r="X137" s="34"/>
      <c r="Y137" s="34"/>
      <c r="Z137" s="34"/>
      <c r="AA137" s="34"/>
      <c r="AB137" s="34"/>
      <c r="AC137" s="34"/>
      <c r="AD137" s="34"/>
      <c r="AE137" s="34"/>
      <c r="AR137" s="196" t="s">
        <v>187</v>
      </c>
      <c r="AT137" s="196" t="s">
        <v>183</v>
      </c>
      <c r="AU137" s="196" t="s">
        <v>86</v>
      </c>
      <c r="AY137" s="17" t="s">
        <v>182</v>
      </c>
      <c r="BE137" s="197">
        <f>IF(N137="základní",J137,0)</f>
        <v>0</v>
      </c>
      <c r="BF137" s="197">
        <f>IF(N137="snížená",J137,0)</f>
        <v>0</v>
      </c>
      <c r="BG137" s="197">
        <f>IF(N137="zákl. přenesená",J137,0)</f>
        <v>0</v>
      </c>
      <c r="BH137" s="197">
        <f>IF(N137="sníž. přenesená",J137,0)</f>
        <v>0</v>
      </c>
      <c r="BI137" s="197">
        <f>IF(N137="nulová",J137,0)</f>
        <v>0</v>
      </c>
      <c r="BJ137" s="17" t="s">
        <v>86</v>
      </c>
      <c r="BK137" s="197">
        <f>ROUND(I137*H137,2)</f>
        <v>0</v>
      </c>
      <c r="BL137" s="17" t="s">
        <v>187</v>
      </c>
      <c r="BM137" s="196" t="s">
        <v>1659</v>
      </c>
    </row>
    <row r="138" spans="1:65" s="2" customFormat="1" ht="331.5">
      <c r="A138" s="34"/>
      <c r="B138" s="35"/>
      <c r="C138" s="36"/>
      <c r="D138" s="198" t="s">
        <v>189</v>
      </c>
      <c r="E138" s="36"/>
      <c r="F138" s="199" t="s">
        <v>302</v>
      </c>
      <c r="G138" s="36"/>
      <c r="H138" s="36"/>
      <c r="I138" s="200"/>
      <c r="J138" s="36"/>
      <c r="K138" s="36"/>
      <c r="L138" s="39"/>
      <c r="M138" s="201"/>
      <c r="N138" s="202"/>
      <c r="O138" s="71"/>
      <c r="P138" s="71"/>
      <c r="Q138" s="71"/>
      <c r="R138" s="71"/>
      <c r="S138" s="71"/>
      <c r="T138" s="72"/>
      <c r="U138" s="34"/>
      <c r="V138" s="34"/>
      <c r="W138" s="34"/>
      <c r="X138" s="34"/>
      <c r="Y138" s="34"/>
      <c r="Z138" s="34"/>
      <c r="AA138" s="34"/>
      <c r="AB138" s="34"/>
      <c r="AC138" s="34"/>
      <c r="AD138" s="34"/>
      <c r="AE138" s="34"/>
      <c r="AT138" s="17" t="s">
        <v>189</v>
      </c>
      <c r="AU138" s="17" t="s">
        <v>86</v>
      </c>
    </row>
    <row r="139" spans="1:65" s="12" customFormat="1" ht="11.25">
      <c r="B139" s="203"/>
      <c r="C139" s="204"/>
      <c r="D139" s="198" t="s">
        <v>191</v>
      </c>
      <c r="E139" s="205" t="s">
        <v>1</v>
      </c>
      <c r="F139" s="206" t="s">
        <v>303</v>
      </c>
      <c r="G139" s="204"/>
      <c r="H139" s="205" t="s">
        <v>1</v>
      </c>
      <c r="I139" s="207"/>
      <c r="J139" s="204"/>
      <c r="K139" s="204"/>
      <c r="L139" s="208"/>
      <c r="M139" s="209"/>
      <c r="N139" s="210"/>
      <c r="O139" s="210"/>
      <c r="P139" s="210"/>
      <c r="Q139" s="210"/>
      <c r="R139" s="210"/>
      <c r="S139" s="210"/>
      <c r="T139" s="211"/>
      <c r="AT139" s="212" t="s">
        <v>191</v>
      </c>
      <c r="AU139" s="212" t="s">
        <v>86</v>
      </c>
      <c r="AV139" s="12" t="s">
        <v>86</v>
      </c>
      <c r="AW139" s="12" t="s">
        <v>33</v>
      </c>
      <c r="AX139" s="12" t="s">
        <v>79</v>
      </c>
      <c r="AY139" s="212" t="s">
        <v>182</v>
      </c>
    </row>
    <row r="140" spans="1:65" s="13" customFormat="1" ht="11.25">
      <c r="B140" s="213"/>
      <c r="C140" s="214"/>
      <c r="D140" s="198" t="s">
        <v>191</v>
      </c>
      <c r="E140" s="215" t="s">
        <v>1</v>
      </c>
      <c r="F140" s="216" t="s">
        <v>304</v>
      </c>
      <c r="G140" s="214"/>
      <c r="H140" s="217">
        <v>13.92</v>
      </c>
      <c r="I140" s="218"/>
      <c r="J140" s="214"/>
      <c r="K140" s="214"/>
      <c r="L140" s="219"/>
      <c r="M140" s="220"/>
      <c r="N140" s="221"/>
      <c r="O140" s="221"/>
      <c r="P140" s="221"/>
      <c r="Q140" s="221"/>
      <c r="R140" s="221"/>
      <c r="S140" s="221"/>
      <c r="T140" s="222"/>
      <c r="AT140" s="223" t="s">
        <v>191</v>
      </c>
      <c r="AU140" s="223" t="s">
        <v>86</v>
      </c>
      <c r="AV140" s="13" t="s">
        <v>88</v>
      </c>
      <c r="AW140" s="13" t="s">
        <v>33</v>
      </c>
      <c r="AX140" s="13" t="s">
        <v>79</v>
      </c>
      <c r="AY140" s="223" t="s">
        <v>182</v>
      </c>
    </row>
    <row r="141" spans="1:65" s="14" customFormat="1" ht="11.25">
      <c r="B141" s="224"/>
      <c r="C141" s="225"/>
      <c r="D141" s="198" t="s">
        <v>191</v>
      </c>
      <c r="E141" s="226" t="s">
        <v>1</v>
      </c>
      <c r="F141" s="227" t="s">
        <v>298</v>
      </c>
      <c r="G141" s="225"/>
      <c r="H141" s="228">
        <v>13.92</v>
      </c>
      <c r="I141" s="229"/>
      <c r="J141" s="225"/>
      <c r="K141" s="225"/>
      <c r="L141" s="230"/>
      <c r="M141" s="231"/>
      <c r="N141" s="232"/>
      <c r="O141" s="232"/>
      <c r="P141" s="232"/>
      <c r="Q141" s="232"/>
      <c r="R141" s="232"/>
      <c r="S141" s="232"/>
      <c r="T141" s="233"/>
      <c r="AT141" s="234" t="s">
        <v>191</v>
      </c>
      <c r="AU141" s="234" t="s">
        <v>86</v>
      </c>
      <c r="AV141" s="14" t="s">
        <v>187</v>
      </c>
      <c r="AW141" s="14" t="s">
        <v>33</v>
      </c>
      <c r="AX141" s="14" t="s">
        <v>86</v>
      </c>
      <c r="AY141" s="234" t="s">
        <v>182</v>
      </c>
    </row>
    <row r="142" spans="1:65" s="2" customFormat="1" ht="62.65" customHeight="1">
      <c r="A142" s="34"/>
      <c r="B142" s="35"/>
      <c r="C142" s="185" t="s">
        <v>187</v>
      </c>
      <c r="D142" s="185" t="s">
        <v>183</v>
      </c>
      <c r="E142" s="186" t="s">
        <v>341</v>
      </c>
      <c r="F142" s="187" t="s">
        <v>342</v>
      </c>
      <c r="G142" s="188" t="s">
        <v>135</v>
      </c>
      <c r="H142" s="189">
        <v>54.287999999999997</v>
      </c>
      <c r="I142" s="190"/>
      <c r="J142" s="191">
        <f>ROUND(I142*H142,2)</f>
        <v>0</v>
      </c>
      <c r="K142" s="187" t="s">
        <v>186</v>
      </c>
      <c r="L142" s="39"/>
      <c r="M142" s="192" t="s">
        <v>1</v>
      </c>
      <c r="N142" s="193" t="s">
        <v>44</v>
      </c>
      <c r="O142" s="71"/>
      <c r="P142" s="194">
        <f>O142*H142</f>
        <v>0</v>
      </c>
      <c r="Q142" s="194">
        <v>0</v>
      </c>
      <c r="R142" s="194">
        <f>Q142*H142</f>
        <v>0</v>
      </c>
      <c r="S142" s="194">
        <v>0</v>
      </c>
      <c r="T142" s="195">
        <f>S142*H142</f>
        <v>0</v>
      </c>
      <c r="U142" s="34"/>
      <c r="V142" s="34"/>
      <c r="W142" s="34"/>
      <c r="X142" s="34"/>
      <c r="Y142" s="34"/>
      <c r="Z142" s="34"/>
      <c r="AA142" s="34"/>
      <c r="AB142" s="34"/>
      <c r="AC142" s="34"/>
      <c r="AD142" s="34"/>
      <c r="AE142" s="34"/>
      <c r="AR142" s="196" t="s">
        <v>187</v>
      </c>
      <c r="AT142" s="196" t="s">
        <v>183</v>
      </c>
      <c r="AU142" s="196" t="s">
        <v>86</v>
      </c>
      <c r="AY142" s="17" t="s">
        <v>182</v>
      </c>
      <c r="BE142" s="197">
        <f>IF(N142="základní",J142,0)</f>
        <v>0</v>
      </c>
      <c r="BF142" s="197">
        <f>IF(N142="snížená",J142,0)</f>
        <v>0</v>
      </c>
      <c r="BG142" s="197">
        <f>IF(N142="zákl. přenesená",J142,0)</f>
        <v>0</v>
      </c>
      <c r="BH142" s="197">
        <f>IF(N142="sníž. přenesená",J142,0)</f>
        <v>0</v>
      </c>
      <c r="BI142" s="197">
        <f>IF(N142="nulová",J142,0)</f>
        <v>0</v>
      </c>
      <c r="BJ142" s="17" t="s">
        <v>86</v>
      </c>
      <c r="BK142" s="197">
        <f>ROUND(I142*H142,2)</f>
        <v>0</v>
      </c>
      <c r="BL142" s="17" t="s">
        <v>187</v>
      </c>
      <c r="BM142" s="196" t="s">
        <v>1660</v>
      </c>
    </row>
    <row r="143" spans="1:65" s="2" customFormat="1" ht="68.25">
      <c r="A143" s="34"/>
      <c r="B143" s="35"/>
      <c r="C143" s="36"/>
      <c r="D143" s="198" t="s">
        <v>189</v>
      </c>
      <c r="E143" s="36"/>
      <c r="F143" s="199" t="s">
        <v>344</v>
      </c>
      <c r="G143" s="36"/>
      <c r="H143" s="36"/>
      <c r="I143" s="200"/>
      <c r="J143" s="36"/>
      <c r="K143" s="36"/>
      <c r="L143" s="39"/>
      <c r="M143" s="201"/>
      <c r="N143" s="202"/>
      <c r="O143" s="71"/>
      <c r="P143" s="71"/>
      <c r="Q143" s="71"/>
      <c r="R143" s="71"/>
      <c r="S143" s="71"/>
      <c r="T143" s="72"/>
      <c r="U143" s="34"/>
      <c r="V143" s="34"/>
      <c r="W143" s="34"/>
      <c r="X143" s="34"/>
      <c r="Y143" s="34"/>
      <c r="Z143" s="34"/>
      <c r="AA143" s="34"/>
      <c r="AB143" s="34"/>
      <c r="AC143" s="34"/>
      <c r="AD143" s="34"/>
      <c r="AE143" s="34"/>
      <c r="AT143" s="17" t="s">
        <v>189</v>
      </c>
      <c r="AU143" s="17" t="s">
        <v>86</v>
      </c>
    </row>
    <row r="144" spans="1:65" s="13" customFormat="1" ht="11.25">
      <c r="B144" s="213"/>
      <c r="C144" s="214"/>
      <c r="D144" s="198" t="s">
        <v>191</v>
      </c>
      <c r="E144" s="215" t="s">
        <v>1</v>
      </c>
      <c r="F144" s="216" t="s">
        <v>144</v>
      </c>
      <c r="G144" s="214"/>
      <c r="H144" s="217">
        <v>20.88</v>
      </c>
      <c r="I144" s="218"/>
      <c r="J144" s="214"/>
      <c r="K144" s="214"/>
      <c r="L144" s="219"/>
      <c r="M144" s="220"/>
      <c r="N144" s="221"/>
      <c r="O144" s="221"/>
      <c r="P144" s="221"/>
      <c r="Q144" s="221"/>
      <c r="R144" s="221"/>
      <c r="S144" s="221"/>
      <c r="T144" s="222"/>
      <c r="AT144" s="223" t="s">
        <v>191</v>
      </c>
      <c r="AU144" s="223" t="s">
        <v>86</v>
      </c>
      <c r="AV144" s="13" t="s">
        <v>88</v>
      </c>
      <c r="AW144" s="13" t="s">
        <v>33</v>
      </c>
      <c r="AX144" s="13" t="s">
        <v>79</v>
      </c>
      <c r="AY144" s="223" t="s">
        <v>182</v>
      </c>
    </row>
    <row r="145" spans="1:65" s="13" customFormat="1" ht="11.25">
      <c r="B145" s="213"/>
      <c r="C145" s="214"/>
      <c r="D145" s="198" t="s">
        <v>191</v>
      </c>
      <c r="E145" s="215" t="s">
        <v>1</v>
      </c>
      <c r="F145" s="216" t="s">
        <v>147</v>
      </c>
      <c r="G145" s="214"/>
      <c r="H145" s="217">
        <v>33.408000000000001</v>
      </c>
      <c r="I145" s="218"/>
      <c r="J145" s="214"/>
      <c r="K145" s="214"/>
      <c r="L145" s="219"/>
      <c r="M145" s="220"/>
      <c r="N145" s="221"/>
      <c r="O145" s="221"/>
      <c r="P145" s="221"/>
      <c r="Q145" s="221"/>
      <c r="R145" s="221"/>
      <c r="S145" s="221"/>
      <c r="T145" s="222"/>
      <c r="AT145" s="223" t="s">
        <v>191</v>
      </c>
      <c r="AU145" s="223" t="s">
        <v>86</v>
      </c>
      <c r="AV145" s="13" t="s">
        <v>88</v>
      </c>
      <c r="AW145" s="13" t="s">
        <v>33</v>
      </c>
      <c r="AX145" s="13" t="s">
        <v>79</v>
      </c>
      <c r="AY145" s="223" t="s">
        <v>182</v>
      </c>
    </row>
    <row r="146" spans="1:65" s="14" customFormat="1" ht="11.25">
      <c r="B146" s="224"/>
      <c r="C146" s="225"/>
      <c r="D146" s="198" t="s">
        <v>191</v>
      </c>
      <c r="E146" s="226" t="s">
        <v>1</v>
      </c>
      <c r="F146" s="227" t="s">
        <v>298</v>
      </c>
      <c r="G146" s="225"/>
      <c r="H146" s="228">
        <v>54.287999999999997</v>
      </c>
      <c r="I146" s="229"/>
      <c r="J146" s="225"/>
      <c r="K146" s="225"/>
      <c r="L146" s="230"/>
      <c r="M146" s="231"/>
      <c r="N146" s="232"/>
      <c r="O146" s="232"/>
      <c r="P146" s="232"/>
      <c r="Q146" s="232"/>
      <c r="R146" s="232"/>
      <c r="S146" s="232"/>
      <c r="T146" s="233"/>
      <c r="AT146" s="234" t="s">
        <v>191</v>
      </c>
      <c r="AU146" s="234" t="s">
        <v>86</v>
      </c>
      <c r="AV146" s="14" t="s">
        <v>187</v>
      </c>
      <c r="AW146" s="14" t="s">
        <v>33</v>
      </c>
      <c r="AX146" s="14" t="s">
        <v>86</v>
      </c>
      <c r="AY146" s="234" t="s">
        <v>182</v>
      </c>
    </row>
    <row r="147" spans="1:65" s="2" customFormat="1" ht="62.65" customHeight="1">
      <c r="A147" s="34"/>
      <c r="B147" s="35"/>
      <c r="C147" s="185" t="s">
        <v>340</v>
      </c>
      <c r="D147" s="185" t="s">
        <v>183</v>
      </c>
      <c r="E147" s="186" t="s">
        <v>347</v>
      </c>
      <c r="F147" s="187" t="s">
        <v>348</v>
      </c>
      <c r="G147" s="188" t="s">
        <v>135</v>
      </c>
      <c r="H147" s="189">
        <v>54.287999999999997</v>
      </c>
      <c r="I147" s="190"/>
      <c r="J147" s="191">
        <f>ROUND(I147*H147,2)</f>
        <v>0</v>
      </c>
      <c r="K147" s="187" t="s">
        <v>186</v>
      </c>
      <c r="L147" s="39"/>
      <c r="M147" s="192" t="s">
        <v>1</v>
      </c>
      <c r="N147" s="193" t="s">
        <v>44</v>
      </c>
      <c r="O147" s="71"/>
      <c r="P147" s="194">
        <f>O147*H147</f>
        <v>0</v>
      </c>
      <c r="Q147" s="194">
        <v>0</v>
      </c>
      <c r="R147" s="194">
        <f>Q147*H147</f>
        <v>0</v>
      </c>
      <c r="S147" s="194">
        <v>0</v>
      </c>
      <c r="T147" s="195">
        <f>S147*H147</f>
        <v>0</v>
      </c>
      <c r="U147" s="34"/>
      <c r="V147" s="34"/>
      <c r="W147" s="34"/>
      <c r="X147" s="34"/>
      <c r="Y147" s="34"/>
      <c r="Z147" s="34"/>
      <c r="AA147" s="34"/>
      <c r="AB147" s="34"/>
      <c r="AC147" s="34"/>
      <c r="AD147" s="34"/>
      <c r="AE147" s="34"/>
      <c r="AR147" s="196" t="s">
        <v>187</v>
      </c>
      <c r="AT147" s="196" t="s">
        <v>183</v>
      </c>
      <c r="AU147" s="196" t="s">
        <v>86</v>
      </c>
      <c r="AY147" s="17" t="s">
        <v>182</v>
      </c>
      <c r="BE147" s="197">
        <f>IF(N147="základní",J147,0)</f>
        <v>0</v>
      </c>
      <c r="BF147" s="197">
        <f>IF(N147="snížená",J147,0)</f>
        <v>0</v>
      </c>
      <c r="BG147" s="197">
        <f>IF(N147="zákl. přenesená",J147,0)</f>
        <v>0</v>
      </c>
      <c r="BH147" s="197">
        <f>IF(N147="sníž. přenesená",J147,0)</f>
        <v>0</v>
      </c>
      <c r="BI147" s="197">
        <f>IF(N147="nulová",J147,0)</f>
        <v>0</v>
      </c>
      <c r="BJ147" s="17" t="s">
        <v>86</v>
      </c>
      <c r="BK147" s="197">
        <f>ROUND(I147*H147,2)</f>
        <v>0</v>
      </c>
      <c r="BL147" s="17" t="s">
        <v>187</v>
      </c>
      <c r="BM147" s="196" t="s">
        <v>1661</v>
      </c>
    </row>
    <row r="148" spans="1:65" s="2" customFormat="1" ht="68.25">
      <c r="A148" s="34"/>
      <c r="B148" s="35"/>
      <c r="C148" s="36"/>
      <c r="D148" s="198" t="s">
        <v>189</v>
      </c>
      <c r="E148" s="36"/>
      <c r="F148" s="199" t="s">
        <v>344</v>
      </c>
      <c r="G148" s="36"/>
      <c r="H148" s="36"/>
      <c r="I148" s="200"/>
      <c r="J148" s="36"/>
      <c r="K148" s="36"/>
      <c r="L148" s="39"/>
      <c r="M148" s="201"/>
      <c r="N148" s="202"/>
      <c r="O148" s="71"/>
      <c r="P148" s="71"/>
      <c r="Q148" s="71"/>
      <c r="R148" s="71"/>
      <c r="S148" s="71"/>
      <c r="T148" s="72"/>
      <c r="U148" s="34"/>
      <c r="V148" s="34"/>
      <c r="W148" s="34"/>
      <c r="X148" s="34"/>
      <c r="Y148" s="34"/>
      <c r="Z148" s="34"/>
      <c r="AA148" s="34"/>
      <c r="AB148" s="34"/>
      <c r="AC148" s="34"/>
      <c r="AD148" s="34"/>
      <c r="AE148" s="34"/>
      <c r="AT148" s="17" t="s">
        <v>189</v>
      </c>
      <c r="AU148" s="17" t="s">
        <v>86</v>
      </c>
    </row>
    <row r="149" spans="1:65" s="13" customFormat="1" ht="11.25">
      <c r="B149" s="213"/>
      <c r="C149" s="214"/>
      <c r="D149" s="198" t="s">
        <v>191</v>
      </c>
      <c r="E149" s="215" t="s">
        <v>1</v>
      </c>
      <c r="F149" s="216" t="s">
        <v>144</v>
      </c>
      <c r="G149" s="214"/>
      <c r="H149" s="217">
        <v>20.88</v>
      </c>
      <c r="I149" s="218"/>
      <c r="J149" s="214"/>
      <c r="K149" s="214"/>
      <c r="L149" s="219"/>
      <c r="M149" s="220"/>
      <c r="N149" s="221"/>
      <c r="O149" s="221"/>
      <c r="P149" s="221"/>
      <c r="Q149" s="221"/>
      <c r="R149" s="221"/>
      <c r="S149" s="221"/>
      <c r="T149" s="222"/>
      <c r="AT149" s="223" t="s">
        <v>191</v>
      </c>
      <c r="AU149" s="223" t="s">
        <v>86</v>
      </c>
      <c r="AV149" s="13" t="s">
        <v>88</v>
      </c>
      <c r="AW149" s="13" t="s">
        <v>33</v>
      </c>
      <c r="AX149" s="13" t="s">
        <v>79</v>
      </c>
      <c r="AY149" s="223" t="s">
        <v>182</v>
      </c>
    </row>
    <row r="150" spans="1:65" s="13" customFormat="1" ht="11.25">
      <c r="B150" s="213"/>
      <c r="C150" s="214"/>
      <c r="D150" s="198" t="s">
        <v>191</v>
      </c>
      <c r="E150" s="215" t="s">
        <v>1</v>
      </c>
      <c r="F150" s="216" t="s">
        <v>147</v>
      </c>
      <c r="G150" s="214"/>
      <c r="H150" s="217">
        <v>33.408000000000001</v>
      </c>
      <c r="I150" s="218"/>
      <c r="J150" s="214"/>
      <c r="K150" s="214"/>
      <c r="L150" s="219"/>
      <c r="M150" s="220"/>
      <c r="N150" s="221"/>
      <c r="O150" s="221"/>
      <c r="P150" s="221"/>
      <c r="Q150" s="221"/>
      <c r="R150" s="221"/>
      <c r="S150" s="221"/>
      <c r="T150" s="222"/>
      <c r="AT150" s="223" t="s">
        <v>191</v>
      </c>
      <c r="AU150" s="223" t="s">
        <v>86</v>
      </c>
      <c r="AV150" s="13" t="s">
        <v>88</v>
      </c>
      <c r="AW150" s="13" t="s">
        <v>33</v>
      </c>
      <c r="AX150" s="13" t="s">
        <v>79</v>
      </c>
      <c r="AY150" s="223" t="s">
        <v>182</v>
      </c>
    </row>
    <row r="151" spans="1:65" s="14" customFormat="1" ht="11.25">
      <c r="B151" s="224"/>
      <c r="C151" s="225"/>
      <c r="D151" s="198" t="s">
        <v>191</v>
      </c>
      <c r="E151" s="226" t="s">
        <v>1</v>
      </c>
      <c r="F151" s="227" t="s">
        <v>298</v>
      </c>
      <c r="G151" s="225"/>
      <c r="H151" s="228">
        <v>54.287999999999997</v>
      </c>
      <c r="I151" s="229"/>
      <c r="J151" s="225"/>
      <c r="K151" s="225"/>
      <c r="L151" s="230"/>
      <c r="M151" s="231"/>
      <c r="N151" s="232"/>
      <c r="O151" s="232"/>
      <c r="P151" s="232"/>
      <c r="Q151" s="232"/>
      <c r="R151" s="232"/>
      <c r="S151" s="232"/>
      <c r="T151" s="233"/>
      <c r="AT151" s="234" t="s">
        <v>191</v>
      </c>
      <c r="AU151" s="234" t="s">
        <v>86</v>
      </c>
      <c r="AV151" s="14" t="s">
        <v>187</v>
      </c>
      <c r="AW151" s="14" t="s">
        <v>33</v>
      </c>
      <c r="AX151" s="14" t="s">
        <v>86</v>
      </c>
      <c r="AY151" s="234" t="s">
        <v>182</v>
      </c>
    </row>
    <row r="152" spans="1:65" s="2" customFormat="1" ht="37.9" customHeight="1">
      <c r="A152" s="34"/>
      <c r="B152" s="35"/>
      <c r="C152" s="185" t="s">
        <v>346</v>
      </c>
      <c r="D152" s="185" t="s">
        <v>183</v>
      </c>
      <c r="E152" s="186" t="s">
        <v>357</v>
      </c>
      <c r="F152" s="187" t="s">
        <v>358</v>
      </c>
      <c r="G152" s="188" t="s">
        <v>359</v>
      </c>
      <c r="H152" s="189">
        <v>217.15199999999999</v>
      </c>
      <c r="I152" s="190"/>
      <c r="J152" s="191">
        <f>ROUND(I152*H152,2)</f>
        <v>0</v>
      </c>
      <c r="K152" s="187" t="s">
        <v>186</v>
      </c>
      <c r="L152" s="39"/>
      <c r="M152" s="192" t="s">
        <v>1</v>
      </c>
      <c r="N152" s="193" t="s">
        <v>44</v>
      </c>
      <c r="O152" s="71"/>
      <c r="P152" s="194">
        <f>O152*H152</f>
        <v>0</v>
      </c>
      <c r="Q152" s="194">
        <v>0</v>
      </c>
      <c r="R152" s="194">
        <f>Q152*H152</f>
        <v>0</v>
      </c>
      <c r="S152" s="194">
        <v>0</v>
      </c>
      <c r="T152" s="195">
        <f>S152*H152</f>
        <v>0</v>
      </c>
      <c r="U152" s="34"/>
      <c r="V152" s="34"/>
      <c r="W152" s="34"/>
      <c r="X152" s="34"/>
      <c r="Y152" s="34"/>
      <c r="Z152" s="34"/>
      <c r="AA152" s="34"/>
      <c r="AB152" s="34"/>
      <c r="AC152" s="34"/>
      <c r="AD152" s="34"/>
      <c r="AE152" s="34"/>
      <c r="AR152" s="196" t="s">
        <v>187</v>
      </c>
      <c r="AT152" s="196" t="s">
        <v>183</v>
      </c>
      <c r="AU152" s="196" t="s">
        <v>86</v>
      </c>
      <c r="AY152" s="17" t="s">
        <v>182</v>
      </c>
      <c r="BE152" s="197">
        <f>IF(N152="základní",J152,0)</f>
        <v>0</v>
      </c>
      <c r="BF152" s="197">
        <f>IF(N152="snížená",J152,0)</f>
        <v>0</v>
      </c>
      <c r="BG152" s="197">
        <f>IF(N152="zákl. přenesená",J152,0)</f>
        <v>0</v>
      </c>
      <c r="BH152" s="197">
        <f>IF(N152="sníž. přenesená",J152,0)</f>
        <v>0</v>
      </c>
      <c r="BI152" s="197">
        <f>IF(N152="nulová",J152,0)</f>
        <v>0</v>
      </c>
      <c r="BJ152" s="17" t="s">
        <v>86</v>
      </c>
      <c r="BK152" s="197">
        <f>ROUND(I152*H152,2)</f>
        <v>0</v>
      </c>
      <c r="BL152" s="17" t="s">
        <v>187</v>
      </c>
      <c r="BM152" s="196" t="s">
        <v>1662</v>
      </c>
    </row>
    <row r="153" spans="1:65" s="2" customFormat="1" ht="39">
      <c r="A153" s="34"/>
      <c r="B153" s="35"/>
      <c r="C153" s="36"/>
      <c r="D153" s="198" t="s">
        <v>189</v>
      </c>
      <c r="E153" s="36"/>
      <c r="F153" s="199" t="s">
        <v>361</v>
      </c>
      <c r="G153" s="36"/>
      <c r="H153" s="36"/>
      <c r="I153" s="200"/>
      <c r="J153" s="36"/>
      <c r="K153" s="36"/>
      <c r="L153" s="39"/>
      <c r="M153" s="201"/>
      <c r="N153" s="202"/>
      <c r="O153" s="71"/>
      <c r="P153" s="71"/>
      <c r="Q153" s="71"/>
      <c r="R153" s="71"/>
      <c r="S153" s="71"/>
      <c r="T153" s="72"/>
      <c r="U153" s="34"/>
      <c r="V153" s="34"/>
      <c r="W153" s="34"/>
      <c r="X153" s="34"/>
      <c r="Y153" s="34"/>
      <c r="Z153" s="34"/>
      <c r="AA153" s="34"/>
      <c r="AB153" s="34"/>
      <c r="AC153" s="34"/>
      <c r="AD153" s="34"/>
      <c r="AE153" s="34"/>
      <c r="AT153" s="17" t="s">
        <v>189</v>
      </c>
      <c r="AU153" s="17" t="s">
        <v>86</v>
      </c>
    </row>
    <row r="154" spans="1:65" s="13" customFormat="1" ht="11.25">
      <c r="B154" s="213"/>
      <c r="C154" s="214"/>
      <c r="D154" s="198" t="s">
        <v>191</v>
      </c>
      <c r="E154" s="215" t="s">
        <v>1</v>
      </c>
      <c r="F154" s="216" t="s">
        <v>144</v>
      </c>
      <c r="G154" s="214"/>
      <c r="H154" s="217">
        <v>20.88</v>
      </c>
      <c r="I154" s="218"/>
      <c r="J154" s="214"/>
      <c r="K154" s="214"/>
      <c r="L154" s="219"/>
      <c r="M154" s="220"/>
      <c r="N154" s="221"/>
      <c r="O154" s="221"/>
      <c r="P154" s="221"/>
      <c r="Q154" s="221"/>
      <c r="R154" s="221"/>
      <c r="S154" s="221"/>
      <c r="T154" s="222"/>
      <c r="AT154" s="223" t="s">
        <v>191</v>
      </c>
      <c r="AU154" s="223" t="s">
        <v>86</v>
      </c>
      <c r="AV154" s="13" t="s">
        <v>88</v>
      </c>
      <c r="AW154" s="13" t="s">
        <v>33</v>
      </c>
      <c r="AX154" s="13" t="s">
        <v>79</v>
      </c>
      <c r="AY154" s="223" t="s">
        <v>182</v>
      </c>
    </row>
    <row r="155" spans="1:65" s="13" customFormat="1" ht="11.25">
      <c r="B155" s="213"/>
      <c r="C155" s="214"/>
      <c r="D155" s="198" t="s">
        <v>191</v>
      </c>
      <c r="E155" s="215" t="s">
        <v>1</v>
      </c>
      <c r="F155" s="216" t="s">
        <v>147</v>
      </c>
      <c r="G155" s="214"/>
      <c r="H155" s="217">
        <v>33.408000000000001</v>
      </c>
      <c r="I155" s="218"/>
      <c r="J155" s="214"/>
      <c r="K155" s="214"/>
      <c r="L155" s="219"/>
      <c r="M155" s="220"/>
      <c r="N155" s="221"/>
      <c r="O155" s="221"/>
      <c r="P155" s="221"/>
      <c r="Q155" s="221"/>
      <c r="R155" s="221"/>
      <c r="S155" s="221"/>
      <c r="T155" s="222"/>
      <c r="AT155" s="223" t="s">
        <v>191</v>
      </c>
      <c r="AU155" s="223" t="s">
        <v>86</v>
      </c>
      <c r="AV155" s="13" t="s">
        <v>88</v>
      </c>
      <c r="AW155" s="13" t="s">
        <v>33</v>
      </c>
      <c r="AX155" s="13" t="s">
        <v>79</v>
      </c>
      <c r="AY155" s="223" t="s">
        <v>182</v>
      </c>
    </row>
    <row r="156" spans="1:65" s="14" customFormat="1" ht="11.25">
      <c r="B156" s="224"/>
      <c r="C156" s="225"/>
      <c r="D156" s="198" t="s">
        <v>191</v>
      </c>
      <c r="E156" s="226" t="s">
        <v>1</v>
      </c>
      <c r="F156" s="227" t="s">
        <v>298</v>
      </c>
      <c r="G156" s="225"/>
      <c r="H156" s="228">
        <v>54.287999999999997</v>
      </c>
      <c r="I156" s="229"/>
      <c r="J156" s="225"/>
      <c r="K156" s="225"/>
      <c r="L156" s="230"/>
      <c r="M156" s="231"/>
      <c r="N156" s="232"/>
      <c r="O156" s="232"/>
      <c r="P156" s="232"/>
      <c r="Q156" s="232"/>
      <c r="R156" s="232"/>
      <c r="S156" s="232"/>
      <c r="T156" s="233"/>
      <c r="AT156" s="234" t="s">
        <v>191</v>
      </c>
      <c r="AU156" s="234" t="s">
        <v>86</v>
      </c>
      <c r="AV156" s="14" t="s">
        <v>187</v>
      </c>
      <c r="AW156" s="14" t="s">
        <v>33</v>
      </c>
      <c r="AX156" s="14" t="s">
        <v>86</v>
      </c>
      <c r="AY156" s="234" t="s">
        <v>182</v>
      </c>
    </row>
    <row r="157" spans="1:65" s="13" customFormat="1" ht="11.25">
      <c r="B157" s="213"/>
      <c r="C157" s="214"/>
      <c r="D157" s="198" t="s">
        <v>191</v>
      </c>
      <c r="E157" s="214"/>
      <c r="F157" s="216" t="s">
        <v>1663</v>
      </c>
      <c r="G157" s="214"/>
      <c r="H157" s="217">
        <v>217.15199999999999</v>
      </c>
      <c r="I157" s="218"/>
      <c r="J157" s="214"/>
      <c r="K157" s="214"/>
      <c r="L157" s="219"/>
      <c r="M157" s="220"/>
      <c r="N157" s="221"/>
      <c r="O157" s="221"/>
      <c r="P157" s="221"/>
      <c r="Q157" s="221"/>
      <c r="R157" s="221"/>
      <c r="S157" s="221"/>
      <c r="T157" s="222"/>
      <c r="AT157" s="223" t="s">
        <v>191</v>
      </c>
      <c r="AU157" s="223" t="s">
        <v>86</v>
      </c>
      <c r="AV157" s="13" t="s">
        <v>88</v>
      </c>
      <c r="AW157" s="13" t="s">
        <v>4</v>
      </c>
      <c r="AX157" s="13" t="s">
        <v>86</v>
      </c>
      <c r="AY157" s="223" t="s">
        <v>182</v>
      </c>
    </row>
    <row r="158" spans="1:65" s="2" customFormat="1" ht="37.9" customHeight="1">
      <c r="A158" s="34"/>
      <c r="B158" s="35"/>
      <c r="C158" s="185" t="s">
        <v>351</v>
      </c>
      <c r="D158" s="185" t="s">
        <v>183</v>
      </c>
      <c r="E158" s="186" t="s">
        <v>364</v>
      </c>
      <c r="F158" s="187" t="s">
        <v>365</v>
      </c>
      <c r="G158" s="188" t="s">
        <v>135</v>
      </c>
      <c r="H158" s="189">
        <v>54.287999999999997</v>
      </c>
      <c r="I158" s="190"/>
      <c r="J158" s="191">
        <f>ROUND(I158*H158,2)</f>
        <v>0</v>
      </c>
      <c r="K158" s="187" t="s">
        <v>186</v>
      </c>
      <c r="L158" s="39"/>
      <c r="M158" s="192" t="s">
        <v>1</v>
      </c>
      <c r="N158" s="193" t="s">
        <v>44</v>
      </c>
      <c r="O158" s="71"/>
      <c r="P158" s="194">
        <f>O158*H158</f>
        <v>0</v>
      </c>
      <c r="Q158" s="194">
        <v>0</v>
      </c>
      <c r="R158" s="194">
        <f>Q158*H158</f>
        <v>0</v>
      </c>
      <c r="S158" s="194">
        <v>0</v>
      </c>
      <c r="T158" s="195">
        <f>S158*H158</f>
        <v>0</v>
      </c>
      <c r="U158" s="34"/>
      <c r="V158" s="34"/>
      <c r="W158" s="34"/>
      <c r="X158" s="34"/>
      <c r="Y158" s="34"/>
      <c r="Z158" s="34"/>
      <c r="AA158" s="34"/>
      <c r="AB158" s="34"/>
      <c r="AC158" s="34"/>
      <c r="AD158" s="34"/>
      <c r="AE158" s="34"/>
      <c r="AR158" s="196" t="s">
        <v>187</v>
      </c>
      <c r="AT158" s="196" t="s">
        <v>183</v>
      </c>
      <c r="AU158" s="196" t="s">
        <v>86</v>
      </c>
      <c r="AY158" s="17" t="s">
        <v>182</v>
      </c>
      <c r="BE158" s="197">
        <f>IF(N158="základní",J158,0)</f>
        <v>0</v>
      </c>
      <c r="BF158" s="197">
        <f>IF(N158="snížená",J158,0)</f>
        <v>0</v>
      </c>
      <c r="BG158" s="197">
        <f>IF(N158="zákl. přenesená",J158,0)</f>
        <v>0</v>
      </c>
      <c r="BH158" s="197">
        <f>IF(N158="sníž. přenesená",J158,0)</f>
        <v>0</v>
      </c>
      <c r="BI158" s="197">
        <f>IF(N158="nulová",J158,0)</f>
        <v>0</v>
      </c>
      <c r="BJ158" s="17" t="s">
        <v>86</v>
      </c>
      <c r="BK158" s="197">
        <f>ROUND(I158*H158,2)</f>
        <v>0</v>
      </c>
      <c r="BL158" s="17" t="s">
        <v>187</v>
      </c>
      <c r="BM158" s="196" t="s">
        <v>1664</v>
      </c>
    </row>
    <row r="159" spans="1:65" s="2" customFormat="1" ht="117">
      <c r="A159" s="34"/>
      <c r="B159" s="35"/>
      <c r="C159" s="36"/>
      <c r="D159" s="198" t="s">
        <v>189</v>
      </c>
      <c r="E159" s="36"/>
      <c r="F159" s="199" t="s">
        <v>367</v>
      </c>
      <c r="G159" s="36"/>
      <c r="H159" s="36"/>
      <c r="I159" s="200"/>
      <c r="J159" s="36"/>
      <c r="K159" s="36"/>
      <c r="L159" s="39"/>
      <c r="M159" s="201"/>
      <c r="N159" s="202"/>
      <c r="O159" s="71"/>
      <c r="P159" s="71"/>
      <c r="Q159" s="71"/>
      <c r="R159" s="71"/>
      <c r="S159" s="71"/>
      <c r="T159" s="72"/>
      <c r="U159" s="34"/>
      <c r="V159" s="34"/>
      <c r="W159" s="34"/>
      <c r="X159" s="34"/>
      <c r="Y159" s="34"/>
      <c r="Z159" s="34"/>
      <c r="AA159" s="34"/>
      <c r="AB159" s="34"/>
      <c r="AC159" s="34"/>
      <c r="AD159" s="34"/>
      <c r="AE159" s="34"/>
      <c r="AT159" s="17" t="s">
        <v>189</v>
      </c>
      <c r="AU159" s="17" t="s">
        <v>86</v>
      </c>
    </row>
    <row r="160" spans="1:65" s="13" customFormat="1" ht="11.25">
      <c r="B160" s="213"/>
      <c r="C160" s="214"/>
      <c r="D160" s="198" t="s">
        <v>191</v>
      </c>
      <c r="E160" s="215" t="s">
        <v>1</v>
      </c>
      <c r="F160" s="216" t="s">
        <v>144</v>
      </c>
      <c r="G160" s="214"/>
      <c r="H160" s="217">
        <v>20.88</v>
      </c>
      <c r="I160" s="218"/>
      <c r="J160" s="214"/>
      <c r="K160" s="214"/>
      <c r="L160" s="219"/>
      <c r="M160" s="220"/>
      <c r="N160" s="221"/>
      <c r="O160" s="221"/>
      <c r="P160" s="221"/>
      <c r="Q160" s="221"/>
      <c r="R160" s="221"/>
      <c r="S160" s="221"/>
      <c r="T160" s="222"/>
      <c r="AT160" s="223" t="s">
        <v>191</v>
      </c>
      <c r="AU160" s="223" t="s">
        <v>86</v>
      </c>
      <c r="AV160" s="13" t="s">
        <v>88</v>
      </c>
      <c r="AW160" s="13" t="s">
        <v>33</v>
      </c>
      <c r="AX160" s="13" t="s">
        <v>79</v>
      </c>
      <c r="AY160" s="223" t="s">
        <v>182</v>
      </c>
    </row>
    <row r="161" spans="1:65" s="13" customFormat="1" ht="11.25">
      <c r="B161" s="213"/>
      <c r="C161" s="214"/>
      <c r="D161" s="198" t="s">
        <v>191</v>
      </c>
      <c r="E161" s="215" t="s">
        <v>1</v>
      </c>
      <c r="F161" s="216" t="s">
        <v>147</v>
      </c>
      <c r="G161" s="214"/>
      <c r="H161" s="217">
        <v>33.408000000000001</v>
      </c>
      <c r="I161" s="218"/>
      <c r="J161" s="214"/>
      <c r="K161" s="214"/>
      <c r="L161" s="219"/>
      <c r="M161" s="220"/>
      <c r="N161" s="221"/>
      <c r="O161" s="221"/>
      <c r="P161" s="221"/>
      <c r="Q161" s="221"/>
      <c r="R161" s="221"/>
      <c r="S161" s="221"/>
      <c r="T161" s="222"/>
      <c r="AT161" s="223" t="s">
        <v>191</v>
      </c>
      <c r="AU161" s="223" t="s">
        <v>86</v>
      </c>
      <c r="AV161" s="13" t="s">
        <v>88</v>
      </c>
      <c r="AW161" s="13" t="s">
        <v>33</v>
      </c>
      <c r="AX161" s="13" t="s">
        <v>79</v>
      </c>
      <c r="AY161" s="223" t="s">
        <v>182</v>
      </c>
    </row>
    <row r="162" spans="1:65" s="14" customFormat="1" ht="11.25">
      <c r="B162" s="224"/>
      <c r="C162" s="225"/>
      <c r="D162" s="198" t="s">
        <v>191</v>
      </c>
      <c r="E162" s="226" t="s">
        <v>1</v>
      </c>
      <c r="F162" s="227" t="s">
        <v>298</v>
      </c>
      <c r="G162" s="225"/>
      <c r="H162" s="228">
        <v>54.287999999999997</v>
      </c>
      <c r="I162" s="229"/>
      <c r="J162" s="225"/>
      <c r="K162" s="225"/>
      <c r="L162" s="230"/>
      <c r="M162" s="231"/>
      <c r="N162" s="232"/>
      <c r="O162" s="232"/>
      <c r="P162" s="232"/>
      <c r="Q162" s="232"/>
      <c r="R162" s="232"/>
      <c r="S162" s="232"/>
      <c r="T162" s="233"/>
      <c r="AT162" s="234" t="s">
        <v>191</v>
      </c>
      <c r="AU162" s="234" t="s">
        <v>86</v>
      </c>
      <c r="AV162" s="14" t="s">
        <v>187</v>
      </c>
      <c r="AW162" s="14" t="s">
        <v>33</v>
      </c>
      <c r="AX162" s="14" t="s">
        <v>86</v>
      </c>
      <c r="AY162" s="234" t="s">
        <v>182</v>
      </c>
    </row>
    <row r="163" spans="1:65" s="2" customFormat="1" ht="37.9" customHeight="1">
      <c r="A163" s="34"/>
      <c r="B163" s="35"/>
      <c r="C163" s="185" t="s">
        <v>356</v>
      </c>
      <c r="D163" s="185" t="s">
        <v>183</v>
      </c>
      <c r="E163" s="186" t="s">
        <v>369</v>
      </c>
      <c r="F163" s="187" t="s">
        <v>370</v>
      </c>
      <c r="G163" s="188" t="s">
        <v>135</v>
      </c>
      <c r="H163" s="189">
        <v>84.912000000000006</v>
      </c>
      <c r="I163" s="190"/>
      <c r="J163" s="191">
        <f>ROUND(I163*H163,2)</f>
        <v>0</v>
      </c>
      <c r="K163" s="187" t="s">
        <v>186</v>
      </c>
      <c r="L163" s="39"/>
      <c r="M163" s="192" t="s">
        <v>1</v>
      </c>
      <c r="N163" s="193" t="s">
        <v>44</v>
      </c>
      <c r="O163" s="71"/>
      <c r="P163" s="194">
        <f>O163*H163</f>
        <v>0</v>
      </c>
      <c r="Q163" s="194">
        <v>0</v>
      </c>
      <c r="R163" s="194">
        <f>Q163*H163</f>
        <v>0</v>
      </c>
      <c r="S163" s="194">
        <v>0</v>
      </c>
      <c r="T163" s="195">
        <f>S163*H163</f>
        <v>0</v>
      </c>
      <c r="U163" s="34"/>
      <c r="V163" s="34"/>
      <c r="W163" s="34"/>
      <c r="X163" s="34"/>
      <c r="Y163" s="34"/>
      <c r="Z163" s="34"/>
      <c r="AA163" s="34"/>
      <c r="AB163" s="34"/>
      <c r="AC163" s="34"/>
      <c r="AD163" s="34"/>
      <c r="AE163" s="34"/>
      <c r="AR163" s="196" t="s">
        <v>187</v>
      </c>
      <c r="AT163" s="196" t="s">
        <v>183</v>
      </c>
      <c r="AU163" s="196" t="s">
        <v>86</v>
      </c>
      <c r="AY163" s="17" t="s">
        <v>182</v>
      </c>
      <c r="BE163" s="197">
        <f>IF(N163="základní",J163,0)</f>
        <v>0</v>
      </c>
      <c r="BF163" s="197">
        <f>IF(N163="snížená",J163,0)</f>
        <v>0</v>
      </c>
      <c r="BG163" s="197">
        <f>IF(N163="zákl. přenesená",J163,0)</f>
        <v>0</v>
      </c>
      <c r="BH163" s="197">
        <f>IF(N163="sníž. přenesená",J163,0)</f>
        <v>0</v>
      </c>
      <c r="BI163" s="197">
        <f>IF(N163="nulová",J163,0)</f>
        <v>0</v>
      </c>
      <c r="BJ163" s="17" t="s">
        <v>86</v>
      </c>
      <c r="BK163" s="197">
        <f>ROUND(I163*H163,2)</f>
        <v>0</v>
      </c>
      <c r="BL163" s="17" t="s">
        <v>187</v>
      </c>
      <c r="BM163" s="196" t="s">
        <v>1665</v>
      </c>
    </row>
    <row r="164" spans="1:65" s="2" customFormat="1" ht="204.75">
      <c r="A164" s="34"/>
      <c r="B164" s="35"/>
      <c r="C164" s="36"/>
      <c r="D164" s="198" t="s">
        <v>189</v>
      </c>
      <c r="E164" s="36"/>
      <c r="F164" s="199" t="s">
        <v>372</v>
      </c>
      <c r="G164" s="36"/>
      <c r="H164" s="36"/>
      <c r="I164" s="200"/>
      <c r="J164" s="36"/>
      <c r="K164" s="36"/>
      <c r="L164" s="39"/>
      <c r="M164" s="201"/>
      <c r="N164" s="202"/>
      <c r="O164" s="71"/>
      <c r="P164" s="71"/>
      <c r="Q164" s="71"/>
      <c r="R164" s="71"/>
      <c r="S164" s="71"/>
      <c r="T164" s="72"/>
      <c r="U164" s="34"/>
      <c r="V164" s="34"/>
      <c r="W164" s="34"/>
      <c r="X164" s="34"/>
      <c r="Y164" s="34"/>
      <c r="Z164" s="34"/>
      <c r="AA164" s="34"/>
      <c r="AB164" s="34"/>
      <c r="AC164" s="34"/>
      <c r="AD164" s="34"/>
      <c r="AE164" s="34"/>
      <c r="AT164" s="17" t="s">
        <v>189</v>
      </c>
      <c r="AU164" s="17" t="s">
        <v>86</v>
      </c>
    </row>
    <row r="165" spans="1:65" s="13" customFormat="1" ht="11.25">
      <c r="B165" s="213"/>
      <c r="C165" s="214"/>
      <c r="D165" s="198" t="s">
        <v>191</v>
      </c>
      <c r="E165" s="215" t="s">
        <v>1</v>
      </c>
      <c r="F165" s="216" t="s">
        <v>133</v>
      </c>
      <c r="G165" s="214"/>
      <c r="H165" s="217">
        <v>139.19999999999999</v>
      </c>
      <c r="I165" s="218"/>
      <c r="J165" s="214"/>
      <c r="K165" s="214"/>
      <c r="L165" s="219"/>
      <c r="M165" s="220"/>
      <c r="N165" s="221"/>
      <c r="O165" s="221"/>
      <c r="P165" s="221"/>
      <c r="Q165" s="221"/>
      <c r="R165" s="221"/>
      <c r="S165" s="221"/>
      <c r="T165" s="222"/>
      <c r="AT165" s="223" t="s">
        <v>191</v>
      </c>
      <c r="AU165" s="223" t="s">
        <v>86</v>
      </c>
      <c r="AV165" s="13" t="s">
        <v>88</v>
      </c>
      <c r="AW165" s="13" t="s">
        <v>33</v>
      </c>
      <c r="AX165" s="13" t="s">
        <v>79</v>
      </c>
      <c r="AY165" s="223" t="s">
        <v>182</v>
      </c>
    </row>
    <row r="166" spans="1:65" s="13" customFormat="1" ht="11.25">
      <c r="B166" s="213"/>
      <c r="C166" s="214"/>
      <c r="D166" s="198" t="s">
        <v>191</v>
      </c>
      <c r="E166" s="215" t="s">
        <v>1</v>
      </c>
      <c r="F166" s="216" t="s">
        <v>373</v>
      </c>
      <c r="G166" s="214"/>
      <c r="H166" s="217">
        <v>-33.408000000000001</v>
      </c>
      <c r="I166" s="218"/>
      <c r="J166" s="214"/>
      <c r="K166" s="214"/>
      <c r="L166" s="219"/>
      <c r="M166" s="220"/>
      <c r="N166" s="221"/>
      <c r="O166" s="221"/>
      <c r="P166" s="221"/>
      <c r="Q166" s="221"/>
      <c r="R166" s="221"/>
      <c r="S166" s="221"/>
      <c r="T166" s="222"/>
      <c r="AT166" s="223" t="s">
        <v>191</v>
      </c>
      <c r="AU166" s="223" t="s">
        <v>86</v>
      </c>
      <c r="AV166" s="13" t="s">
        <v>88</v>
      </c>
      <c r="AW166" s="13" t="s">
        <v>33</v>
      </c>
      <c r="AX166" s="13" t="s">
        <v>79</v>
      </c>
      <c r="AY166" s="223" t="s">
        <v>182</v>
      </c>
    </row>
    <row r="167" spans="1:65" s="13" customFormat="1" ht="11.25">
      <c r="B167" s="213"/>
      <c r="C167" s="214"/>
      <c r="D167" s="198" t="s">
        <v>191</v>
      </c>
      <c r="E167" s="215" t="s">
        <v>1</v>
      </c>
      <c r="F167" s="216" t="s">
        <v>374</v>
      </c>
      <c r="G167" s="214"/>
      <c r="H167" s="217">
        <v>-20.88</v>
      </c>
      <c r="I167" s="218"/>
      <c r="J167" s="214"/>
      <c r="K167" s="214"/>
      <c r="L167" s="219"/>
      <c r="M167" s="220"/>
      <c r="N167" s="221"/>
      <c r="O167" s="221"/>
      <c r="P167" s="221"/>
      <c r="Q167" s="221"/>
      <c r="R167" s="221"/>
      <c r="S167" s="221"/>
      <c r="T167" s="222"/>
      <c r="AT167" s="223" t="s">
        <v>191</v>
      </c>
      <c r="AU167" s="223" t="s">
        <v>86</v>
      </c>
      <c r="AV167" s="13" t="s">
        <v>88</v>
      </c>
      <c r="AW167" s="13" t="s">
        <v>33</v>
      </c>
      <c r="AX167" s="13" t="s">
        <v>79</v>
      </c>
      <c r="AY167" s="223" t="s">
        <v>182</v>
      </c>
    </row>
    <row r="168" spans="1:65" s="14" customFormat="1" ht="11.25">
      <c r="B168" s="224"/>
      <c r="C168" s="225"/>
      <c r="D168" s="198" t="s">
        <v>191</v>
      </c>
      <c r="E168" s="226" t="s">
        <v>1</v>
      </c>
      <c r="F168" s="227" t="s">
        <v>298</v>
      </c>
      <c r="G168" s="225"/>
      <c r="H168" s="228">
        <v>84.912000000000006</v>
      </c>
      <c r="I168" s="229"/>
      <c r="J168" s="225"/>
      <c r="K168" s="225"/>
      <c r="L168" s="230"/>
      <c r="M168" s="231"/>
      <c r="N168" s="232"/>
      <c r="O168" s="232"/>
      <c r="P168" s="232"/>
      <c r="Q168" s="232"/>
      <c r="R168" s="232"/>
      <c r="S168" s="232"/>
      <c r="T168" s="233"/>
      <c r="AT168" s="234" t="s">
        <v>191</v>
      </c>
      <c r="AU168" s="234" t="s">
        <v>86</v>
      </c>
      <c r="AV168" s="14" t="s">
        <v>187</v>
      </c>
      <c r="AW168" s="14" t="s">
        <v>33</v>
      </c>
      <c r="AX168" s="14" t="s">
        <v>86</v>
      </c>
      <c r="AY168" s="234" t="s">
        <v>182</v>
      </c>
    </row>
    <row r="169" spans="1:65" s="2" customFormat="1" ht="62.65" customHeight="1">
      <c r="A169" s="34"/>
      <c r="B169" s="35"/>
      <c r="C169" s="185" t="s">
        <v>363</v>
      </c>
      <c r="D169" s="185" t="s">
        <v>183</v>
      </c>
      <c r="E169" s="186" t="s">
        <v>377</v>
      </c>
      <c r="F169" s="187" t="s">
        <v>378</v>
      </c>
      <c r="G169" s="188" t="s">
        <v>135</v>
      </c>
      <c r="H169" s="189">
        <v>33.189</v>
      </c>
      <c r="I169" s="190"/>
      <c r="J169" s="191">
        <f>ROUND(I169*H169,2)</f>
        <v>0</v>
      </c>
      <c r="K169" s="187" t="s">
        <v>186</v>
      </c>
      <c r="L169" s="39"/>
      <c r="M169" s="192" t="s">
        <v>1</v>
      </c>
      <c r="N169" s="193" t="s">
        <v>44</v>
      </c>
      <c r="O169" s="71"/>
      <c r="P169" s="194">
        <f>O169*H169</f>
        <v>0</v>
      </c>
      <c r="Q169" s="194">
        <v>0</v>
      </c>
      <c r="R169" s="194">
        <f>Q169*H169</f>
        <v>0</v>
      </c>
      <c r="S169" s="194">
        <v>0</v>
      </c>
      <c r="T169" s="195">
        <f>S169*H169</f>
        <v>0</v>
      </c>
      <c r="U169" s="34"/>
      <c r="V169" s="34"/>
      <c r="W169" s="34"/>
      <c r="X169" s="34"/>
      <c r="Y169" s="34"/>
      <c r="Z169" s="34"/>
      <c r="AA169" s="34"/>
      <c r="AB169" s="34"/>
      <c r="AC169" s="34"/>
      <c r="AD169" s="34"/>
      <c r="AE169" s="34"/>
      <c r="AR169" s="196" t="s">
        <v>187</v>
      </c>
      <c r="AT169" s="196" t="s">
        <v>183</v>
      </c>
      <c r="AU169" s="196" t="s">
        <v>86</v>
      </c>
      <c r="AY169" s="17" t="s">
        <v>182</v>
      </c>
      <c r="BE169" s="197">
        <f>IF(N169="základní",J169,0)</f>
        <v>0</v>
      </c>
      <c r="BF169" s="197">
        <f>IF(N169="snížená",J169,0)</f>
        <v>0</v>
      </c>
      <c r="BG169" s="197">
        <f>IF(N169="zákl. přenesená",J169,0)</f>
        <v>0</v>
      </c>
      <c r="BH169" s="197">
        <f>IF(N169="sníž. přenesená",J169,0)</f>
        <v>0</v>
      </c>
      <c r="BI169" s="197">
        <f>IF(N169="nulová",J169,0)</f>
        <v>0</v>
      </c>
      <c r="BJ169" s="17" t="s">
        <v>86</v>
      </c>
      <c r="BK169" s="197">
        <f>ROUND(I169*H169,2)</f>
        <v>0</v>
      </c>
      <c r="BL169" s="17" t="s">
        <v>187</v>
      </c>
      <c r="BM169" s="196" t="s">
        <v>1666</v>
      </c>
    </row>
    <row r="170" spans="1:65" s="2" customFormat="1" ht="107.25">
      <c r="A170" s="34"/>
      <c r="B170" s="35"/>
      <c r="C170" s="36"/>
      <c r="D170" s="198" t="s">
        <v>189</v>
      </c>
      <c r="E170" s="36"/>
      <c r="F170" s="199" t="s">
        <v>380</v>
      </c>
      <c r="G170" s="36"/>
      <c r="H170" s="36"/>
      <c r="I170" s="200"/>
      <c r="J170" s="36"/>
      <c r="K170" s="36"/>
      <c r="L170" s="39"/>
      <c r="M170" s="201"/>
      <c r="N170" s="202"/>
      <c r="O170" s="71"/>
      <c r="P170" s="71"/>
      <c r="Q170" s="71"/>
      <c r="R170" s="71"/>
      <c r="S170" s="71"/>
      <c r="T170" s="72"/>
      <c r="U170" s="34"/>
      <c r="V170" s="34"/>
      <c r="W170" s="34"/>
      <c r="X170" s="34"/>
      <c r="Y170" s="34"/>
      <c r="Z170" s="34"/>
      <c r="AA170" s="34"/>
      <c r="AB170" s="34"/>
      <c r="AC170" s="34"/>
      <c r="AD170" s="34"/>
      <c r="AE170" s="34"/>
      <c r="AT170" s="17" t="s">
        <v>189</v>
      </c>
      <c r="AU170" s="17" t="s">
        <v>86</v>
      </c>
    </row>
    <row r="171" spans="1:65" s="13" customFormat="1" ht="11.25">
      <c r="B171" s="213"/>
      <c r="C171" s="214"/>
      <c r="D171" s="198" t="s">
        <v>191</v>
      </c>
      <c r="E171" s="215" t="s">
        <v>147</v>
      </c>
      <c r="F171" s="216" t="s">
        <v>1667</v>
      </c>
      <c r="G171" s="214"/>
      <c r="H171" s="217">
        <v>33.408000000000001</v>
      </c>
      <c r="I171" s="218"/>
      <c r="J171" s="214"/>
      <c r="K171" s="214"/>
      <c r="L171" s="219"/>
      <c r="M171" s="220"/>
      <c r="N171" s="221"/>
      <c r="O171" s="221"/>
      <c r="P171" s="221"/>
      <c r="Q171" s="221"/>
      <c r="R171" s="221"/>
      <c r="S171" s="221"/>
      <c r="T171" s="222"/>
      <c r="AT171" s="223" t="s">
        <v>191</v>
      </c>
      <c r="AU171" s="223" t="s">
        <v>86</v>
      </c>
      <c r="AV171" s="13" t="s">
        <v>88</v>
      </c>
      <c r="AW171" s="13" t="s">
        <v>33</v>
      </c>
      <c r="AX171" s="13" t="s">
        <v>79</v>
      </c>
      <c r="AY171" s="223" t="s">
        <v>182</v>
      </c>
    </row>
    <row r="172" spans="1:65" s="12" customFormat="1" ht="11.25">
      <c r="B172" s="203"/>
      <c r="C172" s="204"/>
      <c r="D172" s="198" t="s">
        <v>191</v>
      </c>
      <c r="E172" s="205" t="s">
        <v>1</v>
      </c>
      <c r="F172" s="206" t="s">
        <v>390</v>
      </c>
      <c r="G172" s="204"/>
      <c r="H172" s="205" t="s">
        <v>1</v>
      </c>
      <c r="I172" s="207"/>
      <c r="J172" s="204"/>
      <c r="K172" s="204"/>
      <c r="L172" s="208"/>
      <c r="M172" s="209"/>
      <c r="N172" s="210"/>
      <c r="O172" s="210"/>
      <c r="P172" s="210"/>
      <c r="Q172" s="210"/>
      <c r="R172" s="210"/>
      <c r="S172" s="210"/>
      <c r="T172" s="211"/>
      <c r="AT172" s="212" t="s">
        <v>191</v>
      </c>
      <c r="AU172" s="212" t="s">
        <v>86</v>
      </c>
      <c r="AV172" s="12" t="s">
        <v>86</v>
      </c>
      <c r="AW172" s="12" t="s">
        <v>33</v>
      </c>
      <c r="AX172" s="12" t="s">
        <v>79</v>
      </c>
      <c r="AY172" s="212" t="s">
        <v>182</v>
      </c>
    </row>
    <row r="173" spans="1:65" s="13" customFormat="1" ht="11.25">
      <c r="B173" s="213"/>
      <c r="C173" s="214"/>
      <c r="D173" s="198" t="s">
        <v>191</v>
      </c>
      <c r="E173" s="215" t="s">
        <v>1</v>
      </c>
      <c r="F173" s="216" t="s">
        <v>1668</v>
      </c>
      <c r="G173" s="214"/>
      <c r="H173" s="217">
        <v>-0.219</v>
      </c>
      <c r="I173" s="218"/>
      <c r="J173" s="214"/>
      <c r="K173" s="214"/>
      <c r="L173" s="219"/>
      <c r="M173" s="220"/>
      <c r="N173" s="221"/>
      <c r="O173" s="221"/>
      <c r="P173" s="221"/>
      <c r="Q173" s="221"/>
      <c r="R173" s="221"/>
      <c r="S173" s="221"/>
      <c r="T173" s="222"/>
      <c r="AT173" s="223" t="s">
        <v>191</v>
      </c>
      <c r="AU173" s="223" t="s">
        <v>86</v>
      </c>
      <c r="AV173" s="13" t="s">
        <v>88</v>
      </c>
      <c r="AW173" s="13" t="s">
        <v>33</v>
      </c>
      <c r="AX173" s="13" t="s">
        <v>79</v>
      </c>
      <c r="AY173" s="223" t="s">
        <v>182</v>
      </c>
    </row>
    <row r="174" spans="1:65" s="14" customFormat="1" ht="11.25">
      <c r="B174" s="224"/>
      <c r="C174" s="225"/>
      <c r="D174" s="198" t="s">
        <v>191</v>
      </c>
      <c r="E174" s="226" t="s">
        <v>1</v>
      </c>
      <c r="F174" s="227" t="s">
        <v>298</v>
      </c>
      <c r="G174" s="225"/>
      <c r="H174" s="228">
        <v>33.189</v>
      </c>
      <c r="I174" s="229"/>
      <c r="J174" s="225"/>
      <c r="K174" s="225"/>
      <c r="L174" s="230"/>
      <c r="M174" s="231"/>
      <c r="N174" s="232"/>
      <c r="O174" s="232"/>
      <c r="P174" s="232"/>
      <c r="Q174" s="232"/>
      <c r="R174" s="232"/>
      <c r="S174" s="232"/>
      <c r="T174" s="233"/>
      <c r="AT174" s="234" t="s">
        <v>191</v>
      </c>
      <c r="AU174" s="234" t="s">
        <v>86</v>
      </c>
      <c r="AV174" s="14" t="s">
        <v>187</v>
      </c>
      <c r="AW174" s="14" t="s">
        <v>33</v>
      </c>
      <c r="AX174" s="14" t="s">
        <v>86</v>
      </c>
      <c r="AY174" s="234" t="s">
        <v>182</v>
      </c>
    </row>
    <row r="175" spans="1:65" s="2" customFormat="1" ht="14.45" customHeight="1">
      <c r="A175" s="34"/>
      <c r="B175" s="35"/>
      <c r="C175" s="246" t="s">
        <v>368</v>
      </c>
      <c r="D175" s="246" t="s">
        <v>396</v>
      </c>
      <c r="E175" s="247" t="s">
        <v>397</v>
      </c>
      <c r="F175" s="248" t="s">
        <v>398</v>
      </c>
      <c r="G175" s="249" t="s">
        <v>359</v>
      </c>
      <c r="H175" s="250">
        <v>66.378</v>
      </c>
      <c r="I175" s="251"/>
      <c r="J175" s="252">
        <f>ROUND(I175*H175,2)</f>
        <v>0</v>
      </c>
      <c r="K175" s="248" t="s">
        <v>186</v>
      </c>
      <c r="L175" s="253"/>
      <c r="M175" s="254" t="s">
        <v>1</v>
      </c>
      <c r="N175" s="255" t="s">
        <v>44</v>
      </c>
      <c r="O175" s="71"/>
      <c r="P175" s="194">
        <f>O175*H175</f>
        <v>0</v>
      </c>
      <c r="Q175" s="194">
        <v>0</v>
      </c>
      <c r="R175" s="194">
        <f>Q175*H175</f>
        <v>0</v>
      </c>
      <c r="S175" s="194">
        <v>0</v>
      </c>
      <c r="T175" s="195">
        <f>S175*H175</f>
        <v>0</v>
      </c>
      <c r="U175" s="34"/>
      <c r="V175" s="34"/>
      <c r="W175" s="34"/>
      <c r="X175" s="34"/>
      <c r="Y175" s="34"/>
      <c r="Z175" s="34"/>
      <c r="AA175" s="34"/>
      <c r="AB175" s="34"/>
      <c r="AC175" s="34"/>
      <c r="AD175" s="34"/>
      <c r="AE175" s="34"/>
      <c r="AR175" s="196" t="s">
        <v>356</v>
      </c>
      <c r="AT175" s="196" t="s">
        <v>396</v>
      </c>
      <c r="AU175" s="196" t="s">
        <v>86</v>
      </c>
      <c r="AY175" s="17" t="s">
        <v>182</v>
      </c>
      <c r="BE175" s="197">
        <f>IF(N175="základní",J175,0)</f>
        <v>0</v>
      </c>
      <c r="BF175" s="197">
        <f>IF(N175="snížená",J175,0)</f>
        <v>0</v>
      </c>
      <c r="BG175" s="197">
        <f>IF(N175="zákl. přenesená",J175,0)</f>
        <v>0</v>
      </c>
      <c r="BH175" s="197">
        <f>IF(N175="sníž. přenesená",J175,0)</f>
        <v>0</v>
      </c>
      <c r="BI175" s="197">
        <f>IF(N175="nulová",J175,0)</f>
        <v>0</v>
      </c>
      <c r="BJ175" s="17" t="s">
        <v>86</v>
      </c>
      <c r="BK175" s="197">
        <f>ROUND(I175*H175,2)</f>
        <v>0</v>
      </c>
      <c r="BL175" s="17" t="s">
        <v>187</v>
      </c>
      <c r="BM175" s="196" t="s">
        <v>1669</v>
      </c>
    </row>
    <row r="176" spans="1:65" s="13" customFormat="1" ht="11.25">
      <c r="B176" s="213"/>
      <c r="C176" s="214"/>
      <c r="D176" s="198" t="s">
        <v>191</v>
      </c>
      <c r="E176" s="215" t="s">
        <v>1</v>
      </c>
      <c r="F176" s="216" t="s">
        <v>1667</v>
      </c>
      <c r="G176" s="214"/>
      <c r="H176" s="217">
        <v>33.408000000000001</v>
      </c>
      <c r="I176" s="218"/>
      <c r="J176" s="214"/>
      <c r="K176" s="214"/>
      <c r="L176" s="219"/>
      <c r="M176" s="220"/>
      <c r="N176" s="221"/>
      <c r="O176" s="221"/>
      <c r="P176" s="221"/>
      <c r="Q176" s="221"/>
      <c r="R176" s="221"/>
      <c r="S176" s="221"/>
      <c r="T176" s="222"/>
      <c r="AT176" s="223" t="s">
        <v>191</v>
      </c>
      <c r="AU176" s="223" t="s">
        <v>86</v>
      </c>
      <c r="AV176" s="13" t="s">
        <v>88</v>
      </c>
      <c r="AW176" s="13" t="s">
        <v>33</v>
      </c>
      <c r="AX176" s="13" t="s">
        <v>79</v>
      </c>
      <c r="AY176" s="223" t="s">
        <v>182</v>
      </c>
    </row>
    <row r="177" spans="1:65" s="12" customFormat="1" ht="11.25">
      <c r="B177" s="203"/>
      <c r="C177" s="204"/>
      <c r="D177" s="198" t="s">
        <v>191</v>
      </c>
      <c r="E177" s="205" t="s">
        <v>1</v>
      </c>
      <c r="F177" s="206" t="s">
        <v>390</v>
      </c>
      <c r="G177" s="204"/>
      <c r="H177" s="205" t="s">
        <v>1</v>
      </c>
      <c r="I177" s="207"/>
      <c r="J177" s="204"/>
      <c r="K177" s="204"/>
      <c r="L177" s="208"/>
      <c r="M177" s="209"/>
      <c r="N177" s="210"/>
      <c r="O177" s="210"/>
      <c r="P177" s="210"/>
      <c r="Q177" s="210"/>
      <c r="R177" s="210"/>
      <c r="S177" s="210"/>
      <c r="T177" s="211"/>
      <c r="AT177" s="212" t="s">
        <v>191</v>
      </c>
      <c r="AU177" s="212" t="s">
        <v>86</v>
      </c>
      <c r="AV177" s="12" t="s">
        <v>86</v>
      </c>
      <c r="AW177" s="12" t="s">
        <v>33</v>
      </c>
      <c r="AX177" s="12" t="s">
        <v>79</v>
      </c>
      <c r="AY177" s="212" t="s">
        <v>182</v>
      </c>
    </row>
    <row r="178" spans="1:65" s="13" customFormat="1" ht="11.25">
      <c r="B178" s="213"/>
      <c r="C178" s="214"/>
      <c r="D178" s="198" t="s">
        <v>191</v>
      </c>
      <c r="E178" s="215" t="s">
        <v>1</v>
      </c>
      <c r="F178" s="216" t="s">
        <v>1668</v>
      </c>
      <c r="G178" s="214"/>
      <c r="H178" s="217">
        <v>-0.219</v>
      </c>
      <c r="I178" s="218"/>
      <c r="J178" s="214"/>
      <c r="K178" s="214"/>
      <c r="L178" s="219"/>
      <c r="M178" s="220"/>
      <c r="N178" s="221"/>
      <c r="O178" s="221"/>
      <c r="P178" s="221"/>
      <c r="Q178" s="221"/>
      <c r="R178" s="221"/>
      <c r="S178" s="221"/>
      <c r="T178" s="222"/>
      <c r="AT178" s="223" t="s">
        <v>191</v>
      </c>
      <c r="AU178" s="223" t="s">
        <v>86</v>
      </c>
      <c r="AV178" s="13" t="s">
        <v>88</v>
      </c>
      <c r="AW178" s="13" t="s">
        <v>33</v>
      </c>
      <c r="AX178" s="13" t="s">
        <v>79</v>
      </c>
      <c r="AY178" s="223" t="s">
        <v>182</v>
      </c>
    </row>
    <row r="179" spans="1:65" s="14" customFormat="1" ht="11.25">
      <c r="B179" s="224"/>
      <c r="C179" s="225"/>
      <c r="D179" s="198" t="s">
        <v>191</v>
      </c>
      <c r="E179" s="226" t="s">
        <v>1</v>
      </c>
      <c r="F179" s="227" t="s">
        <v>298</v>
      </c>
      <c r="G179" s="225"/>
      <c r="H179" s="228">
        <v>33.189</v>
      </c>
      <c r="I179" s="229"/>
      <c r="J179" s="225"/>
      <c r="K179" s="225"/>
      <c r="L179" s="230"/>
      <c r="M179" s="231"/>
      <c r="N179" s="232"/>
      <c r="O179" s="232"/>
      <c r="P179" s="232"/>
      <c r="Q179" s="232"/>
      <c r="R179" s="232"/>
      <c r="S179" s="232"/>
      <c r="T179" s="233"/>
      <c r="AT179" s="234" t="s">
        <v>191</v>
      </c>
      <c r="AU179" s="234" t="s">
        <v>86</v>
      </c>
      <c r="AV179" s="14" t="s">
        <v>187</v>
      </c>
      <c r="AW179" s="14" t="s">
        <v>33</v>
      </c>
      <c r="AX179" s="14" t="s">
        <v>86</v>
      </c>
      <c r="AY179" s="234" t="s">
        <v>182</v>
      </c>
    </row>
    <row r="180" spans="1:65" s="13" customFormat="1" ht="11.25">
      <c r="B180" s="213"/>
      <c r="C180" s="214"/>
      <c r="D180" s="198" t="s">
        <v>191</v>
      </c>
      <c r="E180" s="214"/>
      <c r="F180" s="216" t="s">
        <v>1670</v>
      </c>
      <c r="G180" s="214"/>
      <c r="H180" s="217">
        <v>66.378</v>
      </c>
      <c r="I180" s="218"/>
      <c r="J180" s="214"/>
      <c r="K180" s="214"/>
      <c r="L180" s="219"/>
      <c r="M180" s="220"/>
      <c r="N180" s="221"/>
      <c r="O180" s="221"/>
      <c r="P180" s="221"/>
      <c r="Q180" s="221"/>
      <c r="R180" s="221"/>
      <c r="S180" s="221"/>
      <c r="T180" s="222"/>
      <c r="AT180" s="223" t="s">
        <v>191</v>
      </c>
      <c r="AU180" s="223" t="s">
        <v>86</v>
      </c>
      <c r="AV180" s="13" t="s">
        <v>88</v>
      </c>
      <c r="AW180" s="13" t="s">
        <v>4</v>
      </c>
      <c r="AX180" s="13" t="s">
        <v>86</v>
      </c>
      <c r="AY180" s="223" t="s">
        <v>182</v>
      </c>
    </row>
    <row r="181" spans="1:65" s="11" customFormat="1" ht="25.9" customHeight="1">
      <c r="B181" s="171"/>
      <c r="C181" s="172"/>
      <c r="D181" s="173" t="s">
        <v>78</v>
      </c>
      <c r="E181" s="174" t="s">
        <v>88</v>
      </c>
      <c r="F181" s="174" t="s">
        <v>401</v>
      </c>
      <c r="G181" s="172"/>
      <c r="H181" s="172"/>
      <c r="I181" s="175"/>
      <c r="J181" s="176">
        <f>BK181</f>
        <v>0</v>
      </c>
      <c r="K181" s="172"/>
      <c r="L181" s="177"/>
      <c r="M181" s="178"/>
      <c r="N181" s="179"/>
      <c r="O181" s="179"/>
      <c r="P181" s="180">
        <f>SUM(P182:P184)</f>
        <v>0</v>
      </c>
      <c r="Q181" s="179"/>
      <c r="R181" s="180">
        <f>SUM(R182:R184)</f>
        <v>37.022768640000002</v>
      </c>
      <c r="S181" s="179"/>
      <c r="T181" s="181">
        <f>SUM(T182:T184)</f>
        <v>0</v>
      </c>
      <c r="AR181" s="182" t="s">
        <v>86</v>
      </c>
      <c r="AT181" s="183" t="s">
        <v>78</v>
      </c>
      <c r="AU181" s="183" t="s">
        <v>79</v>
      </c>
      <c r="AY181" s="182" t="s">
        <v>182</v>
      </c>
      <c r="BK181" s="184">
        <f>SUM(BK182:BK184)</f>
        <v>0</v>
      </c>
    </row>
    <row r="182" spans="1:65" s="2" customFormat="1" ht="24.2" customHeight="1">
      <c r="A182" s="34"/>
      <c r="B182" s="35"/>
      <c r="C182" s="185" t="s">
        <v>376</v>
      </c>
      <c r="D182" s="185" t="s">
        <v>183</v>
      </c>
      <c r="E182" s="186" t="s">
        <v>1671</v>
      </c>
      <c r="F182" s="187" t="s">
        <v>1672</v>
      </c>
      <c r="G182" s="188" t="s">
        <v>135</v>
      </c>
      <c r="H182" s="189">
        <v>14.976000000000001</v>
      </c>
      <c r="I182" s="190"/>
      <c r="J182" s="191">
        <f>ROUND(I182*H182,2)</f>
        <v>0</v>
      </c>
      <c r="K182" s="187" t="s">
        <v>186</v>
      </c>
      <c r="L182" s="39"/>
      <c r="M182" s="192" t="s">
        <v>1</v>
      </c>
      <c r="N182" s="193" t="s">
        <v>44</v>
      </c>
      <c r="O182" s="71"/>
      <c r="P182" s="194">
        <f>O182*H182</f>
        <v>0</v>
      </c>
      <c r="Q182" s="194">
        <v>2.47214</v>
      </c>
      <c r="R182" s="194">
        <f>Q182*H182</f>
        <v>37.022768640000002</v>
      </c>
      <c r="S182" s="194">
        <v>0</v>
      </c>
      <c r="T182" s="195">
        <f>S182*H182</f>
        <v>0</v>
      </c>
      <c r="U182" s="34"/>
      <c r="V182" s="34"/>
      <c r="W182" s="34"/>
      <c r="X182" s="34"/>
      <c r="Y182" s="34"/>
      <c r="Z182" s="34"/>
      <c r="AA182" s="34"/>
      <c r="AB182" s="34"/>
      <c r="AC182" s="34"/>
      <c r="AD182" s="34"/>
      <c r="AE182" s="34"/>
      <c r="AR182" s="196" t="s">
        <v>187</v>
      </c>
      <c r="AT182" s="196" t="s">
        <v>183</v>
      </c>
      <c r="AU182" s="196" t="s">
        <v>86</v>
      </c>
      <c r="AY182" s="17" t="s">
        <v>182</v>
      </c>
      <c r="BE182" s="197">
        <f>IF(N182="základní",J182,0)</f>
        <v>0</v>
      </c>
      <c r="BF182" s="197">
        <f>IF(N182="snížená",J182,0)</f>
        <v>0</v>
      </c>
      <c r="BG182" s="197">
        <f>IF(N182="zákl. přenesená",J182,0)</f>
        <v>0</v>
      </c>
      <c r="BH182" s="197">
        <f>IF(N182="sníž. přenesená",J182,0)</f>
        <v>0</v>
      </c>
      <c r="BI182" s="197">
        <f>IF(N182="nulová",J182,0)</f>
        <v>0</v>
      </c>
      <c r="BJ182" s="17" t="s">
        <v>86</v>
      </c>
      <c r="BK182" s="197">
        <f>ROUND(I182*H182,2)</f>
        <v>0</v>
      </c>
      <c r="BL182" s="17" t="s">
        <v>187</v>
      </c>
      <c r="BM182" s="196" t="s">
        <v>1673</v>
      </c>
    </row>
    <row r="183" spans="1:65" s="2" customFormat="1" ht="78">
      <c r="A183" s="34"/>
      <c r="B183" s="35"/>
      <c r="C183" s="36"/>
      <c r="D183" s="198" t="s">
        <v>189</v>
      </c>
      <c r="E183" s="36"/>
      <c r="F183" s="199" t="s">
        <v>1674</v>
      </c>
      <c r="G183" s="36"/>
      <c r="H183" s="36"/>
      <c r="I183" s="200"/>
      <c r="J183" s="36"/>
      <c r="K183" s="36"/>
      <c r="L183" s="39"/>
      <c r="M183" s="201"/>
      <c r="N183" s="202"/>
      <c r="O183" s="71"/>
      <c r="P183" s="71"/>
      <c r="Q183" s="71"/>
      <c r="R183" s="71"/>
      <c r="S183" s="71"/>
      <c r="T183" s="72"/>
      <c r="U183" s="34"/>
      <c r="V183" s="34"/>
      <c r="W183" s="34"/>
      <c r="X183" s="34"/>
      <c r="Y183" s="34"/>
      <c r="Z183" s="34"/>
      <c r="AA183" s="34"/>
      <c r="AB183" s="34"/>
      <c r="AC183" s="34"/>
      <c r="AD183" s="34"/>
      <c r="AE183" s="34"/>
      <c r="AT183" s="17" t="s">
        <v>189</v>
      </c>
      <c r="AU183" s="17" t="s">
        <v>86</v>
      </c>
    </row>
    <row r="184" spans="1:65" s="13" customFormat="1" ht="11.25">
      <c r="B184" s="213"/>
      <c r="C184" s="214"/>
      <c r="D184" s="198" t="s">
        <v>191</v>
      </c>
      <c r="E184" s="215" t="s">
        <v>1</v>
      </c>
      <c r="F184" s="216" t="s">
        <v>1658</v>
      </c>
      <c r="G184" s="214"/>
      <c r="H184" s="217">
        <v>14.976000000000001</v>
      </c>
      <c r="I184" s="218"/>
      <c r="J184" s="214"/>
      <c r="K184" s="214"/>
      <c r="L184" s="219"/>
      <c r="M184" s="220"/>
      <c r="N184" s="221"/>
      <c r="O184" s="221"/>
      <c r="P184" s="221"/>
      <c r="Q184" s="221"/>
      <c r="R184" s="221"/>
      <c r="S184" s="221"/>
      <c r="T184" s="222"/>
      <c r="AT184" s="223" t="s">
        <v>191</v>
      </c>
      <c r="AU184" s="223" t="s">
        <v>86</v>
      </c>
      <c r="AV184" s="13" t="s">
        <v>88</v>
      </c>
      <c r="AW184" s="13" t="s">
        <v>33</v>
      </c>
      <c r="AX184" s="13" t="s">
        <v>86</v>
      </c>
      <c r="AY184" s="223" t="s">
        <v>182</v>
      </c>
    </row>
    <row r="185" spans="1:65" s="11" customFormat="1" ht="25.9" customHeight="1">
      <c r="B185" s="171"/>
      <c r="C185" s="172"/>
      <c r="D185" s="173" t="s">
        <v>78</v>
      </c>
      <c r="E185" s="174" t="s">
        <v>187</v>
      </c>
      <c r="F185" s="174" t="s">
        <v>439</v>
      </c>
      <c r="G185" s="172"/>
      <c r="H185" s="172"/>
      <c r="I185" s="175"/>
      <c r="J185" s="176">
        <f>BK185</f>
        <v>0</v>
      </c>
      <c r="K185" s="172"/>
      <c r="L185" s="177"/>
      <c r="M185" s="178"/>
      <c r="N185" s="179"/>
      <c r="O185" s="179"/>
      <c r="P185" s="180">
        <f>SUM(P186:P189)</f>
        <v>0</v>
      </c>
      <c r="Q185" s="179"/>
      <c r="R185" s="180">
        <f>SUM(R186:R189)</f>
        <v>0</v>
      </c>
      <c r="S185" s="179"/>
      <c r="T185" s="181">
        <f>SUM(T186:T189)</f>
        <v>0</v>
      </c>
      <c r="AR185" s="182" t="s">
        <v>86</v>
      </c>
      <c r="AT185" s="183" t="s">
        <v>78</v>
      </c>
      <c r="AU185" s="183" t="s">
        <v>79</v>
      </c>
      <c r="AY185" s="182" t="s">
        <v>182</v>
      </c>
      <c r="BK185" s="184">
        <f>SUM(BK186:BK189)</f>
        <v>0</v>
      </c>
    </row>
    <row r="186" spans="1:65" s="2" customFormat="1" ht="24.2" customHeight="1">
      <c r="A186" s="34"/>
      <c r="B186" s="35"/>
      <c r="C186" s="185" t="s">
        <v>395</v>
      </c>
      <c r="D186" s="185" t="s">
        <v>183</v>
      </c>
      <c r="E186" s="186" t="s">
        <v>441</v>
      </c>
      <c r="F186" s="187" t="s">
        <v>442</v>
      </c>
      <c r="G186" s="188" t="s">
        <v>135</v>
      </c>
      <c r="H186" s="189">
        <v>20.88</v>
      </c>
      <c r="I186" s="190"/>
      <c r="J186" s="191">
        <f>ROUND(I186*H186,2)</f>
        <v>0</v>
      </c>
      <c r="K186" s="187" t="s">
        <v>186</v>
      </c>
      <c r="L186" s="39"/>
      <c r="M186" s="192" t="s">
        <v>1</v>
      </c>
      <c r="N186" s="193" t="s">
        <v>44</v>
      </c>
      <c r="O186" s="71"/>
      <c r="P186" s="194">
        <f>O186*H186</f>
        <v>0</v>
      </c>
      <c r="Q186" s="194">
        <v>0</v>
      </c>
      <c r="R186" s="194">
        <f>Q186*H186</f>
        <v>0</v>
      </c>
      <c r="S186" s="194">
        <v>0</v>
      </c>
      <c r="T186" s="195">
        <f>S186*H186</f>
        <v>0</v>
      </c>
      <c r="U186" s="34"/>
      <c r="V186" s="34"/>
      <c r="W186" s="34"/>
      <c r="X186" s="34"/>
      <c r="Y186" s="34"/>
      <c r="Z186" s="34"/>
      <c r="AA186" s="34"/>
      <c r="AB186" s="34"/>
      <c r="AC186" s="34"/>
      <c r="AD186" s="34"/>
      <c r="AE186" s="34"/>
      <c r="AR186" s="196" t="s">
        <v>187</v>
      </c>
      <c r="AT186" s="196" t="s">
        <v>183</v>
      </c>
      <c r="AU186" s="196" t="s">
        <v>86</v>
      </c>
      <c r="AY186" s="17" t="s">
        <v>182</v>
      </c>
      <c r="BE186" s="197">
        <f>IF(N186="základní",J186,0)</f>
        <v>0</v>
      </c>
      <c r="BF186" s="197">
        <f>IF(N186="snížená",J186,0)</f>
        <v>0</v>
      </c>
      <c r="BG186" s="197">
        <f>IF(N186="zákl. přenesená",J186,0)</f>
        <v>0</v>
      </c>
      <c r="BH186" s="197">
        <f>IF(N186="sníž. přenesená",J186,0)</f>
        <v>0</v>
      </c>
      <c r="BI186" s="197">
        <f>IF(N186="nulová",J186,0)</f>
        <v>0</v>
      </c>
      <c r="BJ186" s="17" t="s">
        <v>86</v>
      </c>
      <c r="BK186" s="197">
        <f>ROUND(I186*H186,2)</f>
        <v>0</v>
      </c>
      <c r="BL186" s="17" t="s">
        <v>187</v>
      </c>
      <c r="BM186" s="196" t="s">
        <v>1675</v>
      </c>
    </row>
    <row r="187" spans="1:65" s="2" customFormat="1" ht="39">
      <c r="A187" s="34"/>
      <c r="B187" s="35"/>
      <c r="C187" s="36"/>
      <c r="D187" s="198" t="s">
        <v>189</v>
      </c>
      <c r="E187" s="36"/>
      <c r="F187" s="199" t="s">
        <v>444</v>
      </c>
      <c r="G187" s="36"/>
      <c r="H187" s="36"/>
      <c r="I187" s="200"/>
      <c r="J187" s="36"/>
      <c r="K187" s="36"/>
      <c r="L187" s="39"/>
      <c r="M187" s="201"/>
      <c r="N187" s="202"/>
      <c r="O187" s="71"/>
      <c r="P187" s="71"/>
      <c r="Q187" s="71"/>
      <c r="R187" s="71"/>
      <c r="S187" s="71"/>
      <c r="T187" s="72"/>
      <c r="U187" s="34"/>
      <c r="V187" s="34"/>
      <c r="W187" s="34"/>
      <c r="X187" s="34"/>
      <c r="Y187" s="34"/>
      <c r="Z187" s="34"/>
      <c r="AA187" s="34"/>
      <c r="AB187" s="34"/>
      <c r="AC187" s="34"/>
      <c r="AD187" s="34"/>
      <c r="AE187" s="34"/>
      <c r="AT187" s="17" t="s">
        <v>189</v>
      </c>
      <c r="AU187" s="17" t="s">
        <v>86</v>
      </c>
    </row>
    <row r="188" spans="1:65" s="13" customFormat="1" ht="11.25">
      <c r="B188" s="213"/>
      <c r="C188" s="214"/>
      <c r="D188" s="198" t="s">
        <v>191</v>
      </c>
      <c r="E188" s="215" t="s">
        <v>1</v>
      </c>
      <c r="F188" s="216" t="s">
        <v>1676</v>
      </c>
      <c r="G188" s="214"/>
      <c r="H188" s="217">
        <v>20.88</v>
      </c>
      <c r="I188" s="218"/>
      <c r="J188" s="214"/>
      <c r="K188" s="214"/>
      <c r="L188" s="219"/>
      <c r="M188" s="220"/>
      <c r="N188" s="221"/>
      <c r="O188" s="221"/>
      <c r="P188" s="221"/>
      <c r="Q188" s="221"/>
      <c r="R188" s="221"/>
      <c r="S188" s="221"/>
      <c r="T188" s="222"/>
      <c r="AT188" s="223" t="s">
        <v>191</v>
      </c>
      <c r="AU188" s="223" t="s">
        <v>86</v>
      </c>
      <c r="AV188" s="13" t="s">
        <v>88</v>
      </c>
      <c r="AW188" s="13" t="s">
        <v>33</v>
      </c>
      <c r="AX188" s="13" t="s">
        <v>79</v>
      </c>
      <c r="AY188" s="223" t="s">
        <v>182</v>
      </c>
    </row>
    <row r="189" spans="1:65" s="14" customFormat="1" ht="11.25">
      <c r="B189" s="224"/>
      <c r="C189" s="225"/>
      <c r="D189" s="198" t="s">
        <v>191</v>
      </c>
      <c r="E189" s="226" t="s">
        <v>144</v>
      </c>
      <c r="F189" s="227" t="s">
        <v>298</v>
      </c>
      <c r="G189" s="225"/>
      <c r="H189" s="228">
        <v>20.88</v>
      </c>
      <c r="I189" s="229"/>
      <c r="J189" s="225"/>
      <c r="K189" s="225"/>
      <c r="L189" s="230"/>
      <c r="M189" s="231"/>
      <c r="N189" s="232"/>
      <c r="O189" s="232"/>
      <c r="P189" s="232"/>
      <c r="Q189" s="232"/>
      <c r="R189" s="232"/>
      <c r="S189" s="232"/>
      <c r="T189" s="233"/>
      <c r="AT189" s="234" t="s">
        <v>191</v>
      </c>
      <c r="AU189" s="234" t="s">
        <v>86</v>
      </c>
      <c r="AV189" s="14" t="s">
        <v>187</v>
      </c>
      <c r="AW189" s="14" t="s">
        <v>33</v>
      </c>
      <c r="AX189" s="14" t="s">
        <v>86</v>
      </c>
      <c r="AY189" s="234" t="s">
        <v>182</v>
      </c>
    </row>
    <row r="190" spans="1:65" s="11" customFormat="1" ht="25.9" customHeight="1">
      <c r="B190" s="171"/>
      <c r="C190" s="172"/>
      <c r="D190" s="173" t="s">
        <v>78</v>
      </c>
      <c r="E190" s="174" t="s">
        <v>356</v>
      </c>
      <c r="F190" s="174" t="s">
        <v>472</v>
      </c>
      <c r="G190" s="172"/>
      <c r="H190" s="172"/>
      <c r="I190" s="175"/>
      <c r="J190" s="176">
        <f>BK190</f>
        <v>0</v>
      </c>
      <c r="K190" s="172"/>
      <c r="L190" s="177"/>
      <c r="M190" s="178"/>
      <c r="N190" s="179"/>
      <c r="O190" s="179"/>
      <c r="P190" s="180">
        <f>SUM(P191:P192)</f>
        <v>0</v>
      </c>
      <c r="Q190" s="179"/>
      <c r="R190" s="180">
        <f>SUM(R191:R192)</f>
        <v>4.8719999999999999E-2</v>
      </c>
      <c r="S190" s="179"/>
      <c r="T190" s="181">
        <f>SUM(T191:T192)</f>
        <v>0</v>
      </c>
      <c r="AR190" s="182" t="s">
        <v>86</v>
      </c>
      <c r="AT190" s="183" t="s">
        <v>78</v>
      </c>
      <c r="AU190" s="183" t="s">
        <v>79</v>
      </c>
      <c r="AY190" s="182" t="s">
        <v>182</v>
      </c>
      <c r="BK190" s="184">
        <f>SUM(BK191:BK192)</f>
        <v>0</v>
      </c>
    </row>
    <row r="191" spans="1:65" s="2" customFormat="1" ht="14.45" customHeight="1">
      <c r="A191" s="34"/>
      <c r="B191" s="35"/>
      <c r="C191" s="185" t="s">
        <v>402</v>
      </c>
      <c r="D191" s="185" t="s">
        <v>183</v>
      </c>
      <c r="E191" s="186" t="s">
        <v>1429</v>
      </c>
      <c r="F191" s="187" t="s">
        <v>1430</v>
      </c>
      <c r="G191" s="188" t="s">
        <v>423</v>
      </c>
      <c r="H191" s="189">
        <v>174</v>
      </c>
      <c r="I191" s="190"/>
      <c r="J191" s="191">
        <f>ROUND(I191*H191,2)</f>
        <v>0</v>
      </c>
      <c r="K191" s="187" t="s">
        <v>186</v>
      </c>
      <c r="L191" s="39"/>
      <c r="M191" s="192" t="s">
        <v>1</v>
      </c>
      <c r="N191" s="193" t="s">
        <v>44</v>
      </c>
      <c r="O191" s="71"/>
      <c r="P191" s="194">
        <f>O191*H191</f>
        <v>0</v>
      </c>
      <c r="Q191" s="194">
        <v>1.9000000000000001E-4</v>
      </c>
      <c r="R191" s="194">
        <f>Q191*H191</f>
        <v>3.3059999999999999E-2</v>
      </c>
      <c r="S191" s="194">
        <v>0</v>
      </c>
      <c r="T191" s="195">
        <f>S191*H191</f>
        <v>0</v>
      </c>
      <c r="U191" s="34"/>
      <c r="V191" s="34"/>
      <c r="W191" s="34"/>
      <c r="X191" s="34"/>
      <c r="Y191" s="34"/>
      <c r="Z191" s="34"/>
      <c r="AA191" s="34"/>
      <c r="AB191" s="34"/>
      <c r="AC191" s="34"/>
      <c r="AD191" s="34"/>
      <c r="AE191" s="34"/>
      <c r="AR191" s="196" t="s">
        <v>187</v>
      </c>
      <c r="AT191" s="196" t="s">
        <v>183</v>
      </c>
      <c r="AU191" s="196" t="s">
        <v>86</v>
      </c>
      <c r="AY191" s="17" t="s">
        <v>182</v>
      </c>
      <c r="BE191" s="197">
        <f>IF(N191="základní",J191,0)</f>
        <v>0</v>
      </c>
      <c r="BF191" s="197">
        <f>IF(N191="snížená",J191,0)</f>
        <v>0</v>
      </c>
      <c r="BG191" s="197">
        <f>IF(N191="zákl. přenesená",J191,0)</f>
        <v>0</v>
      </c>
      <c r="BH191" s="197">
        <f>IF(N191="sníž. přenesená",J191,0)</f>
        <v>0</v>
      </c>
      <c r="BI191" s="197">
        <f>IF(N191="nulová",J191,0)</f>
        <v>0</v>
      </c>
      <c r="BJ191" s="17" t="s">
        <v>86</v>
      </c>
      <c r="BK191" s="197">
        <f>ROUND(I191*H191,2)</f>
        <v>0</v>
      </c>
      <c r="BL191" s="17" t="s">
        <v>187</v>
      </c>
      <c r="BM191" s="196" t="s">
        <v>1677</v>
      </c>
    </row>
    <row r="192" spans="1:65" s="2" customFormat="1" ht="14.45" customHeight="1">
      <c r="A192" s="34"/>
      <c r="B192" s="35"/>
      <c r="C192" s="185" t="s">
        <v>409</v>
      </c>
      <c r="D192" s="185" t="s">
        <v>183</v>
      </c>
      <c r="E192" s="186" t="s">
        <v>975</v>
      </c>
      <c r="F192" s="187" t="s">
        <v>976</v>
      </c>
      <c r="G192" s="188" t="s">
        <v>423</v>
      </c>
      <c r="H192" s="189">
        <v>174</v>
      </c>
      <c r="I192" s="190"/>
      <c r="J192" s="191">
        <f>ROUND(I192*H192,2)</f>
        <v>0</v>
      </c>
      <c r="K192" s="187" t="s">
        <v>186</v>
      </c>
      <c r="L192" s="39"/>
      <c r="M192" s="192" t="s">
        <v>1</v>
      </c>
      <c r="N192" s="193" t="s">
        <v>44</v>
      </c>
      <c r="O192" s="71"/>
      <c r="P192" s="194">
        <f>O192*H192</f>
        <v>0</v>
      </c>
      <c r="Q192" s="194">
        <v>9.0000000000000006E-5</v>
      </c>
      <c r="R192" s="194">
        <f>Q192*H192</f>
        <v>1.566E-2</v>
      </c>
      <c r="S192" s="194">
        <v>0</v>
      </c>
      <c r="T192" s="195">
        <f>S192*H192</f>
        <v>0</v>
      </c>
      <c r="U192" s="34"/>
      <c r="V192" s="34"/>
      <c r="W192" s="34"/>
      <c r="X192" s="34"/>
      <c r="Y192" s="34"/>
      <c r="Z192" s="34"/>
      <c r="AA192" s="34"/>
      <c r="AB192" s="34"/>
      <c r="AC192" s="34"/>
      <c r="AD192" s="34"/>
      <c r="AE192" s="34"/>
      <c r="AR192" s="196" t="s">
        <v>187</v>
      </c>
      <c r="AT192" s="196" t="s">
        <v>183</v>
      </c>
      <c r="AU192" s="196" t="s">
        <v>86</v>
      </c>
      <c r="AY192" s="17" t="s">
        <v>182</v>
      </c>
      <c r="BE192" s="197">
        <f>IF(N192="základní",J192,0)</f>
        <v>0</v>
      </c>
      <c r="BF192" s="197">
        <f>IF(N192="snížená",J192,0)</f>
        <v>0</v>
      </c>
      <c r="BG192" s="197">
        <f>IF(N192="zákl. přenesená",J192,0)</f>
        <v>0</v>
      </c>
      <c r="BH192" s="197">
        <f>IF(N192="sníž. přenesená",J192,0)</f>
        <v>0</v>
      </c>
      <c r="BI192" s="197">
        <f>IF(N192="nulová",J192,0)</f>
        <v>0</v>
      </c>
      <c r="BJ192" s="17" t="s">
        <v>86</v>
      </c>
      <c r="BK192" s="197">
        <f>ROUND(I192*H192,2)</f>
        <v>0</v>
      </c>
      <c r="BL192" s="17" t="s">
        <v>187</v>
      </c>
      <c r="BM192" s="196" t="s">
        <v>1678</v>
      </c>
    </row>
    <row r="193" spans="1:65" s="11" customFormat="1" ht="25.9" customHeight="1">
      <c r="B193" s="171"/>
      <c r="C193" s="172"/>
      <c r="D193" s="173" t="s">
        <v>78</v>
      </c>
      <c r="E193" s="174" t="s">
        <v>558</v>
      </c>
      <c r="F193" s="174" t="s">
        <v>559</v>
      </c>
      <c r="G193" s="172"/>
      <c r="H193" s="172"/>
      <c r="I193" s="175"/>
      <c r="J193" s="176">
        <f>BK193</f>
        <v>0</v>
      </c>
      <c r="K193" s="172"/>
      <c r="L193" s="177"/>
      <c r="M193" s="178"/>
      <c r="N193" s="179"/>
      <c r="O193" s="179"/>
      <c r="P193" s="180">
        <f>SUM(P194:P195)</f>
        <v>0</v>
      </c>
      <c r="Q193" s="179"/>
      <c r="R193" s="180">
        <f>SUM(R194:R195)</f>
        <v>0</v>
      </c>
      <c r="S193" s="179"/>
      <c r="T193" s="181">
        <f>SUM(T194:T195)</f>
        <v>0</v>
      </c>
      <c r="AR193" s="182" t="s">
        <v>86</v>
      </c>
      <c r="AT193" s="183" t="s">
        <v>78</v>
      </c>
      <c r="AU193" s="183" t="s">
        <v>79</v>
      </c>
      <c r="AY193" s="182" t="s">
        <v>182</v>
      </c>
      <c r="BK193" s="184">
        <f>SUM(BK194:BK195)</f>
        <v>0</v>
      </c>
    </row>
    <row r="194" spans="1:65" s="2" customFormat="1" ht="49.15" customHeight="1">
      <c r="A194" s="34"/>
      <c r="B194" s="35"/>
      <c r="C194" s="185" t="s">
        <v>8</v>
      </c>
      <c r="D194" s="185" t="s">
        <v>183</v>
      </c>
      <c r="E194" s="186" t="s">
        <v>561</v>
      </c>
      <c r="F194" s="187" t="s">
        <v>562</v>
      </c>
      <c r="G194" s="188" t="s">
        <v>359</v>
      </c>
      <c r="H194" s="189">
        <v>37.070999999999998</v>
      </c>
      <c r="I194" s="190"/>
      <c r="J194" s="191">
        <f>ROUND(I194*H194,2)</f>
        <v>0</v>
      </c>
      <c r="K194" s="187" t="s">
        <v>186</v>
      </c>
      <c r="L194" s="39"/>
      <c r="M194" s="192" t="s">
        <v>1</v>
      </c>
      <c r="N194" s="193" t="s">
        <v>44</v>
      </c>
      <c r="O194" s="71"/>
      <c r="P194" s="194">
        <f>O194*H194</f>
        <v>0</v>
      </c>
      <c r="Q194" s="194">
        <v>0</v>
      </c>
      <c r="R194" s="194">
        <f>Q194*H194</f>
        <v>0</v>
      </c>
      <c r="S194" s="194">
        <v>0</v>
      </c>
      <c r="T194" s="195">
        <f>S194*H194</f>
        <v>0</v>
      </c>
      <c r="U194" s="34"/>
      <c r="V194" s="34"/>
      <c r="W194" s="34"/>
      <c r="X194" s="34"/>
      <c r="Y194" s="34"/>
      <c r="Z194" s="34"/>
      <c r="AA194" s="34"/>
      <c r="AB194" s="34"/>
      <c r="AC194" s="34"/>
      <c r="AD194" s="34"/>
      <c r="AE194" s="34"/>
      <c r="AR194" s="196" t="s">
        <v>187</v>
      </c>
      <c r="AT194" s="196" t="s">
        <v>183</v>
      </c>
      <c r="AU194" s="196" t="s">
        <v>86</v>
      </c>
      <c r="AY194" s="17" t="s">
        <v>182</v>
      </c>
      <c r="BE194" s="197">
        <f>IF(N194="základní",J194,0)</f>
        <v>0</v>
      </c>
      <c r="BF194" s="197">
        <f>IF(N194="snížená",J194,0)</f>
        <v>0</v>
      </c>
      <c r="BG194" s="197">
        <f>IF(N194="zákl. přenesená",J194,0)</f>
        <v>0</v>
      </c>
      <c r="BH194" s="197">
        <f>IF(N194="sníž. přenesená",J194,0)</f>
        <v>0</v>
      </c>
      <c r="BI194" s="197">
        <f>IF(N194="nulová",J194,0)</f>
        <v>0</v>
      </c>
      <c r="BJ194" s="17" t="s">
        <v>86</v>
      </c>
      <c r="BK194" s="197">
        <f>ROUND(I194*H194,2)</f>
        <v>0</v>
      </c>
      <c r="BL194" s="17" t="s">
        <v>187</v>
      </c>
      <c r="BM194" s="196" t="s">
        <v>1679</v>
      </c>
    </row>
    <row r="195" spans="1:65" s="2" customFormat="1" ht="48.75">
      <c r="A195" s="34"/>
      <c r="B195" s="35"/>
      <c r="C195" s="36"/>
      <c r="D195" s="198" t="s">
        <v>189</v>
      </c>
      <c r="E195" s="36"/>
      <c r="F195" s="199" t="s">
        <v>564</v>
      </c>
      <c r="G195" s="36"/>
      <c r="H195" s="36"/>
      <c r="I195" s="200"/>
      <c r="J195" s="36"/>
      <c r="K195" s="36"/>
      <c r="L195" s="39"/>
      <c r="M195" s="201"/>
      <c r="N195" s="202"/>
      <c r="O195" s="71"/>
      <c r="P195" s="71"/>
      <c r="Q195" s="71"/>
      <c r="R195" s="71"/>
      <c r="S195" s="71"/>
      <c r="T195" s="72"/>
      <c r="U195" s="34"/>
      <c r="V195" s="34"/>
      <c r="W195" s="34"/>
      <c r="X195" s="34"/>
      <c r="Y195" s="34"/>
      <c r="Z195" s="34"/>
      <c r="AA195" s="34"/>
      <c r="AB195" s="34"/>
      <c r="AC195" s="34"/>
      <c r="AD195" s="34"/>
      <c r="AE195" s="34"/>
      <c r="AT195" s="17" t="s">
        <v>189</v>
      </c>
      <c r="AU195" s="17" t="s">
        <v>86</v>
      </c>
    </row>
    <row r="196" spans="1:65" s="11" customFormat="1" ht="25.9" customHeight="1">
      <c r="B196" s="171"/>
      <c r="C196" s="172"/>
      <c r="D196" s="173" t="s">
        <v>78</v>
      </c>
      <c r="E196" s="174" t="s">
        <v>1605</v>
      </c>
      <c r="F196" s="174" t="s">
        <v>1606</v>
      </c>
      <c r="G196" s="172"/>
      <c r="H196" s="172"/>
      <c r="I196" s="175"/>
      <c r="J196" s="176">
        <f>BK196</f>
        <v>0</v>
      </c>
      <c r="K196" s="172"/>
      <c r="L196" s="177"/>
      <c r="M196" s="178"/>
      <c r="N196" s="179"/>
      <c r="O196" s="179"/>
      <c r="P196" s="180">
        <f>SUM(P197:P206)</f>
        <v>0</v>
      </c>
      <c r="Q196" s="179"/>
      <c r="R196" s="180">
        <f>SUM(R197:R206)</f>
        <v>7.4819999999999998E-2</v>
      </c>
      <c r="S196" s="179"/>
      <c r="T196" s="181">
        <f>SUM(T197:T206)</f>
        <v>0</v>
      </c>
      <c r="AR196" s="182" t="s">
        <v>306</v>
      </c>
      <c r="AT196" s="183" t="s">
        <v>78</v>
      </c>
      <c r="AU196" s="183" t="s">
        <v>79</v>
      </c>
      <c r="AY196" s="182" t="s">
        <v>182</v>
      </c>
      <c r="BK196" s="184">
        <f>SUM(BK197:BK206)</f>
        <v>0</v>
      </c>
    </row>
    <row r="197" spans="1:65" s="2" customFormat="1" ht="37.9" customHeight="1">
      <c r="A197" s="34"/>
      <c r="B197" s="35"/>
      <c r="C197" s="185" t="s">
        <v>420</v>
      </c>
      <c r="D197" s="185" t="s">
        <v>183</v>
      </c>
      <c r="E197" s="186" t="s">
        <v>1680</v>
      </c>
      <c r="F197" s="187" t="s">
        <v>1681</v>
      </c>
      <c r="G197" s="188" t="s">
        <v>423</v>
      </c>
      <c r="H197" s="189">
        <v>174</v>
      </c>
      <c r="I197" s="190"/>
      <c r="J197" s="191">
        <f>ROUND(I197*H197,2)</f>
        <v>0</v>
      </c>
      <c r="K197" s="187" t="s">
        <v>186</v>
      </c>
      <c r="L197" s="39"/>
      <c r="M197" s="192" t="s">
        <v>1</v>
      </c>
      <c r="N197" s="193" t="s">
        <v>44</v>
      </c>
      <c r="O197" s="71"/>
      <c r="P197" s="194">
        <f>O197*H197</f>
        <v>0</v>
      </c>
      <c r="Q197" s="194">
        <v>0</v>
      </c>
      <c r="R197" s="194">
        <f>Q197*H197</f>
        <v>0</v>
      </c>
      <c r="S197" s="194">
        <v>0</v>
      </c>
      <c r="T197" s="195">
        <f>S197*H197</f>
        <v>0</v>
      </c>
      <c r="U197" s="34"/>
      <c r="V197" s="34"/>
      <c r="W197" s="34"/>
      <c r="X197" s="34"/>
      <c r="Y197" s="34"/>
      <c r="Z197" s="34"/>
      <c r="AA197" s="34"/>
      <c r="AB197" s="34"/>
      <c r="AC197" s="34"/>
      <c r="AD197" s="34"/>
      <c r="AE197" s="34"/>
      <c r="AR197" s="196" t="s">
        <v>747</v>
      </c>
      <c r="AT197" s="196" t="s">
        <v>183</v>
      </c>
      <c r="AU197" s="196" t="s">
        <v>86</v>
      </c>
      <c r="AY197" s="17" t="s">
        <v>182</v>
      </c>
      <c r="BE197" s="197">
        <f>IF(N197="základní",J197,0)</f>
        <v>0</v>
      </c>
      <c r="BF197" s="197">
        <f>IF(N197="snížená",J197,0)</f>
        <v>0</v>
      </c>
      <c r="BG197" s="197">
        <f>IF(N197="zákl. přenesená",J197,0)</f>
        <v>0</v>
      </c>
      <c r="BH197" s="197">
        <f>IF(N197="sníž. přenesená",J197,0)</f>
        <v>0</v>
      </c>
      <c r="BI197" s="197">
        <f>IF(N197="nulová",J197,0)</f>
        <v>0</v>
      </c>
      <c r="BJ197" s="17" t="s">
        <v>86</v>
      </c>
      <c r="BK197" s="197">
        <f>ROUND(I197*H197,2)</f>
        <v>0</v>
      </c>
      <c r="BL197" s="17" t="s">
        <v>747</v>
      </c>
      <c r="BM197" s="196" t="s">
        <v>1682</v>
      </c>
    </row>
    <row r="198" spans="1:65" s="2" customFormat="1" ht="58.5">
      <c r="A198" s="34"/>
      <c r="B198" s="35"/>
      <c r="C198" s="36"/>
      <c r="D198" s="198" t="s">
        <v>189</v>
      </c>
      <c r="E198" s="36"/>
      <c r="F198" s="199" t="s">
        <v>1610</v>
      </c>
      <c r="G198" s="36"/>
      <c r="H198" s="36"/>
      <c r="I198" s="200"/>
      <c r="J198" s="36"/>
      <c r="K198" s="36"/>
      <c r="L198" s="39"/>
      <c r="M198" s="201"/>
      <c r="N198" s="202"/>
      <c r="O198" s="71"/>
      <c r="P198" s="71"/>
      <c r="Q198" s="71"/>
      <c r="R198" s="71"/>
      <c r="S198" s="71"/>
      <c r="T198" s="72"/>
      <c r="U198" s="34"/>
      <c r="V198" s="34"/>
      <c r="W198" s="34"/>
      <c r="X198" s="34"/>
      <c r="Y198" s="34"/>
      <c r="Z198" s="34"/>
      <c r="AA198" s="34"/>
      <c r="AB198" s="34"/>
      <c r="AC198" s="34"/>
      <c r="AD198" s="34"/>
      <c r="AE198" s="34"/>
      <c r="AT198" s="17" t="s">
        <v>189</v>
      </c>
      <c r="AU198" s="17" t="s">
        <v>86</v>
      </c>
    </row>
    <row r="199" spans="1:65" s="2" customFormat="1" ht="24.2" customHeight="1">
      <c r="A199" s="34"/>
      <c r="B199" s="35"/>
      <c r="C199" s="246" t="s">
        <v>440</v>
      </c>
      <c r="D199" s="246" t="s">
        <v>396</v>
      </c>
      <c r="E199" s="247" t="s">
        <v>1683</v>
      </c>
      <c r="F199" s="248" t="s">
        <v>1684</v>
      </c>
      <c r="G199" s="249" t="s">
        <v>423</v>
      </c>
      <c r="H199" s="250">
        <v>174</v>
      </c>
      <c r="I199" s="251"/>
      <c r="J199" s="252">
        <f>ROUND(I199*H199,2)</f>
        <v>0</v>
      </c>
      <c r="K199" s="248" t="s">
        <v>186</v>
      </c>
      <c r="L199" s="253"/>
      <c r="M199" s="254" t="s">
        <v>1</v>
      </c>
      <c r="N199" s="255" t="s">
        <v>44</v>
      </c>
      <c r="O199" s="71"/>
      <c r="P199" s="194">
        <f>O199*H199</f>
        <v>0</v>
      </c>
      <c r="Q199" s="194">
        <v>4.2999999999999999E-4</v>
      </c>
      <c r="R199" s="194">
        <f>Q199*H199</f>
        <v>7.4819999999999998E-2</v>
      </c>
      <c r="S199" s="194">
        <v>0</v>
      </c>
      <c r="T199" s="195">
        <f>S199*H199</f>
        <v>0</v>
      </c>
      <c r="U199" s="34"/>
      <c r="V199" s="34"/>
      <c r="W199" s="34"/>
      <c r="X199" s="34"/>
      <c r="Y199" s="34"/>
      <c r="Z199" s="34"/>
      <c r="AA199" s="34"/>
      <c r="AB199" s="34"/>
      <c r="AC199" s="34"/>
      <c r="AD199" s="34"/>
      <c r="AE199" s="34"/>
      <c r="AR199" s="196" t="s">
        <v>1613</v>
      </c>
      <c r="AT199" s="196" t="s">
        <v>396</v>
      </c>
      <c r="AU199" s="196" t="s">
        <v>86</v>
      </c>
      <c r="AY199" s="17" t="s">
        <v>182</v>
      </c>
      <c r="BE199" s="197">
        <f>IF(N199="základní",J199,0)</f>
        <v>0</v>
      </c>
      <c r="BF199" s="197">
        <f>IF(N199="snížená",J199,0)</f>
        <v>0</v>
      </c>
      <c r="BG199" s="197">
        <f>IF(N199="zákl. přenesená",J199,0)</f>
        <v>0</v>
      </c>
      <c r="BH199" s="197">
        <f>IF(N199="sníž. přenesená",J199,0)</f>
        <v>0</v>
      </c>
      <c r="BI199" s="197">
        <f>IF(N199="nulová",J199,0)</f>
        <v>0</v>
      </c>
      <c r="BJ199" s="17" t="s">
        <v>86</v>
      </c>
      <c r="BK199" s="197">
        <f>ROUND(I199*H199,2)</f>
        <v>0</v>
      </c>
      <c r="BL199" s="17" t="s">
        <v>747</v>
      </c>
      <c r="BM199" s="196" t="s">
        <v>1685</v>
      </c>
    </row>
    <row r="200" spans="1:65" s="2" customFormat="1" ht="14.45" customHeight="1">
      <c r="A200" s="34"/>
      <c r="B200" s="35"/>
      <c r="C200" s="185" t="s">
        <v>450</v>
      </c>
      <c r="D200" s="185" t="s">
        <v>183</v>
      </c>
      <c r="E200" s="186" t="s">
        <v>1686</v>
      </c>
      <c r="F200" s="187" t="s">
        <v>1687</v>
      </c>
      <c r="G200" s="188" t="s">
        <v>550</v>
      </c>
      <c r="H200" s="189">
        <v>39</v>
      </c>
      <c r="I200" s="190"/>
      <c r="J200" s="191">
        <f>ROUND(I200*H200,2)</f>
        <v>0</v>
      </c>
      <c r="K200" s="187" t="s">
        <v>1</v>
      </c>
      <c r="L200" s="39"/>
      <c r="M200" s="192" t="s">
        <v>1</v>
      </c>
      <c r="N200" s="193" t="s">
        <v>44</v>
      </c>
      <c r="O200" s="71"/>
      <c r="P200" s="194">
        <f>O200*H200</f>
        <v>0</v>
      </c>
      <c r="Q200" s="194">
        <v>0</v>
      </c>
      <c r="R200" s="194">
        <f>Q200*H200</f>
        <v>0</v>
      </c>
      <c r="S200" s="194">
        <v>0</v>
      </c>
      <c r="T200" s="195">
        <f>S200*H200</f>
        <v>0</v>
      </c>
      <c r="U200" s="34"/>
      <c r="V200" s="34"/>
      <c r="W200" s="34"/>
      <c r="X200" s="34"/>
      <c r="Y200" s="34"/>
      <c r="Z200" s="34"/>
      <c r="AA200" s="34"/>
      <c r="AB200" s="34"/>
      <c r="AC200" s="34"/>
      <c r="AD200" s="34"/>
      <c r="AE200" s="34"/>
      <c r="AR200" s="196" t="s">
        <v>747</v>
      </c>
      <c r="AT200" s="196" t="s">
        <v>183</v>
      </c>
      <c r="AU200" s="196" t="s">
        <v>86</v>
      </c>
      <c r="AY200" s="17" t="s">
        <v>182</v>
      </c>
      <c r="BE200" s="197">
        <f>IF(N200="základní",J200,0)</f>
        <v>0</v>
      </c>
      <c r="BF200" s="197">
        <f>IF(N200="snížená",J200,0)</f>
        <v>0</v>
      </c>
      <c r="BG200" s="197">
        <f>IF(N200="zákl. přenesená",J200,0)</f>
        <v>0</v>
      </c>
      <c r="BH200" s="197">
        <f>IF(N200="sníž. přenesená",J200,0)</f>
        <v>0</v>
      </c>
      <c r="BI200" s="197">
        <f>IF(N200="nulová",J200,0)</f>
        <v>0</v>
      </c>
      <c r="BJ200" s="17" t="s">
        <v>86</v>
      </c>
      <c r="BK200" s="197">
        <f>ROUND(I200*H200,2)</f>
        <v>0</v>
      </c>
      <c r="BL200" s="17" t="s">
        <v>747</v>
      </c>
      <c r="BM200" s="196" t="s">
        <v>1688</v>
      </c>
    </row>
    <row r="201" spans="1:65" s="2" customFormat="1" ht="14.45" customHeight="1">
      <c r="A201" s="34"/>
      <c r="B201" s="35"/>
      <c r="C201" s="185" t="s">
        <v>457</v>
      </c>
      <c r="D201" s="185" t="s">
        <v>183</v>
      </c>
      <c r="E201" s="186" t="s">
        <v>1689</v>
      </c>
      <c r="F201" s="187" t="s">
        <v>1690</v>
      </c>
      <c r="G201" s="188" t="s">
        <v>423</v>
      </c>
      <c r="H201" s="189">
        <v>174</v>
      </c>
      <c r="I201" s="190"/>
      <c r="J201" s="191">
        <f>ROUND(I201*H201,2)</f>
        <v>0</v>
      </c>
      <c r="K201" s="187" t="s">
        <v>186</v>
      </c>
      <c r="L201" s="39"/>
      <c r="M201" s="192" t="s">
        <v>1</v>
      </c>
      <c r="N201" s="193" t="s">
        <v>44</v>
      </c>
      <c r="O201" s="71"/>
      <c r="P201" s="194">
        <f>O201*H201</f>
        <v>0</v>
      </c>
      <c r="Q201" s="194">
        <v>0</v>
      </c>
      <c r="R201" s="194">
        <f>Q201*H201</f>
        <v>0</v>
      </c>
      <c r="S201" s="194">
        <v>0</v>
      </c>
      <c r="T201" s="195">
        <f>S201*H201</f>
        <v>0</v>
      </c>
      <c r="U201" s="34"/>
      <c r="V201" s="34"/>
      <c r="W201" s="34"/>
      <c r="X201" s="34"/>
      <c r="Y201" s="34"/>
      <c r="Z201" s="34"/>
      <c r="AA201" s="34"/>
      <c r="AB201" s="34"/>
      <c r="AC201" s="34"/>
      <c r="AD201" s="34"/>
      <c r="AE201" s="34"/>
      <c r="AR201" s="196" t="s">
        <v>747</v>
      </c>
      <c r="AT201" s="196" t="s">
        <v>183</v>
      </c>
      <c r="AU201" s="196" t="s">
        <v>86</v>
      </c>
      <c r="AY201" s="17" t="s">
        <v>182</v>
      </c>
      <c r="BE201" s="197">
        <f>IF(N201="základní",J201,0)</f>
        <v>0</v>
      </c>
      <c r="BF201" s="197">
        <f>IF(N201="snížená",J201,0)</f>
        <v>0</v>
      </c>
      <c r="BG201" s="197">
        <f>IF(N201="zákl. přenesená",J201,0)</f>
        <v>0</v>
      </c>
      <c r="BH201" s="197">
        <f>IF(N201="sníž. přenesená",J201,0)</f>
        <v>0</v>
      </c>
      <c r="BI201" s="197">
        <f>IF(N201="nulová",J201,0)</f>
        <v>0</v>
      </c>
      <c r="BJ201" s="17" t="s">
        <v>86</v>
      </c>
      <c r="BK201" s="197">
        <f>ROUND(I201*H201,2)</f>
        <v>0</v>
      </c>
      <c r="BL201" s="17" t="s">
        <v>747</v>
      </c>
      <c r="BM201" s="196" t="s">
        <v>1691</v>
      </c>
    </row>
    <row r="202" spans="1:65" s="2" customFormat="1" ht="97.5">
      <c r="A202" s="34"/>
      <c r="B202" s="35"/>
      <c r="C202" s="36"/>
      <c r="D202" s="198" t="s">
        <v>189</v>
      </c>
      <c r="E202" s="36"/>
      <c r="F202" s="199" t="s">
        <v>1631</v>
      </c>
      <c r="G202" s="36"/>
      <c r="H202" s="36"/>
      <c r="I202" s="200"/>
      <c r="J202" s="36"/>
      <c r="K202" s="36"/>
      <c r="L202" s="39"/>
      <c r="M202" s="201"/>
      <c r="N202" s="202"/>
      <c r="O202" s="71"/>
      <c r="P202" s="71"/>
      <c r="Q202" s="71"/>
      <c r="R202" s="71"/>
      <c r="S202" s="71"/>
      <c r="T202" s="72"/>
      <c r="U202" s="34"/>
      <c r="V202" s="34"/>
      <c r="W202" s="34"/>
      <c r="X202" s="34"/>
      <c r="Y202" s="34"/>
      <c r="Z202" s="34"/>
      <c r="AA202" s="34"/>
      <c r="AB202" s="34"/>
      <c r="AC202" s="34"/>
      <c r="AD202" s="34"/>
      <c r="AE202" s="34"/>
      <c r="AT202" s="17" t="s">
        <v>189</v>
      </c>
      <c r="AU202" s="17" t="s">
        <v>86</v>
      </c>
    </row>
    <row r="203" spans="1:65" s="2" customFormat="1" ht="14.45" customHeight="1">
      <c r="A203" s="34"/>
      <c r="B203" s="35"/>
      <c r="C203" s="185" t="s">
        <v>461</v>
      </c>
      <c r="D203" s="185" t="s">
        <v>183</v>
      </c>
      <c r="E203" s="186" t="s">
        <v>1633</v>
      </c>
      <c r="F203" s="187" t="s">
        <v>1634</v>
      </c>
      <c r="G203" s="188" t="s">
        <v>1635</v>
      </c>
      <c r="H203" s="266"/>
      <c r="I203" s="190"/>
      <c r="J203" s="191">
        <f>ROUND(I203*H203,2)</f>
        <v>0</v>
      </c>
      <c r="K203" s="187" t="s">
        <v>1</v>
      </c>
      <c r="L203" s="39"/>
      <c r="M203" s="192" t="s">
        <v>1</v>
      </c>
      <c r="N203" s="193" t="s">
        <v>44</v>
      </c>
      <c r="O203" s="71"/>
      <c r="P203" s="194">
        <f>O203*H203</f>
        <v>0</v>
      </c>
      <c r="Q203" s="194">
        <v>0</v>
      </c>
      <c r="R203" s="194">
        <f>Q203*H203</f>
        <v>0</v>
      </c>
      <c r="S203" s="194">
        <v>0</v>
      </c>
      <c r="T203" s="195">
        <f>S203*H203</f>
        <v>0</v>
      </c>
      <c r="U203" s="34"/>
      <c r="V203" s="34"/>
      <c r="W203" s="34"/>
      <c r="X203" s="34"/>
      <c r="Y203" s="34"/>
      <c r="Z203" s="34"/>
      <c r="AA203" s="34"/>
      <c r="AB203" s="34"/>
      <c r="AC203" s="34"/>
      <c r="AD203" s="34"/>
      <c r="AE203" s="34"/>
      <c r="AR203" s="196" t="s">
        <v>747</v>
      </c>
      <c r="AT203" s="196" t="s">
        <v>183</v>
      </c>
      <c r="AU203" s="196" t="s">
        <v>86</v>
      </c>
      <c r="AY203" s="17" t="s">
        <v>182</v>
      </c>
      <c r="BE203" s="197">
        <f>IF(N203="základní",J203,0)</f>
        <v>0</v>
      </c>
      <c r="BF203" s="197">
        <f>IF(N203="snížená",J203,0)</f>
        <v>0</v>
      </c>
      <c r="BG203" s="197">
        <f>IF(N203="zákl. přenesená",J203,0)</f>
        <v>0</v>
      </c>
      <c r="BH203" s="197">
        <f>IF(N203="sníž. přenesená",J203,0)</f>
        <v>0</v>
      </c>
      <c r="BI203" s="197">
        <f>IF(N203="nulová",J203,0)</f>
        <v>0</v>
      </c>
      <c r="BJ203" s="17" t="s">
        <v>86</v>
      </c>
      <c r="BK203" s="197">
        <f>ROUND(I203*H203,2)</f>
        <v>0</v>
      </c>
      <c r="BL203" s="17" t="s">
        <v>747</v>
      </c>
      <c r="BM203" s="196" t="s">
        <v>1692</v>
      </c>
    </row>
    <row r="204" spans="1:65" s="2" customFormat="1" ht="14.45" customHeight="1">
      <c r="A204" s="34"/>
      <c r="B204" s="35"/>
      <c r="C204" s="185" t="s">
        <v>7</v>
      </c>
      <c r="D204" s="185" t="s">
        <v>183</v>
      </c>
      <c r="E204" s="186" t="s">
        <v>1637</v>
      </c>
      <c r="F204" s="187" t="s">
        <v>1638</v>
      </c>
      <c r="G204" s="188" t="s">
        <v>1635</v>
      </c>
      <c r="H204" s="266"/>
      <c r="I204" s="190"/>
      <c r="J204" s="191">
        <f>ROUND(I204*H204,2)</f>
        <v>0</v>
      </c>
      <c r="K204" s="187" t="s">
        <v>1</v>
      </c>
      <c r="L204" s="39"/>
      <c r="M204" s="192" t="s">
        <v>1</v>
      </c>
      <c r="N204" s="193" t="s">
        <v>44</v>
      </c>
      <c r="O204" s="71"/>
      <c r="P204" s="194">
        <f>O204*H204</f>
        <v>0</v>
      </c>
      <c r="Q204" s="194">
        <v>0</v>
      </c>
      <c r="R204" s="194">
        <f>Q204*H204</f>
        <v>0</v>
      </c>
      <c r="S204" s="194">
        <v>0</v>
      </c>
      <c r="T204" s="195">
        <f>S204*H204</f>
        <v>0</v>
      </c>
      <c r="U204" s="34"/>
      <c r="V204" s="34"/>
      <c r="W204" s="34"/>
      <c r="X204" s="34"/>
      <c r="Y204" s="34"/>
      <c r="Z204" s="34"/>
      <c r="AA204" s="34"/>
      <c r="AB204" s="34"/>
      <c r="AC204" s="34"/>
      <c r="AD204" s="34"/>
      <c r="AE204" s="34"/>
      <c r="AR204" s="196" t="s">
        <v>747</v>
      </c>
      <c r="AT204" s="196" t="s">
        <v>183</v>
      </c>
      <c r="AU204" s="196" t="s">
        <v>86</v>
      </c>
      <c r="AY204" s="17" t="s">
        <v>182</v>
      </c>
      <c r="BE204" s="197">
        <f>IF(N204="základní",J204,0)</f>
        <v>0</v>
      </c>
      <c r="BF204" s="197">
        <f>IF(N204="snížená",J204,0)</f>
        <v>0</v>
      </c>
      <c r="BG204" s="197">
        <f>IF(N204="zákl. přenesená",J204,0)</f>
        <v>0</v>
      </c>
      <c r="BH204" s="197">
        <f>IF(N204="sníž. přenesená",J204,0)</f>
        <v>0</v>
      </c>
      <c r="BI204" s="197">
        <f>IF(N204="nulová",J204,0)</f>
        <v>0</v>
      </c>
      <c r="BJ204" s="17" t="s">
        <v>86</v>
      </c>
      <c r="BK204" s="197">
        <f>ROUND(I204*H204,2)</f>
        <v>0</v>
      </c>
      <c r="BL204" s="17" t="s">
        <v>747</v>
      </c>
      <c r="BM204" s="196" t="s">
        <v>1693</v>
      </c>
    </row>
    <row r="205" spans="1:65" s="2" customFormat="1" ht="14.45" customHeight="1">
      <c r="A205" s="34"/>
      <c r="B205" s="35"/>
      <c r="C205" s="185" t="s">
        <v>468</v>
      </c>
      <c r="D205" s="185" t="s">
        <v>183</v>
      </c>
      <c r="E205" s="186" t="s">
        <v>1640</v>
      </c>
      <c r="F205" s="187" t="s">
        <v>1641</v>
      </c>
      <c r="G205" s="188" t="s">
        <v>1635</v>
      </c>
      <c r="H205" s="266"/>
      <c r="I205" s="190"/>
      <c r="J205" s="191">
        <f>ROUND(I205*H205,2)</f>
        <v>0</v>
      </c>
      <c r="K205" s="187" t="s">
        <v>1</v>
      </c>
      <c r="L205" s="39"/>
      <c r="M205" s="192" t="s">
        <v>1</v>
      </c>
      <c r="N205" s="193" t="s">
        <v>44</v>
      </c>
      <c r="O205" s="71"/>
      <c r="P205" s="194">
        <f>O205*H205</f>
        <v>0</v>
      </c>
      <c r="Q205" s="194">
        <v>0</v>
      </c>
      <c r="R205" s="194">
        <f>Q205*H205</f>
        <v>0</v>
      </c>
      <c r="S205" s="194">
        <v>0</v>
      </c>
      <c r="T205" s="195">
        <f>S205*H205</f>
        <v>0</v>
      </c>
      <c r="U205" s="34"/>
      <c r="V205" s="34"/>
      <c r="W205" s="34"/>
      <c r="X205" s="34"/>
      <c r="Y205" s="34"/>
      <c r="Z205" s="34"/>
      <c r="AA205" s="34"/>
      <c r="AB205" s="34"/>
      <c r="AC205" s="34"/>
      <c r="AD205" s="34"/>
      <c r="AE205" s="34"/>
      <c r="AR205" s="196" t="s">
        <v>747</v>
      </c>
      <c r="AT205" s="196" t="s">
        <v>183</v>
      </c>
      <c r="AU205" s="196" t="s">
        <v>86</v>
      </c>
      <c r="AY205" s="17" t="s">
        <v>182</v>
      </c>
      <c r="BE205" s="197">
        <f>IF(N205="základní",J205,0)</f>
        <v>0</v>
      </c>
      <c r="BF205" s="197">
        <f>IF(N205="snížená",J205,0)</f>
        <v>0</v>
      </c>
      <c r="BG205" s="197">
        <f>IF(N205="zákl. přenesená",J205,0)</f>
        <v>0</v>
      </c>
      <c r="BH205" s="197">
        <f>IF(N205="sníž. přenesená",J205,0)</f>
        <v>0</v>
      </c>
      <c r="BI205" s="197">
        <f>IF(N205="nulová",J205,0)</f>
        <v>0</v>
      </c>
      <c r="BJ205" s="17" t="s">
        <v>86</v>
      </c>
      <c r="BK205" s="197">
        <f>ROUND(I205*H205,2)</f>
        <v>0</v>
      </c>
      <c r="BL205" s="17" t="s">
        <v>747</v>
      </c>
      <c r="BM205" s="196" t="s">
        <v>1694</v>
      </c>
    </row>
    <row r="206" spans="1:65" s="2" customFormat="1" ht="14.45" customHeight="1">
      <c r="A206" s="34"/>
      <c r="B206" s="35"/>
      <c r="C206" s="185" t="s">
        <v>473</v>
      </c>
      <c r="D206" s="185" t="s">
        <v>183</v>
      </c>
      <c r="E206" s="186" t="s">
        <v>1643</v>
      </c>
      <c r="F206" s="187" t="s">
        <v>1644</v>
      </c>
      <c r="G206" s="188" t="s">
        <v>1635</v>
      </c>
      <c r="H206" s="266"/>
      <c r="I206" s="190"/>
      <c r="J206" s="191">
        <f>ROUND(I206*H206,2)</f>
        <v>0</v>
      </c>
      <c r="K206" s="187" t="s">
        <v>1</v>
      </c>
      <c r="L206" s="39"/>
      <c r="M206" s="256" t="s">
        <v>1</v>
      </c>
      <c r="N206" s="257" t="s">
        <v>44</v>
      </c>
      <c r="O206" s="258"/>
      <c r="P206" s="259">
        <f>O206*H206</f>
        <v>0</v>
      </c>
      <c r="Q206" s="259">
        <v>0</v>
      </c>
      <c r="R206" s="259">
        <f>Q206*H206</f>
        <v>0</v>
      </c>
      <c r="S206" s="259">
        <v>0</v>
      </c>
      <c r="T206" s="260">
        <f>S206*H206</f>
        <v>0</v>
      </c>
      <c r="U206" s="34"/>
      <c r="V206" s="34"/>
      <c r="W206" s="34"/>
      <c r="X206" s="34"/>
      <c r="Y206" s="34"/>
      <c r="Z206" s="34"/>
      <c r="AA206" s="34"/>
      <c r="AB206" s="34"/>
      <c r="AC206" s="34"/>
      <c r="AD206" s="34"/>
      <c r="AE206" s="34"/>
      <c r="AR206" s="196" t="s">
        <v>747</v>
      </c>
      <c r="AT206" s="196" t="s">
        <v>183</v>
      </c>
      <c r="AU206" s="196" t="s">
        <v>86</v>
      </c>
      <c r="AY206" s="17" t="s">
        <v>182</v>
      </c>
      <c r="BE206" s="197">
        <f>IF(N206="základní",J206,0)</f>
        <v>0</v>
      </c>
      <c r="BF206" s="197">
        <f>IF(N206="snížená",J206,0)</f>
        <v>0</v>
      </c>
      <c r="BG206" s="197">
        <f>IF(N206="zákl. přenesená",J206,0)</f>
        <v>0</v>
      </c>
      <c r="BH206" s="197">
        <f>IF(N206="sníž. přenesená",J206,0)</f>
        <v>0</v>
      </c>
      <c r="BI206" s="197">
        <f>IF(N206="nulová",J206,0)</f>
        <v>0</v>
      </c>
      <c r="BJ206" s="17" t="s">
        <v>86</v>
      </c>
      <c r="BK206" s="197">
        <f>ROUND(I206*H206,2)</f>
        <v>0</v>
      </c>
      <c r="BL206" s="17" t="s">
        <v>747</v>
      </c>
      <c r="BM206" s="196" t="s">
        <v>1695</v>
      </c>
    </row>
    <row r="207" spans="1:65" s="2" customFormat="1" ht="6.95" customHeight="1">
      <c r="A207" s="34"/>
      <c r="B207" s="54"/>
      <c r="C207" s="55"/>
      <c r="D207" s="55"/>
      <c r="E207" s="55"/>
      <c r="F207" s="55"/>
      <c r="G207" s="55"/>
      <c r="H207" s="55"/>
      <c r="I207" s="55"/>
      <c r="J207" s="55"/>
      <c r="K207" s="55"/>
      <c r="L207" s="39"/>
      <c r="M207" s="34"/>
      <c r="O207" s="34"/>
      <c r="P207" s="34"/>
      <c r="Q207" s="34"/>
      <c r="R207" s="34"/>
      <c r="S207" s="34"/>
      <c r="T207" s="34"/>
      <c r="U207" s="34"/>
      <c r="V207" s="34"/>
      <c r="W207" s="34"/>
      <c r="X207" s="34"/>
      <c r="Y207" s="34"/>
      <c r="Z207" s="34"/>
      <c r="AA207" s="34"/>
      <c r="AB207" s="34"/>
      <c r="AC207" s="34"/>
      <c r="AD207" s="34"/>
      <c r="AE207" s="34"/>
    </row>
  </sheetData>
  <sheetProtection algorithmName="SHA-512" hashValue="+uVyiVvUvQW7qXrZi1UolWkp3CF5B+K8H9zH0NhlgsuyVQqhW4tIVunaTnRU25FpOeODD8akWFNNWjt6V6I/TA==" saltValue="YXGSTgRMDPeCaxgeEv1WxVhGLCkOebZZRnhtnuSOGFT33QSGv9dRYiW9/5wR/IiZFEP9i/KUecfYsQxMVT60JA==" spinCount="100000" sheet="1" objects="1" scenarios="1" formatColumns="0" formatRows="0" autoFilter="0"/>
  <autoFilter ref="C125:K206"/>
  <mergeCells count="12">
    <mergeCell ref="E118:H118"/>
    <mergeCell ref="L2:V2"/>
    <mergeCell ref="E85:H85"/>
    <mergeCell ref="E87:H87"/>
    <mergeCell ref="E89:H89"/>
    <mergeCell ref="E114:H114"/>
    <mergeCell ref="E116:H116"/>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3"/>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08"/>
      <c r="M2" s="308"/>
      <c r="N2" s="308"/>
      <c r="O2" s="308"/>
      <c r="P2" s="308"/>
      <c r="Q2" s="308"/>
      <c r="R2" s="308"/>
      <c r="S2" s="308"/>
      <c r="T2" s="308"/>
      <c r="U2" s="308"/>
      <c r="V2" s="308"/>
      <c r="AT2" s="17" t="s">
        <v>132</v>
      </c>
    </row>
    <row r="3" spans="1:46" s="1" customFormat="1" ht="6.95" customHeight="1">
      <c r="B3" s="116"/>
      <c r="C3" s="117"/>
      <c r="D3" s="117"/>
      <c r="E3" s="117"/>
      <c r="F3" s="117"/>
      <c r="G3" s="117"/>
      <c r="H3" s="117"/>
      <c r="I3" s="117"/>
      <c r="J3" s="117"/>
      <c r="K3" s="117"/>
      <c r="L3" s="20"/>
      <c r="AT3" s="17" t="s">
        <v>88</v>
      </c>
    </row>
    <row r="4" spans="1:46" s="1" customFormat="1" ht="24.95" customHeight="1">
      <c r="B4" s="20"/>
      <c r="D4" s="118" t="s">
        <v>139</v>
      </c>
      <c r="L4" s="20"/>
      <c r="M4" s="119" t="s">
        <v>10</v>
      </c>
      <c r="AT4" s="17" t="s">
        <v>4</v>
      </c>
    </row>
    <row r="5" spans="1:46" s="1" customFormat="1" ht="6.95" customHeight="1">
      <c r="B5" s="20"/>
      <c r="L5" s="20"/>
    </row>
    <row r="6" spans="1:46" s="1" customFormat="1" ht="12" customHeight="1">
      <c r="B6" s="20"/>
      <c r="D6" s="120" t="s">
        <v>16</v>
      </c>
      <c r="L6" s="20"/>
    </row>
    <row r="7" spans="1:46" s="1" customFormat="1" ht="16.5" customHeight="1">
      <c r="B7" s="20"/>
      <c r="E7" s="326" t="str">
        <f>'Rekapitulace stavby'!K6</f>
        <v>Příprava Území-Lokalita Petra Cingra ve Starém Bohumíně</v>
      </c>
      <c r="F7" s="327"/>
      <c r="G7" s="327"/>
      <c r="H7" s="327"/>
      <c r="L7" s="20"/>
    </row>
    <row r="8" spans="1:46" s="2" customFormat="1" ht="12" customHeight="1">
      <c r="A8" s="34"/>
      <c r="B8" s="39"/>
      <c r="C8" s="34"/>
      <c r="D8" s="120" t="s">
        <v>153</v>
      </c>
      <c r="E8" s="34"/>
      <c r="F8" s="34"/>
      <c r="G8" s="34"/>
      <c r="H8" s="34"/>
      <c r="I8" s="34"/>
      <c r="J8" s="34"/>
      <c r="K8" s="34"/>
      <c r="L8" s="51"/>
      <c r="S8" s="34"/>
      <c r="T8" s="34"/>
      <c r="U8" s="34"/>
      <c r="V8" s="34"/>
      <c r="W8" s="34"/>
      <c r="X8" s="34"/>
      <c r="Y8" s="34"/>
      <c r="Z8" s="34"/>
      <c r="AA8" s="34"/>
      <c r="AB8" s="34"/>
      <c r="AC8" s="34"/>
      <c r="AD8" s="34"/>
      <c r="AE8" s="34"/>
    </row>
    <row r="9" spans="1:46" s="2" customFormat="1" ht="16.5" customHeight="1">
      <c r="A9" s="34"/>
      <c r="B9" s="39"/>
      <c r="C9" s="34"/>
      <c r="D9" s="34"/>
      <c r="E9" s="329" t="s">
        <v>1696</v>
      </c>
      <c r="F9" s="328"/>
      <c r="G9" s="328"/>
      <c r="H9" s="328"/>
      <c r="I9" s="34"/>
      <c r="J9" s="34"/>
      <c r="K9" s="34"/>
      <c r="L9" s="51"/>
      <c r="S9" s="34"/>
      <c r="T9" s="34"/>
      <c r="U9" s="34"/>
      <c r="V9" s="34"/>
      <c r="W9" s="34"/>
      <c r="X9" s="34"/>
      <c r="Y9" s="34"/>
      <c r="Z9" s="34"/>
      <c r="AA9" s="34"/>
      <c r="AB9" s="34"/>
      <c r="AC9" s="34"/>
      <c r="AD9" s="34"/>
      <c r="AE9" s="34"/>
    </row>
    <row r="10" spans="1:46" s="2" customFormat="1" ht="11.25">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46" s="2" customFormat="1" ht="12" customHeight="1">
      <c r="A11" s="34"/>
      <c r="B11" s="39"/>
      <c r="C11" s="34"/>
      <c r="D11" s="120" t="s">
        <v>18</v>
      </c>
      <c r="E11" s="34"/>
      <c r="F11" s="110" t="s">
        <v>1</v>
      </c>
      <c r="G11" s="34"/>
      <c r="H11" s="34"/>
      <c r="I11" s="120" t="s">
        <v>19</v>
      </c>
      <c r="J11" s="110" t="s">
        <v>1</v>
      </c>
      <c r="K11" s="34"/>
      <c r="L11" s="51"/>
      <c r="S11" s="34"/>
      <c r="T11" s="34"/>
      <c r="U11" s="34"/>
      <c r="V11" s="34"/>
      <c r="W11" s="34"/>
      <c r="X11" s="34"/>
      <c r="Y11" s="34"/>
      <c r="Z11" s="34"/>
      <c r="AA11" s="34"/>
      <c r="AB11" s="34"/>
      <c r="AC11" s="34"/>
      <c r="AD11" s="34"/>
      <c r="AE11" s="34"/>
    </row>
    <row r="12" spans="1:46" s="2" customFormat="1" ht="12" customHeight="1">
      <c r="A12" s="34"/>
      <c r="B12" s="39"/>
      <c r="C12" s="34"/>
      <c r="D12" s="120" t="s">
        <v>20</v>
      </c>
      <c r="E12" s="34"/>
      <c r="F12" s="110" t="s">
        <v>21</v>
      </c>
      <c r="G12" s="34"/>
      <c r="H12" s="34"/>
      <c r="I12" s="120" t="s">
        <v>22</v>
      </c>
      <c r="J12" s="121" t="str">
        <f>'Rekapitulace stavby'!AN8</f>
        <v>4. 5. 2021</v>
      </c>
      <c r="K12" s="34"/>
      <c r="L12" s="51"/>
      <c r="S12" s="34"/>
      <c r="T12" s="34"/>
      <c r="U12" s="34"/>
      <c r="V12" s="34"/>
      <c r="W12" s="34"/>
      <c r="X12" s="34"/>
      <c r="Y12" s="34"/>
      <c r="Z12" s="34"/>
      <c r="AA12" s="34"/>
      <c r="AB12" s="34"/>
      <c r="AC12" s="34"/>
      <c r="AD12" s="34"/>
      <c r="AE12" s="34"/>
    </row>
    <row r="13" spans="1:46"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46" s="2" customFormat="1" ht="12" customHeight="1">
      <c r="A14" s="34"/>
      <c r="B14" s="39"/>
      <c r="C14" s="34"/>
      <c r="D14" s="120" t="s">
        <v>24</v>
      </c>
      <c r="E14" s="34"/>
      <c r="F14" s="34"/>
      <c r="G14" s="34"/>
      <c r="H14" s="34"/>
      <c r="I14" s="120" t="s">
        <v>25</v>
      </c>
      <c r="J14" s="110" t="s">
        <v>1</v>
      </c>
      <c r="K14" s="34"/>
      <c r="L14" s="51"/>
      <c r="S14" s="34"/>
      <c r="T14" s="34"/>
      <c r="U14" s="34"/>
      <c r="V14" s="34"/>
      <c r="W14" s="34"/>
      <c r="X14" s="34"/>
      <c r="Y14" s="34"/>
      <c r="Z14" s="34"/>
      <c r="AA14" s="34"/>
      <c r="AB14" s="34"/>
      <c r="AC14" s="34"/>
      <c r="AD14" s="34"/>
      <c r="AE14" s="34"/>
    </row>
    <row r="15" spans="1:46" s="2" customFormat="1" ht="18" customHeight="1">
      <c r="A15" s="34"/>
      <c r="B15" s="39"/>
      <c r="C15" s="34"/>
      <c r="D15" s="34"/>
      <c r="E15" s="110" t="s">
        <v>26</v>
      </c>
      <c r="F15" s="34"/>
      <c r="G15" s="34"/>
      <c r="H15" s="34"/>
      <c r="I15" s="120" t="s">
        <v>27</v>
      </c>
      <c r="J15" s="110" t="s">
        <v>1</v>
      </c>
      <c r="K15" s="34"/>
      <c r="L15" s="51"/>
      <c r="S15" s="34"/>
      <c r="T15" s="34"/>
      <c r="U15" s="34"/>
      <c r="V15" s="34"/>
      <c r="W15" s="34"/>
      <c r="X15" s="34"/>
      <c r="Y15" s="34"/>
      <c r="Z15" s="34"/>
      <c r="AA15" s="34"/>
      <c r="AB15" s="34"/>
      <c r="AC15" s="34"/>
      <c r="AD15" s="34"/>
      <c r="AE15" s="34"/>
    </row>
    <row r="16" spans="1:46"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20" t="s">
        <v>28</v>
      </c>
      <c r="E17" s="34"/>
      <c r="F17" s="34"/>
      <c r="G17" s="34"/>
      <c r="H17" s="34"/>
      <c r="I17" s="120"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30" t="str">
        <f>'Rekapitulace stavby'!E14</f>
        <v>Vyplň údaj</v>
      </c>
      <c r="F18" s="331"/>
      <c r="G18" s="331"/>
      <c r="H18" s="331"/>
      <c r="I18" s="120" t="s">
        <v>27</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20" t="s">
        <v>30</v>
      </c>
      <c r="E20" s="34"/>
      <c r="F20" s="34"/>
      <c r="G20" s="34"/>
      <c r="H20" s="34"/>
      <c r="I20" s="120" t="s">
        <v>25</v>
      </c>
      <c r="J20" s="110" t="s">
        <v>31</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0" t="s">
        <v>32</v>
      </c>
      <c r="F21" s="34"/>
      <c r="G21" s="34"/>
      <c r="H21" s="34"/>
      <c r="I21" s="120" t="s">
        <v>27</v>
      </c>
      <c r="J21" s="110" t="s">
        <v>1</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20" t="s">
        <v>34</v>
      </c>
      <c r="E23" s="34"/>
      <c r="F23" s="34"/>
      <c r="G23" s="34"/>
      <c r="H23" s="34"/>
      <c r="I23" s="120" t="s">
        <v>25</v>
      </c>
      <c r="J23" s="110" t="s">
        <v>35</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0" t="s">
        <v>36</v>
      </c>
      <c r="F24" s="34"/>
      <c r="G24" s="34"/>
      <c r="H24" s="34"/>
      <c r="I24" s="120" t="s">
        <v>27</v>
      </c>
      <c r="J24" s="110" t="s">
        <v>1</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20" t="s">
        <v>37</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22"/>
      <c r="B27" s="123"/>
      <c r="C27" s="122"/>
      <c r="D27" s="122"/>
      <c r="E27" s="332" t="s">
        <v>1</v>
      </c>
      <c r="F27" s="332"/>
      <c r="G27" s="332"/>
      <c r="H27" s="332"/>
      <c r="I27" s="122"/>
      <c r="J27" s="122"/>
      <c r="K27" s="122"/>
      <c r="L27" s="124"/>
      <c r="S27" s="122"/>
      <c r="T27" s="122"/>
      <c r="U27" s="122"/>
      <c r="V27" s="122"/>
      <c r="W27" s="122"/>
      <c r="X27" s="122"/>
      <c r="Y27" s="122"/>
      <c r="Z27" s="122"/>
      <c r="AA27" s="122"/>
      <c r="AB27" s="122"/>
      <c r="AC27" s="122"/>
      <c r="AD27" s="122"/>
      <c r="AE27" s="122"/>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25"/>
      <c r="E29" s="125"/>
      <c r="F29" s="125"/>
      <c r="G29" s="125"/>
      <c r="H29" s="125"/>
      <c r="I29" s="125"/>
      <c r="J29" s="125"/>
      <c r="K29" s="125"/>
      <c r="L29" s="51"/>
      <c r="S29" s="34"/>
      <c r="T29" s="34"/>
      <c r="U29" s="34"/>
      <c r="V29" s="34"/>
      <c r="W29" s="34"/>
      <c r="X29" s="34"/>
      <c r="Y29" s="34"/>
      <c r="Z29" s="34"/>
      <c r="AA29" s="34"/>
      <c r="AB29" s="34"/>
      <c r="AC29" s="34"/>
      <c r="AD29" s="34"/>
      <c r="AE29" s="34"/>
    </row>
    <row r="30" spans="1:31" s="2" customFormat="1" ht="25.35" customHeight="1">
      <c r="A30" s="34"/>
      <c r="B30" s="39"/>
      <c r="C30" s="34"/>
      <c r="D30" s="126" t="s">
        <v>39</v>
      </c>
      <c r="E30" s="34"/>
      <c r="F30" s="34"/>
      <c r="G30" s="34"/>
      <c r="H30" s="34"/>
      <c r="I30" s="34"/>
      <c r="J30" s="127">
        <f>ROUND(J118, 2)</f>
        <v>0</v>
      </c>
      <c r="K30" s="34"/>
      <c r="L30" s="51"/>
      <c r="S30" s="34"/>
      <c r="T30" s="34"/>
      <c r="U30" s="34"/>
      <c r="V30" s="34"/>
      <c r="W30" s="34"/>
      <c r="X30" s="34"/>
      <c r="Y30" s="34"/>
      <c r="Z30" s="34"/>
      <c r="AA30" s="34"/>
      <c r="AB30" s="34"/>
      <c r="AC30" s="34"/>
      <c r="AD30" s="34"/>
      <c r="AE30" s="34"/>
    </row>
    <row r="31" spans="1:31" s="2" customFormat="1" ht="6.95" customHeight="1">
      <c r="A31" s="34"/>
      <c r="B31" s="39"/>
      <c r="C31" s="34"/>
      <c r="D31" s="125"/>
      <c r="E31" s="125"/>
      <c r="F31" s="125"/>
      <c r="G31" s="125"/>
      <c r="H31" s="125"/>
      <c r="I31" s="125"/>
      <c r="J31" s="125"/>
      <c r="K31" s="125"/>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8" t="s">
        <v>41</v>
      </c>
      <c r="G32" s="34"/>
      <c r="H32" s="34"/>
      <c r="I32" s="128" t="s">
        <v>40</v>
      </c>
      <c r="J32" s="128" t="s">
        <v>42</v>
      </c>
      <c r="K32" s="34"/>
      <c r="L32" s="51"/>
      <c r="S32" s="34"/>
      <c r="T32" s="34"/>
      <c r="U32" s="34"/>
      <c r="V32" s="34"/>
      <c r="W32" s="34"/>
      <c r="X32" s="34"/>
      <c r="Y32" s="34"/>
      <c r="Z32" s="34"/>
      <c r="AA32" s="34"/>
      <c r="AB32" s="34"/>
      <c r="AC32" s="34"/>
      <c r="AD32" s="34"/>
      <c r="AE32" s="34"/>
    </row>
    <row r="33" spans="1:31" s="2" customFormat="1" ht="14.45" customHeight="1">
      <c r="A33" s="34"/>
      <c r="B33" s="39"/>
      <c r="C33" s="34"/>
      <c r="D33" s="129" t="s">
        <v>43</v>
      </c>
      <c r="E33" s="120" t="s">
        <v>44</v>
      </c>
      <c r="F33" s="130">
        <f>ROUND((SUM(BE118:BE122)),  2)</f>
        <v>0</v>
      </c>
      <c r="G33" s="34"/>
      <c r="H33" s="34"/>
      <c r="I33" s="131">
        <v>0.21</v>
      </c>
      <c r="J33" s="130">
        <f>ROUND(((SUM(BE118:BE122))*I33),  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20" t="s">
        <v>45</v>
      </c>
      <c r="F34" s="130">
        <f>ROUND((SUM(BF118:BF122)),  2)</f>
        <v>0</v>
      </c>
      <c r="G34" s="34"/>
      <c r="H34" s="34"/>
      <c r="I34" s="131">
        <v>0.15</v>
      </c>
      <c r="J34" s="130">
        <f>ROUND(((SUM(BF118:BF122))*I34),  2)</f>
        <v>0</v>
      </c>
      <c r="K34" s="34"/>
      <c r="L34" s="51"/>
      <c r="S34" s="34"/>
      <c r="T34" s="34"/>
      <c r="U34" s="34"/>
      <c r="V34" s="34"/>
      <c r="W34" s="34"/>
      <c r="X34" s="34"/>
      <c r="Y34" s="34"/>
      <c r="Z34" s="34"/>
      <c r="AA34" s="34"/>
      <c r="AB34" s="34"/>
      <c r="AC34" s="34"/>
      <c r="AD34" s="34"/>
      <c r="AE34" s="34"/>
    </row>
    <row r="35" spans="1:31" s="2" customFormat="1" ht="14.45" hidden="1" customHeight="1">
      <c r="A35" s="34"/>
      <c r="B35" s="39"/>
      <c r="C35" s="34"/>
      <c r="D35" s="34"/>
      <c r="E35" s="120" t="s">
        <v>46</v>
      </c>
      <c r="F35" s="130">
        <f>ROUND((SUM(BG118:BG122)),  2)</f>
        <v>0</v>
      </c>
      <c r="G35" s="34"/>
      <c r="H35" s="34"/>
      <c r="I35" s="131">
        <v>0.21</v>
      </c>
      <c r="J35" s="130">
        <f>0</f>
        <v>0</v>
      </c>
      <c r="K35" s="34"/>
      <c r="L35" s="51"/>
      <c r="S35" s="34"/>
      <c r="T35" s="34"/>
      <c r="U35" s="34"/>
      <c r="V35" s="34"/>
      <c r="W35" s="34"/>
      <c r="X35" s="34"/>
      <c r="Y35" s="34"/>
      <c r="Z35" s="34"/>
      <c r="AA35" s="34"/>
      <c r="AB35" s="34"/>
      <c r="AC35" s="34"/>
      <c r="AD35" s="34"/>
      <c r="AE35" s="34"/>
    </row>
    <row r="36" spans="1:31" s="2" customFormat="1" ht="14.45" hidden="1" customHeight="1">
      <c r="A36" s="34"/>
      <c r="B36" s="39"/>
      <c r="C36" s="34"/>
      <c r="D36" s="34"/>
      <c r="E36" s="120" t="s">
        <v>47</v>
      </c>
      <c r="F36" s="130">
        <f>ROUND((SUM(BH118:BH122)),  2)</f>
        <v>0</v>
      </c>
      <c r="G36" s="34"/>
      <c r="H36" s="34"/>
      <c r="I36" s="131">
        <v>0.15</v>
      </c>
      <c r="J36" s="130">
        <f>0</f>
        <v>0</v>
      </c>
      <c r="K36" s="34"/>
      <c r="L36" s="51"/>
      <c r="S36" s="34"/>
      <c r="T36" s="34"/>
      <c r="U36" s="34"/>
      <c r="V36" s="34"/>
      <c r="W36" s="34"/>
      <c r="X36" s="34"/>
      <c r="Y36" s="34"/>
      <c r="Z36" s="34"/>
      <c r="AA36" s="34"/>
      <c r="AB36" s="34"/>
      <c r="AC36" s="34"/>
      <c r="AD36" s="34"/>
      <c r="AE36" s="34"/>
    </row>
    <row r="37" spans="1:31" s="2" customFormat="1" ht="14.45" hidden="1" customHeight="1">
      <c r="A37" s="34"/>
      <c r="B37" s="39"/>
      <c r="C37" s="34"/>
      <c r="D37" s="34"/>
      <c r="E37" s="120" t="s">
        <v>48</v>
      </c>
      <c r="F37" s="130">
        <f>ROUND((SUM(BI118:BI122)),  2)</f>
        <v>0</v>
      </c>
      <c r="G37" s="34"/>
      <c r="H37" s="34"/>
      <c r="I37" s="131">
        <v>0</v>
      </c>
      <c r="J37" s="130">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32"/>
      <c r="D39" s="133" t="s">
        <v>49</v>
      </c>
      <c r="E39" s="134"/>
      <c r="F39" s="134"/>
      <c r="G39" s="135" t="s">
        <v>50</v>
      </c>
      <c r="H39" s="136" t="s">
        <v>51</v>
      </c>
      <c r="I39" s="134"/>
      <c r="J39" s="137">
        <f>SUM(J30:J37)</f>
        <v>0</v>
      </c>
      <c r="K39" s="138"/>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1" customFormat="1" ht="14.45" customHeight="1">
      <c r="B41" s="20"/>
      <c r="L41" s="20"/>
    </row>
    <row r="42" spans="1:31" s="1" customFormat="1" ht="14.45" customHeight="1">
      <c r="B42" s="20"/>
      <c r="L42" s="20"/>
    </row>
    <row r="43" spans="1:31" s="1" customFormat="1" ht="14.45" customHeight="1">
      <c r="B43" s="20"/>
      <c r="L43" s="20"/>
    </row>
    <row r="44" spans="1:31" s="1" customFormat="1" ht="14.45" customHeight="1">
      <c r="B44" s="20"/>
      <c r="L44" s="20"/>
    </row>
    <row r="45" spans="1:31" s="1" customFormat="1" ht="14.45" customHeight="1">
      <c r="B45" s="20"/>
      <c r="L45" s="20"/>
    </row>
    <row r="46" spans="1:31" s="1" customFormat="1" ht="14.45" customHeight="1">
      <c r="B46" s="20"/>
      <c r="L46" s="20"/>
    </row>
    <row r="47" spans="1:31" s="1" customFormat="1" ht="14.45" customHeight="1">
      <c r="B47" s="20"/>
      <c r="L47" s="20"/>
    </row>
    <row r="48" spans="1:31" s="1" customFormat="1" ht="14.45" customHeight="1">
      <c r="B48" s="20"/>
      <c r="L48" s="20"/>
    </row>
    <row r="49" spans="1:31" s="1" customFormat="1" ht="14.45" customHeight="1">
      <c r="B49" s="20"/>
      <c r="L49" s="20"/>
    </row>
    <row r="50" spans="1:31" s="2" customFormat="1" ht="14.45" customHeight="1">
      <c r="B50" s="51"/>
      <c r="D50" s="139" t="s">
        <v>52</v>
      </c>
      <c r="E50" s="140"/>
      <c r="F50" s="140"/>
      <c r="G50" s="139" t="s">
        <v>53</v>
      </c>
      <c r="H50" s="140"/>
      <c r="I50" s="140"/>
      <c r="J50" s="140"/>
      <c r="K50" s="140"/>
      <c r="L50" s="51"/>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4"/>
      <c r="B61" s="39"/>
      <c r="C61" s="34"/>
      <c r="D61" s="141" t="s">
        <v>54</v>
      </c>
      <c r="E61" s="142"/>
      <c r="F61" s="143" t="s">
        <v>55</v>
      </c>
      <c r="G61" s="141" t="s">
        <v>54</v>
      </c>
      <c r="H61" s="142"/>
      <c r="I61" s="142"/>
      <c r="J61" s="144" t="s">
        <v>55</v>
      </c>
      <c r="K61" s="142"/>
      <c r="L61" s="51"/>
      <c r="S61" s="34"/>
      <c r="T61" s="34"/>
      <c r="U61" s="34"/>
      <c r="V61" s="34"/>
      <c r="W61" s="34"/>
      <c r="X61" s="34"/>
      <c r="Y61" s="34"/>
      <c r="Z61" s="34"/>
      <c r="AA61" s="34"/>
      <c r="AB61" s="34"/>
      <c r="AC61" s="34"/>
      <c r="AD61" s="34"/>
      <c r="AE61" s="34"/>
    </row>
    <row r="62" spans="1:31" ht="11.25">
      <c r="B62" s="20"/>
      <c r="L62" s="20"/>
    </row>
    <row r="63" spans="1:31" ht="11.25">
      <c r="B63" s="20"/>
      <c r="L63" s="20"/>
    </row>
    <row r="64" spans="1:31" ht="11.25">
      <c r="B64" s="20"/>
      <c r="L64" s="20"/>
    </row>
    <row r="65" spans="1:31" s="2" customFormat="1" ht="12.75">
      <c r="A65" s="34"/>
      <c r="B65" s="39"/>
      <c r="C65" s="34"/>
      <c r="D65" s="139" t="s">
        <v>56</v>
      </c>
      <c r="E65" s="145"/>
      <c r="F65" s="145"/>
      <c r="G65" s="139" t="s">
        <v>57</v>
      </c>
      <c r="H65" s="145"/>
      <c r="I65" s="145"/>
      <c r="J65" s="145"/>
      <c r="K65" s="145"/>
      <c r="L65" s="51"/>
      <c r="S65" s="34"/>
      <c r="T65" s="34"/>
      <c r="U65" s="34"/>
      <c r="V65" s="34"/>
      <c r="W65" s="34"/>
      <c r="X65" s="34"/>
      <c r="Y65" s="34"/>
      <c r="Z65" s="34"/>
      <c r="AA65" s="34"/>
      <c r="AB65" s="34"/>
      <c r="AC65" s="34"/>
      <c r="AD65" s="34"/>
      <c r="AE65" s="34"/>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4"/>
      <c r="B76" s="39"/>
      <c r="C76" s="34"/>
      <c r="D76" s="141" t="s">
        <v>54</v>
      </c>
      <c r="E76" s="142"/>
      <c r="F76" s="143" t="s">
        <v>55</v>
      </c>
      <c r="G76" s="141" t="s">
        <v>54</v>
      </c>
      <c r="H76" s="142"/>
      <c r="I76" s="142"/>
      <c r="J76" s="144" t="s">
        <v>55</v>
      </c>
      <c r="K76" s="142"/>
      <c r="L76" s="51"/>
      <c r="S76" s="34"/>
      <c r="T76" s="34"/>
      <c r="U76" s="34"/>
      <c r="V76" s="34"/>
      <c r="W76" s="34"/>
      <c r="X76" s="34"/>
      <c r="Y76" s="34"/>
      <c r="Z76" s="34"/>
      <c r="AA76" s="34"/>
      <c r="AB76" s="34"/>
      <c r="AC76" s="34"/>
      <c r="AD76" s="34"/>
      <c r="AE76" s="34"/>
    </row>
    <row r="77" spans="1:31" s="2" customFormat="1" ht="14.45" customHeight="1">
      <c r="A77" s="34"/>
      <c r="B77" s="146"/>
      <c r="C77" s="147"/>
      <c r="D77" s="147"/>
      <c r="E77" s="147"/>
      <c r="F77" s="147"/>
      <c r="G77" s="147"/>
      <c r="H77" s="147"/>
      <c r="I77" s="147"/>
      <c r="J77" s="147"/>
      <c r="K77" s="147"/>
      <c r="L77" s="51"/>
      <c r="S77" s="34"/>
      <c r="T77" s="34"/>
      <c r="U77" s="34"/>
      <c r="V77" s="34"/>
      <c r="W77" s="34"/>
      <c r="X77" s="34"/>
      <c r="Y77" s="34"/>
      <c r="Z77" s="34"/>
      <c r="AA77" s="34"/>
      <c r="AB77" s="34"/>
      <c r="AC77" s="34"/>
      <c r="AD77" s="34"/>
      <c r="AE77" s="34"/>
    </row>
    <row r="81" spans="1:47" s="2" customFormat="1" ht="6.95" customHeight="1">
      <c r="A81" s="34"/>
      <c r="B81" s="148"/>
      <c r="C81" s="149"/>
      <c r="D81" s="149"/>
      <c r="E81" s="149"/>
      <c r="F81" s="149"/>
      <c r="G81" s="149"/>
      <c r="H81" s="149"/>
      <c r="I81" s="149"/>
      <c r="J81" s="149"/>
      <c r="K81" s="149"/>
      <c r="L81" s="51"/>
      <c r="S81" s="34"/>
      <c r="T81" s="34"/>
      <c r="U81" s="34"/>
      <c r="V81" s="34"/>
      <c r="W81" s="34"/>
      <c r="X81" s="34"/>
      <c r="Y81" s="34"/>
      <c r="Z81" s="34"/>
      <c r="AA81" s="34"/>
      <c r="AB81" s="34"/>
      <c r="AC81" s="34"/>
      <c r="AD81" s="34"/>
      <c r="AE81" s="34"/>
    </row>
    <row r="82" spans="1:47" s="2" customFormat="1" ht="24.95" customHeight="1">
      <c r="A82" s="34"/>
      <c r="B82" s="35"/>
      <c r="C82" s="23" t="s">
        <v>157</v>
      </c>
      <c r="D82" s="36"/>
      <c r="E82" s="36"/>
      <c r="F82" s="36"/>
      <c r="G82" s="36"/>
      <c r="H82" s="36"/>
      <c r="I82" s="36"/>
      <c r="J82" s="36"/>
      <c r="K82" s="36"/>
      <c r="L82" s="51"/>
      <c r="S82" s="34"/>
      <c r="T82" s="34"/>
      <c r="U82" s="34"/>
      <c r="V82" s="34"/>
      <c r="W82" s="34"/>
      <c r="X82" s="34"/>
      <c r="Y82" s="34"/>
      <c r="Z82" s="34"/>
      <c r="AA82" s="34"/>
      <c r="AB82" s="34"/>
      <c r="AC82" s="34"/>
      <c r="AD82" s="34"/>
      <c r="AE82" s="34"/>
    </row>
    <row r="83" spans="1:47"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47"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47" s="2" customFormat="1" ht="16.5" customHeight="1">
      <c r="A85" s="34"/>
      <c r="B85" s="35"/>
      <c r="C85" s="36"/>
      <c r="D85" s="36"/>
      <c r="E85" s="333" t="str">
        <f>E7</f>
        <v>Příprava Území-Lokalita Petra Cingra ve Starém Bohumíně</v>
      </c>
      <c r="F85" s="334"/>
      <c r="G85" s="334"/>
      <c r="H85" s="334"/>
      <c r="I85" s="36"/>
      <c r="J85" s="36"/>
      <c r="K85" s="36"/>
      <c r="L85" s="51"/>
      <c r="S85" s="34"/>
      <c r="T85" s="34"/>
      <c r="U85" s="34"/>
      <c r="V85" s="34"/>
      <c r="W85" s="34"/>
      <c r="X85" s="34"/>
      <c r="Y85" s="34"/>
      <c r="Z85" s="34"/>
      <c r="AA85" s="34"/>
      <c r="AB85" s="34"/>
      <c r="AC85" s="34"/>
      <c r="AD85" s="34"/>
      <c r="AE85" s="34"/>
    </row>
    <row r="86" spans="1:47" s="2" customFormat="1" ht="12" customHeight="1">
      <c r="A86" s="34"/>
      <c r="B86" s="35"/>
      <c r="C86" s="29" t="s">
        <v>153</v>
      </c>
      <c r="D86" s="36"/>
      <c r="E86" s="36"/>
      <c r="F86" s="36"/>
      <c r="G86" s="36"/>
      <c r="H86" s="36"/>
      <c r="I86" s="36"/>
      <c r="J86" s="36"/>
      <c r="K86" s="36"/>
      <c r="L86" s="51"/>
      <c r="S86" s="34"/>
      <c r="T86" s="34"/>
      <c r="U86" s="34"/>
      <c r="V86" s="34"/>
      <c r="W86" s="34"/>
      <c r="X86" s="34"/>
      <c r="Y86" s="34"/>
      <c r="Z86" s="34"/>
      <c r="AA86" s="34"/>
      <c r="AB86" s="34"/>
      <c r="AC86" s="34"/>
      <c r="AD86" s="34"/>
      <c r="AE86" s="34"/>
    </row>
    <row r="87" spans="1:47" s="2" customFormat="1" ht="16.5" customHeight="1">
      <c r="A87" s="34"/>
      <c r="B87" s="35"/>
      <c r="C87" s="36"/>
      <c r="D87" s="36"/>
      <c r="E87" s="286" t="str">
        <f>E9</f>
        <v>99 - Vedlejší náklady</v>
      </c>
      <c r="F87" s="335"/>
      <c r="G87" s="335"/>
      <c r="H87" s="335"/>
      <c r="I87" s="36"/>
      <c r="J87" s="36"/>
      <c r="K87" s="36"/>
      <c r="L87" s="51"/>
      <c r="S87" s="34"/>
      <c r="T87" s="34"/>
      <c r="U87" s="34"/>
      <c r="V87" s="34"/>
      <c r="W87" s="34"/>
      <c r="X87" s="34"/>
      <c r="Y87" s="34"/>
      <c r="Z87" s="34"/>
      <c r="AA87" s="34"/>
      <c r="AB87" s="34"/>
      <c r="AC87" s="34"/>
      <c r="AD87" s="34"/>
      <c r="AE87" s="34"/>
    </row>
    <row r="88" spans="1:47"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47" s="2" customFormat="1" ht="12" customHeight="1">
      <c r="A89" s="34"/>
      <c r="B89" s="35"/>
      <c r="C89" s="29" t="s">
        <v>20</v>
      </c>
      <c r="D89" s="36"/>
      <c r="E89" s="36"/>
      <c r="F89" s="27" t="str">
        <f>F12</f>
        <v xml:space="preserve"> </v>
      </c>
      <c r="G89" s="36"/>
      <c r="H89" s="36"/>
      <c r="I89" s="29" t="s">
        <v>22</v>
      </c>
      <c r="J89" s="66" t="str">
        <f>IF(J12="","",J12)</f>
        <v>4. 5. 2021</v>
      </c>
      <c r="K89" s="36"/>
      <c r="L89" s="51"/>
      <c r="S89" s="34"/>
      <c r="T89" s="34"/>
      <c r="U89" s="34"/>
      <c r="V89" s="34"/>
      <c r="W89" s="34"/>
      <c r="X89" s="34"/>
      <c r="Y89" s="34"/>
      <c r="Z89" s="34"/>
      <c r="AA89" s="34"/>
      <c r="AB89" s="34"/>
      <c r="AC89" s="34"/>
      <c r="AD89" s="34"/>
      <c r="AE89" s="34"/>
    </row>
    <row r="90" spans="1:47"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47" s="2" customFormat="1" ht="15.2" customHeight="1">
      <c r="A91" s="34"/>
      <c r="B91" s="35"/>
      <c r="C91" s="29" t="s">
        <v>24</v>
      </c>
      <c r="D91" s="36"/>
      <c r="E91" s="36"/>
      <c r="F91" s="27" t="str">
        <f>E15</f>
        <v>Město Bohumín</v>
      </c>
      <c r="G91" s="36"/>
      <c r="H91" s="36"/>
      <c r="I91" s="29" t="s">
        <v>30</v>
      </c>
      <c r="J91" s="32" t="str">
        <f>E21</f>
        <v>SPAN s. r. o.</v>
      </c>
      <c r="K91" s="36"/>
      <c r="L91" s="51"/>
      <c r="S91" s="34"/>
      <c r="T91" s="34"/>
      <c r="U91" s="34"/>
      <c r="V91" s="34"/>
      <c r="W91" s="34"/>
      <c r="X91" s="34"/>
      <c r="Y91" s="34"/>
      <c r="Z91" s="34"/>
      <c r="AA91" s="34"/>
      <c r="AB91" s="34"/>
      <c r="AC91" s="34"/>
      <c r="AD91" s="34"/>
      <c r="AE91" s="34"/>
    </row>
    <row r="92" spans="1:47" s="2" customFormat="1" ht="15.2" customHeight="1">
      <c r="A92" s="34"/>
      <c r="B92" s="35"/>
      <c r="C92" s="29" t="s">
        <v>28</v>
      </c>
      <c r="D92" s="36"/>
      <c r="E92" s="36"/>
      <c r="F92" s="27" t="str">
        <f>IF(E18="","",E18)</f>
        <v>Vyplň údaj</v>
      </c>
      <c r="G92" s="36"/>
      <c r="H92" s="36"/>
      <c r="I92" s="29" t="s">
        <v>34</v>
      </c>
      <c r="J92" s="32" t="str">
        <f>E24</f>
        <v>Ladislav Pekárek</v>
      </c>
      <c r="K92" s="36"/>
      <c r="L92" s="51"/>
      <c r="S92" s="34"/>
      <c r="T92" s="34"/>
      <c r="U92" s="34"/>
      <c r="V92" s="34"/>
      <c r="W92" s="34"/>
      <c r="X92" s="34"/>
      <c r="Y92" s="34"/>
      <c r="Z92" s="34"/>
      <c r="AA92" s="34"/>
      <c r="AB92" s="34"/>
      <c r="AC92" s="34"/>
      <c r="AD92" s="34"/>
      <c r="AE92" s="34"/>
    </row>
    <row r="93" spans="1:47"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47" s="2" customFormat="1" ht="29.25" customHeight="1">
      <c r="A94" s="34"/>
      <c r="B94" s="35"/>
      <c r="C94" s="150" t="s">
        <v>158</v>
      </c>
      <c r="D94" s="151"/>
      <c r="E94" s="151"/>
      <c r="F94" s="151"/>
      <c r="G94" s="151"/>
      <c r="H94" s="151"/>
      <c r="I94" s="151"/>
      <c r="J94" s="152" t="s">
        <v>159</v>
      </c>
      <c r="K94" s="151"/>
      <c r="L94" s="51"/>
      <c r="S94" s="34"/>
      <c r="T94" s="34"/>
      <c r="U94" s="34"/>
      <c r="V94" s="34"/>
      <c r="W94" s="34"/>
      <c r="X94" s="34"/>
      <c r="Y94" s="34"/>
      <c r="Z94" s="34"/>
      <c r="AA94" s="34"/>
      <c r="AB94" s="34"/>
      <c r="AC94" s="34"/>
      <c r="AD94" s="34"/>
      <c r="AE94" s="34"/>
    </row>
    <row r="95" spans="1:47"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53" t="s">
        <v>160</v>
      </c>
      <c r="D96" s="36"/>
      <c r="E96" s="36"/>
      <c r="F96" s="36"/>
      <c r="G96" s="36"/>
      <c r="H96" s="36"/>
      <c r="I96" s="36"/>
      <c r="J96" s="84">
        <f>J118</f>
        <v>0</v>
      </c>
      <c r="K96" s="36"/>
      <c r="L96" s="51"/>
      <c r="S96" s="34"/>
      <c r="T96" s="34"/>
      <c r="U96" s="34"/>
      <c r="V96" s="34"/>
      <c r="W96" s="34"/>
      <c r="X96" s="34"/>
      <c r="Y96" s="34"/>
      <c r="Z96" s="34"/>
      <c r="AA96" s="34"/>
      <c r="AB96" s="34"/>
      <c r="AC96" s="34"/>
      <c r="AD96" s="34"/>
      <c r="AE96" s="34"/>
      <c r="AU96" s="17" t="s">
        <v>161</v>
      </c>
    </row>
    <row r="97" spans="1:31" s="9" customFormat="1" ht="24.95" customHeight="1">
      <c r="B97" s="154"/>
      <c r="C97" s="155"/>
      <c r="D97" s="156" t="s">
        <v>1697</v>
      </c>
      <c r="E97" s="157"/>
      <c r="F97" s="157"/>
      <c r="G97" s="157"/>
      <c r="H97" s="157"/>
      <c r="I97" s="157"/>
      <c r="J97" s="158">
        <f>J119</f>
        <v>0</v>
      </c>
      <c r="K97" s="155"/>
      <c r="L97" s="159"/>
    </row>
    <row r="98" spans="1:31" s="9" customFormat="1" ht="24.95" customHeight="1">
      <c r="B98" s="154"/>
      <c r="C98" s="155"/>
      <c r="D98" s="156" t="s">
        <v>1698</v>
      </c>
      <c r="E98" s="157"/>
      <c r="F98" s="157"/>
      <c r="G98" s="157"/>
      <c r="H98" s="157"/>
      <c r="I98" s="157"/>
      <c r="J98" s="158">
        <f>J121</f>
        <v>0</v>
      </c>
      <c r="K98" s="155"/>
      <c r="L98" s="159"/>
    </row>
    <row r="99" spans="1:31" s="2" customFormat="1" ht="21.75" customHeight="1">
      <c r="A99" s="34"/>
      <c r="B99" s="35"/>
      <c r="C99" s="36"/>
      <c r="D99" s="36"/>
      <c r="E99" s="36"/>
      <c r="F99" s="36"/>
      <c r="G99" s="36"/>
      <c r="H99" s="36"/>
      <c r="I99" s="36"/>
      <c r="J99" s="36"/>
      <c r="K99" s="36"/>
      <c r="L99" s="51"/>
      <c r="S99" s="34"/>
      <c r="T99" s="34"/>
      <c r="U99" s="34"/>
      <c r="V99" s="34"/>
      <c r="W99" s="34"/>
      <c r="X99" s="34"/>
      <c r="Y99" s="34"/>
      <c r="Z99" s="34"/>
      <c r="AA99" s="34"/>
      <c r="AB99" s="34"/>
      <c r="AC99" s="34"/>
      <c r="AD99" s="34"/>
      <c r="AE99" s="34"/>
    </row>
    <row r="100" spans="1:31" s="2" customFormat="1" ht="6.95" customHeight="1">
      <c r="A100" s="34"/>
      <c r="B100" s="54"/>
      <c r="C100" s="55"/>
      <c r="D100" s="55"/>
      <c r="E100" s="55"/>
      <c r="F100" s="55"/>
      <c r="G100" s="55"/>
      <c r="H100" s="55"/>
      <c r="I100" s="55"/>
      <c r="J100" s="55"/>
      <c r="K100" s="55"/>
      <c r="L100" s="51"/>
      <c r="S100" s="34"/>
      <c r="T100" s="34"/>
      <c r="U100" s="34"/>
      <c r="V100" s="34"/>
      <c r="W100" s="34"/>
      <c r="X100" s="34"/>
      <c r="Y100" s="34"/>
      <c r="Z100" s="34"/>
      <c r="AA100" s="34"/>
      <c r="AB100" s="34"/>
      <c r="AC100" s="34"/>
      <c r="AD100" s="34"/>
      <c r="AE100" s="34"/>
    </row>
    <row r="104" spans="1:31" s="2" customFormat="1" ht="6.95" customHeight="1">
      <c r="A104" s="34"/>
      <c r="B104" s="56"/>
      <c r="C104" s="57"/>
      <c r="D104" s="57"/>
      <c r="E104" s="57"/>
      <c r="F104" s="57"/>
      <c r="G104" s="57"/>
      <c r="H104" s="57"/>
      <c r="I104" s="57"/>
      <c r="J104" s="57"/>
      <c r="K104" s="57"/>
      <c r="L104" s="51"/>
      <c r="S104" s="34"/>
      <c r="T104" s="34"/>
      <c r="U104" s="34"/>
      <c r="V104" s="34"/>
      <c r="W104" s="34"/>
      <c r="X104" s="34"/>
      <c r="Y104" s="34"/>
      <c r="Z104" s="34"/>
      <c r="AA104" s="34"/>
      <c r="AB104" s="34"/>
      <c r="AC104" s="34"/>
      <c r="AD104" s="34"/>
      <c r="AE104" s="34"/>
    </row>
    <row r="105" spans="1:31" s="2" customFormat="1" ht="24.95" customHeight="1">
      <c r="A105" s="34"/>
      <c r="B105" s="35"/>
      <c r="C105" s="23" t="s">
        <v>168</v>
      </c>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31" s="2" customFormat="1" ht="6.95" customHeight="1">
      <c r="A106" s="34"/>
      <c r="B106" s="35"/>
      <c r="C106" s="36"/>
      <c r="D106" s="36"/>
      <c r="E106" s="36"/>
      <c r="F106" s="36"/>
      <c r="G106" s="36"/>
      <c r="H106" s="36"/>
      <c r="I106" s="36"/>
      <c r="J106" s="36"/>
      <c r="K106" s="36"/>
      <c r="L106" s="51"/>
      <c r="S106" s="34"/>
      <c r="T106" s="34"/>
      <c r="U106" s="34"/>
      <c r="V106" s="34"/>
      <c r="W106" s="34"/>
      <c r="X106" s="34"/>
      <c r="Y106" s="34"/>
      <c r="Z106" s="34"/>
      <c r="AA106" s="34"/>
      <c r="AB106" s="34"/>
      <c r="AC106" s="34"/>
      <c r="AD106" s="34"/>
      <c r="AE106" s="34"/>
    </row>
    <row r="107" spans="1:31" s="2" customFormat="1" ht="12" customHeight="1">
      <c r="A107" s="34"/>
      <c r="B107" s="35"/>
      <c r="C107" s="29" t="s">
        <v>16</v>
      </c>
      <c r="D107" s="36"/>
      <c r="E107" s="36"/>
      <c r="F107" s="36"/>
      <c r="G107" s="36"/>
      <c r="H107" s="36"/>
      <c r="I107" s="36"/>
      <c r="J107" s="36"/>
      <c r="K107" s="36"/>
      <c r="L107" s="51"/>
      <c r="S107" s="34"/>
      <c r="T107" s="34"/>
      <c r="U107" s="34"/>
      <c r="V107" s="34"/>
      <c r="W107" s="34"/>
      <c r="X107" s="34"/>
      <c r="Y107" s="34"/>
      <c r="Z107" s="34"/>
      <c r="AA107" s="34"/>
      <c r="AB107" s="34"/>
      <c r="AC107" s="34"/>
      <c r="AD107" s="34"/>
      <c r="AE107" s="34"/>
    </row>
    <row r="108" spans="1:31" s="2" customFormat="1" ht="16.5" customHeight="1">
      <c r="A108" s="34"/>
      <c r="B108" s="35"/>
      <c r="C108" s="36"/>
      <c r="D108" s="36"/>
      <c r="E108" s="333" t="str">
        <f>E7</f>
        <v>Příprava Území-Lokalita Petra Cingra ve Starém Bohumíně</v>
      </c>
      <c r="F108" s="334"/>
      <c r="G108" s="334"/>
      <c r="H108" s="334"/>
      <c r="I108" s="36"/>
      <c r="J108" s="36"/>
      <c r="K108" s="36"/>
      <c r="L108" s="51"/>
      <c r="S108" s="34"/>
      <c r="T108" s="34"/>
      <c r="U108" s="34"/>
      <c r="V108" s="34"/>
      <c r="W108" s="34"/>
      <c r="X108" s="34"/>
      <c r="Y108" s="34"/>
      <c r="Z108" s="34"/>
      <c r="AA108" s="34"/>
      <c r="AB108" s="34"/>
      <c r="AC108" s="34"/>
      <c r="AD108" s="34"/>
      <c r="AE108" s="34"/>
    </row>
    <row r="109" spans="1:31" s="2" customFormat="1" ht="12" customHeight="1">
      <c r="A109" s="34"/>
      <c r="B109" s="35"/>
      <c r="C109" s="29" t="s">
        <v>153</v>
      </c>
      <c r="D109" s="36"/>
      <c r="E109" s="36"/>
      <c r="F109" s="36"/>
      <c r="G109" s="36"/>
      <c r="H109" s="36"/>
      <c r="I109" s="36"/>
      <c r="J109" s="36"/>
      <c r="K109" s="36"/>
      <c r="L109" s="51"/>
      <c r="S109" s="34"/>
      <c r="T109" s="34"/>
      <c r="U109" s="34"/>
      <c r="V109" s="34"/>
      <c r="W109" s="34"/>
      <c r="X109" s="34"/>
      <c r="Y109" s="34"/>
      <c r="Z109" s="34"/>
      <c r="AA109" s="34"/>
      <c r="AB109" s="34"/>
      <c r="AC109" s="34"/>
      <c r="AD109" s="34"/>
      <c r="AE109" s="34"/>
    </row>
    <row r="110" spans="1:31" s="2" customFormat="1" ht="16.5" customHeight="1">
      <c r="A110" s="34"/>
      <c r="B110" s="35"/>
      <c r="C110" s="36"/>
      <c r="D110" s="36"/>
      <c r="E110" s="286" t="str">
        <f>E9</f>
        <v>99 - Vedlejší náklady</v>
      </c>
      <c r="F110" s="335"/>
      <c r="G110" s="335"/>
      <c r="H110" s="335"/>
      <c r="I110" s="36"/>
      <c r="J110" s="36"/>
      <c r="K110" s="36"/>
      <c r="L110" s="51"/>
      <c r="S110" s="34"/>
      <c r="T110" s="34"/>
      <c r="U110" s="34"/>
      <c r="V110" s="34"/>
      <c r="W110" s="34"/>
      <c r="X110" s="34"/>
      <c r="Y110" s="34"/>
      <c r="Z110" s="34"/>
      <c r="AA110" s="34"/>
      <c r="AB110" s="34"/>
      <c r="AC110" s="34"/>
      <c r="AD110" s="34"/>
      <c r="AE110" s="34"/>
    </row>
    <row r="111" spans="1:31" s="2" customFormat="1" ht="6.95" customHeight="1">
      <c r="A111" s="34"/>
      <c r="B111" s="35"/>
      <c r="C111" s="36"/>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12" customHeight="1">
      <c r="A112" s="34"/>
      <c r="B112" s="35"/>
      <c r="C112" s="29" t="s">
        <v>20</v>
      </c>
      <c r="D112" s="36"/>
      <c r="E112" s="36"/>
      <c r="F112" s="27" t="str">
        <f>F12</f>
        <v xml:space="preserve"> </v>
      </c>
      <c r="G112" s="36"/>
      <c r="H112" s="36"/>
      <c r="I112" s="29" t="s">
        <v>22</v>
      </c>
      <c r="J112" s="66" t="str">
        <f>IF(J12="","",J12)</f>
        <v>4. 5. 2021</v>
      </c>
      <c r="K112" s="36"/>
      <c r="L112" s="51"/>
      <c r="S112" s="34"/>
      <c r="T112" s="34"/>
      <c r="U112" s="34"/>
      <c r="V112" s="34"/>
      <c r="W112" s="34"/>
      <c r="X112" s="34"/>
      <c r="Y112" s="34"/>
      <c r="Z112" s="34"/>
      <c r="AA112" s="34"/>
      <c r="AB112" s="34"/>
      <c r="AC112" s="34"/>
      <c r="AD112" s="34"/>
      <c r="AE112" s="34"/>
    </row>
    <row r="113" spans="1:65" s="2" customFormat="1" ht="6.95" customHeight="1">
      <c r="A113" s="34"/>
      <c r="B113" s="35"/>
      <c r="C113" s="36"/>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65" s="2" customFormat="1" ht="15.2" customHeight="1">
      <c r="A114" s="34"/>
      <c r="B114" s="35"/>
      <c r="C114" s="29" t="s">
        <v>24</v>
      </c>
      <c r="D114" s="36"/>
      <c r="E114" s="36"/>
      <c r="F114" s="27" t="str">
        <f>E15</f>
        <v>Město Bohumín</v>
      </c>
      <c r="G114" s="36"/>
      <c r="H114" s="36"/>
      <c r="I114" s="29" t="s">
        <v>30</v>
      </c>
      <c r="J114" s="32" t="str">
        <f>E21</f>
        <v>SPAN s. r. o.</v>
      </c>
      <c r="K114" s="36"/>
      <c r="L114" s="51"/>
      <c r="S114" s="34"/>
      <c r="T114" s="34"/>
      <c r="U114" s="34"/>
      <c r="V114" s="34"/>
      <c r="W114" s="34"/>
      <c r="X114" s="34"/>
      <c r="Y114" s="34"/>
      <c r="Z114" s="34"/>
      <c r="AA114" s="34"/>
      <c r="AB114" s="34"/>
      <c r="AC114" s="34"/>
      <c r="AD114" s="34"/>
      <c r="AE114" s="34"/>
    </row>
    <row r="115" spans="1:65" s="2" customFormat="1" ht="15.2" customHeight="1">
      <c r="A115" s="34"/>
      <c r="B115" s="35"/>
      <c r="C115" s="29" t="s">
        <v>28</v>
      </c>
      <c r="D115" s="36"/>
      <c r="E115" s="36"/>
      <c r="F115" s="27" t="str">
        <f>IF(E18="","",E18)</f>
        <v>Vyplň údaj</v>
      </c>
      <c r="G115" s="36"/>
      <c r="H115" s="36"/>
      <c r="I115" s="29" t="s">
        <v>34</v>
      </c>
      <c r="J115" s="32" t="str">
        <f>E24</f>
        <v>Ladislav Pekárek</v>
      </c>
      <c r="K115" s="36"/>
      <c r="L115" s="51"/>
      <c r="S115" s="34"/>
      <c r="T115" s="34"/>
      <c r="U115" s="34"/>
      <c r="V115" s="34"/>
      <c r="W115" s="34"/>
      <c r="X115" s="34"/>
      <c r="Y115" s="34"/>
      <c r="Z115" s="34"/>
      <c r="AA115" s="34"/>
      <c r="AB115" s="34"/>
      <c r="AC115" s="34"/>
      <c r="AD115" s="34"/>
      <c r="AE115" s="34"/>
    </row>
    <row r="116" spans="1:65" s="2" customFormat="1" ht="10.35" customHeight="1">
      <c r="A116" s="34"/>
      <c r="B116" s="35"/>
      <c r="C116" s="36"/>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65" s="10" customFormat="1" ht="29.25" customHeight="1">
      <c r="A117" s="160"/>
      <c r="B117" s="161"/>
      <c r="C117" s="162" t="s">
        <v>169</v>
      </c>
      <c r="D117" s="163" t="s">
        <v>64</v>
      </c>
      <c r="E117" s="163" t="s">
        <v>60</v>
      </c>
      <c r="F117" s="163" t="s">
        <v>61</v>
      </c>
      <c r="G117" s="163" t="s">
        <v>170</v>
      </c>
      <c r="H117" s="163" t="s">
        <v>171</v>
      </c>
      <c r="I117" s="163" t="s">
        <v>172</v>
      </c>
      <c r="J117" s="163" t="s">
        <v>159</v>
      </c>
      <c r="K117" s="164" t="s">
        <v>173</v>
      </c>
      <c r="L117" s="165"/>
      <c r="M117" s="75" t="s">
        <v>1</v>
      </c>
      <c r="N117" s="76" t="s">
        <v>43</v>
      </c>
      <c r="O117" s="76" t="s">
        <v>174</v>
      </c>
      <c r="P117" s="76" t="s">
        <v>175</v>
      </c>
      <c r="Q117" s="76" t="s">
        <v>176</v>
      </c>
      <c r="R117" s="76" t="s">
        <v>177</v>
      </c>
      <c r="S117" s="76" t="s">
        <v>178</v>
      </c>
      <c r="T117" s="77" t="s">
        <v>179</v>
      </c>
      <c r="U117" s="160"/>
      <c r="V117" s="160"/>
      <c r="W117" s="160"/>
      <c r="X117" s="160"/>
      <c r="Y117" s="160"/>
      <c r="Z117" s="160"/>
      <c r="AA117" s="160"/>
      <c r="AB117" s="160"/>
      <c r="AC117" s="160"/>
      <c r="AD117" s="160"/>
      <c r="AE117" s="160"/>
    </row>
    <row r="118" spans="1:65" s="2" customFormat="1" ht="22.9" customHeight="1">
      <c r="A118" s="34"/>
      <c r="B118" s="35"/>
      <c r="C118" s="82" t="s">
        <v>180</v>
      </c>
      <c r="D118" s="36"/>
      <c r="E118" s="36"/>
      <c r="F118" s="36"/>
      <c r="G118" s="36"/>
      <c r="H118" s="36"/>
      <c r="I118" s="36"/>
      <c r="J118" s="166">
        <f>BK118</f>
        <v>0</v>
      </c>
      <c r="K118" s="36"/>
      <c r="L118" s="39"/>
      <c r="M118" s="78"/>
      <c r="N118" s="167"/>
      <c r="O118" s="79"/>
      <c r="P118" s="168">
        <f>P119+P121</f>
        <v>0</v>
      </c>
      <c r="Q118" s="79"/>
      <c r="R118" s="168">
        <f>R119+R121</f>
        <v>0</v>
      </c>
      <c r="S118" s="79"/>
      <c r="T118" s="169">
        <f>T119+T121</f>
        <v>0</v>
      </c>
      <c r="U118" s="34"/>
      <c r="V118" s="34"/>
      <c r="W118" s="34"/>
      <c r="X118" s="34"/>
      <c r="Y118" s="34"/>
      <c r="Z118" s="34"/>
      <c r="AA118" s="34"/>
      <c r="AB118" s="34"/>
      <c r="AC118" s="34"/>
      <c r="AD118" s="34"/>
      <c r="AE118" s="34"/>
      <c r="AT118" s="17" t="s">
        <v>78</v>
      </c>
      <c r="AU118" s="17" t="s">
        <v>161</v>
      </c>
      <c r="BK118" s="170">
        <f>BK119+BK121</f>
        <v>0</v>
      </c>
    </row>
    <row r="119" spans="1:65" s="11" customFormat="1" ht="25.9" customHeight="1">
      <c r="B119" s="171"/>
      <c r="C119" s="172"/>
      <c r="D119" s="173" t="s">
        <v>78</v>
      </c>
      <c r="E119" s="174" t="s">
        <v>1699</v>
      </c>
      <c r="F119" s="174" t="s">
        <v>1700</v>
      </c>
      <c r="G119" s="172"/>
      <c r="H119" s="172"/>
      <c r="I119" s="175"/>
      <c r="J119" s="176">
        <f>BK119</f>
        <v>0</v>
      </c>
      <c r="K119" s="172"/>
      <c r="L119" s="177"/>
      <c r="M119" s="178"/>
      <c r="N119" s="179"/>
      <c r="O119" s="179"/>
      <c r="P119" s="180">
        <f>P120</f>
        <v>0</v>
      </c>
      <c r="Q119" s="179"/>
      <c r="R119" s="180">
        <f>R120</f>
        <v>0</v>
      </c>
      <c r="S119" s="179"/>
      <c r="T119" s="181">
        <f>T120</f>
        <v>0</v>
      </c>
      <c r="AR119" s="182" t="s">
        <v>340</v>
      </c>
      <c r="AT119" s="183" t="s">
        <v>78</v>
      </c>
      <c r="AU119" s="183" t="s">
        <v>79</v>
      </c>
      <c r="AY119" s="182" t="s">
        <v>182</v>
      </c>
      <c r="BK119" s="184">
        <f>BK120</f>
        <v>0</v>
      </c>
    </row>
    <row r="120" spans="1:65" s="2" customFormat="1" ht="14.45" customHeight="1">
      <c r="A120" s="34"/>
      <c r="B120" s="35"/>
      <c r="C120" s="185" t="s">
        <v>86</v>
      </c>
      <c r="D120" s="185" t="s">
        <v>183</v>
      </c>
      <c r="E120" s="186" t="s">
        <v>1701</v>
      </c>
      <c r="F120" s="187" t="s">
        <v>1700</v>
      </c>
      <c r="G120" s="188" t="s">
        <v>570</v>
      </c>
      <c r="H120" s="189">
        <v>1</v>
      </c>
      <c r="I120" s="190"/>
      <c r="J120" s="191">
        <f>ROUND(I120*H120,2)</f>
        <v>0</v>
      </c>
      <c r="K120" s="187" t="s">
        <v>186</v>
      </c>
      <c r="L120" s="39"/>
      <c r="M120" s="192" t="s">
        <v>1</v>
      </c>
      <c r="N120" s="193" t="s">
        <v>44</v>
      </c>
      <c r="O120" s="71"/>
      <c r="P120" s="194">
        <f>O120*H120</f>
        <v>0</v>
      </c>
      <c r="Q120" s="194">
        <v>0</v>
      </c>
      <c r="R120" s="194">
        <f>Q120*H120</f>
        <v>0</v>
      </c>
      <c r="S120" s="194">
        <v>0</v>
      </c>
      <c r="T120" s="195">
        <f>S120*H120</f>
        <v>0</v>
      </c>
      <c r="U120" s="34"/>
      <c r="V120" s="34"/>
      <c r="W120" s="34"/>
      <c r="X120" s="34"/>
      <c r="Y120" s="34"/>
      <c r="Z120" s="34"/>
      <c r="AA120" s="34"/>
      <c r="AB120" s="34"/>
      <c r="AC120" s="34"/>
      <c r="AD120" s="34"/>
      <c r="AE120" s="34"/>
      <c r="AR120" s="196" t="s">
        <v>571</v>
      </c>
      <c r="AT120" s="196" t="s">
        <v>183</v>
      </c>
      <c r="AU120" s="196" t="s">
        <v>86</v>
      </c>
      <c r="AY120" s="17" t="s">
        <v>182</v>
      </c>
      <c r="BE120" s="197">
        <f>IF(N120="základní",J120,0)</f>
        <v>0</v>
      </c>
      <c r="BF120" s="197">
        <f>IF(N120="snížená",J120,0)</f>
        <v>0</v>
      </c>
      <c r="BG120" s="197">
        <f>IF(N120="zákl. přenesená",J120,0)</f>
        <v>0</v>
      </c>
      <c r="BH120" s="197">
        <f>IF(N120="sníž. přenesená",J120,0)</f>
        <v>0</v>
      </c>
      <c r="BI120" s="197">
        <f>IF(N120="nulová",J120,0)</f>
        <v>0</v>
      </c>
      <c r="BJ120" s="17" t="s">
        <v>86</v>
      </c>
      <c r="BK120" s="197">
        <f>ROUND(I120*H120,2)</f>
        <v>0</v>
      </c>
      <c r="BL120" s="17" t="s">
        <v>571</v>
      </c>
      <c r="BM120" s="196" t="s">
        <v>1702</v>
      </c>
    </row>
    <row r="121" spans="1:65" s="11" customFormat="1" ht="25.9" customHeight="1">
      <c r="B121" s="171"/>
      <c r="C121" s="172"/>
      <c r="D121" s="173" t="s">
        <v>78</v>
      </c>
      <c r="E121" s="174" t="s">
        <v>1703</v>
      </c>
      <c r="F121" s="174" t="s">
        <v>1704</v>
      </c>
      <c r="G121" s="172"/>
      <c r="H121" s="172"/>
      <c r="I121" s="175"/>
      <c r="J121" s="176">
        <f>BK121</f>
        <v>0</v>
      </c>
      <c r="K121" s="172"/>
      <c r="L121" s="177"/>
      <c r="M121" s="178"/>
      <c r="N121" s="179"/>
      <c r="O121" s="179"/>
      <c r="P121" s="180">
        <f>P122</f>
        <v>0</v>
      </c>
      <c r="Q121" s="179"/>
      <c r="R121" s="180">
        <f>R122</f>
        <v>0</v>
      </c>
      <c r="S121" s="179"/>
      <c r="T121" s="181">
        <f>T122</f>
        <v>0</v>
      </c>
      <c r="AR121" s="182" t="s">
        <v>340</v>
      </c>
      <c r="AT121" s="183" t="s">
        <v>78</v>
      </c>
      <c r="AU121" s="183" t="s">
        <v>79</v>
      </c>
      <c r="AY121" s="182" t="s">
        <v>182</v>
      </c>
      <c r="BK121" s="184">
        <f>BK122</f>
        <v>0</v>
      </c>
    </row>
    <row r="122" spans="1:65" s="2" customFormat="1" ht="14.45" customHeight="1">
      <c r="A122" s="34"/>
      <c r="B122" s="35"/>
      <c r="C122" s="185" t="s">
        <v>88</v>
      </c>
      <c r="D122" s="185" t="s">
        <v>183</v>
      </c>
      <c r="E122" s="186" t="s">
        <v>1705</v>
      </c>
      <c r="F122" s="187" t="s">
        <v>1704</v>
      </c>
      <c r="G122" s="188" t="s">
        <v>570</v>
      </c>
      <c r="H122" s="189">
        <v>1</v>
      </c>
      <c r="I122" s="190"/>
      <c r="J122" s="191">
        <f>ROUND(I122*H122,2)</f>
        <v>0</v>
      </c>
      <c r="K122" s="187" t="s">
        <v>186</v>
      </c>
      <c r="L122" s="39"/>
      <c r="M122" s="256" t="s">
        <v>1</v>
      </c>
      <c r="N122" s="257" t="s">
        <v>44</v>
      </c>
      <c r="O122" s="258"/>
      <c r="P122" s="259">
        <f>O122*H122</f>
        <v>0</v>
      </c>
      <c r="Q122" s="259">
        <v>0</v>
      </c>
      <c r="R122" s="259">
        <f>Q122*H122</f>
        <v>0</v>
      </c>
      <c r="S122" s="259">
        <v>0</v>
      </c>
      <c r="T122" s="260">
        <f>S122*H122</f>
        <v>0</v>
      </c>
      <c r="U122" s="34"/>
      <c r="V122" s="34"/>
      <c r="W122" s="34"/>
      <c r="X122" s="34"/>
      <c r="Y122" s="34"/>
      <c r="Z122" s="34"/>
      <c r="AA122" s="34"/>
      <c r="AB122" s="34"/>
      <c r="AC122" s="34"/>
      <c r="AD122" s="34"/>
      <c r="AE122" s="34"/>
      <c r="AR122" s="196" t="s">
        <v>571</v>
      </c>
      <c r="AT122" s="196" t="s">
        <v>183</v>
      </c>
      <c r="AU122" s="196" t="s">
        <v>86</v>
      </c>
      <c r="AY122" s="17" t="s">
        <v>182</v>
      </c>
      <c r="BE122" s="197">
        <f>IF(N122="základní",J122,0)</f>
        <v>0</v>
      </c>
      <c r="BF122" s="197">
        <f>IF(N122="snížená",J122,0)</f>
        <v>0</v>
      </c>
      <c r="BG122" s="197">
        <f>IF(N122="zákl. přenesená",J122,0)</f>
        <v>0</v>
      </c>
      <c r="BH122" s="197">
        <f>IF(N122="sníž. přenesená",J122,0)</f>
        <v>0</v>
      </c>
      <c r="BI122" s="197">
        <f>IF(N122="nulová",J122,0)</f>
        <v>0</v>
      </c>
      <c r="BJ122" s="17" t="s">
        <v>86</v>
      </c>
      <c r="BK122" s="197">
        <f>ROUND(I122*H122,2)</f>
        <v>0</v>
      </c>
      <c r="BL122" s="17" t="s">
        <v>571</v>
      </c>
      <c r="BM122" s="196" t="s">
        <v>1706</v>
      </c>
    </row>
    <row r="123" spans="1:65" s="2" customFormat="1" ht="6.95" customHeight="1">
      <c r="A123" s="34"/>
      <c r="B123" s="54"/>
      <c r="C123" s="55"/>
      <c r="D123" s="55"/>
      <c r="E123" s="55"/>
      <c r="F123" s="55"/>
      <c r="G123" s="55"/>
      <c r="H123" s="55"/>
      <c r="I123" s="55"/>
      <c r="J123" s="55"/>
      <c r="K123" s="55"/>
      <c r="L123" s="39"/>
      <c r="M123" s="34"/>
      <c r="O123" s="34"/>
      <c r="P123" s="34"/>
      <c r="Q123" s="34"/>
      <c r="R123" s="34"/>
      <c r="S123" s="34"/>
      <c r="T123" s="34"/>
      <c r="U123" s="34"/>
      <c r="V123" s="34"/>
      <c r="W123" s="34"/>
      <c r="X123" s="34"/>
      <c r="Y123" s="34"/>
      <c r="Z123" s="34"/>
      <c r="AA123" s="34"/>
      <c r="AB123" s="34"/>
      <c r="AC123" s="34"/>
      <c r="AD123" s="34"/>
      <c r="AE123" s="34"/>
    </row>
  </sheetData>
  <sheetProtection algorithmName="SHA-512" hashValue="JbJWbGRiE3gmwmH9P5P1c4KJBZ9tM+HJe8qacQLhmL8Ti2MFJoxz9A6VwVoR5i4XcFEUTF19xSMa2ztPqUjWWg==" saltValue="Mx0eOXaW2ElXKl6b1j9iwIqdOBEcyEeBhQkbC4fHCHtUGpCF0HyBgyMKsPsemA5Mb3x0jgbCCBF7Mzuqxv4nRQ==" spinCount="100000" sheet="1" objects="1" scenarios="1" formatColumns="0" formatRows="0" autoFilter="0"/>
  <autoFilter ref="C117:K122"/>
  <mergeCells count="9">
    <mergeCell ref="E87:H87"/>
    <mergeCell ref="E108:H108"/>
    <mergeCell ref="E110:H110"/>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79"/>
  <sheetViews>
    <sheetView showGridLines="0" workbookViewId="0"/>
  </sheetViews>
  <sheetFormatPr defaultRowHeight="15"/>
  <cols>
    <col min="1" max="1" width="8.33203125" style="1" customWidth="1"/>
    <col min="2" max="2" width="1.6640625" style="1" customWidth="1"/>
    <col min="3" max="3" width="25" style="1" customWidth="1"/>
    <col min="4" max="4" width="75.83203125" style="1" customWidth="1"/>
    <col min="5" max="5" width="13.33203125" style="1" customWidth="1"/>
    <col min="6" max="6" width="20" style="1" customWidth="1"/>
    <col min="7" max="7" width="1.6640625" style="1" customWidth="1"/>
    <col min="8" max="8" width="8.33203125" style="1" customWidth="1"/>
  </cols>
  <sheetData>
    <row r="1" spans="1:8" s="1" customFormat="1" ht="11.25" customHeight="1"/>
    <row r="2" spans="1:8" s="1" customFormat="1" ht="36.950000000000003" customHeight="1"/>
    <row r="3" spans="1:8" s="1" customFormat="1" ht="6.95" customHeight="1">
      <c r="B3" s="116"/>
      <c r="C3" s="117"/>
      <c r="D3" s="117"/>
      <c r="E3" s="117"/>
      <c r="F3" s="117"/>
      <c r="G3" s="117"/>
      <c r="H3" s="20"/>
    </row>
    <row r="4" spans="1:8" s="1" customFormat="1" ht="24.95" customHeight="1">
      <c r="B4" s="20"/>
      <c r="C4" s="118" t="s">
        <v>1707</v>
      </c>
      <c r="H4" s="20"/>
    </row>
    <row r="5" spans="1:8" s="1" customFormat="1" ht="12" customHeight="1">
      <c r="B5" s="20"/>
      <c r="C5" s="267" t="s">
        <v>13</v>
      </c>
      <c r="D5" s="332" t="s">
        <v>14</v>
      </c>
      <c r="E5" s="308"/>
      <c r="F5" s="308"/>
      <c r="H5" s="20"/>
    </row>
    <row r="6" spans="1:8" s="1" customFormat="1" ht="36.950000000000003" customHeight="1">
      <c r="B6" s="20"/>
      <c r="C6" s="268" t="s">
        <v>16</v>
      </c>
      <c r="D6" s="336" t="s">
        <v>17</v>
      </c>
      <c r="E6" s="308"/>
      <c r="F6" s="308"/>
      <c r="H6" s="20"/>
    </row>
    <row r="7" spans="1:8" s="1" customFormat="1" ht="16.5" customHeight="1">
      <c r="B7" s="20"/>
      <c r="C7" s="120" t="s">
        <v>22</v>
      </c>
      <c r="D7" s="121" t="str">
        <f>'Rekapitulace stavby'!AN8</f>
        <v>4. 5. 2021</v>
      </c>
      <c r="H7" s="20"/>
    </row>
    <row r="8" spans="1:8" s="2" customFormat="1" ht="10.9" customHeight="1">
      <c r="A8" s="34"/>
      <c r="B8" s="39"/>
      <c r="C8" s="34"/>
      <c r="D8" s="34"/>
      <c r="E8" s="34"/>
      <c r="F8" s="34"/>
      <c r="G8" s="34"/>
      <c r="H8" s="39"/>
    </row>
    <row r="9" spans="1:8" s="10" customFormat="1" ht="29.25" customHeight="1">
      <c r="A9" s="160"/>
      <c r="B9" s="269"/>
      <c r="C9" s="270" t="s">
        <v>60</v>
      </c>
      <c r="D9" s="271" t="s">
        <v>61</v>
      </c>
      <c r="E9" s="271" t="s">
        <v>170</v>
      </c>
      <c r="F9" s="272" t="s">
        <v>1708</v>
      </c>
      <c r="G9" s="160"/>
      <c r="H9" s="269"/>
    </row>
    <row r="10" spans="1:8" s="2" customFormat="1" ht="26.45" customHeight="1">
      <c r="A10" s="34"/>
      <c r="B10" s="39"/>
      <c r="C10" s="273" t="s">
        <v>1709</v>
      </c>
      <c r="D10" s="273" t="s">
        <v>91</v>
      </c>
      <c r="E10" s="34"/>
      <c r="F10" s="34"/>
      <c r="G10" s="34"/>
      <c r="H10" s="39"/>
    </row>
    <row r="11" spans="1:8" s="2" customFormat="1" ht="16.899999999999999" customHeight="1">
      <c r="A11" s="34"/>
      <c r="B11" s="39"/>
      <c r="C11" s="274" t="s">
        <v>144</v>
      </c>
      <c r="D11" s="275" t="s">
        <v>145</v>
      </c>
      <c r="E11" s="276" t="s">
        <v>135</v>
      </c>
      <c r="F11" s="277">
        <v>122.47499999999999</v>
      </c>
      <c r="G11" s="34"/>
      <c r="H11" s="39"/>
    </row>
    <row r="12" spans="1:8" s="2" customFormat="1" ht="16.899999999999999" customHeight="1">
      <c r="A12" s="34"/>
      <c r="B12" s="39"/>
      <c r="C12" s="278" t="s">
        <v>1</v>
      </c>
      <c r="D12" s="278" t="s">
        <v>381</v>
      </c>
      <c r="E12" s="17" t="s">
        <v>1</v>
      </c>
      <c r="F12" s="279">
        <v>0</v>
      </c>
      <c r="G12" s="34"/>
      <c r="H12" s="39"/>
    </row>
    <row r="13" spans="1:8" s="2" customFormat="1" ht="16.899999999999999" customHeight="1">
      <c r="A13" s="34"/>
      <c r="B13" s="39"/>
      <c r="C13" s="278" t="s">
        <v>1</v>
      </c>
      <c r="D13" s="278" t="s">
        <v>445</v>
      </c>
      <c r="E13" s="17" t="s">
        <v>1</v>
      </c>
      <c r="F13" s="279">
        <v>31.995000000000001</v>
      </c>
      <c r="G13" s="34"/>
      <c r="H13" s="39"/>
    </row>
    <row r="14" spans="1:8" s="2" customFormat="1" ht="16.899999999999999" customHeight="1">
      <c r="A14" s="34"/>
      <c r="B14" s="39"/>
      <c r="C14" s="278" t="s">
        <v>1</v>
      </c>
      <c r="D14" s="278" t="s">
        <v>383</v>
      </c>
      <c r="E14" s="17" t="s">
        <v>1</v>
      </c>
      <c r="F14" s="279">
        <v>0</v>
      </c>
      <c r="G14" s="34"/>
      <c r="H14" s="39"/>
    </row>
    <row r="15" spans="1:8" s="2" customFormat="1" ht="16.899999999999999" customHeight="1">
      <c r="A15" s="34"/>
      <c r="B15" s="39"/>
      <c r="C15" s="278" t="s">
        <v>1</v>
      </c>
      <c r="D15" s="278" t="s">
        <v>446</v>
      </c>
      <c r="E15" s="17" t="s">
        <v>1</v>
      </c>
      <c r="F15" s="279">
        <v>27.6</v>
      </c>
      <c r="G15" s="34"/>
      <c r="H15" s="39"/>
    </row>
    <row r="16" spans="1:8" s="2" customFormat="1" ht="16.899999999999999" customHeight="1">
      <c r="A16" s="34"/>
      <c r="B16" s="39"/>
      <c r="C16" s="278" t="s">
        <v>1</v>
      </c>
      <c r="D16" s="278" t="s">
        <v>385</v>
      </c>
      <c r="E16" s="17" t="s">
        <v>1</v>
      </c>
      <c r="F16" s="279">
        <v>0</v>
      </c>
      <c r="G16" s="34"/>
      <c r="H16" s="39"/>
    </row>
    <row r="17" spans="1:8" s="2" customFormat="1" ht="16.899999999999999" customHeight="1">
      <c r="A17" s="34"/>
      <c r="B17" s="39"/>
      <c r="C17" s="278" t="s">
        <v>1</v>
      </c>
      <c r="D17" s="278" t="s">
        <v>447</v>
      </c>
      <c r="E17" s="17" t="s">
        <v>1</v>
      </c>
      <c r="F17" s="279">
        <v>28.32</v>
      </c>
      <c r="G17" s="34"/>
      <c r="H17" s="39"/>
    </row>
    <row r="18" spans="1:8" s="2" customFormat="1" ht="16.899999999999999" customHeight="1">
      <c r="A18" s="34"/>
      <c r="B18" s="39"/>
      <c r="C18" s="278" t="s">
        <v>1</v>
      </c>
      <c r="D18" s="278" t="s">
        <v>448</v>
      </c>
      <c r="E18" s="17" t="s">
        <v>1</v>
      </c>
      <c r="F18" s="279">
        <v>10.32</v>
      </c>
      <c r="G18" s="34"/>
      <c r="H18" s="39"/>
    </row>
    <row r="19" spans="1:8" s="2" customFormat="1" ht="16.899999999999999" customHeight="1">
      <c r="A19" s="34"/>
      <c r="B19" s="39"/>
      <c r="C19" s="278" t="s">
        <v>1</v>
      </c>
      <c r="D19" s="278" t="s">
        <v>387</v>
      </c>
      <c r="E19" s="17" t="s">
        <v>1</v>
      </c>
      <c r="F19" s="279">
        <v>0</v>
      </c>
      <c r="G19" s="34"/>
      <c r="H19" s="39"/>
    </row>
    <row r="20" spans="1:8" s="2" customFormat="1" ht="16.899999999999999" customHeight="1">
      <c r="A20" s="34"/>
      <c r="B20" s="39"/>
      <c r="C20" s="278" t="s">
        <v>1</v>
      </c>
      <c r="D20" s="278" t="s">
        <v>449</v>
      </c>
      <c r="E20" s="17" t="s">
        <v>1</v>
      </c>
      <c r="F20" s="279">
        <v>24.24</v>
      </c>
      <c r="G20" s="34"/>
      <c r="H20" s="39"/>
    </row>
    <row r="21" spans="1:8" s="2" customFormat="1" ht="16.899999999999999" customHeight="1">
      <c r="A21" s="34"/>
      <c r="B21" s="39"/>
      <c r="C21" s="278" t="s">
        <v>1</v>
      </c>
      <c r="D21" s="278" t="s">
        <v>1</v>
      </c>
      <c r="E21" s="17" t="s">
        <v>1</v>
      </c>
      <c r="F21" s="279">
        <v>0</v>
      </c>
      <c r="G21" s="34"/>
      <c r="H21" s="39"/>
    </row>
    <row r="22" spans="1:8" s="2" customFormat="1" ht="16.899999999999999" customHeight="1">
      <c r="A22" s="34"/>
      <c r="B22" s="39"/>
      <c r="C22" s="278" t="s">
        <v>144</v>
      </c>
      <c r="D22" s="278" t="s">
        <v>298</v>
      </c>
      <c r="E22" s="17" t="s">
        <v>1</v>
      </c>
      <c r="F22" s="279">
        <v>122.47499999999999</v>
      </c>
      <c r="G22" s="34"/>
      <c r="H22" s="39"/>
    </row>
    <row r="23" spans="1:8" s="2" customFormat="1" ht="16.899999999999999" customHeight="1">
      <c r="A23" s="34"/>
      <c r="B23" s="39"/>
      <c r="C23" s="280" t="s">
        <v>1710</v>
      </c>
      <c r="D23" s="34"/>
      <c r="E23" s="34"/>
      <c r="F23" s="34"/>
      <c r="G23" s="34"/>
      <c r="H23" s="39"/>
    </row>
    <row r="24" spans="1:8" s="2" customFormat="1" ht="16.899999999999999" customHeight="1">
      <c r="A24" s="34"/>
      <c r="B24" s="39"/>
      <c r="C24" s="278" t="s">
        <v>441</v>
      </c>
      <c r="D24" s="278" t="s">
        <v>1711</v>
      </c>
      <c r="E24" s="17" t="s">
        <v>135</v>
      </c>
      <c r="F24" s="279">
        <v>122.47499999999999</v>
      </c>
      <c r="G24" s="34"/>
      <c r="H24" s="39"/>
    </row>
    <row r="25" spans="1:8" s="2" customFormat="1" ht="22.5">
      <c r="A25" s="34"/>
      <c r="B25" s="39"/>
      <c r="C25" s="278" t="s">
        <v>341</v>
      </c>
      <c r="D25" s="278" t="s">
        <v>1712</v>
      </c>
      <c r="E25" s="17" t="s">
        <v>135</v>
      </c>
      <c r="F25" s="279">
        <v>1042.653</v>
      </c>
      <c r="G25" s="34"/>
      <c r="H25" s="39"/>
    </row>
    <row r="26" spans="1:8" s="2" customFormat="1" ht="22.5">
      <c r="A26" s="34"/>
      <c r="B26" s="39"/>
      <c r="C26" s="278" t="s">
        <v>347</v>
      </c>
      <c r="D26" s="278" t="s">
        <v>1713</v>
      </c>
      <c r="E26" s="17" t="s">
        <v>135</v>
      </c>
      <c r="F26" s="279">
        <v>5213.2650000000003</v>
      </c>
      <c r="G26" s="34"/>
      <c r="H26" s="39"/>
    </row>
    <row r="27" spans="1:8" s="2" customFormat="1" ht="16.899999999999999" customHeight="1">
      <c r="A27" s="34"/>
      <c r="B27" s="39"/>
      <c r="C27" s="278" t="s">
        <v>352</v>
      </c>
      <c r="D27" s="278" t="s">
        <v>1714</v>
      </c>
      <c r="E27" s="17" t="s">
        <v>135</v>
      </c>
      <c r="F27" s="279">
        <v>1042.653</v>
      </c>
      <c r="G27" s="34"/>
      <c r="H27" s="39"/>
    </row>
    <row r="28" spans="1:8" s="2" customFormat="1" ht="16.899999999999999" customHeight="1">
      <c r="A28" s="34"/>
      <c r="B28" s="39"/>
      <c r="C28" s="278" t="s">
        <v>357</v>
      </c>
      <c r="D28" s="278" t="s">
        <v>1715</v>
      </c>
      <c r="E28" s="17" t="s">
        <v>359</v>
      </c>
      <c r="F28" s="279">
        <v>1876.7750000000001</v>
      </c>
      <c r="G28" s="34"/>
      <c r="H28" s="39"/>
    </row>
    <row r="29" spans="1:8" s="2" customFormat="1" ht="16.899999999999999" customHeight="1">
      <c r="A29" s="34"/>
      <c r="B29" s="39"/>
      <c r="C29" s="278" t="s">
        <v>364</v>
      </c>
      <c r="D29" s="278" t="s">
        <v>1716</v>
      </c>
      <c r="E29" s="17" t="s">
        <v>135</v>
      </c>
      <c r="F29" s="279">
        <v>1042.653</v>
      </c>
      <c r="G29" s="34"/>
      <c r="H29" s="39"/>
    </row>
    <row r="30" spans="1:8" s="2" customFormat="1" ht="16.899999999999999" customHeight="1">
      <c r="A30" s="34"/>
      <c r="B30" s="39"/>
      <c r="C30" s="278" t="s">
        <v>369</v>
      </c>
      <c r="D30" s="278" t="s">
        <v>1717</v>
      </c>
      <c r="E30" s="17" t="s">
        <v>135</v>
      </c>
      <c r="F30" s="279">
        <v>802.86599999999999</v>
      </c>
      <c r="G30" s="34"/>
      <c r="H30" s="39"/>
    </row>
    <row r="31" spans="1:8" s="2" customFormat="1" ht="16.899999999999999" customHeight="1">
      <c r="A31" s="34"/>
      <c r="B31" s="39"/>
      <c r="C31" s="274" t="s">
        <v>147</v>
      </c>
      <c r="D31" s="275" t="s">
        <v>148</v>
      </c>
      <c r="E31" s="276" t="s">
        <v>135</v>
      </c>
      <c r="F31" s="277">
        <v>457.76</v>
      </c>
      <c r="G31" s="34"/>
      <c r="H31" s="39"/>
    </row>
    <row r="32" spans="1:8" s="2" customFormat="1" ht="16.899999999999999" customHeight="1">
      <c r="A32" s="34"/>
      <c r="B32" s="39"/>
      <c r="C32" s="278" t="s">
        <v>1</v>
      </c>
      <c r="D32" s="278" t="s">
        <v>381</v>
      </c>
      <c r="E32" s="17" t="s">
        <v>1</v>
      </c>
      <c r="F32" s="279">
        <v>0</v>
      </c>
      <c r="G32" s="34"/>
      <c r="H32" s="39"/>
    </row>
    <row r="33" spans="1:8" s="2" customFormat="1" ht="16.899999999999999" customHeight="1">
      <c r="A33" s="34"/>
      <c r="B33" s="39"/>
      <c r="C33" s="278" t="s">
        <v>1</v>
      </c>
      <c r="D33" s="278" t="s">
        <v>382</v>
      </c>
      <c r="E33" s="17" t="s">
        <v>1</v>
      </c>
      <c r="F33" s="279">
        <v>127.44</v>
      </c>
      <c r="G33" s="34"/>
      <c r="H33" s="39"/>
    </row>
    <row r="34" spans="1:8" s="2" customFormat="1" ht="16.899999999999999" customHeight="1">
      <c r="A34" s="34"/>
      <c r="B34" s="39"/>
      <c r="C34" s="278" t="s">
        <v>1</v>
      </c>
      <c r="D34" s="278" t="s">
        <v>383</v>
      </c>
      <c r="E34" s="17" t="s">
        <v>1</v>
      </c>
      <c r="F34" s="279">
        <v>0</v>
      </c>
      <c r="G34" s="34"/>
      <c r="H34" s="39"/>
    </row>
    <row r="35" spans="1:8" s="2" customFormat="1" ht="16.899999999999999" customHeight="1">
      <c r="A35" s="34"/>
      <c r="B35" s="39"/>
      <c r="C35" s="278" t="s">
        <v>1</v>
      </c>
      <c r="D35" s="278" t="s">
        <v>384</v>
      </c>
      <c r="E35" s="17" t="s">
        <v>1</v>
      </c>
      <c r="F35" s="279">
        <v>101.2</v>
      </c>
      <c r="G35" s="34"/>
      <c r="H35" s="39"/>
    </row>
    <row r="36" spans="1:8" s="2" customFormat="1" ht="16.899999999999999" customHeight="1">
      <c r="A36" s="34"/>
      <c r="B36" s="39"/>
      <c r="C36" s="278" t="s">
        <v>1</v>
      </c>
      <c r="D36" s="278" t="s">
        <v>385</v>
      </c>
      <c r="E36" s="17" t="s">
        <v>1</v>
      </c>
      <c r="F36" s="279">
        <v>0</v>
      </c>
      <c r="G36" s="34"/>
      <c r="H36" s="39"/>
    </row>
    <row r="37" spans="1:8" s="2" customFormat="1" ht="16.899999999999999" customHeight="1">
      <c r="A37" s="34"/>
      <c r="B37" s="39"/>
      <c r="C37" s="278" t="s">
        <v>1</v>
      </c>
      <c r="D37" s="278" t="s">
        <v>386</v>
      </c>
      <c r="E37" s="17" t="s">
        <v>1</v>
      </c>
      <c r="F37" s="279">
        <v>132.16</v>
      </c>
      <c r="G37" s="34"/>
      <c r="H37" s="39"/>
    </row>
    <row r="38" spans="1:8" s="2" customFormat="1" ht="16.899999999999999" customHeight="1">
      <c r="A38" s="34"/>
      <c r="B38" s="39"/>
      <c r="C38" s="278" t="s">
        <v>1</v>
      </c>
      <c r="D38" s="278" t="s">
        <v>387</v>
      </c>
      <c r="E38" s="17" t="s">
        <v>1</v>
      </c>
      <c r="F38" s="279">
        <v>0</v>
      </c>
      <c r="G38" s="34"/>
      <c r="H38" s="39"/>
    </row>
    <row r="39" spans="1:8" s="2" customFormat="1" ht="16.899999999999999" customHeight="1">
      <c r="A39" s="34"/>
      <c r="B39" s="39"/>
      <c r="C39" s="278" t="s">
        <v>1</v>
      </c>
      <c r="D39" s="278" t="s">
        <v>388</v>
      </c>
      <c r="E39" s="17" t="s">
        <v>1</v>
      </c>
      <c r="F39" s="279">
        <v>96.96</v>
      </c>
      <c r="G39" s="34"/>
      <c r="H39" s="39"/>
    </row>
    <row r="40" spans="1:8" s="2" customFormat="1" ht="16.899999999999999" customHeight="1">
      <c r="A40" s="34"/>
      <c r="B40" s="39"/>
      <c r="C40" s="278" t="s">
        <v>147</v>
      </c>
      <c r="D40" s="278" t="s">
        <v>389</v>
      </c>
      <c r="E40" s="17" t="s">
        <v>1</v>
      </c>
      <c r="F40" s="279">
        <v>457.76</v>
      </c>
      <c r="G40" s="34"/>
      <c r="H40" s="39"/>
    </row>
    <row r="41" spans="1:8" s="2" customFormat="1" ht="16.899999999999999" customHeight="1">
      <c r="A41" s="34"/>
      <c r="B41" s="39"/>
      <c r="C41" s="280" t="s">
        <v>1710</v>
      </c>
      <c r="D41" s="34"/>
      <c r="E41" s="34"/>
      <c r="F41" s="34"/>
      <c r="G41" s="34"/>
      <c r="H41" s="39"/>
    </row>
    <row r="42" spans="1:8" s="2" customFormat="1" ht="16.899999999999999" customHeight="1">
      <c r="A42" s="34"/>
      <c r="B42" s="39"/>
      <c r="C42" s="278" t="s">
        <v>377</v>
      </c>
      <c r="D42" s="278" t="s">
        <v>1718</v>
      </c>
      <c r="E42" s="17" t="s">
        <v>135</v>
      </c>
      <c r="F42" s="279">
        <v>385.85199999999998</v>
      </c>
      <c r="G42" s="34"/>
      <c r="H42" s="39"/>
    </row>
    <row r="43" spans="1:8" s="2" customFormat="1" ht="22.5">
      <c r="A43" s="34"/>
      <c r="B43" s="39"/>
      <c r="C43" s="278" t="s">
        <v>341</v>
      </c>
      <c r="D43" s="278" t="s">
        <v>1712</v>
      </c>
      <c r="E43" s="17" t="s">
        <v>135</v>
      </c>
      <c r="F43" s="279">
        <v>1042.653</v>
      </c>
      <c r="G43" s="34"/>
      <c r="H43" s="39"/>
    </row>
    <row r="44" spans="1:8" s="2" customFormat="1" ht="22.5">
      <c r="A44" s="34"/>
      <c r="B44" s="39"/>
      <c r="C44" s="278" t="s">
        <v>347</v>
      </c>
      <c r="D44" s="278" t="s">
        <v>1713</v>
      </c>
      <c r="E44" s="17" t="s">
        <v>135</v>
      </c>
      <c r="F44" s="279">
        <v>5213.2650000000003</v>
      </c>
      <c r="G44" s="34"/>
      <c r="H44" s="39"/>
    </row>
    <row r="45" spans="1:8" s="2" customFormat="1" ht="16.899999999999999" customHeight="1">
      <c r="A45" s="34"/>
      <c r="B45" s="39"/>
      <c r="C45" s="278" t="s">
        <v>352</v>
      </c>
      <c r="D45" s="278" t="s">
        <v>1714</v>
      </c>
      <c r="E45" s="17" t="s">
        <v>135</v>
      </c>
      <c r="F45" s="279">
        <v>1042.653</v>
      </c>
      <c r="G45" s="34"/>
      <c r="H45" s="39"/>
    </row>
    <row r="46" spans="1:8" s="2" customFormat="1" ht="16.899999999999999" customHeight="1">
      <c r="A46" s="34"/>
      <c r="B46" s="39"/>
      <c r="C46" s="278" t="s">
        <v>357</v>
      </c>
      <c r="D46" s="278" t="s">
        <v>1715</v>
      </c>
      <c r="E46" s="17" t="s">
        <v>359</v>
      </c>
      <c r="F46" s="279">
        <v>1876.7750000000001</v>
      </c>
      <c r="G46" s="34"/>
      <c r="H46" s="39"/>
    </row>
    <row r="47" spans="1:8" s="2" customFormat="1" ht="16.899999999999999" customHeight="1">
      <c r="A47" s="34"/>
      <c r="B47" s="39"/>
      <c r="C47" s="278" t="s">
        <v>364</v>
      </c>
      <c r="D47" s="278" t="s">
        <v>1716</v>
      </c>
      <c r="E47" s="17" t="s">
        <v>135</v>
      </c>
      <c r="F47" s="279">
        <v>1042.653</v>
      </c>
      <c r="G47" s="34"/>
      <c r="H47" s="39"/>
    </row>
    <row r="48" spans="1:8" s="2" customFormat="1" ht="16.899999999999999" customHeight="1">
      <c r="A48" s="34"/>
      <c r="B48" s="39"/>
      <c r="C48" s="278" t="s">
        <v>369</v>
      </c>
      <c r="D48" s="278" t="s">
        <v>1717</v>
      </c>
      <c r="E48" s="17" t="s">
        <v>135</v>
      </c>
      <c r="F48" s="279">
        <v>802.86599999999999</v>
      </c>
      <c r="G48" s="34"/>
      <c r="H48" s="39"/>
    </row>
    <row r="49" spans="1:8" s="2" customFormat="1" ht="16.899999999999999" customHeight="1">
      <c r="A49" s="34"/>
      <c r="B49" s="39"/>
      <c r="C49" s="274" t="s">
        <v>140</v>
      </c>
      <c r="D49" s="275" t="s">
        <v>141</v>
      </c>
      <c r="E49" s="276" t="s">
        <v>142</v>
      </c>
      <c r="F49" s="277">
        <v>2615.2669999999998</v>
      </c>
      <c r="G49" s="34"/>
      <c r="H49" s="39"/>
    </row>
    <row r="50" spans="1:8" s="2" customFormat="1" ht="16.899999999999999" customHeight="1">
      <c r="A50" s="34"/>
      <c r="B50" s="39"/>
      <c r="C50" s="278" t="s">
        <v>1</v>
      </c>
      <c r="D50" s="278" t="s">
        <v>311</v>
      </c>
      <c r="E50" s="17" t="s">
        <v>1</v>
      </c>
      <c r="F50" s="279">
        <v>0</v>
      </c>
      <c r="G50" s="34"/>
      <c r="H50" s="39"/>
    </row>
    <row r="51" spans="1:8" s="2" customFormat="1" ht="16.899999999999999" customHeight="1">
      <c r="A51" s="34"/>
      <c r="B51" s="39"/>
      <c r="C51" s="278" t="s">
        <v>1</v>
      </c>
      <c r="D51" s="278" t="s">
        <v>312</v>
      </c>
      <c r="E51" s="17" t="s">
        <v>1</v>
      </c>
      <c r="F51" s="279">
        <v>0</v>
      </c>
      <c r="G51" s="34"/>
      <c r="H51" s="39"/>
    </row>
    <row r="52" spans="1:8" s="2" customFormat="1" ht="16.899999999999999" customHeight="1">
      <c r="A52" s="34"/>
      <c r="B52" s="39"/>
      <c r="C52" s="278" t="s">
        <v>1</v>
      </c>
      <c r="D52" s="278" t="s">
        <v>313</v>
      </c>
      <c r="E52" s="17" t="s">
        <v>1</v>
      </c>
      <c r="F52" s="279">
        <v>0</v>
      </c>
      <c r="G52" s="34"/>
      <c r="H52" s="39"/>
    </row>
    <row r="53" spans="1:8" s="2" customFormat="1" ht="16.899999999999999" customHeight="1">
      <c r="A53" s="34"/>
      <c r="B53" s="39"/>
      <c r="C53" s="278" t="s">
        <v>1</v>
      </c>
      <c r="D53" s="278" t="s">
        <v>1</v>
      </c>
      <c r="E53" s="17" t="s">
        <v>1</v>
      </c>
      <c r="F53" s="279">
        <v>0</v>
      </c>
      <c r="G53" s="34"/>
      <c r="H53" s="39"/>
    </row>
    <row r="54" spans="1:8" s="2" customFormat="1" ht="16.899999999999999" customHeight="1">
      <c r="A54" s="34"/>
      <c r="B54" s="39"/>
      <c r="C54" s="278" t="s">
        <v>1</v>
      </c>
      <c r="D54" s="278" t="s">
        <v>194</v>
      </c>
      <c r="E54" s="17" t="s">
        <v>1</v>
      </c>
      <c r="F54" s="279">
        <v>0</v>
      </c>
      <c r="G54" s="34"/>
      <c r="H54" s="39"/>
    </row>
    <row r="55" spans="1:8" s="2" customFormat="1" ht="16.899999999999999" customHeight="1">
      <c r="A55" s="34"/>
      <c r="B55" s="39"/>
      <c r="C55" s="278" t="s">
        <v>1</v>
      </c>
      <c r="D55" s="278" t="s">
        <v>195</v>
      </c>
      <c r="E55" s="17" t="s">
        <v>1</v>
      </c>
      <c r="F55" s="279">
        <v>0</v>
      </c>
      <c r="G55" s="34"/>
      <c r="H55" s="39"/>
    </row>
    <row r="56" spans="1:8" s="2" customFormat="1" ht="16.899999999999999" customHeight="1">
      <c r="A56" s="34"/>
      <c r="B56" s="39"/>
      <c r="C56" s="278" t="s">
        <v>1</v>
      </c>
      <c r="D56" s="278" t="s">
        <v>314</v>
      </c>
      <c r="E56" s="17" t="s">
        <v>1</v>
      </c>
      <c r="F56" s="279">
        <v>139.18199999999999</v>
      </c>
      <c r="G56" s="34"/>
      <c r="H56" s="39"/>
    </row>
    <row r="57" spans="1:8" s="2" customFormat="1" ht="16.899999999999999" customHeight="1">
      <c r="A57" s="34"/>
      <c r="B57" s="39"/>
      <c r="C57" s="278" t="s">
        <v>1</v>
      </c>
      <c r="D57" s="278" t="s">
        <v>197</v>
      </c>
      <c r="E57" s="17" t="s">
        <v>1</v>
      </c>
      <c r="F57" s="279">
        <v>0</v>
      </c>
      <c r="G57" s="34"/>
      <c r="H57" s="39"/>
    </row>
    <row r="58" spans="1:8" s="2" customFormat="1" ht="16.899999999999999" customHeight="1">
      <c r="A58" s="34"/>
      <c r="B58" s="39"/>
      <c r="C58" s="278" t="s">
        <v>1</v>
      </c>
      <c r="D58" s="278" t="s">
        <v>315</v>
      </c>
      <c r="E58" s="17" t="s">
        <v>1</v>
      </c>
      <c r="F58" s="279">
        <v>273.50400000000002</v>
      </c>
      <c r="G58" s="34"/>
      <c r="H58" s="39"/>
    </row>
    <row r="59" spans="1:8" s="2" customFormat="1" ht="16.899999999999999" customHeight="1">
      <c r="A59" s="34"/>
      <c r="B59" s="39"/>
      <c r="C59" s="278" t="s">
        <v>1</v>
      </c>
      <c r="D59" s="278" t="s">
        <v>199</v>
      </c>
      <c r="E59" s="17" t="s">
        <v>1</v>
      </c>
      <c r="F59" s="279">
        <v>0</v>
      </c>
      <c r="G59" s="34"/>
      <c r="H59" s="39"/>
    </row>
    <row r="60" spans="1:8" s="2" customFormat="1" ht="16.899999999999999" customHeight="1">
      <c r="A60" s="34"/>
      <c r="B60" s="39"/>
      <c r="C60" s="278" t="s">
        <v>1</v>
      </c>
      <c r="D60" s="278" t="s">
        <v>316</v>
      </c>
      <c r="E60" s="17" t="s">
        <v>1</v>
      </c>
      <c r="F60" s="279">
        <v>288.01</v>
      </c>
      <c r="G60" s="34"/>
      <c r="H60" s="39"/>
    </row>
    <row r="61" spans="1:8" s="2" customFormat="1" ht="16.899999999999999" customHeight="1">
      <c r="A61" s="34"/>
      <c r="B61" s="39"/>
      <c r="C61" s="278" t="s">
        <v>1</v>
      </c>
      <c r="D61" s="278" t="s">
        <v>201</v>
      </c>
      <c r="E61" s="17" t="s">
        <v>1</v>
      </c>
      <c r="F61" s="279">
        <v>0</v>
      </c>
      <c r="G61" s="34"/>
      <c r="H61" s="39"/>
    </row>
    <row r="62" spans="1:8" s="2" customFormat="1" ht="16.899999999999999" customHeight="1">
      <c r="A62" s="34"/>
      <c r="B62" s="39"/>
      <c r="C62" s="278" t="s">
        <v>1</v>
      </c>
      <c r="D62" s="278" t="s">
        <v>317</v>
      </c>
      <c r="E62" s="17" t="s">
        <v>1</v>
      </c>
      <c r="F62" s="279">
        <v>196.11500000000001</v>
      </c>
      <c r="G62" s="34"/>
      <c r="H62" s="39"/>
    </row>
    <row r="63" spans="1:8" s="2" customFormat="1" ht="16.899999999999999" customHeight="1">
      <c r="A63" s="34"/>
      <c r="B63" s="39"/>
      <c r="C63" s="278" t="s">
        <v>1</v>
      </c>
      <c r="D63" s="278" t="s">
        <v>203</v>
      </c>
      <c r="E63" s="17" t="s">
        <v>1</v>
      </c>
      <c r="F63" s="279">
        <v>0</v>
      </c>
      <c r="G63" s="34"/>
      <c r="H63" s="39"/>
    </row>
    <row r="64" spans="1:8" s="2" customFormat="1" ht="16.899999999999999" customHeight="1">
      <c r="A64" s="34"/>
      <c r="B64" s="39"/>
      <c r="C64" s="278" t="s">
        <v>1</v>
      </c>
      <c r="D64" s="278" t="s">
        <v>318</v>
      </c>
      <c r="E64" s="17" t="s">
        <v>1</v>
      </c>
      <c r="F64" s="279">
        <v>128.429</v>
      </c>
      <c r="G64" s="34"/>
      <c r="H64" s="39"/>
    </row>
    <row r="65" spans="1:8" s="2" customFormat="1" ht="16.899999999999999" customHeight="1">
      <c r="A65" s="34"/>
      <c r="B65" s="39"/>
      <c r="C65" s="278" t="s">
        <v>1</v>
      </c>
      <c r="D65" s="278" t="s">
        <v>205</v>
      </c>
      <c r="E65" s="17" t="s">
        <v>1</v>
      </c>
      <c r="F65" s="279">
        <v>0</v>
      </c>
      <c r="G65" s="34"/>
      <c r="H65" s="39"/>
    </row>
    <row r="66" spans="1:8" s="2" customFormat="1" ht="16.899999999999999" customHeight="1">
      <c r="A66" s="34"/>
      <c r="B66" s="39"/>
      <c r="C66" s="278" t="s">
        <v>1</v>
      </c>
      <c r="D66" s="278" t="s">
        <v>319</v>
      </c>
      <c r="E66" s="17" t="s">
        <v>1</v>
      </c>
      <c r="F66" s="279">
        <v>54.207999999999998</v>
      </c>
      <c r="G66" s="34"/>
      <c r="H66" s="39"/>
    </row>
    <row r="67" spans="1:8" s="2" customFormat="1" ht="16.899999999999999" customHeight="1">
      <c r="A67" s="34"/>
      <c r="B67" s="39"/>
      <c r="C67" s="278" t="s">
        <v>1</v>
      </c>
      <c r="D67" s="278" t="s">
        <v>207</v>
      </c>
      <c r="E67" s="17" t="s">
        <v>1</v>
      </c>
      <c r="F67" s="279">
        <v>0</v>
      </c>
      <c r="G67" s="34"/>
      <c r="H67" s="39"/>
    </row>
    <row r="68" spans="1:8" s="2" customFormat="1" ht="16.899999999999999" customHeight="1">
      <c r="A68" s="34"/>
      <c r="B68" s="39"/>
      <c r="C68" s="278" t="s">
        <v>1</v>
      </c>
      <c r="D68" s="278" t="s">
        <v>210</v>
      </c>
      <c r="E68" s="17" t="s">
        <v>1</v>
      </c>
      <c r="F68" s="279">
        <v>0</v>
      </c>
      <c r="G68" s="34"/>
      <c r="H68" s="39"/>
    </row>
    <row r="69" spans="1:8" s="2" customFormat="1" ht="16.899999999999999" customHeight="1">
      <c r="A69" s="34"/>
      <c r="B69" s="39"/>
      <c r="C69" s="278" t="s">
        <v>1</v>
      </c>
      <c r="D69" s="278" t="s">
        <v>320</v>
      </c>
      <c r="E69" s="17" t="s">
        <v>1</v>
      </c>
      <c r="F69" s="279">
        <v>164.00200000000001</v>
      </c>
      <c r="G69" s="34"/>
      <c r="H69" s="39"/>
    </row>
    <row r="70" spans="1:8" s="2" customFormat="1" ht="16.899999999999999" customHeight="1">
      <c r="A70" s="34"/>
      <c r="B70" s="39"/>
      <c r="C70" s="278" t="s">
        <v>1</v>
      </c>
      <c r="D70" s="278" t="s">
        <v>212</v>
      </c>
      <c r="E70" s="17" t="s">
        <v>1</v>
      </c>
      <c r="F70" s="279">
        <v>0</v>
      </c>
      <c r="G70" s="34"/>
      <c r="H70" s="39"/>
    </row>
    <row r="71" spans="1:8" s="2" customFormat="1" ht="16.899999999999999" customHeight="1">
      <c r="A71" s="34"/>
      <c r="B71" s="39"/>
      <c r="C71" s="278" t="s">
        <v>1</v>
      </c>
      <c r="D71" s="278" t="s">
        <v>321</v>
      </c>
      <c r="E71" s="17" t="s">
        <v>1</v>
      </c>
      <c r="F71" s="279">
        <v>110.214</v>
      </c>
      <c r="G71" s="34"/>
      <c r="H71" s="39"/>
    </row>
    <row r="72" spans="1:8" s="2" customFormat="1" ht="16.899999999999999" customHeight="1">
      <c r="A72" s="34"/>
      <c r="B72" s="39"/>
      <c r="C72" s="278" t="s">
        <v>1</v>
      </c>
      <c r="D72" s="278" t="s">
        <v>214</v>
      </c>
      <c r="E72" s="17" t="s">
        <v>1</v>
      </c>
      <c r="F72" s="279">
        <v>0</v>
      </c>
      <c r="G72" s="34"/>
      <c r="H72" s="39"/>
    </row>
    <row r="73" spans="1:8" s="2" customFormat="1" ht="16.899999999999999" customHeight="1">
      <c r="A73" s="34"/>
      <c r="B73" s="39"/>
      <c r="C73" s="278" t="s">
        <v>1</v>
      </c>
      <c r="D73" s="278" t="s">
        <v>322</v>
      </c>
      <c r="E73" s="17" t="s">
        <v>1</v>
      </c>
      <c r="F73" s="279">
        <v>107.434</v>
      </c>
      <c r="G73" s="34"/>
      <c r="H73" s="39"/>
    </row>
    <row r="74" spans="1:8" s="2" customFormat="1" ht="16.899999999999999" customHeight="1">
      <c r="A74" s="34"/>
      <c r="B74" s="39"/>
      <c r="C74" s="278" t="s">
        <v>1</v>
      </c>
      <c r="D74" s="278" t="s">
        <v>216</v>
      </c>
      <c r="E74" s="17" t="s">
        <v>1</v>
      </c>
      <c r="F74" s="279">
        <v>0</v>
      </c>
      <c r="G74" s="34"/>
      <c r="H74" s="39"/>
    </row>
    <row r="75" spans="1:8" s="2" customFormat="1" ht="16.899999999999999" customHeight="1">
      <c r="A75" s="34"/>
      <c r="B75" s="39"/>
      <c r="C75" s="278" t="s">
        <v>1</v>
      </c>
      <c r="D75" s="278" t="s">
        <v>323</v>
      </c>
      <c r="E75" s="17" t="s">
        <v>1</v>
      </c>
      <c r="F75" s="279">
        <v>23.88</v>
      </c>
      <c r="G75" s="34"/>
      <c r="H75" s="39"/>
    </row>
    <row r="76" spans="1:8" s="2" customFormat="1" ht="16.899999999999999" customHeight="1">
      <c r="A76" s="34"/>
      <c r="B76" s="39"/>
      <c r="C76" s="278" t="s">
        <v>1</v>
      </c>
      <c r="D76" s="278" t="s">
        <v>218</v>
      </c>
      <c r="E76" s="17" t="s">
        <v>1</v>
      </c>
      <c r="F76" s="279">
        <v>0</v>
      </c>
      <c r="G76" s="34"/>
      <c r="H76" s="39"/>
    </row>
    <row r="77" spans="1:8" s="2" customFormat="1" ht="16.899999999999999" customHeight="1">
      <c r="A77" s="34"/>
      <c r="B77" s="39"/>
      <c r="C77" s="278" t="s">
        <v>1</v>
      </c>
      <c r="D77" s="278" t="s">
        <v>324</v>
      </c>
      <c r="E77" s="17" t="s">
        <v>1</v>
      </c>
      <c r="F77" s="279">
        <v>10.561</v>
      </c>
      <c r="G77" s="34"/>
      <c r="H77" s="39"/>
    </row>
    <row r="78" spans="1:8" s="2" customFormat="1" ht="16.899999999999999" customHeight="1">
      <c r="A78" s="34"/>
      <c r="B78" s="39"/>
      <c r="C78" s="278" t="s">
        <v>1</v>
      </c>
      <c r="D78" s="278" t="s">
        <v>220</v>
      </c>
      <c r="E78" s="17" t="s">
        <v>1</v>
      </c>
      <c r="F78" s="279">
        <v>0</v>
      </c>
      <c r="G78" s="34"/>
      <c r="H78" s="39"/>
    </row>
    <row r="79" spans="1:8" s="2" customFormat="1" ht="16.899999999999999" customHeight="1">
      <c r="A79" s="34"/>
      <c r="B79" s="39"/>
      <c r="C79" s="278" t="s">
        <v>1</v>
      </c>
      <c r="D79" s="278" t="s">
        <v>325</v>
      </c>
      <c r="E79" s="17" t="s">
        <v>1</v>
      </c>
      <c r="F79" s="279">
        <v>24.867999999999999</v>
      </c>
      <c r="G79" s="34"/>
      <c r="H79" s="39"/>
    </row>
    <row r="80" spans="1:8" s="2" customFormat="1" ht="16.899999999999999" customHeight="1">
      <c r="A80" s="34"/>
      <c r="B80" s="39"/>
      <c r="C80" s="278" t="s">
        <v>1</v>
      </c>
      <c r="D80" s="278" t="s">
        <v>223</v>
      </c>
      <c r="E80" s="17" t="s">
        <v>1</v>
      </c>
      <c r="F80" s="279">
        <v>0</v>
      </c>
      <c r="G80" s="34"/>
      <c r="H80" s="39"/>
    </row>
    <row r="81" spans="1:8" s="2" customFormat="1" ht="16.899999999999999" customHeight="1">
      <c r="A81" s="34"/>
      <c r="B81" s="39"/>
      <c r="C81" s="278" t="s">
        <v>1</v>
      </c>
      <c r="D81" s="278" t="s">
        <v>326</v>
      </c>
      <c r="E81" s="17" t="s">
        <v>1</v>
      </c>
      <c r="F81" s="279">
        <v>36.679000000000002</v>
      </c>
      <c r="G81" s="34"/>
      <c r="H81" s="39"/>
    </row>
    <row r="82" spans="1:8" s="2" customFormat="1" ht="16.899999999999999" customHeight="1">
      <c r="A82" s="34"/>
      <c r="B82" s="39"/>
      <c r="C82" s="278" t="s">
        <v>1</v>
      </c>
      <c r="D82" s="278" t="s">
        <v>225</v>
      </c>
      <c r="E82" s="17" t="s">
        <v>1</v>
      </c>
      <c r="F82" s="279">
        <v>0</v>
      </c>
      <c r="G82" s="34"/>
      <c r="H82" s="39"/>
    </row>
    <row r="83" spans="1:8" s="2" customFormat="1" ht="16.899999999999999" customHeight="1">
      <c r="A83" s="34"/>
      <c r="B83" s="39"/>
      <c r="C83" s="278" t="s">
        <v>1</v>
      </c>
      <c r="D83" s="278" t="s">
        <v>327</v>
      </c>
      <c r="E83" s="17" t="s">
        <v>1</v>
      </c>
      <c r="F83" s="279">
        <v>133.02699999999999</v>
      </c>
      <c r="G83" s="34"/>
      <c r="H83" s="39"/>
    </row>
    <row r="84" spans="1:8" s="2" customFormat="1" ht="16.899999999999999" customHeight="1">
      <c r="A84" s="34"/>
      <c r="B84" s="39"/>
      <c r="C84" s="278" t="s">
        <v>1</v>
      </c>
      <c r="D84" s="278" t="s">
        <v>227</v>
      </c>
      <c r="E84" s="17" t="s">
        <v>1</v>
      </c>
      <c r="F84" s="279">
        <v>0</v>
      </c>
      <c r="G84" s="34"/>
      <c r="H84" s="39"/>
    </row>
    <row r="85" spans="1:8" s="2" customFormat="1" ht="16.899999999999999" customHeight="1">
      <c r="A85" s="34"/>
      <c r="B85" s="39"/>
      <c r="C85" s="278" t="s">
        <v>1</v>
      </c>
      <c r="D85" s="278" t="s">
        <v>328</v>
      </c>
      <c r="E85" s="17" t="s">
        <v>1</v>
      </c>
      <c r="F85" s="279">
        <v>136.80799999999999</v>
      </c>
      <c r="G85" s="34"/>
      <c r="H85" s="39"/>
    </row>
    <row r="86" spans="1:8" s="2" customFormat="1" ht="16.899999999999999" customHeight="1">
      <c r="A86" s="34"/>
      <c r="B86" s="39"/>
      <c r="C86" s="278" t="s">
        <v>1</v>
      </c>
      <c r="D86" s="278" t="s">
        <v>239</v>
      </c>
      <c r="E86" s="17" t="s">
        <v>1</v>
      </c>
      <c r="F86" s="279">
        <v>0</v>
      </c>
      <c r="G86" s="34"/>
      <c r="H86" s="39"/>
    </row>
    <row r="87" spans="1:8" s="2" customFormat="1" ht="16.899999999999999" customHeight="1">
      <c r="A87" s="34"/>
      <c r="B87" s="39"/>
      <c r="C87" s="278" t="s">
        <v>1</v>
      </c>
      <c r="D87" s="278" t="s">
        <v>240</v>
      </c>
      <c r="E87" s="17" t="s">
        <v>1</v>
      </c>
      <c r="F87" s="279">
        <v>0</v>
      </c>
      <c r="G87" s="34"/>
      <c r="H87" s="39"/>
    </row>
    <row r="88" spans="1:8" s="2" customFormat="1" ht="16.899999999999999" customHeight="1">
      <c r="A88" s="34"/>
      <c r="B88" s="39"/>
      <c r="C88" s="278" t="s">
        <v>1</v>
      </c>
      <c r="D88" s="278" t="s">
        <v>329</v>
      </c>
      <c r="E88" s="17" t="s">
        <v>1</v>
      </c>
      <c r="F88" s="279">
        <v>8.6150000000000002</v>
      </c>
      <c r="G88" s="34"/>
      <c r="H88" s="39"/>
    </row>
    <row r="89" spans="1:8" s="2" customFormat="1" ht="16.899999999999999" customHeight="1">
      <c r="A89" s="34"/>
      <c r="B89" s="39"/>
      <c r="C89" s="278" t="s">
        <v>1</v>
      </c>
      <c r="D89" s="278" t="s">
        <v>242</v>
      </c>
      <c r="E89" s="17" t="s">
        <v>1</v>
      </c>
      <c r="F89" s="279">
        <v>0</v>
      </c>
      <c r="G89" s="34"/>
      <c r="H89" s="39"/>
    </row>
    <row r="90" spans="1:8" s="2" customFormat="1" ht="16.899999999999999" customHeight="1">
      <c r="A90" s="34"/>
      <c r="B90" s="39"/>
      <c r="C90" s="278" t="s">
        <v>1</v>
      </c>
      <c r="D90" s="278" t="s">
        <v>330</v>
      </c>
      <c r="E90" s="17" t="s">
        <v>1</v>
      </c>
      <c r="F90" s="279">
        <v>31.315000000000001</v>
      </c>
      <c r="G90" s="34"/>
      <c r="H90" s="39"/>
    </row>
    <row r="91" spans="1:8" s="2" customFormat="1" ht="16.899999999999999" customHeight="1">
      <c r="A91" s="34"/>
      <c r="B91" s="39"/>
      <c r="C91" s="278" t="s">
        <v>1</v>
      </c>
      <c r="D91" s="278" t="s">
        <v>244</v>
      </c>
      <c r="E91" s="17" t="s">
        <v>1</v>
      </c>
      <c r="F91" s="279">
        <v>0</v>
      </c>
      <c r="G91" s="34"/>
      <c r="H91" s="39"/>
    </row>
    <row r="92" spans="1:8" s="2" customFormat="1" ht="16.899999999999999" customHeight="1">
      <c r="A92" s="34"/>
      <c r="B92" s="39"/>
      <c r="C92" s="278" t="s">
        <v>1</v>
      </c>
      <c r="D92" s="278" t="s">
        <v>331</v>
      </c>
      <c r="E92" s="17" t="s">
        <v>1</v>
      </c>
      <c r="F92" s="279">
        <v>240.001</v>
      </c>
      <c r="G92" s="34"/>
      <c r="H92" s="39"/>
    </row>
    <row r="93" spans="1:8" s="2" customFormat="1" ht="16.899999999999999" customHeight="1">
      <c r="A93" s="34"/>
      <c r="B93" s="39"/>
      <c r="C93" s="278" t="s">
        <v>1</v>
      </c>
      <c r="D93" s="278" t="s">
        <v>246</v>
      </c>
      <c r="E93" s="17" t="s">
        <v>1</v>
      </c>
      <c r="F93" s="279">
        <v>0</v>
      </c>
      <c r="G93" s="34"/>
      <c r="H93" s="39"/>
    </row>
    <row r="94" spans="1:8" s="2" customFormat="1" ht="16.899999999999999" customHeight="1">
      <c r="A94" s="34"/>
      <c r="B94" s="39"/>
      <c r="C94" s="278" t="s">
        <v>1</v>
      </c>
      <c r="D94" s="278" t="s">
        <v>332</v>
      </c>
      <c r="E94" s="17" t="s">
        <v>1</v>
      </c>
      <c r="F94" s="279">
        <v>88.510999999999996</v>
      </c>
      <c r="G94" s="34"/>
      <c r="H94" s="39"/>
    </row>
    <row r="95" spans="1:8" s="2" customFormat="1" ht="16.899999999999999" customHeight="1">
      <c r="A95" s="34"/>
      <c r="B95" s="39"/>
      <c r="C95" s="278" t="s">
        <v>1</v>
      </c>
      <c r="D95" s="278" t="s">
        <v>248</v>
      </c>
      <c r="E95" s="17" t="s">
        <v>1</v>
      </c>
      <c r="F95" s="279">
        <v>0</v>
      </c>
      <c r="G95" s="34"/>
      <c r="H95" s="39"/>
    </row>
    <row r="96" spans="1:8" s="2" customFormat="1" ht="16.899999999999999" customHeight="1">
      <c r="A96" s="34"/>
      <c r="B96" s="39"/>
      <c r="C96" s="278" t="s">
        <v>1</v>
      </c>
      <c r="D96" s="278" t="s">
        <v>333</v>
      </c>
      <c r="E96" s="17" t="s">
        <v>1</v>
      </c>
      <c r="F96" s="279">
        <v>11.904</v>
      </c>
      <c r="G96" s="34"/>
      <c r="H96" s="39"/>
    </row>
    <row r="97" spans="1:8" s="2" customFormat="1" ht="16.899999999999999" customHeight="1">
      <c r="A97" s="34"/>
      <c r="B97" s="39"/>
      <c r="C97" s="278" t="s">
        <v>1</v>
      </c>
      <c r="D97" s="278" t="s">
        <v>264</v>
      </c>
      <c r="E97" s="17" t="s">
        <v>1</v>
      </c>
      <c r="F97" s="279">
        <v>0</v>
      </c>
      <c r="G97" s="34"/>
      <c r="H97" s="39"/>
    </row>
    <row r="98" spans="1:8" s="2" customFormat="1" ht="16.899999999999999" customHeight="1">
      <c r="A98" s="34"/>
      <c r="B98" s="39"/>
      <c r="C98" s="278" t="s">
        <v>1</v>
      </c>
      <c r="D98" s="278" t="s">
        <v>265</v>
      </c>
      <c r="E98" s="17" t="s">
        <v>1</v>
      </c>
      <c r="F98" s="279">
        <v>0</v>
      </c>
      <c r="G98" s="34"/>
      <c r="H98" s="39"/>
    </row>
    <row r="99" spans="1:8" s="2" customFormat="1" ht="16.899999999999999" customHeight="1">
      <c r="A99" s="34"/>
      <c r="B99" s="39"/>
      <c r="C99" s="278" t="s">
        <v>1</v>
      </c>
      <c r="D99" s="278" t="s">
        <v>334</v>
      </c>
      <c r="E99" s="17" t="s">
        <v>1</v>
      </c>
      <c r="F99" s="279">
        <v>161</v>
      </c>
      <c r="G99" s="34"/>
      <c r="H99" s="39"/>
    </row>
    <row r="100" spans="1:8" s="2" customFormat="1" ht="16.899999999999999" customHeight="1">
      <c r="A100" s="34"/>
      <c r="B100" s="39"/>
      <c r="C100" s="278" t="s">
        <v>1</v>
      </c>
      <c r="D100" s="278" t="s">
        <v>267</v>
      </c>
      <c r="E100" s="17" t="s">
        <v>1</v>
      </c>
      <c r="F100" s="279">
        <v>0</v>
      </c>
      <c r="G100" s="34"/>
      <c r="H100" s="39"/>
    </row>
    <row r="101" spans="1:8" s="2" customFormat="1" ht="16.899999999999999" customHeight="1">
      <c r="A101" s="34"/>
      <c r="B101" s="39"/>
      <c r="C101" s="278" t="s">
        <v>1</v>
      </c>
      <c r="D101" s="278" t="s">
        <v>335</v>
      </c>
      <c r="E101" s="17" t="s">
        <v>1</v>
      </c>
      <c r="F101" s="279">
        <v>133.5</v>
      </c>
      <c r="G101" s="34"/>
      <c r="H101" s="39"/>
    </row>
    <row r="102" spans="1:8" s="2" customFormat="1" ht="16.899999999999999" customHeight="1">
      <c r="A102" s="34"/>
      <c r="B102" s="39"/>
      <c r="C102" s="278" t="s">
        <v>1</v>
      </c>
      <c r="D102" s="278" t="s">
        <v>269</v>
      </c>
      <c r="E102" s="17" t="s">
        <v>1</v>
      </c>
      <c r="F102" s="279">
        <v>0</v>
      </c>
      <c r="G102" s="34"/>
      <c r="H102" s="39"/>
    </row>
    <row r="103" spans="1:8" s="2" customFormat="1" ht="16.899999999999999" customHeight="1">
      <c r="A103" s="34"/>
      <c r="B103" s="39"/>
      <c r="C103" s="278" t="s">
        <v>1</v>
      </c>
      <c r="D103" s="278" t="s">
        <v>336</v>
      </c>
      <c r="E103" s="17" t="s">
        <v>1</v>
      </c>
      <c r="F103" s="279">
        <v>113.5</v>
      </c>
      <c r="G103" s="34"/>
      <c r="H103" s="39"/>
    </row>
    <row r="104" spans="1:8" s="2" customFormat="1" ht="16.899999999999999" customHeight="1">
      <c r="A104" s="34"/>
      <c r="B104" s="39"/>
      <c r="C104" s="278" t="s">
        <v>1</v>
      </c>
      <c r="D104" s="278" t="s">
        <v>1</v>
      </c>
      <c r="E104" s="17" t="s">
        <v>1</v>
      </c>
      <c r="F104" s="279">
        <v>0</v>
      </c>
      <c r="G104" s="34"/>
      <c r="H104" s="39"/>
    </row>
    <row r="105" spans="1:8" s="2" customFormat="1" ht="16.899999999999999" customHeight="1">
      <c r="A105" s="34"/>
      <c r="B105" s="39"/>
      <c r="C105" s="278" t="s">
        <v>140</v>
      </c>
      <c r="D105" s="278" t="s">
        <v>298</v>
      </c>
      <c r="E105" s="17" t="s">
        <v>1</v>
      </c>
      <c r="F105" s="279">
        <v>2615.2669999999998</v>
      </c>
      <c r="G105" s="34"/>
      <c r="H105" s="39"/>
    </row>
    <row r="106" spans="1:8" s="2" customFormat="1" ht="16.899999999999999" customHeight="1">
      <c r="A106" s="34"/>
      <c r="B106" s="39"/>
      <c r="C106" s="280" t="s">
        <v>1710</v>
      </c>
      <c r="D106" s="34"/>
      <c r="E106" s="34"/>
      <c r="F106" s="34"/>
      <c r="G106" s="34"/>
      <c r="H106" s="39"/>
    </row>
    <row r="107" spans="1:8" s="2" customFormat="1" ht="16.899999999999999" customHeight="1">
      <c r="A107" s="34"/>
      <c r="B107" s="39"/>
      <c r="C107" s="278" t="s">
        <v>307</v>
      </c>
      <c r="D107" s="278" t="s">
        <v>1719</v>
      </c>
      <c r="E107" s="17" t="s">
        <v>142</v>
      </c>
      <c r="F107" s="279">
        <v>2615.2669999999998</v>
      </c>
      <c r="G107" s="34"/>
      <c r="H107" s="39"/>
    </row>
    <row r="108" spans="1:8" s="2" customFormat="1" ht="16.899999999999999" customHeight="1">
      <c r="A108" s="34"/>
      <c r="B108" s="39"/>
      <c r="C108" s="278" t="s">
        <v>337</v>
      </c>
      <c r="D108" s="278" t="s">
        <v>1720</v>
      </c>
      <c r="E108" s="17" t="s">
        <v>142</v>
      </c>
      <c r="F108" s="279">
        <v>2615.2669999999998</v>
      </c>
      <c r="G108" s="34"/>
      <c r="H108" s="39"/>
    </row>
    <row r="109" spans="1:8" s="2" customFormat="1" ht="16.899999999999999" customHeight="1">
      <c r="A109" s="34"/>
      <c r="B109" s="39"/>
      <c r="C109" s="274" t="s">
        <v>133</v>
      </c>
      <c r="D109" s="275" t="s">
        <v>134</v>
      </c>
      <c r="E109" s="276" t="s">
        <v>135</v>
      </c>
      <c r="F109" s="277">
        <v>1845.519</v>
      </c>
      <c r="G109" s="34"/>
      <c r="H109" s="39"/>
    </row>
    <row r="110" spans="1:8" s="2" customFormat="1" ht="16.899999999999999" customHeight="1">
      <c r="A110" s="34"/>
      <c r="B110" s="39"/>
      <c r="C110" s="278" t="s">
        <v>1</v>
      </c>
      <c r="D110" s="278" t="s">
        <v>192</v>
      </c>
      <c r="E110" s="17" t="s">
        <v>1</v>
      </c>
      <c r="F110" s="279">
        <v>0</v>
      </c>
      <c r="G110" s="34"/>
      <c r="H110" s="39"/>
    </row>
    <row r="111" spans="1:8" s="2" customFormat="1" ht="16.899999999999999" customHeight="1">
      <c r="A111" s="34"/>
      <c r="B111" s="39"/>
      <c r="C111" s="278" t="s">
        <v>1</v>
      </c>
      <c r="D111" s="278" t="s">
        <v>193</v>
      </c>
      <c r="E111" s="17" t="s">
        <v>1</v>
      </c>
      <c r="F111" s="279">
        <v>0</v>
      </c>
      <c r="G111" s="34"/>
      <c r="H111" s="39"/>
    </row>
    <row r="112" spans="1:8" s="2" customFormat="1" ht="16.899999999999999" customHeight="1">
      <c r="A112" s="34"/>
      <c r="B112" s="39"/>
      <c r="C112" s="278" t="s">
        <v>1</v>
      </c>
      <c r="D112" s="278" t="s">
        <v>1</v>
      </c>
      <c r="E112" s="17" t="s">
        <v>1</v>
      </c>
      <c r="F112" s="279">
        <v>0</v>
      </c>
      <c r="G112" s="34"/>
      <c r="H112" s="39"/>
    </row>
    <row r="113" spans="1:8" s="2" customFormat="1" ht="16.899999999999999" customHeight="1">
      <c r="A113" s="34"/>
      <c r="B113" s="39"/>
      <c r="C113" s="278" t="s">
        <v>1</v>
      </c>
      <c r="D113" s="278" t="s">
        <v>194</v>
      </c>
      <c r="E113" s="17" t="s">
        <v>1</v>
      </c>
      <c r="F113" s="279">
        <v>0</v>
      </c>
      <c r="G113" s="34"/>
      <c r="H113" s="39"/>
    </row>
    <row r="114" spans="1:8" s="2" customFormat="1" ht="16.899999999999999" customHeight="1">
      <c r="A114" s="34"/>
      <c r="B114" s="39"/>
      <c r="C114" s="278" t="s">
        <v>1</v>
      </c>
      <c r="D114" s="278" t="s">
        <v>195</v>
      </c>
      <c r="E114" s="17" t="s">
        <v>1</v>
      </c>
      <c r="F114" s="279">
        <v>0</v>
      </c>
      <c r="G114" s="34"/>
      <c r="H114" s="39"/>
    </row>
    <row r="115" spans="1:8" s="2" customFormat="1" ht="16.899999999999999" customHeight="1">
      <c r="A115" s="34"/>
      <c r="B115" s="39"/>
      <c r="C115" s="278" t="s">
        <v>1</v>
      </c>
      <c r="D115" s="278" t="s">
        <v>196</v>
      </c>
      <c r="E115" s="17" t="s">
        <v>1</v>
      </c>
      <c r="F115" s="279">
        <v>62.631999999999998</v>
      </c>
      <c r="G115" s="34"/>
      <c r="H115" s="39"/>
    </row>
    <row r="116" spans="1:8" s="2" customFormat="1" ht="16.899999999999999" customHeight="1">
      <c r="A116" s="34"/>
      <c r="B116" s="39"/>
      <c r="C116" s="278" t="s">
        <v>1</v>
      </c>
      <c r="D116" s="278" t="s">
        <v>197</v>
      </c>
      <c r="E116" s="17" t="s">
        <v>1</v>
      </c>
      <c r="F116" s="279">
        <v>0</v>
      </c>
      <c r="G116" s="34"/>
      <c r="H116" s="39"/>
    </row>
    <row r="117" spans="1:8" s="2" customFormat="1" ht="16.899999999999999" customHeight="1">
      <c r="A117" s="34"/>
      <c r="B117" s="39"/>
      <c r="C117" s="278" t="s">
        <v>1</v>
      </c>
      <c r="D117" s="278" t="s">
        <v>198</v>
      </c>
      <c r="E117" s="17" t="s">
        <v>1</v>
      </c>
      <c r="F117" s="279">
        <v>123.077</v>
      </c>
      <c r="G117" s="34"/>
      <c r="H117" s="39"/>
    </row>
    <row r="118" spans="1:8" s="2" customFormat="1" ht="16.899999999999999" customHeight="1">
      <c r="A118" s="34"/>
      <c r="B118" s="39"/>
      <c r="C118" s="278" t="s">
        <v>1</v>
      </c>
      <c r="D118" s="278" t="s">
        <v>199</v>
      </c>
      <c r="E118" s="17" t="s">
        <v>1</v>
      </c>
      <c r="F118" s="279">
        <v>0</v>
      </c>
      <c r="G118" s="34"/>
      <c r="H118" s="39"/>
    </row>
    <row r="119" spans="1:8" s="2" customFormat="1" ht="16.899999999999999" customHeight="1">
      <c r="A119" s="34"/>
      <c r="B119" s="39"/>
      <c r="C119" s="278" t="s">
        <v>1</v>
      </c>
      <c r="D119" s="278" t="s">
        <v>200</v>
      </c>
      <c r="E119" s="17" t="s">
        <v>1</v>
      </c>
      <c r="F119" s="279">
        <v>129.60499999999999</v>
      </c>
      <c r="G119" s="34"/>
      <c r="H119" s="39"/>
    </row>
    <row r="120" spans="1:8" s="2" customFormat="1" ht="16.899999999999999" customHeight="1">
      <c r="A120" s="34"/>
      <c r="B120" s="39"/>
      <c r="C120" s="278" t="s">
        <v>1</v>
      </c>
      <c r="D120" s="278" t="s">
        <v>201</v>
      </c>
      <c r="E120" s="17" t="s">
        <v>1</v>
      </c>
      <c r="F120" s="279">
        <v>0</v>
      </c>
      <c r="G120" s="34"/>
      <c r="H120" s="39"/>
    </row>
    <row r="121" spans="1:8" s="2" customFormat="1" ht="16.899999999999999" customHeight="1">
      <c r="A121" s="34"/>
      <c r="B121" s="39"/>
      <c r="C121" s="278" t="s">
        <v>1</v>
      </c>
      <c r="D121" s="278" t="s">
        <v>202</v>
      </c>
      <c r="E121" s="17" t="s">
        <v>1</v>
      </c>
      <c r="F121" s="279">
        <v>88.251999999999995</v>
      </c>
      <c r="G121" s="34"/>
      <c r="H121" s="39"/>
    </row>
    <row r="122" spans="1:8" s="2" customFormat="1" ht="16.899999999999999" customHeight="1">
      <c r="A122" s="34"/>
      <c r="B122" s="39"/>
      <c r="C122" s="278" t="s">
        <v>1</v>
      </c>
      <c r="D122" s="278" t="s">
        <v>203</v>
      </c>
      <c r="E122" s="17" t="s">
        <v>1</v>
      </c>
      <c r="F122" s="279">
        <v>0</v>
      </c>
      <c r="G122" s="34"/>
      <c r="H122" s="39"/>
    </row>
    <row r="123" spans="1:8" s="2" customFormat="1" ht="16.899999999999999" customHeight="1">
      <c r="A123" s="34"/>
      <c r="B123" s="39"/>
      <c r="C123" s="278" t="s">
        <v>1</v>
      </c>
      <c r="D123" s="278" t="s">
        <v>204</v>
      </c>
      <c r="E123" s="17" t="s">
        <v>1</v>
      </c>
      <c r="F123" s="279">
        <v>57.792999999999999</v>
      </c>
      <c r="G123" s="34"/>
      <c r="H123" s="39"/>
    </row>
    <row r="124" spans="1:8" s="2" customFormat="1" ht="16.899999999999999" customHeight="1">
      <c r="A124" s="34"/>
      <c r="B124" s="39"/>
      <c r="C124" s="278" t="s">
        <v>1</v>
      </c>
      <c r="D124" s="278" t="s">
        <v>205</v>
      </c>
      <c r="E124" s="17" t="s">
        <v>1</v>
      </c>
      <c r="F124" s="279">
        <v>0</v>
      </c>
      <c r="G124" s="34"/>
      <c r="H124" s="39"/>
    </row>
    <row r="125" spans="1:8" s="2" customFormat="1" ht="16.899999999999999" customHeight="1">
      <c r="A125" s="34"/>
      <c r="B125" s="39"/>
      <c r="C125" s="278" t="s">
        <v>1</v>
      </c>
      <c r="D125" s="278" t="s">
        <v>206</v>
      </c>
      <c r="E125" s="17" t="s">
        <v>1</v>
      </c>
      <c r="F125" s="279">
        <v>24.393999999999998</v>
      </c>
      <c r="G125" s="34"/>
      <c r="H125" s="39"/>
    </row>
    <row r="126" spans="1:8" s="2" customFormat="1" ht="16.899999999999999" customHeight="1">
      <c r="A126" s="34"/>
      <c r="B126" s="39"/>
      <c r="C126" s="278" t="s">
        <v>1</v>
      </c>
      <c r="D126" s="278" t="s">
        <v>1</v>
      </c>
      <c r="E126" s="17" t="s">
        <v>1</v>
      </c>
      <c r="F126" s="279">
        <v>0</v>
      </c>
      <c r="G126" s="34"/>
      <c r="H126" s="39"/>
    </row>
    <row r="127" spans="1:8" s="2" customFormat="1" ht="16.899999999999999" customHeight="1">
      <c r="A127" s="34"/>
      <c r="B127" s="39"/>
      <c r="C127" s="278" t="s">
        <v>1</v>
      </c>
      <c r="D127" s="278" t="s">
        <v>207</v>
      </c>
      <c r="E127" s="17" t="s">
        <v>1</v>
      </c>
      <c r="F127" s="279">
        <v>0</v>
      </c>
      <c r="G127" s="34"/>
      <c r="H127" s="39"/>
    </row>
    <row r="128" spans="1:8" s="2" customFormat="1" ht="16.899999999999999" customHeight="1">
      <c r="A128" s="34"/>
      <c r="B128" s="39"/>
      <c r="C128" s="278" t="s">
        <v>1</v>
      </c>
      <c r="D128" s="278" t="s">
        <v>208</v>
      </c>
      <c r="E128" s="17" t="s">
        <v>1</v>
      </c>
      <c r="F128" s="279">
        <v>0</v>
      </c>
      <c r="G128" s="34"/>
      <c r="H128" s="39"/>
    </row>
    <row r="129" spans="1:8" s="2" customFormat="1" ht="16.899999999999999" customHeight="1">
      <c r="A129" s="34"/>
      <c r="B129" s="39"/>
      <c r="C129" s="278" t="s">
        <v>1</v>
      </c>
      <c r="D129" s="278" t="s">
        <v>209</v>
      </c>
      <c r="E129" s="17" t="s">
        <v>1</v>
      </c>
      <c r="F129" s="279">
        <v>2.0030000000000001</v>
      </c>
      <c r="G129" s="34"/>
      <c r="H129" s="39"/>
    </row>
    <row r="130" spans="1:8" s="2" customFormat="1" ht="16.899999999999999" customHeight="1">
      <c r="A130" s="34"/>
      <c r="B130" s="39"/>
      <c r="C130" s="278" t="s">
        <v>1</v>
      </c>
      <c r="D130" s="278" t="s">
        <v>210</v>
      </c>
      <c r="E130" s="17" t="s">
        <v>1</v>
      </c>
      <c r="F130" s="279">
        <v>0</v>
      </c>
      <c r="G130" s="34"/>
      <c r="H130" s="39"/>
    </row>
    <row r="131" spans="1:8" s="2" customFormat="1" ht="16.899999999999999" customHeight="1">
      <c r="A131" s="34"/>
      <c r="B131" s="39"/>
      <c r="C131" s="278" t="s">
        <v>1</v>
      </c>
      <c r="D131" s="278" t="s">
        <v>211</v>
      </c>
      <c r="E131" s="17" t="s">
        <v>1</v>
      </c>
      <c r="F131" s="279">
        <v>73.801000000000002</v>
      </c>
      <c r="G131" s="34"/>
      <c r="H131" s="39"/>
    </row>
    <row r="132" spans="1:8" s="2" customFormat="1" ht="16.899999999999999" customHeight="1">
      <c r="A132" s="34"/>
      <c r="B132" s="39"/>
      <c r="C132" s="278" t="s">
        <v>1</v>
      </c>
      <c r="D132" s="278" t="s">
        <v>212</v>
      </c>
      <c r="E132" s="17" t="s">
        <v>1</v>
      </c>
      <c r="F132" s="279">
        <v>0</v>
      </c>
      <c r="G132" s="34"/>
      <c r="H132" s="39"/>
    </row>
    <row r="133" spans="1:8" s="2" customFormat="1" ht="16.899999999999999" customHeight="1">
      <c r="A133" s="34"/>
      <c r="B133" s="39"/>
      <c r="C133" s="278" t="s">
        <v>1</v>
      </c>
      <c r="D133" s="278" t="s">
        <v>213</v>
      </c>
      <c r="E133" s="17" t="s">
        <v>1</v>
      </c>
      <c r="F133" s="279">
        <v>49.595999999999997</v>
      </c>
      <c r="G133" s="34"/>
      <c r="H133" s="39"/>
    </row>
    <row r="134" spans="1:8" s="2" customFormat="1" ht="16.899999999999999" customHeight="1">
      <c r="A134" s="34"/>
      <c r="B134" s="39"/>
      <c r="C134" s="278" t="s">
        <v>1</v>
      </c>
      <c r="D134" s="278" t="s">
        <v>214</v>
      </c>
      <c r="E134" s="17" t="s">
        <v>1</v>
      </c>
      <c r="F134" s="279">
        <v>0</v>
      </c>
      <c r="G134" s="34"/>
      <c r="H134" s="39"/>
    </row>
    <row r="135" spans="1:8" s="2" customFormat="1" ht="16.899999999999999" customHeight="1">
      <c r="A135" s="34"/>
      <c r="B135" s="39"/>
      <c r="C135" s="278" t="s">
        <v>1</v>
      </c>
      <c r="D135" s="278" t="s">
        <v>215</v>
      </c>
      <c r="E135" s="17" t="s">
        <v>1</v>
      </c>
      <c r="F135" s="279">
        <v>48.344999999999999</v>
      </c>
      <c r="G135" s="34"/>
      <c r="H135" s="39"/>
    </row>
    <row r="136" spans="1:8" s="2" customFormat="1" ht="16.899999999999999" customHeight="1">
      <c r="A136" s="34"/>
      <c r="B136" s="39"/>
      <c r="C136" s="278" t="s">
        <v>1</v>
      </c>
      <c r="D136" s="278" t="s">
        <v>216</v>
      </c>
      <c r="E136" s="17" t="s">
        <v>1</v>
      </c>
      <c r="F136" s="279">
        <v>0</v>
      </c>
      <c r="G136" s="34"/>
      <c r="H136" s="39"/>
    </row>
    <row r="137" spans="1:8" s="2" customFormat="1" ht="16.899999999999999" customHeight="1">
      <c r="A137" s="34"/>
      <c r="B137" s="39"/>
      <c r="C137" s="278" t="s">
        <v>1</v>
      </c>
      <c r="D137" s="278" t="s">
        <v>217</v>
      </c>
      <c r="E137" s="17" t="s">
        <v>1</v>
      </c>
      <c r="F137" s="279">
        <v>10.746</v>
      </c>
      <c r="G137" s="34"/>
      <c r="H137" s="39"/>
    </row>
    <row r="138" spans="1:8" s="2" customFormat="1" ht="16.899999999999999" customHeight="1">
      <c r="A138" s="34"/>
      <c r="B138" s="39"/>
      <c r="C138" s="278" t="s">
        <v>1</v>
      </c>
      <c r="D138" s="278" t="s">
        <v>218</v>
      </c>
      <c r="E138" s="17" t="s">
        <v>1</v>
      </c>
      <c r="F138" s="279">
        <v>0</v>
      </c>
      <c r="G138" s="34"/>
      <c r="H138" s="39"/>
    </row>
    <row r="139" spans="1:8" s="2" customFormat="1" ht="16.899999999999999" customHeight="1">
      <c r="A139" s="34"/>
      <c r="B139" s="39"/>
      <c r="C139" s="278" t="s">
        <v>1</v>
      </c>
      <c r="D139" s="278" t="s">
        <v>219</v>
      </c>
      <c r="E139" s="17" t="s">
        <v>1</v>
      </c>
      <c r="F139" s="279">
        <v>4.7519999999999998</v>
      </c>
      <c r="G139" s="34"/>
      <c r="H139" s="39"/>
    </row>
    <row r="140" spans="1:8" s="2" customFormat="1" ht="16.899999999999999" customHeight="1">
      <c r="A140" s="34"/>
      <c r="B140" s="39"/>
      <c r="C140" s="278" t="s">
        <v>1</v>
      </c>
      <c r="D140" s="278" t="s">
        <v>220</v>
      </c>
      <c r="E140" s="17" t="s">
        <v>1</v>
      </c>
      <c r="F140" s="279">
        <v>0</v>
      </c>
      <c r="G140" s="34"/>
      <c r="H140" s="39"/>
    </row>
    <row r="141" spans="1:8" s="2" customFormat="1" ht="16.899999999999999" customHeight="1">
      <c r="A141" s="34"/>
      <c r="B141" s="39"/>
      <c r="C141" s="278" t="s">
        <v>1</v>
      </c>
      <c r="D141" s="278" t="s">
        <v>221</v>
      </c>
      <c r="E141" s="17" t="s">
        <v>1</v>
      </c>
      <c r="F141" s="279">
        <v>11.19</v>
      </c>
      <c r="G141" s="34"/>
      <c r="H141" s="39"/>
    </row>
    <row r="142" spans="1:8" s="2" customFormat="1" ht="16.899999999999999" customHeight="1">
      <c r="A142" s="34"/>
      <c r="B142" s="39"/>
      <c r="C142" s="278" t="s">
        <v>1</v>
      </c>
      <c r="D142" s="278" t="s">
        <v>1</v>
      </c>
      <c r="E142" s="17" t="s">
        <v>1</v>
      </c>
      <c r="F142" s="279">
        <v>0</v>
      </c>
      <c r="G142" s="34"/>
      <c r="H142" s="39"/>
    </row>
    <row r="143" spans="1:8" s="2" customFormat="1" ht="16.899999999999999" customHeight="1">
      <c r="A143" s="34"/>
      <c r="B143" s="39"/>
      <c r="C143" s="278" t="s">
        <v>1</v>
      </c>
      <c r="D143" s="278" t="s">
        <v>222</v>
      </c>
      <c r="E143" s="17" t="s">
        <v>1</v>
      </c>
      <c r="F143" s="279">
        <v>0</v>
      </c>
      <c r="G143" s="34"/>
      <c r="H143" s="39"/>
    </row>
    <row r="144" spans="1:8" s="2" customFormat="1" ht="16.899999999999999" customHeight="1">
      <c r="A144" s="34"/>
      <c r="B144" s="39"/>
      <c r="C144" s="278" t="s">
        <v>1</v>
      </c>
      <c r="D144" s="278" t="s">
        <v>223</v>
      </c>
      <c r="E144" s="17" t="s">
        <v>1</v>
      </c>
      <c r="F144" s="279">
        <v>0</v>
      </c>
      <c r="G144" s="34"/>
      <c r="H144" s="39"/>
    </row>
    <row r="145" spans="1:8" s="2" customFormat="1" ht="16.899999999999999" customHeight="1">
      <c r="A145" s="34"/>
      <c r="B145" s="39"/>
      <c r="C145" s="278" t="s">
        <v>1</v>
      </c>
      <c r="D145" s="278" t="s">
        <v>224</v>
      </c>
      <c r="E145" s="17" t="s">
        <v>1</v>
      </c>
      <c r="F145" s="279">
        <v>14.670999999999999</v>
      </c>
      <c r="G145" s="34"/>
      <c r="H145" s="39"/>
    </row>
    <row r="146" spans="1:8" s="2" customFormat="1" ht="16.899999999999999" customHeight="1">
      <c r="A146" s="34"/>
      <c r="B146" s="39"/>
      <c r="C146" s="278" t="s">
        <v>1</v>
      </c>
      <c r="D146" s="278" t="s">
        <v>225</v>
      </c>
      <c r="E146" s="17" t="s">
        <v>1</v>
      </c>
      <c r="F146" s="279">
        <v>0</v>
      </c>
      <c r="G146" s="34"/>
      <c r="H146" s="39"/>
    </row>
    <row r="147" spans="1:8" s="2" customFormat="1" ht="16.899999999999999" customHeight="1">
      <c r="A147" s="34"/>
      <c r="B147" s="39"/>
      <c r="C147" s="278" t="s">
        <v>1</v>
      </c>
      <c r="D147" s="278" t="s">
        <v>226</v>
      </c>
      <c r="E147" s="17" t="s">
        <v>1</v>
      </c>
      <c r="F147" s="279">
        <v>53.210999999999999</v>
      </c>
      <c r="G147" s="34"/>
      <c r="H147" s="39"/>
    </row>
    <row r="148" spans="1:8" s="2" customFormat="1" ht="16.899999999999999" customHeight="1">
      <c r="A148" s="34"/>
      <c r="B148" s="39"/>
      <c r="C148" s="278" t="s">
        <v>1</v>
      </c>
      <c r="D148" s="278" t="s">
        <v>227</v>
      </c>
      <c r="E148" s="17" t="s">
        <v>1</v>
      </c>
      <c r="F148" s="279">
        <v>0</v>
      </c>
      <c r="G148" s="34"/>
      <c r="H148" s="39"/>
    </row>
    <row r="149" spans="1:8" s="2" customFormat="1" ht="16.899999999999999" customHeight="1">
      <c r="A149" s="34"/>
      <c r="B149" s="39"/>
      <c r="C149" s="278" t="s">
        <v>1</v>
      </c>
      <c r="D149" s="278" t="s">
        <v>228</v>
      </c>
      <c r="E149" s="17" t="s">
        <v>1</v>
      </c>
      <c r="F149" s="279">
        <v>54.722999999999999</v>
      </c>
      <c r="G149" s="34"/>
      <c r="H149" s="39"/>
    </row>
    <row r="150" spans="1:8" s="2" customFormat="1" ht="16.899999999999999" customHeight="1">
      <c r="A150" s="34"/>
      <c r="B150" s="39"/>
      <c r="C150" s="278" t="s">
        <v>1</v>
      </c>
      <c r="D150" s="278" t="s">
        <v>229</v>
      </c>
      <c r="E150" s="17" t="s">
        <v>1</v>
      </c>
      <c r="F150" s="279">
        <v>0</v>
      </c>
      <c r="G150" s="34"/>
      <c r="H150" s="39"/>
    </row>
    <row r="151" spans="1:8" s="2" customFormat="1" ht="16.899999999999999" customHeight="1">
      <c r="A151" s="34"/>
      <c r="B151" s="39"/>
      <c r="C151" s="278" t="s">
        <v>1</v>
      </c>
      <c r="D151" s="278" t="s">
        <v>230</v>
      </c>
      <c r="E151" s="17" t="s">
        <v>1</v>
      </c>
      <c r="F151" s="279">
        <v>62.207999999999998</v>
      </c>
      <c r="G151" s="34"/>
      <c r="H151" s="39"/>
    </row>
    <row r="152" spans="1:8" s="2" customFormat="1" ht="16.899999999999999" customHeight="1">
      <c r="A152" s="34"/>
      <c r="B152" s="39"/>
      <c r="C152" s="278" t="s">
        <v>1</v>
      </c>
      <c r="D152" s="278" t="s">
        <v>231</v>
      </c>
      <c r="E152" s="17" t="s">
        <v>1</v>
      </c>
      <c r="F152" s="279">
        <v>0</v>
      </c>
      <c r="G152" s="34"/>
      <c r="H152" s="39"/>
    </row>
    <row r="153" spans="1:8" s="2" customFormat="1" ht="16.899999999999999" customHeight="1">
      <c r="A153" s="34"/>
      <c r="B153" s="39"/>
      <c r="C153" s="278" t="s">
        <v>1</v>
      </c>
      <c r="D153" s="278" t="s">
        <v>232</v>
      </c>
      <c r="E153" s="17" t="s">
        <v>1</v>
      </c>
      <c r="F153" s="279">
        <v>16.347000000000001</v>
      </c>
      <c r="G153" s="34"/>
      <c r="H153" s="39"/>
    </row>
    <row r="154" spans="1:8" s="2" customFormat="1" ht="16.899999999999999" customHeight="1">
      <c r="A154" s="34"/>
      <c r="B154" s="39"/>
      <c r="C154" s="278" t="s">
        <v>1</v>
      </c>
      <c r="D154" s="278" t="s">
        <v>233</v>
      </c>
      <c r="E154" s="17" t="s">
        <v>1</v>
      </c>
      <c r="F154" s="279">
        <v>0</v>
      </c>
      <c r="G154" s="34"/>
      <c r="H154" s="39"/>
    </row>
    <row r="155" spans="1:8" s="2" customFormat="1" ht="16.899999999999999" customHeight="1">
      <c r="A155" s="34"/>
      <c r="B155" s="39"/>
      <c r="C155" s="278" t="s">
        <v>1</v>
      </c>
      <c r="D155" s="278" t="s">
        <v>234</v>
      </c>
      <c r="E155" s="17" t="s">
        <v>1</v>
      </c>
      <c r="F155" s="279">
        <v>20.53</v>
      </c>
      <c r="G155" s="34"/>
      <c r="H155" s="39"/>
    </row>
    <row r="156" spans="1:8" s="2" customFormat="1" ht="16.899999999999999" customHeight="1">
      <c r="A156" s="34"/>
      <c r="B156" s="39"/>
      <c r="C156" s="278" t="s">
        <v>1</v>
      </c>
      <c r="D156" s="278" t="s">
        <v>235</v>
      </c>
      <c r="E156" s="17" t="s">
        <v>1</v>
      </c>
      <c r="F156" s="279">
        <v>0</v>
      </c>
      <c r="G156" s="34"/>
      <c r="H156" s="39"/>
    </row>
    <row r="157" spans="1:8" s="2" customFormat="1" ht="16.899999999999999" customHeight="1">
      <c r="A157" s="34"/>
      <c r="B157" s="39"/>
      <c r="C157" s="278" t="s">
        <v>1</v>
      </c>
      <c r="D157" s="278" t="s">
        <v>236</v>
      </c>
      <c r="E157" s="17" t="s">
        <v>1</v>
      </c>
      <c r="F157" s="279">
        <v>15.335000000000001</v>
      </c>
      <c r="G157" s="34"/>
      <c r="H157" s="39"/>
    </row>
    <row r="158" spans="1:8" s="2" customFormat="1" ht="16.899999999999999" customHeight="1">
      <c r="A158" s="34"/>
      <c r="B158" s="39"/>
      <c r="C158" s="278" t="s">
        <v>1</v>
      </c>
      <c r="D158" s="278" t="s">
        <v>237</v>
      </c>
      <c r="E158" s="17" t="s">
        <v>1</v>
      </c>
      <c r="F158" s="279">
        <v>0</v>
      </c>
      <c r="G158" s="34"/>
      <c r="H158" s="39"/>
    </row>
    <row r="159" spans="1:8" s="2" customFormat="1" ht="16.899999999999999" customHeight="1">
      <c r="A159" s="34"/>
      <c r="B159" s="39"/>
      <c r="C159" s="278" t="s">
        <v>1</v>
      </c>
      <c r="D159" s="278" t="s">
        <v>238</v>
      </c>
      <c r="E159" s="17" t="s">
        <v>1</v>
      </c>
      <c r="F159" s="279">
        <v>28.428000000000001</v>
      </c>
      <c r="G159" s="34"/>
      <c r="H159" s="39"/>
    </row>
    <row r="160" spans="1:8" s="2" customFormat="1" ht="16.899999999999999" customHeight="1">
      <c r="A160" s="34"/>
      <c r="B160" s="39"/>
      <c r="C160" s="278" t="s">
        <v>1</v>
      </c>
      <c r="D160" s="278" t="s">
        <v>1</v>
      </c>
      <c r="E160" s="17" t="s">
        <v>1</v>
      </c>
      <c r="F160" s="279">
        <v>0</v>
      </c>
      <c r="G160" s="34"/>
      <c r="H160" s="39"/>
    </row>
    <row r="161" spans="1:8" s="2" customFormat="1" ht="16.899999999999999" customHeight="1">
      <c r="A161" s="34"/>
      <c r="B161" s="39"/>
      <c r="C161" s="278" t="s">
        <v>1</v>
      </c>
      <c r="D161" s="278" t="s">
        <v>239</v>
      </c>
      <c r="E161" s="17" t="s">
        <v>1</v>
      </c>
      <c r="F161" s="279">
        <v>0</v>
      </c>
      <c r="G161" s="34"/>
      <c r="H161" s="39"/>
    </row>
    <row r="162" spans="1:8" s="2" customFormat="1" ht="16.899999999999999" customHeight="1">
      <c r="A162" s="34"/>
      <c r="B162" s="39"/>
      <c r="C162" s="278" t="s">
        <v>1</v>
      </c>
      <c r="D162" s="278" t="s">
        <v>240</v>
      </c>
      <c r="E162" s="17" t="s">
        <v>1</v>
      </c>
      <c r="F162" s="279">
        <v>0</v>
      </c>
      <c r="G162" s="34"/>
      <c r="H162" s="39"/>
    </row>
    <row r="163" spans="1:8" s="2" customFormat="1" ht="16.899999999999999" customHeight="1">
      <c r="A163" s="34"/>
      <c r="B163" s="39"/>
      <c r="C163" s="278" t="s">
        <v>1</v>
      </c>
      <c r="D163" s="278" t="s">
        <v>241</v>
      </c>
      <c r="E163" s="17" t="s">
        <v>1</v>
      </c>
      <c r="F163" s="279">
        <v>3.8769999999999998</v>
      </c>
      <c r="G163" s="34"/>
      <c r="H163" s="39"/>
    </row>
    <row r="164" spans="1:8" s="2" customFormat="1" ht="16.899999999999999" customHeight="1">
      <c r="A164" s="34"/>
      <c r="B164" s="39"/>
      <c r="C164" s="278" t="s">
        <v>1</v>
      </c>
      <c r="D164" s="278" t="s">
        <v>242</v>
      </c>
      <c r="E164" s="17" t="s">
        <v>1</v>
      </c>
      <c r="F164" s="279">
        <v>0</v>
      </c>
      <c r="G164" s="34"/>
      <c r="H164" s="39"/>
    </row>
    <row r="165" spans="1:8" s="2" customFormat="1" ht="16.899999999999999" customHeight="1">
      <c r="A165" s="34"/>
      <c r="B165" s="39"/>
      <c r="C165" s="278" t="s">
        <v>1</v>
      </c>
      <c r="D165" s="278" t="s">
        <v>243</v>
      </c>
      <c r="E165" s="17" t="s">
        <v>1</v>
      </c>
      <c r="F165" s="279">
        <v>14.092000000000001</v>
      </c>
      <c r="G165" s="34"/>
      <c r="H165" s="39"/>
    </row>
    <row r="166" spans="1:8" s="2" customFormat="1" ht="16.899999999999999" customHeight="1">
      <c r="A166" s="34"/>
      <c r="B166" s="39"/>
      <c r="C166" s="278" t="s">
        <v>1</v>
      </c>
      <c r="D166" s="278" t="s">
        <v>244</v>
      </c>
      <c r="E166" s="17" t="s">
        <v>1</v>
      </c>
      <c r="F166" s="279">
        <v>0</v>
      </c>
      <c r="G166" s="34"/>
      <c r="H166" s="39"/>
    </row>
    <row r="167" spans="1:8" s="2" customFormat="1" ht="16.899999999999999" customHeight="1">
      <c r="A167" s="34"/>
      <c r="B167" s="39"/>
      <c r="C167" s="278" t="s">
        <v>1</v>
      </c>
      <c r="D167" s="278" t="s">
        <v>245</v>
      </c>
      <c r="E167" s="17" t="s">
        <v>1</v>
      </c>
      <c r="F167" s="279">
        <v>108.001</v>
      </c>
      <c r="G167" s="34"/>
      <c r="H167" s="39"/>
    </row>
    <row r="168" spans="1:8" s="2" customFormat="1" ht="16.899999999999999" customHeight="1">
      <c r="A168" s="34"/>
      <c r="B168" s="39"/>
      <c r="C168" s="278" t="s">
        <v>1</v>
      </c>
      <c r="D168" s="278" t="s">
        <v>246</v>
      </c>
      <c r="E168" s="17" t="s">
        <v>1</v>
      </c>
      <c r="F168" s="279">
        <v>0</v>
      </c>
      <c r="G168" s="34"/>
      <c r="H168" s="39"/>
    </row>
    <row r="169" spans="1:8" s="2" customFormat="1" ht="16.899999999999999" customHeight="1">
      <c r="A169" s="34"/>
      <c r="B169" s="39"/>
      <c r="C169" s="278" t="s">
        <v>1</v>
      </c>
      <c r="D169" s="278" t="s">
        <v>247</v>
      </c>
      <c r="E169" s="17" t="s">
        <v>1</v>
      </c>
      <c r="F169" s="279">
        <v>39.83</v>
      </c>
      <c r="G169" s="34"/>
      <c r="H169" s="39"/>
    </row>
    <row r="170" spans="1:8" s="2" customFormat="1" ht="16.899999999999999" customHeight="1">
      <c r="A170" s="34"/>
      <c r="B170" s="39"/>
      <c r="C170" s="278" t="s">
        <v>1</v>
      </c>
      <c r="D170" s="278" t="s">
        <v>248</v>
      </c>
      <c r="E170" s="17" t="s">
        <v>1</v>
      </c>
      <c r="F170" s="279">
        <v>0</v>
      </c>
      <c r="G170" s="34"/>
      <c r="H170" s="39"/>
    </row>
    <row r="171" spans="1:8" s="2" customFormat="1" ht="16.899999999999999" customHeight="1">
      <c r="A171" s="34"/>
      <c r="B171" s="39"/>
      <c r="C171" s="278" t="s">
        <v>1</v>
      </c>
      <c r="D171" s="278" t="s">
        <v>249</v>
      </c>
      <c r="E171" s="17" t="s">
        <v>1</v>
      </c>
      <c r="F171" s="279">
        <v>4.7619999999999996</v>
      </c>
      <c r="G171" s="34"/>
      <c r="H171" s="39"/>
    </row>
    <row r="172" spans="1:8" s="2" customFormat="1" ht="16.899999999999999" customHeight="1">
      <c r="A172" s="34"/>
      <c r="B172" s="39"/>
      <c r="C172" s="278" t="s">
        <v>1</v>
      </c>
      <c r="D172" s="278" t="s">
        <v>250</v>
      </c>
      <c r="E172" s="17" t="s">
        <v>1</v>
      </c>
      <c r="F172" s="279">
        <v>0</v>
      </c>
      <c r="G172" s="34"/>
      <c r="H172" s="39"/>
    </row>
    <row r="173" spans="1:8" s="2" customFormat="1" ht="16.899999999999999" customHeight="1">
      <c r="A173" s="34"/>
      <c r="B173" s="39"/>
      <c r="C173" s="278" t="s">
        <v>1</v>
      </c>
      <c r="D173" s="278" t="s">
        <v>251</v>
      </c>
      <c r="E173" s="17" t="s">
        <v>1</v>
      </c>
      <c r="F173" s="279">
        <v>14.023999999999999</v>
      </c>
      <c r="G173" s="34"/>
      <c r="H173" s="39"/>
    </row>
    <row r="174" spans="1:8" s="2" customFormat="1" ht="16.899999999999999" customHeight="1">
      <c r="A174" s="34"/>
      <c r="B174" s="39"/>
      <c r="C174" s="278" t="s">
        <v>1</v>
      </c>
      <c r="D174" s="278" t="s">
        <v>252</v>
      </c>
      <c r="E174" s="17" t="s">
        <v>1</v>
      </c>
      <c r="F174" s="279">
        <v>0</v>
      </c>
      <c r="G174" s="34"/>
      <c r="H174" s="39"/>
    </row>
    <row r="175" spans="1:8" s="2" customFormat="1" ht="16.899999999999999" customHeight="1">
      <c r="A175" s="34"/>
      <c r="B175" s="39"/>
      <c r="C175" s="278" t="s">
        <v>1</v>
      </c>
      <c r="D175" s="278" t="s">
        <v>253</v>
      </c>
      <c r="E175" s="17" t="s">
        <v>1</v>
      </c>
      <c r="F175" s="279">
        <v>22.946999999999999</v>
      </c>
      <c r="G175" s="34"/>
      <c r="H175" s="39"/>
    </row>
    <row r="176" spans="1:8" s="2" customFormat="1" ht="16.899999999999999" customHeight="1">
      <c r="A176" s="34"/>
      <c r="B176" s="39"/>
      <c r="C176" s="278" t="s">
        <v>1</v>
      </c>
      <c r="D176" s="278" t="s">
        <v>254</v>
      </c>
      <c r="E176" s="17" t="s">
        <v>1</v>
      </c>
      <c r="F176" s="279">
        <v>0</v>
      </c>
      <c r="G176" s="34"/>
      <c r="H176" s="39"/>
    </row>
    <row r="177" spans="1:8" s="2" customFormat="1" ht="16.899999999999999" customHeight="1">
      <c r="A177" s="34"/>
      <c r="B177" s="39"/>
      <c r="C177" s="278" t="s">
        <v>1</v>
      </c>
      <c r="D177" s="278" t="s">
        <v>255</v>
      </c>
      <c r="E177" s="17" t="s">
        <v>1</v>
      </c>
      <c r="F177" s="279">
        <v>2.5880000000000001</v>
      </c>
      <c r="G177" s="34"/>
      <c r="H177" s="39"/>
    </row>
    <row r="178" spans="1:8" s="2" customFormat="1" ht="16.899999999999999" customHeight="1">
      <c r="A178" s="34"/>
      <c r="B178" s="39"/>
      <c r="C178" s="278" t="s">
        <v>1</v>
      </c>
      <c r="D178" s="278" t="s">
        <v>256</v>
      </c>
      <c r="E178" s="17" t="s">
        <v>1</v>
      </c>
      <c r="F178" s="279">
        <v>0</v>
      </c>
      <c r="G178" s="34"/>
      <c r="H178" s="39"/>
    </row>
    <row r="179" spans="1:8" s="2" customFormat="1" ht="16.899999999999999" customHeight="1">
      <c r="A179" s="34"/>
      <c r="B179" s="39"/>
      <c r="C179" s="278" t="s">
        <v>1</v>
      </c>
      <c r="D179" s="278" t="s">
        <v>257</v>
      </c>
      <c r="E179" s="17" t="s">
        <v>1</v>
      </c>
      <c r="F179" s="279">
        <v>22.04</v>
      </c>
      <c r="G179" s="34"/>
      <c r="H179" s="39"/>
    </row>
    <row r="180" spans="1:8" s="2" customFormat="1" ht="16.899999999999999" customHeight="1">
      <c r="A180" s="34"/>
      <c r="B180" s="39"/>
      <c r="C180" s="278" t="s">
        <v>1</v>
      </c>
      <c r="D180" s="278" t="s">
        <v>258</v>
      </c>
      <c r="E180" s="17" t="s">
        <v>1</v>
      </c>
      <c r="F180" s="279">
        <v>0</v>
      </c>
      <c r="G180" s="34"/>
      <c r="H180" s="39"/>
    </row>
    <row r="181" spans="1:8" s="2" customFormat="1" ht="16.899999999999999" customHeight="1">
      <c r="A181" s="34"/>
      <c r="B181" s="39"/>
      <c r="C181" s="278" t="s">
        <v>1</v>
      </c>
      <c r="D181" s="278" t="s">
        <v>259</v>
      </c>
      <c r="E181" s="17" t="s">
        <v>1</v>
      </c>
      <c r="F181" s="279">
        <v>5.9189999999999996</v>
      </c>
      <c r="G181" s="34"/>
      <c r="H181" s="39"/>
    </row>
    <row r="182" spans="1:8" s="2" customFormat="1" ht="16.899999999999999" customHeight="1">
      <c r="A182" s="34"/>
      <c r="B182" s="39"/>
      <c r="C182" s="278" t="s">
        <v>1</v>
      </c>
      <c r="D182" s="278" t="s">
        <v>260</v>
      </c>
      <c r="E182" s="17" t="s">
        <v>1</v>
      </c>
      <c r="F182" s="279">
        <v>0</v>
      </c>
      <c r="G182" s="34"/>
      <c r="H182" s="39"/>
    </row>
    <row r="183" spans="1:8" s="2" customFormat="1" ht="16.899999999999999" customHeight="1">
      <c r="A183" s="34"/>
      <c r="B183" s="39"/>
      <c r="C183" s="278" t="s">
        <v>1</v>
      </c>
      <c r="D183" s="278" t="s">
        <v>261</v>
      </c>
      <c r="E183" s="17" t="s">
        <v>1</v>
      </c>
      <c r="F183" s="279">
        <v>7.2350000000000003</v>
      </c>
      <c r="G183" s="34"/>
      <c r="H183" s="39"/>
    </row>
    <row r="184" spans="1:8" s="2" customFormat="1" ht="16.899999999999999" customHeight="1">
      <c r="A184" s="34"/>
      <c r="B184" s="39"/>
      <c r="C184" s="278" t="s">
        <v>1</v>
      </c>
      <c r="D184" s="278" t="s">
        <v>262</v>
      </c>
      <c r="E184" s="17" t="s">
        <v>1</v>
      </c>
      <c r="F184" s="279">
        <v>0</v>
      </c>
      <c r="G184" s="34"/>
      <c r="H184" s="39"/>
    </row>
    <row r="185" spans="1:8" s="2" customFormat="1" ht="16.899999999999999" customHeight="1">
      <c r="A185" s="34"/>
      <c r="B185" s="39"/>
      <c r="C185" s="278" t="s">
        <v>1</v>
      </c>
      <c r="D185" s="278" t="s">
        <v>263</v>
      </c>
      <c r="E185" s="17" t="s">
        <v>1</v>
      </c>
      <c r="F185" s="279">
        <v>0.60199999999999998</v>
      </c>
      <c r="G185" s="34"/>
      <c r="H185" s="39"/>
    </row>
    <row r="186" spans="1:8" s="2" customFormat="1" ht="16.899999999999999" customHeight="1">
      <c r="A186" s="34"/>
      <c r="B186" s="39"/>
      <c r="C186" s="278" t="s">
        <v>1</v>
      </c>
      <c r="D186" s="278" t="s">
        <v>1</v>
      </c>
      <c r="E186" s="17" t="s">
        <v>1</v>
      </c>
      <c r="F186" s="279">
        <v>0</v>
      </c>
      <c r="G186" s="34"/>
      <c r="H186" s="39"/>
    </row>
    <row r="187" spans="1:8" s="2" customFormat="1" ht="16.899999999999999" customHeight="1">
      <c r="A187" s="34"/>
      <c r="B187" s="39"/>
      <c r="C187" s="278" t="s">
        <v>1</v>
      </c>
      <c r="D187" s="278" t="s">
        <v>264</v>
      </c>
      <c r="E187" s="17" t="s">
        <v>1</v>
      </c>
      <c r="F187" s="279">
        <v>0</v>
      </c>
      <c r="G187" s="34"/>
      <c r="H187" s="39"/>
    </row>
    <row r="188" spans="1:8" s="2" customFormat="1" ht="16.899999999999999" customHeight="1">
      <c r="A188" s="34"/>
      <c r="B188" s="39"/>
      <c r="C188" s="278" t="s">
        <v>1</v>
      </c>
      <c r="D188" s="278" t="s">
        <v>265</v>
      </c>
      <c r="E188" s="17" t="s">
        <v>1</v>
      </c>
      <c r="F188" s="279">
        <v>0</v>
      </c>
      <c r="G188" s="34"/>
      <c r="H188" s="39"/>
    </row>
    <row r="189" spans="1:8" s="2" customFormat="1" ht="16.899999999999999" customHeight="1">
      <c r="A189" s="34"/>
      <c r="B189" s="39"/>
      <c r="C189" s="278" t="s">
        <v>1</v>
      </c>
      <c r="D189" s="278" t="s">
        <v>266</v>
      </c>
      <c r="E189" s="17" t="s">
        <v>1</v>
      </c>
      <c r="F189" s="279">
        <v>64.400000000000006</v>
      </c>
      <c r="G189" s="34"/>
      <c r="H189" s="39"/>
    </row>
    <row r="190" spans="1:8" s="2" customFormat="1" ht="16.899999999999999" customHeight="1">
      <c r="A190" s="34"/>
      <c r="B190" s="39"/>
      <c r="C190" s="278" t="s">
        <v>1</v>
      </c>
      <c r="D190" s="278" t="s">
        <v>267</v>
      </c>
      <c r="E190" s="17" t="s">
        <v>1</v>
      </c>
      <c r="F190" s="279">
        <v>0</v>
      </c>
      <c r="G190" s="34"/>
      <c r="H190" s="39"/>
    </row>
    <row r="191" spans="1:8" s="2" customFormat="1" ht="16.899999999999999" customHeight="1">
      <c r="A191" s="34"/>
      <c r="B191" s="39"/>
      <c r="C191" s="278" t="s">
        <v>1</v>
      </c>
      <c r="D191" s="278" t="s">
        <v>268</v>
      </c>
      <c r="E191" s="17" t="s">
        <v>1</v>
      </c>
      <c r="F191" s="279">
        <v>53.4</v>
      </c>
      <c r="G191" s="34"/>
      <c r="H191" s="39"/>
    </row>
    <row r="192" spans="1:8" s="2" customFormat="1" ht="16.899999999999999" customHeight="1">
      <c r="A192" s="34"/>
      <c r="B192" s="39"/>
      <c r="C192" s="278" t="s">
        <v>1</v>
      </c>
      <c r="D192" s="278" t="s">
        <v>269</v>
      </c>
      <c r="E192" s="17" t="s">
        <v>1</v>
      </c>
      <c r="F192" s="279">
        <v>0</v>
      </c>
      <c r="G192" s="34"/>
      <c r="H192" s="39"/>
    </row>
    <row r="193" spans="1:8" s="2" customFormat="1" ht="16.899999999999999" customHeight="1">
      <c r="A193" s="34"/>
      <c r="B193" s="39"/>
      <c r="C193" s="278" t="s">
        <v>1</v>
      </c>
      <c r="D193" s="278" t="s">
        <v>270</v>
      </c>
      <c r="E193" s="17" t="s">
        <v>1</v>
      </c>
      <c r="F193" s="279">
        <v>45.4</v>
      </c>
      <c r="G193" s="34"/>
      <c r="H193" s="39"/>
    </row>
    <row r="194" spans="1:8" s="2" customFormat="1" ht="16.899999999999999" customHeight="1">
      <c r="A194" s="34"/>
      <c r="B194" s="39"/>
      <c r="C194" s="278" t="s">
        <v>1</v>
      </c>
      <c r="D194" s="278" t="s">
        <v>271</v>
      </c>
      <c r="E194" s="17" t="s">
        <v>1</v>
      </c>
      <c r="F194" s="279">
        <v>0</v>
      </c>
      <c r="G194" s="34"/>
      <c r="H194" s="39"/>
    </row>
    <row r="195" spans="1:8" s="2" customFormat="1" ht="16.899999999999999" customHeight="1">
      <c r="A195" s="34"/>
      <c r="B195" s="39"/>
      <c r="C195" s="278" t="s">
        <v>1</v>
      </c>
      <c r="D195" s="278" t="s">
        <v>272</v>
      </c>
      <c r="E195" s="17" t="s">
        <v>1</v>
      </c>
      <c r="F195" s="279">
        <v>31.234999999999999</v>
      </c>
      <c r="G195" s="34"/>
      <c r="H195" s="39"/>
    </row>
    <row r="196" spans="1:8" s="2" customFormat="1" ht="16.899999999999999" customHeight="1">
      <c r="A196" s="34"/>
      <c r="B196" s="39"/>
      <c r="C196" s="278" t="s">
        <v>1</v>
      </c>
      <c r="D196" s="278" t="s">
        <v>273</v>
      </c>
      <c r="E196" s="17" t="s">
        <v>1</v>
      </c>
      <c r="F196" s="279">
        <v>0</v>
      </c>
      <c r="G196" s="34"/>
      <c r="H196" s="39"/>
    </row>
    <row r="197" spans="1:8" s="2" customFormat="1" ht="16.899999999999999" customHeight="1">
      <c r="A197" s="34"/>
      <c r="B197" s="39"/>
      <c r="C197" s="278" t="s">
        <v>1</v>
      </c>
      <c r="D197" s="278" t="s">
        <v>274</v>
      </c>
      <c r="E197" s="17" t="s">
        <v>1</v>
      </c>
      <c r="F197" s="279">
        <v>36.432000000000002</v>
      </c>
      <c r="G197" s="34"/>
      <c r="H197" s="39"/>
    </row>
    <row r="198" spans="1:8" s="2" customFormat="1" ht="16.899999999999999" customHeight="1">
      <c r="A198" s="34"/>
      <c r="B198" s="39"/>
      <c r="C198" s="278" t="s">
        <v>1</v>
      </c>
      <c r="D198" s="278" t="s">
        <v>275</v>
      </c>
      <c r="E198" s="17" t="s">
        <v>1</v>
      </c>
      <c r="F198" s="279">
        <v>0</v>
      </c>
      <c r="G198" s="34"/>
      <c r="H198" s="39"/>
    </row>
    <row r="199" spans="1:8" s="2" customFormat="1" ht="16.899999999999999" customHeight="1">
      <c r="A199" s="34"/>
      <c r="B199" s="39"/>
      <c r="C199" s="278" t="s">
        <v>1</v>
      </c>
      <c r="D199" s="278" t="s">
        <v>276</v>
      </c>
      <c r="E199" s="17" t="s">
        <v>1</v>
      </c>
      <c r="F199" s="279">
        <v>37.057000000000002</v>
      </c>
      <c r="G199" s="34"/>
      <c r="H199" s="39"/>
    </row>
    <row r="200" spans="1:8" s="2" customFormat="1" ht="16.899999999999999" customHeight="1">
      <c r="A200" s="34"/>
      <c r="B200" s="39"/>
      <c r="C200" s="278" t="s">
        <v>1</v>
      </c>
      <c r="D200" s="278" t="s">
        <v>277</v>
      </c>
      <c r="E200" s="17" t="s">
        <v>1</v>
      </c>
      <c r="F200" s="279">
        <v>0</v>
      </c>
      <c r="G200" s="34"/>
      <c r="H200" s="39"/>
    </row>
    <row r="201" spans="1:8" s="2" customFormat="1" ht="16.899999999999999" customHeight="1">
      <c r="A201" s="34"/>
      <c r="B201" s="39"/>
      <c r="C201" s="278" t="s">
        <v>1</v>
      </c>
      <c r="D201" s="278" t="s">
        <v>278</v>
      </c>
      <c r="E201" s="17" t="s">
        <v>1</v>
      </c>
      <c r="F201" s="279">
        <v>3.2610000000000001</v>
      </c>
      <c r="G201" s="34"/>
      <c r="H201" s="39"/>
    </row>
    <row r="202" spans="1:8" s="2" customFormat="1" ht="16.899999999999999" customHeight="1">
      <c r="A202" s="34"/>
      <c r="B202" s="39"/>
      <c r="C202" s="278" t="s">
        <v>1</v>
      </c>
      <c r="D202" s="278" t="s">
        <v>279</v>
      </c>
      <c r="E202" s="17" t="s">
        <v>1</v>
      </c>
      <c r="F202" s="279">
        <v>0</v>
      </c>
      <c r="G202" s="34"/>
      <c r="H202" s="39"/>
    </row>
    <row r="203" spans="1:8" s="2" customFormat="1" ht="16.899999999999999" customHeight="1">
      <c r="A203" s="34"/>
      <c r="B203" s="39"/>
      <c r="C203" s="278" t="s">
        <v>1</v>
      </c>
      <c r="D203" s="278" t="s">
        <v>280</v>
      </c>
      <c r="E203" s="17" t="s">
        <v>1</v>
      </c>
      <c r="F203" s="279">
        <v>1.8360000000000001</v>
      </c>
      <c r="G203" s="34"/>
      <c r="H203" s="39"/>
    </row>
    <row r="204" spans="1:8" s="2" customFormat="1" ht="16.899999999999999" customHeight="1">
      <c r="A204" s="34"/>
      <c r="B204" s="39"/>
      <c r="C204" s="278" t="s">
        <v>1</v>
      </c>
      <c r="D204" s="278" t="s">
        <v>281</v>
      </c>
      <c r="E204" s="17" t="s">
        <v>1</v>
      </c>
      <c r="F204" s="279">
        <v>0</v>
      </c>
      <c r="G204" s="34"/>
      <c r="H204" s="39"/>
    </row>
    <row r="205" spans="1:8" s="2" customFormat="1" ht="16.899999999999999" customHeight="1">
      <c r="A205" s="34"/>
      <c r="B205" s="39"/>
      <c r="C205" s="278" t="s">
        <v>1</v>
      </c>
      <c r="D205" s="278" t="s">
        <v>282</v>
      </c>
      <c r="E205" s="17" t="s">
        <v>1</v>
      </c>
      <c r="F205" s="279">
        <v>6.92</v>
      </c>
      <c r="G205" s="34"/>
      <c r="H205" s="39"/>
    </row>
    <row r="206" spans="1:8" s="2" customFormat="1" ht="16.899999999999999" customHeight="1">
      <c r="A206" s="34"/>
      <c r="B206" s="39"/>
      <c r="C206" s="278" t="s">
        <v>1</v>
      </c>
      <c r="D206" s="278" t="s">
        <v>283</v>
      </c>
      <c r="E206" s="17" t="s">
        <v>1</v>
      </c>
      <c r="F206" s="279">
        <v>0</v>
      </c>
      <c r="G206" s="34"/>
      <c r="H206" s="39"/>
    </row>
    <row r="207" spans="1:8" s="2" customFormat="1" ht="16.899999999999999" customHeight="1">
      <c r="A207" s="34"/>
      <c r="B207" s="39"/>
      <c r="C207" s="278" t="s">
        <v>1</v>
      </c>
      <c r="D207" s="278" t="s">
        <v>284</v>
      </c>
      <c r="E207" s="17" t="s">
        <v>1</v>
      </c>
      <c r="F207" s="279">
        <v>20.05</v>
      </c>
      <c r="G207" s="34"/>
      <c r="H207" s="39"/>
    </row>
    <row r="208" spans="1:8" s="2" customFormat="1" ht="16.899999999999999" customHeight="1">
      <c r="A208" s="34"/>
      <c r="B208" s="39"/>
      <c r="C208" s="278" t="s">
        <v>1</v>
      </c>
      <c r="D208" s="278" t="s">
        <v>285</v>
      </c>
      <c r="E208" s="17" t="s">
        <v>1</v>
      </c>
      <c r="F208" s="279">
        <v>0</v>
      </c>
      <c r="G208" s="34"/>
      <c r="H208" s="39"/>
    </row>
    <row r="209" spans="1:8" s="2" customFormat="1" ht="16.899999999999999" customHeight="1">
      <c r="A209" s="34"/>
      <c r="B209" s="39"/>
      <c r="C209" s="278" t="s">
        <v>1</v>
      </c>
      <c r="D209" s="278" t="s">
        <v>286</v>
      </c>
      <c r="E209" s="17" t="s">
        <v>1</v>
      </c>
      <c r="F209" s="279">
        <v>8.7720000000000002</v>
      </c>
      <c r="G209" s="34"/>
      <c r="H209" s="39"/>
    </row>
    <row r="210" spans="1:8" s="2" customFormat="1" ht="16.899999999999999" customHeight="1">
      <c r="A210" s="34"/>
      <c r="B210" s="39"/>
      <c r="C210" s="278" t="s">
        <v>1</v>
      </c>
      <c r="D210" s="278" t="s">
        <v>1</v>
      </c>
      <c r="E210" s="17" t="s">
        <v>1</v>
      </c>
      <c r="F210" s="279">
        <v>0</v>
      </c>
      <c r="G210" s="34"/>
      <c r="H210" s="39"/>
    </row>
    <row r="211" spans="1:8" s="2" customFormat="1" ht="16.899999999999999" customHeight="1">
      <c r="A211" s="34"/>
      <c r="B211" s="39"/>
      <c r="C211" s="278" t="s">
        <v>1</v>
      </c>
      <c r="D211" s="278" t="s">
        <v>287</v>
      </c>
      <c r="E211" s="17" t="s">
        <v>1</v>
      </c>
      <c r="F211" s="279">
        <v>0</v>
      </c>
      <c r="G211" s="34"/>
      <c r="H211" s="39"/>
    </row>
    <row r="212" spans="1:8" s="2" customFormat="1" ht="16.899999999999999" customHeight="1">
      <c r="A212" s="34"/>
      <c r="B212" s="39"/>
      <c r="C212" s="278" t="s">
        <v>1</v>
      </c>
      <c r="D212" s="278" t="s">
        <v>288</v>
      </c>
      <c r="E212" s="17" t="s">
        <v>1</v>
      </c>
      <c r="F212" s="279">
        <v>0</v>
      </c>
      <c r="G212" s="34"/>
      <c r="H212" s="39"/>
    </row>
    <row r="213" spans="1:8" s="2" customFormat="1" ht="16.899999999999999" customHeight="1">
      <c r="A213" s="34"/>
      <c r="B213" s="39"/>
      <c r="C213" s="278" t="s">
        <v>1</v>
      </c>
      <c r="D213" s="278" t="s">
        <v>289</v>
      </c>
      <c r="E213" s="17" t="s">
        <v>1</v>
      </c>
      <c r="F213" s="279">
        <v>100.8</v>
      </c>
      <c r="G213" s="34"/>
      <c r="H213" s="39"/>
    </row>
    <row r="214" spans="1:8" s="2" customFormat="1" ht="16.899999999999999" customHeight="1">
      <c r="A214" s="34"/>
      <c r="B214" s="39"/>
      <c r="C214" s="278" t="s">
        <v>1</v>
      </c>
      <c r="D214" s="278" t="s">
        <v>290</v>
      </c>
      <c r="E214" s="17" t="s">
        <v>1</v>
      </c>
      <c r="F214" s="279">
        <v>0</v>
      </c>
      <c r="G214" s="34"/>
      <c r="H214" s="39"/>
    </row>
    <row r="215" spans="1:8" s="2" customFormat="1" ht="16.899999999999999" customHeight="1">
      <c r="A215" s="34"/>
      <c r="B215" s="39"/>
      <c r="C215" s="278" t="s">
        <v>1</v>
      </c>
      <c r="D215" s="278" t="s">
        <v>291</v>
      </c>
      <c r="E215" s="17" t="s">
        <v>1</v>
      </c>
      <c r="F215" s="279">
        <v>0</v>
      </c>
      <c r="G215" s="34"/>
      <c r="H215" s="39"/>
    </row>
    <row r="216" spans="1:8" s="2" customFormat="1" ht="16.899999999999999" customHeight="1">
      <c r="A216" s="34"/>
      <c r="B216" s="39"/>
      <c r="C216" s="278" t="s">
        <v>1</v>
      </c>
      <c r="D216" s="278" t="s">
        <v>292</v>
      </c>
      <c r="E216" s="17" t="s">
        <v>1</v>
      </c>
      <c r="F216" s="279">
        <v>23.2</v>
      </c>
      <c r="G216" s="34"/>
      <c r="H216" s="39"/>
    </row>
    <row r="217" spans="1:8" s="2" customFormat="1" ht="16.899999999999999" customHeight="1">
      <c r="A217" s="34"/>
      <c r="B217" s="39"/>
      <c r="C217" s="278" t="s">
        <v>1</v>
      </c>
      <c r="D217" s="278" t="s">
        <v>293</v>
      </c>
      <c r="E217" s="17" t="s">
        <v>1</v>
      </c>
      <c r="F217" s="279">
        <v>0</v>
      </c>
      <c r="G217" s="34"/>
      <c r="H217" s="39"/>
    </row>
    <row r="218" spans="1:8" s="2" customFormat="1" ht="16.899999999999999" customHeight="1">
      <c r="A218" s="34"/>
      <c r="B218" s="39"/>
      <c r="C218" s="278" t="s">
        <v>1</v>
      </c>
      <c r="D218" s="278" t="s">
        <v>294</v>
      </c>
      <c r="E218" s="17" t="s">
        <v>1</v>
      </c>
      <c r="F218" s="279">
        <v>0</v>
      </c>
      <c r="G218" s="34"/>
      <c r="H218" s="39"/>
    </row>
    <row r="219" spans="1:8" s="2" customFormat="1" ht="16.899999999999999" customHeight="1">
      <c r="A219" s="34"/>
      <c r="B219" s="39"/>
      <c r="C219" s="278" t="s">
        <v>1</v>
      </c>
      <c r="D219" s="278" t="s">
        <v>295</v>
      </c>
      <c r="E219" s="17" t="s">
        <v>1</v>
      </c>
      <c r="F219" s="279">
        <v>99.2</v>
      </c>
      <c r="G219" s="34"/>
      <c r="H219" s="39"/>
    </row>
    <row r="220" spans="1:8" s="2" customFormat="1" ht="16.899999999999999" customHeight="1">
      <c r="A220" s="34"/>
      <c r="B220" s="39"/>
      <c r="C220" s="278" t="s">
        <v>1</v>
      </c>
      <c r="D220" s="278" t="s">
        <v>296</v>
      </c>
      <c r="E220" s="17" t="s">
        <v>1</v>
      </c>
      <c r="F220" s="279">
        <v>0</v>
      </c>
      <c r="G220" s="34"/>
      <c r="H220" s="39"/>
    </row>
    <row r="221" spans="1:8" s="2" customFormat="1" ht="16.899999999999999" customHeight="1">
      <c r="A221" s="34"/>
      <c r="B221" s="39"/>
      <c r="C221" s="278" t="s">
        <v>1</v>
      </c>
      <c r="D221" s="278" t="s">
        <v>297</v>
      </c>
      <c r="E221" s="17" t="s">
        <v>1</v>
      </c>
      <c r="F221" s="279">
        <v>116</v>
      </c>
      <c r="G221" s="34"/>
      <c r="H221" s="39"/>
    </row>
    <row r="222" spans="1:8" s="2" customFormat="1" ht="16.899999999999999" customHeight="1">
      <c r="A222" s="34"/>
      <c r="B222" s="39"/>
      <c r="C222" s="278" t="s">
        <v>1</v>
      </c>
      <c r="D222" s="278" t="s">
        <v>1</v>
      </c>
      <c r="E222" s="17" t="s">
        <v>1</v>
      </c>
      <c r="F222" s="279">
        <v>0</v>
      </c>
      <c r="G222" s="34"/>
      <c r="H222" s="39"/>
    </row>
    <row r="223" spans="1:8" s="2" customFormat="1" ht="16.899999999999999" customHeight="1">
      <c r="A223" s="34"/>
      <c r="B223" s="39"/>
      <c r="C223" s="278" t="s">
        <v>133</v>
      </c>
      <c r="D223" s="278" t="s">
        <v>298</v>
      </c>
      <c r="E223" s="17" t="s">
        <v>1</v>
      </c>
      <c r="F223" s="279">
        <v>1845.519</v>
      </c>
      <c r="G223" s="34"/>
      <c r="H223" s="39"/>
    </row>
    <row r="224" spans="1:8" s="2" customFormat="1" ht="16.899999999999999" customHeight="1">
      <c r="A224" s="34"/>
      <c r="B224" s="39"/>
      <c r="C224" s="280" t="s">
        <v>1710</v>
      </c>
      <c r="D224" s="34"/>
      <c r="E224" s="34"/>
      <c r="F224" s="34"/>
      <c r="G224" s="34"/>
      <c r="H224" s="39"/>
    </row>
    <row r="225" spans="1:8" s="2" customFormat="1" ht="22.5">
      <c r="A225" s="34"/>
      <c r="B225" s="39"/>
      <c r="C225" s="278" t="s">
        <v>184</v>
      </c>
      <c r="D225" s="278" t="s">
        <v>1721</v>
      </c>
      <c r="E225" s="17" t="s">
        <v>135</v>
      </c>
      <c r="F225" s="279">
        <v>1845.519</v>
      </c>
      <c r="G225" s="34"/>
      <c r="H225" s="39"/>
    </row>
    <row r="226" spans="1:8" s="2" customFormat="1" ht="16.899999999999999" customHeight="1">
      <c r="A226" s="34"/>
      <c r="B226" s="39"/>
      <c r="C226" s="278" t="s">
        <v>299</v>
      </c>
      <c r="D226" s="278" t="s">
        <v>1722</v>
      </c>
      <c r="E226" s="17" t="s">
        <v>135</v>
      </c>
      <c r="F226" s="279">
        <v>184.55199999999999</v>
      </c>
      <c r="G226" s="34"/>
      <c r="H226" s="39"/>
    </row>
    <row r="227" spans="1:8" s="2" customFormat="1" ht="16.899999999999999" customHeight="1">
      <c r="A227" s="34"/>
      <c r="B227" s="39"/>
      <c r="C227" s="278" t="s">
        <v>369</v>
      </c>
      <c r="D227" s="278" t="s">
        <v>1717</v>
      </c>
      <c r="E227" s="17" t="s">
        <v>135</v>
      </c>
      <c r="F227" s="279">
        <v>802.86599999999999</v>
      </c>
      <c r="G227" s="34"/>
      <c r="H227" s="39"/>
    </row>
    <row r="228" spans="1:8" s="2" customFormat="1" ht="16.899999999999999" customHeight="1">
      <c r="A228" s="34"/>
      <c r="B228" s="39"/>
      <c r="C228" s="274" t="s">
        <v>137</v>
      </c>
      <c r="D228" s="275" t="s">
        <v>138</v>
      </c>
      <c r="E228" s="276" t="s">
        <v>135</v>
      </c>
      <c r="F228" s="277">
        <v>0</v>
      </c>
      <c r="G228" s="34"/>
      <c r="H228" s="39"/>
    </row>
    <row r="229" spans="1:8" s="2" customFormat="1" ht="16.899999999999999" customHeight="1">
      <c r="A229" s="34"/>
      <c r="B229" s="39"/>
      <c r="C229" s="280" t="s">
        <v>1710</v>
      </c>
      <c r="D229" s="34"/>
      <c r="E229" s="34"/>
      <c r="F229" s="34"/>
      <c r="G229" s="34"/>
      <c r="H229" s="39"/>
    </row>
    <row r="230" spans="1:8" s="2" customFormat="1" ht="16.899999999999999" customHeight="1">
      <c r="A230" s="34"/>
      <c r="B230" s="39"/>
      <c r="C230" s="278" t="s">
        <v>299</v>
      </c>
      <c r="D230" s="278" t="s">
        <v>1722</v>
      </c>
      <c r="E230" s="17" t="s">
        <v>135</v>
      </c>
      <c r="F230" s="279">
        <v>184.55199999999999</v>
      </c>
      <c r="G230" s="34"/>
      <c r="H230" s="39"/>
    </row>
    <row r="231" spans="1:8" s="2" customFormat="1" ht="16.899999999999999" customHeight="1">
      <c r="A231" s="34"/>
      <c r="B231" s="39"/>
      <c r="C231" s="274" t="s">
        <v>769</v>
      </c>
      <c r="D231" s="275" t="s">
        <v>770</v>
      </c>
      <c r="E231" s="276" t="s">
        <v>135</v>
      </c>
      <c r="F231" s="277">
        <v>0</v>
      </c>
      <c r="G231" s="34"/>
      <c r="H231" s="39"/>
    </row>
    <row r="232" spans="1:8" s="2" customFormat="1" ht="16.899999999999999" customHeight="1">
      <c r="A232" s="34"/>
      <c r="B232" s="39"/>
      <c r="C232" s="274" t="s">
        <v>150</v>
      </c>
      <c r="D232" s="275" t="s">
        <v>151</v>
      </c>
      <c r="E232" s="276" t="s">
        <v>135</v>
      </c>
      <c r="F232" s="277">
        <v>462.41800000000001</v>
      </c>
      <c r="G232" s="34"/>
      <c r="H232" s="39"/>
    </row>
    <row r="233" spans="1:8" s="2" customFormat="1" ht="16.899999999999999" customHeight="1">
      <c r="A233" s="34"/>
      <c r="B233" s="39"/>
      <c r="C233" s="278" t="s">
        <v>1</v>
      </c>
      <c r="D233" s="278" t="s">
        <v>407</v>
      </c>
      <c r="E233" s="17" t="s">
        <v>1</v>
      </c>
      <c r="F233" s="279">
        <v>0</v>
      </c>
      <c r="G233" s="34"/>
      <c r="H233" s="39"/>
    </row>
    <row r="234" spans="1:8" s="2" customFormat="1" ht="16.899999999999999" customHeight="1">
      <c r="A234" s="34"/>
      <c r="B234" s="39"/>
      <c r="C234" s="278" t="s">
        <v>1</v>
      </c>
      <c r="D234" s="278" t="s">
        <v>408</v>
      </c>
      <c r="E234" s="17" t="s">
        <v>1</v>
      </c>
      <c r="F234" s="279">
        <v>0</v>
      </c>
      <c r="G234" s="34"/>
      <c r="H234" s="39"/>
    </row>
    <row r="235" spans="1:8" s="2" customFormat="1" ht="16.899999999999999" customHeight="1">
      <c r="A235" s="34"/>
      <c r="B235" s="39"/>
      <c r="C235" s="278" t="s">
        <v>1</v>
      </c>
      <c r="D235" s="278" t="s">
        <v>258</v>
      </c>
      <c r="E235" s="17" t="s">
        <v>1</v>
      </c>
      <c r="F235" s="279">
        <v>0</v>
      </c>
      <c r="G235" s="34"/>
      <c r="H235" s="39"/>
    </row>
    <row r="236" spans="1:8" s="2" customFormat="1" ht="16.899999999999999" customHeight="1">
      <c r="A236" s="34"/>
      <c r="B236" s="39"/>
      <c r="C236" s="278" t="s">
        <v>1</v>
      </c>
      <c r="D236" s="278" t="s">
        <v>259</v>
      </c>
      <c r="E236" s="17" t="s">
        <v>1</v>
      </c>
      <c r="F236" s="279">
        <v>5.9189999999999996</v>
      </c>
      <c r="G236" s="34"/>
      <c r="H236" s="39"/>
    </row>
    <row r="237" spans="1:8" s="2" customFormat="1" ht="16.899999999999999" customHeight="1">
      <c r="A237" s="34"/>
      <c r="B237" s="39"/>
      <c r="C237" s="278" t="s">
        <v>1</v>
      </c>
      <c r="D237" s="278" t="s">
        <v>260</v>
      </c>
      <c r="E237" s="17" t="s">
        <v>1</v>
      </c>
      <c r="F237" s="279">
        <v>0</v>
      </c>
      <c r="G237" s="34"/>
      <c r="H237" s="39"/>
    </row>
    <row r="238" spans="1:8" s="2" customFormat="1" ht="16.899999999999999" customHeight="1">
      <c r="A238" s="34"/>
      <c r="B238" s="39"/>
      <c r="C238" s="278" t="s">
        <v>1</v>
      </c>
      <c r="D238" s="278" t="s">
        <v>261</v>
      </c>
      <c r="E238" s="17" t="s">
        <v>1</v>
      </c>
      <c r="F238" s="279">
        <v>7.2350000000000003</v>
      </c>
      <c r="G238" s="34"/>
      <c r="H238" s="39"/>
    </row>
    <row r="239" spans="1:8" s="2" customFormat="1" ht="16.899999999999999" customHeight="1">
      <c r="A239" s="34"/>
      <c r="B239" s="39"/>
      <c r="C239" s="278" t="s">
        <v>1</v>
      </c>
      <c r="D239" s="278" t="s">
        <v>262</v>
      </c>
      <c r="E239" s="17" t="s">
        <v>1</v>
      </c>
      <c r="F239" s="279">
        <v>0</v>
      </c>
      <c r="G239" s="34"/>
      <c r="H239" s="39"/>
    </row>
    <row r="240" spans="1:8" s="2" customFormat="1" ht="16.899999999999999" customHeight="1">
      <c r="A240" s="34"/>
      <c r="B240" s="39"/>
      <c r="C240" s="278" t="s">
        <v>1</v>
      </c>
      <c r="D240" s="278" t="s">
        <v>263</v>
      </c>
      <c r="E240" s="17" t="s">
        <v>1</v>
      </c>
      <c r="F240" s="279">
        <v>0.60199999999999998</v>
      </c>
      <c r="G240" s="34"/>
      <c r="H240" s="39"/>
    </row>
    <row r="241" spans="1:8" s="2" customFormat="1" ht="16.899999999999999" customHeight="1">
      <c r="A241" s="34"/>
      <c r="B241" s="39"/>
      <c r="C241" s="278" t="s">
        <v>1</v>
      </c>
      <c r="D241" s="278" t="s">
        <v>1</v>
      </c>
      <c r="E241" s="17" t="s">
        <v>1</v>
      </c>
      <c r="F241" s="279">
        <v>0</v>
      </c>
      <c r="G241" s="34"/>
      <c r="H241" s="39"/>
    </row>
    <row r="242" spans="1:8" s="2" customFormat="1" ht="16.899999999999999" customHeight="1">
      <c r="A242" s="34"/>
      <c r="B242" s="39"/>
      <c r="C242" s="278" t="s">
        <v>1</v>
      </c>
      <c r="D242" s="278" t="s">
        <v>288</v>
      </c>
      <c r="E242" s="17" t="s">
        <v>1</v>
      </c>
      <c r="F242" s="279">
        <v>0</v>
      </c>
      <c r="G242" s="34"/>
      <c r="H242" s="39"/>
    </row>
    <row r="243" spans="1:8" s="2" customFormat="1" ht="16.899999999999999" customHeight="1">
      <c r="A243" s="34"/>
      <c r="B243" s="39"/>
      <c r="C243" s="278" t="s">
        <v>1</v>
      </c>
      <c r="D243" s="278" t="s">
        <v>289</v>
      </c>
      <c r="E243" s="17" t="s">
        <v>1</v>
      </c>
      <c r="F243" s="279">
        <v>100.8</v>
      </c>
      <c r="G243" s="34"/>
      <c r="H243" s="39"/>
    </row>
    <row r="244" spans="1:8" s="2" customFormat="1" ht="16.899999999999999" customHeight="1">
      <c r="A244" s="34"/>
      <c r="B244" s="39"/>
      <c r="C244" s="278" t="s">
        <v>1</v>
      </c>
      <c r="D244" s="278" t="s">
        <v>1</v>
      </c>
      <c r="E244" s="17" t="s">
        <v>1</v>
      </c>
      <c r="F244" s="279">
        <v>0</v>
      </c>
      <c r="G244" s="34"/>
      <c r="H244" s="39"/>
    </row>
    <row r="245" spans="1:8" s="2" customFormat="1" ht="16.899999999999999" customHeight="1">
      <c r="A245" s="34"/>
      <c r="B245" s="39"/>
      <c r="C245" s="278" t="s">
        <v>1</v>
      </c>
      <c r="D245" s="278" t="s">
        <v>291</v>
      </c>
      <c r="E245" s="17" t="s">
        <v>1</v>
      </c>
      <c r="F245" s="279">
        <v>0</v>
      </c>
      <c r="G245" s="34"/>
      <c r="H245" s="39"/>
    </row>
    <row r="246" spans="1:8" s="2" customFormat="1" ht="16.899999999999999" customHeight="1">
      <c r="A246" s="34"/>
      <c r="B246" s="39"/>
      <c r="C246" s="278" t="s">
        <v>1</v>
      </c>
      <c r="D246" s="278" t="s">
        <v>292</v>
      </c>
      <c r="E246" s="17" t="s">
        <v>1</v>
      </c>
      <c r="F246" s="279">
        <v>23.2</v>
      </c>
      <c r="G246" s="34"/>
      <c r="H246" s="39"/>
    </row>
    <row r="247" spans="1:8" s="2" customFormat="1" ht="16.899999999999999" customHeight="1">
      <c r="A247" s="34"/>
      <c r="B247" s="39"/>
      <c r="C247" s="278" t="s">
        <v>1</v>
      </c>
      <c r="D247" s="278" t="s">
        <v>1</v>
      </c>
      <c r="E247" s="17" t="s">
        <v>1</v>
      </c>
      <c r="F247" s="279">
        <v>0</v>
      </c>
      <c r="G247" s="34"/>
      <c r="H247" s="39"/>
    </row>
    <row r="248" spans="1:8" s="2" customFormat="1" ht="16.899999999999999" customHeight="1">
      <c r="A248" s="34"/>
      <c r="B248" s="39"/>
      <c r="C248" s="278" t="s">
        <v>1</v>
      </c>
      <c r="D248" s="278" t="s">
        <v>283</v>
      </c>
      <c r="E248" s="17" t="s">
        <v>1</v>
      </c>
      <c r="F248" s="279">
        <v>0</v>
      </c>
      <c r="G248" s="34"/>
      <c r="H248" s="39"/>
    </row>
    <row r="249" spans="1:8" s="2" customFormat="1" ht="16.899999999999999" customHeight="1">
      <c r="A249" s="34"/>
      <c r="B249" s="39"/>
      <c r="C249" s="278" t="s">
        <v>1</v>
      </c>
      <c r="D249" s="278" t="s">
        <v>284</v>
      </c>
      <c r="E249" s="17" t="s">
        <v>1</v>
      </c>
      <c r="F249" s="279">
        <v>20.05</v>
      </c>
      <c r="G249" s="34"/>
      <c r="H249" s="39"/>
    </row>
    <row r="250" spans="1:8" s="2" customFormat="1" ht="16.899999999999999" customHeight="1">
      <c r="A250" s="34"/>
      <c r="B250" s="39"/>
      <c r="C250" s="278" t="s">
        <v>1</v>
      </c>
      <c r="D250" s="278" t="s">
        <v>285</v>
      </c>
      <c r="E250" s="17" t="s">
        <v>1</v>
      </c>
      <c r="F250" s="279">
        <v>0</v>
      </c>
      <c r="G250" s="34"/>
      <c r="H250" s="39"/>
    </row>
    <row r="251" spans="1:8" s="2" customFormat="1" ht="16.899999999999999" customHeight="1">
      <c r="A251" s="34"/>
      <c r="B251" s="39"/>
      <c r="C251" s="278" t="s">
        <v>1</v>
      </c>
      <c r="D251" s="278" t="s">
        <v>286</v>
      </c>
      <c r="E251" s="17" t="s">
        <v>1</v>
      </c>
      <c r="F251" s="279">
        <v>8.7720000000000002</v>
      </c>
      <c r="G251" s="34"/>
      <c r="H251" s="39"/>
    </row>
    <row r="252" spans="1:8" s="2" customFormat="1" ht="16.899999999999999" customHeight="1">
      <c r="A252" s="34"/>
      <c r="B252" s="39"/>
      <c r="C252" s="278" t="s">
        <v>1</v>
      </c>
      <c r="D252" s="278" t="s">
        <v>1</v>
      </c>
      <c r="E252" s="17" t="s">
        <v>1</v>
      </c>
      <c r="F252" s="279">
        <v>0</v>
      </c>
      <c r="G252" s="34"/>
      <c r="H252" s="39"/>
    </row>
    <row r="253" spans="1:8" s="2" customFormat="1" ht="16.899999999999999" customHeight="1">
      <c r="A253" s="34"/>
      <c r="B253" s="39"/>
      <c r="C253" s="278" t="s">
        <v>1</v>
      </c>
      <c r="D253" s="278" t="s">
        <v>294</v>
      </c>
      <c r="E253" s="17" t="s">
        <v>1</v>
      </c>
      <c r="F253" s="279">
        <v>0</v>
      </c>
      <c r="G253" s="34"/>
      <c r="H253" s="39"/>
    </row>
    <row r="254" spans="1:8" s="2" customFormat="1" ht="16.899999999999999" customHeight="1">
      <c r="A254" s="34"/>
      <c r="B254" s="39"/>
      <c r="C254" s="278" t="s">
        <v>1</v>
      </c>
      <c r="D254" s="278" t="s">
        <v>295</v>
      </c>
      <c r="E254" s="17" t="s">
        <v>1</v>
      </c>
      <c r="F254" s="279">
        <v>99.2</v>
      </c>
      <c r="G254" s="34"/>
      <c r="H254" s="39"/>
    </row>
    <row r="255" spans="1:8" s="2" customFormat="1" ht="16.899999999999999" customHeight="1">
      <c r="A255" s="34"/>
      <c r="B255" s="39"/>
      <c r="C255" s="278" t="s">
        <v>1</v>
      </c>
      <c r="D255" s="278" t="s">
        <v>1</v>
      </c>
      <c r="E255" s="17" t="s">
        <v>1</v>
      </c>
      <c r="F255" s="279">
        <v>0</v>
      </c>
      <c r="G255" s="34"/>
      <c r="H255" s="39"/>
    </row>
    <row r="256" spans="1:8" s="2" customFormat="1" ht="16.899999999999999" customHeight="1">
      <c r="A256" s="34"/>
      <c r="B256" s="39"/>
      <c r="C256" s="278" t="s">
        <v>1</v>
      </c>
      <c r="D256" s="278" t="s">
        <v>231</v>
      </c>
      <c r="E256" s="17" t="s">
        <v>1</v>
      </c>
      <c r="F256" s="279">
        <v>0</v>
      </c>
      <c r="G256" s="34"/>
      <c r="H256" s="39"/>
    </row>
    <row r="257" spans="1:8" s="2" customFormat="1" ht="16.899999999999999" customHeight="1">
      <c r="A257" s="34"/>
      <c r="B257" s="39"/>
      <c r="C257" s="278" t="s">
        <v>1</v>
      </c>
      <c r="D257" s="278" t="s">
        <v>232</v>
      </c>
      <c r="E257" s="17" t="s">
        <v>1</v>
      </c>
      <c r="F257" s="279">
        <v>16.347000000000001</v>
      </c>
      <c r="G257" s="34"/>
      <c r="H257" s="39"/>
    </row>
    <row r="258" spans="1:8" s="2" customFormat="1" ht="16.899999999999999" customHeight="1">
      <c r="A258" s="34"/>
      <c r="B258" s="39"/>
      <c r="C258" s="278" t="s">
        <v>1</v>
      </c>
      <c r="D258" s="278" t="s">
        <v>233</v>
      </c>
      <c r="E258" s="17" t="s">
        <v>1</v>
      </c>
      <c r="F258" s="279">
        <v>0</v>
      </c>
      <c r="G258" s="34"/>
      <c r="H258" s="39"/>
    </row>
    <row r="259" spans="1:8" s="2" customFormat="1" ht="16.899999999999999" customHeight="1">
      <c r="A259" s="34"/>
      <c r="B259" s="39"/>
      <c r="C259" s="278" t="s">
        <v>1</v>
      </c>
      <c r="D259" s="278" t="s">
        <v>234</v>
      </c>
      <c r="E259" s="17" t="s">
        <v>1</v>
      </c>
      <c r="F259" s="279">
        <v>20.53</v>
      </c>
      <c r="G259" s="34"/>
      <c r="H259" s="39"/>
    </row>
    <row r="260" spans="1:8" s="2" customFormat="1" ht="16.899999999999999" customHeight="1">
      <c r="A260" s="34"/>
      <c r="B260" s="39"/>
      <c r="C260" s="278" t="s">
        <v>1</v>
      </c>
      <c r="D260" s="278" t="s">
        <v>235</v>
      </c>
      <c r="E260" s="17" t="s">
        <v>1</v>
      </c>
      <c r="F260" s="279">
        <v>0</v>
      </c>
      <c r="G260" s="34"/>
      <c r="H260" s="39"/>
    </row>
    <row r="261" spans="1:8" s="2" customFormat="1" ht="16.899999999999999" customHeight="1">
      <c r="A261" s="34"/>
      <c r="B261" s="39"/>
      <c r="C261" s="278" t="s">
        <v>1</v>
      </c>
      <c r="D261" s="278" t="s">
        <v>236</v>
      </c>
      <c r="E261" s="17" t="s">
        <v>1</v>
      </c>
      <c r="F261" s="279">
        <v>15.335000000000001</v>
      </c>
      <c r="G261" s="34"/>
      <c r="H261" s="39"/>
    </row>
    <row r="262" spans="1:8" s="2" customFormat="1" ht="16.899999999999999" customHeight="1">
      <c r="A262" s="34"/>
      <c r="B262" s="39"/>
      <c r="C262" s="278" t="s">
        <v>1</v>
      </c>
      <c r="D262" s="278" t="s">
        <v>237</v>
      </c>
      <c r="E262" s="17" t="s">
        <v>1</v>
      </c>
      <c r="F262" s="279">
        <v>0</v>
      </c>
      <c r="G262" s="34"/>
      <c r="H262" s="39"/>
    </row>
    <row r="263" spans="1:8" s="2" customFormat="1" ht="16.899999999999999" customHeight="1">
      <c r="A263" s="34"/>
      <c r="B263" s="39"/>
      <c r="C263" s="278" t="s">
        <v>1</v>
      </c>
      <c r="D263" s="278" t="s">
        <v>238</v>
      </c>
      <c r="E263" s="17" t="s">
        <v>1</v>
      </c>
      <c r="F263" s="279">
        <v>28.428000000000001</v>
      </c>
      <c r="G263" s="34"/>
      <c r="H263" s="39"/>
    </row>
    <row r="264" spans="1:8" s="2" customFormat="1" ht="16.899999999999999" customHeight="1">
      <c r="A264" s="34"/>
      <c r="B264" s="39"/>
      <c r="C264" s="278" t="s">
        <v>1</v>
      </c>
      <c r="D264" s="278" t="s">
        <v>1</v>
      </c>
      <c r="E264" s="17" t="s">
        <v>1</v>
      </c>
      <c r="F264" s="279">
        <v>0</v>
      </c>
      <c r="G264" s="34"/>
      <c r="H264" s="39"/>
    </row>
    <row r="265" spans="1:8" s="2" customFormat="1" ht="16.899999999999999" customHeight="1">
      <c r="A265" s="34"/>
      <c r="B265" s="39"/>
      <c r="C265" s="278" t="s">
        <v>1</v>
      </c>
      <c r="D265" s="278" t="s">
        <v>296</v>
      </c>
      <c r="E265" s="17" t="s">
        <v>1</v>
      </c>
      <c r="F265" s="279">
        <v>0</v>
      </c>
      <c r="G265" s="34"/>
      <c r="H265" s="39"/>
    </row>
    <row r="266" spans="1:8" s="2" customFormat="1" ht="16.899999999999999" customHeight="1">
      <c r="A266" s="34"/>
      <c r="B266" s="39"/>
      <c r="C266" s="278" t="s">
        <v>1</v>
      </c>
      <c r="D266" s="278" t="s">
        <v>297</v>
      </c>
      <c r="E266" s="17" t="s">
        <v>1</v>
      </c>
      <c r="F266" s="279">
        <v>116</v>
      </c>
      <c r="G266" s="34"/>
      <c r="H266" s="39"/>
    </row>
    <row r="267" spans="1:8" s="2" customFormat="1" ht="16.899999999999999" customHeight="1">
      <c r="A267" s="34"/>
      <c r="B267" s="39"/>
      <c r="C267" s="278" t="s">
        <v>150</v>
      </c>
      <c r="D267" s="278" t="s">
        <v>298</v>
      </c>
      <c r="E267" s="17" t="s">
        <v>1</v>
      </c>
      <c r="F267" s="279">
        <v>462.41800000000001</v>
      </c>
      <c r="G267" s="34"/>
      <c r="H267" s="39"/>
    </row>
    <row r="268" spans="1:8" s="2" customFormat="1" ht="16.899999999999999" customHeight="1">
      <c r="A268" s="34"/>
      <c r="B268" s="39"/>
      <c r="C268" s="280" t="s">
        <v>1710</v>
      </c>
      <c r="D268" s="34"/>
      <c r="E268" s="34"/>
      <c r="F268" s="34"/>
      <c r="G268" s="34"/>
      <c r="H268" s="39"/>
    </row>
    <row r="269" spans="1:8" s="2" customFormat="1" ht="16.899999999999999" customHeight="1">
      <c r="A269" s="34"/>
      <c r="B269" s="39"/>
      <c r="C269" s="278" t="s">
        <v>403</v>
      </c>
      <c r="D269" s="278" t="s">
        <v>1723</v>
      </c>
      <c r="E269" s="17" t="s">
        <v>135</v>
      </c>
      <c r="F269" s="279">
        <v>462.41800000000001</v>
      </c>
      <c r="G269" s="34"/>
      <c r="H269" s="39"/>
    </row>
    <row r="270" spans="1:8" s="2" customFormat="1" ht="22.5">
      <c r="A270" s="34"/>
      <c r="B270" s="39"/>
      <c r="C270" s="278" t="s">
        <v>341</v>
      </c>
      <c r="D270" s="278" t="s">
        <v>1712</v>
      </c>
      <c r="E270" s="17" t="s">
        <v>135</v>
      </c>
      <c r="F270" s="279">
        <v>1042.653</v>
      </c>
      <c r="G270" s="34"/>
      <c r="H270" s="39"/>
    </row>
    <row r="271" spans="1:8" s="2" customFormat="1" ht="22.5">
      <c r="A271" s="34"/>
      <c r="B271" s="39"/>
      <c r="C271" s="278" t="s">
        <v>347</v>
      </c>
      <c r="D271" s="278" t="s">
        <v>1713</v>
      </c>
      <c r="E271" s="17" t="s">
        <v>135</v>
      </c>
      <c r="F271" s="279">
        <v>5213.2650000000003</v>
      </c>
      <c r="G271" s="34"/>
      <c r="H271" s="39"/>
    </row>
    <row r="272" spans="1:8" s="2" customFormat="1" ht="16.899999999999999" customHeight="1">
      <c r="A272" s="34"/>
      <c r="B272" s="39"/>
      <c r="C272" s="278" t="s">
        <v>352</v>
      </c>
      <c r="D272" s="278" t="s">
        <v>1714</v>
      </c>
      <c r="E272" s="17" t="s">
        <v>135</v>
      </c>
      <c r="F272" s="279">
        <v>1042.653</v>
      </c>
      <c r="G272" s="34"/>
      <c r="H272" s="39"/>
    </row>
    <row r="273" spans="1:8" s="2" customFormat="1" ht="16.899999999999999" customHeight="1">
      <c r="A273" s="34"/>
      <c r="B273" s="39"/>
      <c r="C273" s="278" t="s">
        <v>357</v>
      </c>
      <c r="D273" s="278" t="s">
        <v>1715</v>
      </c>
      <c r="E273" s="17" t="s">
        <v>359</v>
      </c>
      <c r="F273" s="279">
        <v>1876.7750000000001</v>
      </c>
      <c r="G273" s="34"/>
      <c r="H273" s="39"/>
    </row>
    <row r="274" spans="1:8" s="2" customFormat="1" ht="16.899999999999999" customHeight="1">
      <c r="A274" s="34"/>
      <c r="B274" s="39"/>
      <c r="C274" s="278" t="s">
        <v>364</v>
      </c>
      <c r="D274" s="278" t="s">
        <v>1716</v>
      </c>
      <c r="E274" s="17" t="s">
        <v>135</v>
      </c>
      <c r="F274" s="279">
        <v>1042.653</v>
      </c>
      <c r="G274" s="34"/>
      <c r="H274" s="39"/>
    </row>
    <row r="275" spans="1:8" s="2" customFormat="1" ht="16.899999999999999" customHeight="1">
      <c r="A275" s="34"/>
      <c r="B275" s="39"/>
      <c r="C275" s="278" t="s">
        <v>369</v>
      </c>
      <c r="D275" s="278" t="s">
        <v>1717</v>
      </c>
      <c r="E275" s="17" t="s">
        <v>135</v>
      </c>
      <c r="F275" s="279">
        <v>802.86599999999999</v>
      </c>
      <c r="G275" s="34"/>
      <c r="H275" s="39"/>
    </row>
    <row r="276" spans="1:8" s="2" customFormat="1" ht="26.45" customHeight="1">
      <c r="A276" s="34"/>
      <c r="B276" s="39"/>
      <c r="C276" s="273" t="s">
        <v>1724</v>
      </c>
      <c r="D276" s="273" t="s">
        <v>95</v>
      </c>
      <c r="E276" s="34"/>
      <c r="F276" s="34"/>
      <c r="G276" s="34"/>
      <c r="H276" s="39"/>
    </row>
    <row r="277" spans="1:8" s="2" customFormat="1" ht="16.899999999999999" customHeight="1">
      <c r="A277" s="34"/>
      <c r="B277" s="39"/>
      <c r="C277" s="274" t="s">
        <v>144</v>
      </c>
      <c r="D277" s="275" t="s">
        <v>145</v>
      </c>
      <c r="E277" s="276" t="s">
        <v>135</v>
      </c>
      <c r="F277" s="277">
        <v>2.4</v>
      </c>
      <c r="G277" s="34"/>
      <c r="H277" s="39"/>
    </row>
    <row r="278" spans="1:8" s="2" customFormat="1" ht="16.899999999999999" customHeight="1">
      <c r="A278" s="34"/>
      <c r="B278" s="39"/>
      <c r="C278" s="278" t="s">
        <v>144</v>
      </c>
      <c r="D278" s="278" t="s">
        <v>608</v>
      </c>
      <c r="E278" s="17" t="s">
        <v>1</v>
      </c>
      <c r="F278" s="279">
        <v>2.4</v>
      </c>
      <c r="G278" s="34"/>
      <c r="H278" s="39"/>
    </row>
    <row r="279" spans="1:8" s="2" customFormat="1" ht="16.899999999999999" customHeight="1">
      <c r="A279" s="34"/>
      <c r="B279" s="39"/>
      <c r="C279" s="280" t="s">
        <v>1710</v>
      </c>
      <c r="D279" s="34"/>
      <c r="E279" s="34"/>
      <c r="F279" s="34"/>
      <c r="G279" s="34"/>
      <c r="H279" s="39"/>
    </row>
    <row r="280" spans="1:8" s="2" customFormat="1" ht="16.899999999999999" customHeight="1">
      <c r="A280" s="34"/>
      <c r="B280" s="39"/>
      <c r="C280" s="278" t="s">
        <v>441</v>
      </c>
      <c r="D280" s="278" t="s">
        <v>1711</v>
      </c>
      <c r="E280" s="17" t="s">
        <v>135</v>
      </c>
      <c r="F280" s="279">
        <v>2.4</v>
      </c>
      <c r="G280" s="34"/>
      <c r="H280" s="39"/>
    </row>
    <row r="281" spans="1:8" s="2" customFormat="1" ht="16.899999999999999" customHeight="1">
      <c r="A281" s="34"/>
      <c r="B281" s="39"/>
      <c r="C281" s="278" t="s">
        <v>369</v>
      </c>
      <c r="D281" s="278" t="s">
        <v>1717</v>
      </c>
      <c r="E281" s="17" t="s">
        <v>135</v>
      </c>
      <c r="F281" s="279">
        <v>68</v>
      </c>
      <c r="G281" s="34"/>
      <c r="H281" s="39"/>
    </row>
    <row r="282" spans="1:8" s="2" customFormat="1" ht="16.899999999999999" customHeight="1">
      <c r="A282" s="34"/>
      <c r="B282" s="39"/>
      <c r="C282" s="278" t="s">
        <v>599</v>
      </c>
      <c r="D282" s="278" t="s">
        <v>600</v>
      </c>
      <c r="E282" s="17" t="s">
        <v>359</v>
      </c>
      <c r="F282" s="279">
        <v>68</v>
      </c>
      <c r="G282" s="34"/>
      <c r="H282" s="39"/>
    </row>
    <row r="283" spans="1:8" s="2" customFormat="1" ht="16.899999999999999" customHeight="1">
      <c r="A283" s="34"/>
      <c r="B283" s="39"/>
      <c r="C283" s="274" t="s">
        <v>147</v>
      </c>
      <c r="D283" s="275" t="s">
        <v>148</v>
      </c>
      <c r="E283" s="276" t="s">
        <v>135</v>
      </c>
      <c r="F283" s="277">
        <v>57.6</v>
      </c>
      <c r="G283" s="34"/>
      <c r="H283" s="39"/>
    </row>
    <row r="284" spans="1:8" s="2" customFormat="1" ht="16.899999999999999" customHeight="1">
      <c r="A284" s="34"/>
      <c r="B284" s="39"/>
      <c r="C284" s="278" t="s">
        <v>147</v>
      </c>
      <c r="D284" s="278" t="s">
        <v>603</v>
      </c>
      <c r="E284" s="17" t="s">
        <v>1</v>
      </c>
      <c r="F284" s="279">
        <v>57.6</v>
      </c>
      <c r="G284" s="34"/>
      <c r="H284" s="39"/>
    </row>
    <row r="285" spans="1:8" s="2" customFormat="1" ht="16.899999999999999" customHeight="1">
      <c r="A285" s="34"/>
      <c r="B285" s="39"/>
      <c r="C285" s="280" t="s">
        <v>1710</v>
      </c>
      <c r="D285" s="34"/>
      <c r="E285" s="34"/>
      <c r="F285" s="34"/>
      <c r="G285" s="34"/>
      <c r="H285" s="39"/>
    </row>
    <row r="286" spans="1:8" s="2" customFormat="1" ht="16.899999999999999" customHeight="1">
      <c r="A286" s="34"/>
      <c r="B286" s="39"/>
      <c r="C286" s="278" t="s">
        <v>377</v>
      </c>
      <c r="D286" s="278" t="s">
        <v>1718</v>
      </c>
      <c r="E286" s="17" t="s">
        <v>135</v>
      </c>
      <c r="F286" s="279">
        <v>54.383000000000003</v>
      </c>
      <c r="G286" s="34"/>
      <c r="H286" s="39"/>
    </row>
    <row r="287" spans="1:8" s="2" customFormat="1" ht="16.899999999999999" customHeight="1">
      <c r="A287" s="34"/>
      <c r="B287" s="39"/>
      <c r="C287" s="278" t="s">
        <v>369</v>
      </c>
      <c r="D287" s="278" t="s">
        <v>1717</v>
      </c>
      <c r="E287" s="17" t="s">
        <v>135</v>
      </c>
      <c r="F287" s="279">
        <v>68</v>
      </c>
      <c r="G287" s="34"/>
      <c r="H287" s="39"/>
    </row>
    <row r="288" spans="1:8" s="2" customFormat="1" ht="16.899999999999999" customHeight="1">
      <c r="A288" s="34"/>
      <c r="B288" s="39"/>
      <c r="C288" s="278" t="s">
        <v>599</v>
      </c>
      <c r="D288" s="278" t="s">
        <v>600</v>
      </c>
      <c r="E288" s="17" t="s">
        <v>359</v>
      </c>
      <c r="F288" s="279">
        <v>68</v>
      </c>
      <c r="G288" s="34"/>
      <c r="H288" s="39"/>
    </row>
    <row r="289" spans="1:8" s="2" customFormat="1" ht="16.899999999999999" customHeight="1">
      <c r="A289" s="34"/>
      <c r="B289" s="39"/>
      <c r="C289" s="274" t="s">
        <v>133</v>
      </c>
      <c r="D289" s="275" t="s">
        <v>134</v>
      </c>
      <c r="E289" s="276" t="s">
        <v>135</v>
      </c>
      <c r="F289" s="277">
        <v>128</v>
      </c>
      <c r="G289" s="34"/>
      <c r="H289" s="39"/>
    </row>
    <row r="290" spans="1:8" s="2" customFormat="1" ht="16.899999999999999" customHeight="1">
      <c r="A290" s="34"/>
      <c r="B290" s="39"/>
      <c r="C290" s="278" t="s">
        <v>1</v>
      </c>
      <c r="D290" s="278" t="s">
        <v>588</v>
      </c>
      <c r="E290" s="17" t="s">
        <v>1</v>
      </c>
      <c r="F290" s="279">
        <v>0</v>
      </c>
      <c r="G290" s="34"/>
      <c r="H290" s="39"/>
    </row>
    <row r="291" spans="1:8" s="2" customFormat="1" ht="16.899999999999999" customHeight="1">
      <c r="A291" s="34"/>
      <c r="B291" s="39"/>
      <c r="C291" s="278" t="s">
        <v>1</v>
      </c>
      <c r="D291" s="278" t="s">
        <v>589</v>
      </c>
      <c r="E291" s="17" t="s">
        <v>1</v>
      </c>
      <c r="F291" s="279">
        <v>128</v>
      </c>
      <c r="G291" s="34"/>
      <c r="H291" s="39"/>
    </row>
    <row r="292" spans="1:8" s="2" customFormat="1" ht="16.899999999999999" customHeight="1">
      <c r="A292" s="34"/>
      <c r="B292" s="39"/>
      <c r="C292" s="278" t="s">
        <v>133</v>
      </c>
      <c r="D292" s="278" t="s">
        <v>298</v>
      </c>
      <c r="E292" s="17" t="s">
        <v>1</v>
      </c>
      <c r="F292" s="279">
        <v>128</v>
      </c>
      <c r="G292" s="34"/>
      <c r="H292" s="39"/>
    </row>
    <row r="293" spans="1:8" s="2" customFormat="1" ht="16.899999999999999" customHeight="1">
      <c r="A293" s="34"/>
      <c r="B293" s="39"/>
      <c r="C293" s="280" t="s">
        <v>1710</v>
      </c>
      <c r="D293" s="34"/>
      <c r="E293" s="34"/>
      <c r="F293" s="34"/>
      <c r="G293" s="34"/>
      <c r="H293" s="39"/>
    </row>
    <row r="294" spans="1:8" s="2" customFormat="1" ht="22.5">
      <c r="A294" s="34"/>
      <c r="B294" s="39"/>
      <c r="C294" s="278" t="s">
        <v>584</v>
      </c>
      <c r="D294" s="278" t="s">
        <v>1725</v>
      </c>
      <c r="E294" s="17" t="s">
        <v>135</v>
      </c>
      <c r="F294" s="279">
        <v>128</v>
      </c>
      <c r="G294" s="34"/>
      <c r="H294" s="39"/>
    </row>
    <row r="295" spans="1:8" s="2" customFormat="1" ht="16.899999999999999" customHeight="1">
      <c r="A295" s="34"/>
      <c r="B295" s="39"/>
      <c r="C295" s="278" t="s">
        <v>299</v>
      </c>
      <c r="D295" s="278" t="s">
        <v>1722</v>
      </c>
      <c r="E295" s="17" t="s">
        <v>135</v>
      </c>
      <c r="F295" s="279">
        <v>12.8</v>
      </c>
      <c r="G295" s="34"/>
      <c r="H295" s="39"/>
    </row>
    <row r="296" spans="1:8" s="2" customFormat="1" ht="22.5">
      <c r="A296" s="34"/>
      <c r="B296" s="39"/>
      <c r="C296" s="278" t="s">
        <v>341</v>
      </c>
      <c r="D296" s="278" t="s">
        <v>1712</v>
      </c>
      <c r="E296" s="17" t="s">
        <v>135</v>
      </c>
      <c r="F296" s="279">
        <v>128</v>
      </c>
      <c r="G296" s="34"/>
      <c r="H296" s="39"/>
    </row>
    <row r="297" spans="1:8" s="2" customFormat="1" ht="22.5">
      <c r="A297" s="34"/>
      <c r="B297" s="39"/>
      <c r="C297" s="278" t="s">
        <v>347</v>
      </c>
      <c r="D297" s="278" t="s">
        <v>1713</v>
      </c>
      <c r="E297" s="17" t="s">
        <v>135</v>
      </c>
      <c r="F297" s="279">
        <v>640</v>
      </c>
      <c r="G297" s="34"/>
      <c r="H297" s="39"/>
    </row>
    <row r="298" spans="1:8" s="2" customFormat="1" ht="16.899999999999999" customHeight="1">
      <c r="A298" s="34"/>
      <c r="B298" s="39"/>
      <c r="C298" s="278" t="s">
        <v>357</v>
      </c>
      <c r="D298" s="278" t="s">
        <v>1715</v>
      </c>
      <c r="E298" s="17" t="s">
        <v>359</v>
      </c>
      <c r="F298" s="279">
        <v>230.4</v>
      </c>
      <c r="G298" s="34"/>
      <c r="H298" s="39"/>
    </row>
    <row r="299" spans="1:8" s="2" customFormat="1" ht="16.899999999999999" customHeight="1">
      <c r="A299" s="34"/>
      <c r="B299" s="39"/>
      <c r="C299" s="278" t="s">
        <v>364</v>
      </c>
      <c r="D299" s="278" t="s">
        <v>1716</v>
      </c>
      <c r="E299" s="17" t="s">
        <v>135</v>
      </c>
      <c r="F299" s="279">
        <v>128</v>
      </c>
      <c r="G299" s="34"/>
      <c r="H299" s="39"/>
    </row>
    <row r="300" spans="1:8" s="2" customFormat="1" ht="16.899999999999999" customHeight="1">
      <c r="A300" s="34"/>
      <c r="B300" s="39"/>
      <c r="C300" s="278" t="s">
        <v>369</v>
      </c>
      <c r="D300" s="278" t="s">
        <v>1717</v>
      </c>
      <c r="E300" s="17" t="s">
        <v>135</v>
      </c>
      <c r="F300" s="279">
        <v>68</v>
      </c>
      <c r="G300" s="34"/>
      <c r="H300" s="39"/>
    </row>
    <row r="301" spans="1:8" s="2" customFormat="1" ht="16.899999999999999" customHeight="1">
      <c r="A301" s="34"/>
      <c r="B301" s="39"/>
      <c r="C301" s="278" t="s">
        <v>599</v>
      </c>
      <c r="D301" s="278" t="s">
        <v>600</v>
      </c>
      <c r="E301" s="17" t="s">
        <v>359</v>
      </c>
      <c r="F301" s="279">
        <v>68</v>
      </c>
      <c r="G301" s="34"/>
      <c r="H301" s="39"/>
    </row>
    <row r="302" spans="1:8" s="2" customFormat="1" ht="16.899999999999999" customHeight="1">
      <c r="A302" s="34"/>
      <c r="B302" s="39"/>
      <c r="C302" s="274" t="s">
        <v>137</v>
      </c>
      <c r="D302" s="275" t="s">
        <v>138</v>
      </c>
      <c r="E302" s="276" t="s">
        <v>135</v>
      </c>
      <c r="F302" s="277">
        <v>147.08000000000001</v>
      </c>
      <c r="G302" s="34"/>
      <c r="H302" s="39"/>
    </row>
    <row r="303" spans="1:8" s="2" customFormat="1" ht="16.899999999999999" customHeight="1">
      <c r="A303" s="34"/>
      <c r="B303" s="39"/>
      <c r="C303" s="278" t="s">
        <v>1</v>
      </c>
      <c r="D303" s="278" t="s">
        <v>826</v>
      </c>
      <c r="E303" s="17" t="s">
        <v>1</v>
      </c>
      <c r="F303" s="279">
        <v>0</v>
      </c>
      <c r="G303" s="34"/>
      <c r="H303" s="39"/>
    </row>
    <row r="304" spans="1:8" s="2" customFormat="1" ht="16.899999999999999" customHeight="1">
      <c r="A304" s="34"/>
      <c r="B304" s="39"/>
      <c r="C304" s="278" t="s">
        <v>1</v>
      </c>
      <c r="D304" s="278" t="s">
        <v>827</v>
      </c>
      <c r="E304" s="17" t="s">
        <v>1</v>
      </c>
      <c r="F304" s="279">
        <v>0</v>
      </c>
      <c r="G304" s="34"/>
      <c r="H304" s="39"/>
    </row>
    <row r="305" spans="1:8" s="2" customFormat="1" ht="16.899999999999999" customHeight="1">
      <c r="A305" s="34"/>
      <c r="B305" s="39"/>
      <c r="C305" s="278" t="s">
        <v>1</v>
      </c>
      <c r="D305" s="278" t="s">
        <v>828</v>
      </c>
      <c r="E305" s="17" t="s">
        <v>1</v>
      </c>
      <c r="F305" s="279">
        <v>0</v>
      </c>
      <c r="G305" s="34"/>
      <c r="H305" s="39"/>
    </row>
    <row r="306" spans="1:8" s="2" customFormat="1" ht="16.899999999999999" customHeight="1">
      <c r="A306" s="34"/>
      <c r="B306" s="39"/>
      <c r="C306" s="278" t="s">
        <v>1</v>
      </c>
      <c r="D306" s="278" t="s">
        <v>829</v>
      </c>
      <c r="E306" s="17" t="s">
        <v>1</v>
      </c>
      <c r="F306" s="279">
        <v>5.68</v>
      </c>
      <c r="G306" s="34"/>
      <c r="H306" s="39"/>
    </row>
    <row r="307" spans="1:8" s="2" customFormat="1" ht="16.899999999999999" customHeight="1">
      <c r="A307" s="34"/>
      <c r="B307" s="39"/>
      <c r="C307" s="278" t="s">
        <v>1</v>
      </c>
      <c r="D307" s="278" t="s">
        <v>830</v>
      </c>
      <c r="E307" s="17" t="s">
        <v>1</v>
      </c>
      <c r="F307" s="279">
        <v>0</v>
      </c>
      <c r="G307" s="34"/>
      <c r="H307" s="39"/>
    </row>
    <row r="308" spans="1:8" s="2" customFormat="1" ht="16.899999999999999" customHeight="1">
      <c r="A308" s="34"/>
      <c r="B308" s="39"/>
      <c r="C308" s="278" t="s">
        <v>1</v>
      </c>
      <c r="D308" s="278" t="s">
        <v>831</v>
      </c>
      <c r="E308" s="17" t="s">
        <v>1</v>
      </c>
      <c r="F308" s="279">
        <v>6</v>
      </c>
      <c r="G308" s="34"/>
      <c r="H308" s="39"/>
    </row>
    <row r="309" spans="1:8" s="2" customFormat="1" ht="16.899999999999999" customHeight="1">
      <c r="A309" s="34"/>
      <c r="B309" s="39"/>
      <c r="C309" s="278" t="s">
        <v>1</v>
      </c>
      <c r="D309" s="278" t="s">
        <v>832</v>
      </c>
      <c r="E309" s="17" t="s">
        <v>1</v>
      </c>
      <c r="F309" s="279">
        <v>0</v>
      </c>
      <c r="G309" s="34"/>
      <c r="H309" s="39"/>
    </row>
    <row r="310" spans="1:8" s="2" customFormat="1" ht="16.899999999999999" customHeight="1">
      <c r="A310" s="34"/>
      <c r="B310" s="39"/>
      <c r="C310" s="278" t="s">
        <v>1</v>
      </c>
      <c r="D310" s="278" t="s">
        <v>833</v>
      </c>
      <c r="E310" s="17" t="s">
        <v>1</v>
      </c>
      <c r="F310" s="279">
        <v>6.6</v>
      </c>
      <c r="G310" s="34"/>
      <c r="H310" s="39"/>
    </row>
    <row r="311" spans="1:8" s="2" customFormat="1" ht="16.899999999999999" customHeight="1">
      <c r="A311" s="34"/>
      <c r="B311" s="39"/>
      <c r="C311" s="278" t="s">
        <v>1</v>
      </c>
      <c r="D311" s="278" t="s">
        <v>834</v>
      </c>
      <c r="E311" s="17" t="s">
        <v>1</v>
      </c>
      <c r="F311" s="279">
        <v>0</v>
      </c>
      <c r="G311" s="34"/>
      <c r="H311" s="39"/>
    </row>
    <row r="312" spans="1:8" s="2" customFormat="1" ht="16.899999999999999" customHeight="1">
      <c r="A312" s="34"/>
      <c r="B312" s="39"/>
      <c r="C312" s="278" t="s">
        <v>1</v>
      </c>
      <c r="D312" s="278" t="s">
        <v>835</v>
      </c>
      <c r="E312" s="17" t="s">
        <v>1</v>
      </c>
      <c r="F312" s="279">
        <v>6.84</v>
      </c>
      <c r="G312" s="34"/>
      <c r="H312" s="39"/>
    </row>
    <row r="313" spans="1:8" s="2" customFormat="1" ht="16.899999999999999" customHeight="1">
      <c r="A313" s="34"/>
      <c r="B313" s="39"/>
      <c r="C313" s="278" t="s">
        <v>1</v>
      </c>
      <c r="D313" s="278" t="s">
        <v>836</v>
      </c>
      <c r="E313" s="17" t="s">
        <v>1</v>
      </c>
      <c r="F313" s="279">
        <v>0</v>
      </c>
      <c r="G313" s="34"/>
      <c r="H313" s="39"/>
    </row>
    <row r="314" spans="1:8" s="2" customFormat="1" ht="16.899999999999999" customHeight="1">
      <c r="A314" s="34"/>
      <c r="B314" s="39"/>
      <c r="C314" s="278" t="s">
        <v>1</v>
      </c>
      <c r="D314" s="278" t="s">
        <v>837</v>
      </c>
      <c r="E314" s="17" t="s">
        <v>1</v>
      </c>
      <c r="F314" s="279">
        <v>6.92</v>
      </c>
      <c r="G314" s="34"/>
      <c r="H314" s="39"/>
    </row>
    <row r="315" spans="1:8" s="2" customFormat="1" ht="16.899999999999999" customHeight="1">
      <c r="A315" s="34"/>
      <c r="B315" s="39"/>
      <c r="C315" s="278" t="s">
        <v>1</v>
      </c>
      <c r="D315" s="278" t="s">
        <v>838</v>
      </c>
      <c r="E315" s="17" t="s">
        <v>1</v>
      </c>
      <c r="F315" s="279">
        <v>0</v>
      </c>
      <c r="G315" s="34"/>
      <c r="H315" s="39"/>
    </row>
    <row r="316" spans="1:8" s="2" customFormat="1" ht="16.899999999999999" customHeight="1">
      <c r="A316" s="34"/>
      <c r="B316" s="39"/>
      <c r="C316" s="278" t="s">
        <v>1</v>
      </c>
      <c r="D316" s="278" t="s">
        <v>839</v>
      </c>
      <c r="E316" s="17" t="s">
        <v>1</v>
      </c>
      <c r="F316" s="279">
        <v>7</v>
      </c>
      <c r="G316" s="34"/>
      <c r="H316" s="39"/>
    </row>
    <row r="317" spans="1:8" s="2" customFormat="1" ht="16.899999999999999" customHeight="1">
      <c r="A317" s="34"/>
      <c r="B317" s="39"/>
      <c r="C317" s="278" t="s">
        <v>1</v>
      </c>
      <c r="D317" s="278" t="s">
        <v>840</v>
      </c>
      <c r="E317" s="17" t="s">
        <v>1</v>
      </c>
      <c r="F317" s="279">
        <v>0</v>
      </c>
      <c r="G317" s="34"/>
      <c r="H317" s="39"/>
    </row>
    <row r="318" spans="1:8" s="2" customFormat="1" ht="16.899999999999999" customHeight="1">
      <c r="A318" s="34"/>
      <c r="B318" s="39"/>
      <c r="C318" s="278" t="s">
        <v>1</v>
      </c>
      <c r="D318" s="278" t="s">
        <v>841</v>
      </c>
      <c r="E318" s="17" t="s">
        <v>1</v>
      </c>
      <c r="F318" s="279">
        <v>4.2</v>
      </c>
      <c r="G318" s="34"/>
      <c r="H318" s="39"/>
    </row>
    <row r="319" spans="1:8" s="2" customFormat="1" ht="16.899999999999999" customHeight="1">
      <c r="A319" s="34"/>
      <c r="B319" s="39"/>
      <c r="C319" s="278" t="s">
        <v>1</v>
      </c>
      <c r="D319" s="278" t="s">
        <v>842</v>
      </c>
      <c r="E319" s="17" t="s">
        <v>1</v>
      </c>
      <c r="F319" s="279">
        <v>0</v>
      </c>
      <c r="G319" s="34"/>
      <c r="H319" s="39"/>
    </row>
    <row r="320" spans="1:8" s="2" customFormat="1" ht="16.899999999999999" customHeight="1">
      <c r="A320" s="34"/>
      <c r="B320" s="39"/>
      <c r="C320" s="278" t="s">
        <v>1</v>
      </c>
      <c r="D320" s="278" t="s">
        <v>843</v>
      </c>
      <c r="E320" s="17" t="s">
        <v>1</v>
      </c>
      <c r="F320" s="279">
        <v>2</v>
      </c>
      <c r="G320" s="34"/>
      <c r="H320" s="39"/>
    </row>
    <row r="321" spans="1:8" s="2" customFormat="1" ht="16.899999999999999" customHeight="1">
      <c r="A321" s="34"/>
      <c r="B321" s="39"/>
      <c r="C321" s="278" t="s">
        <v>1</v>
      </c>
      <c r="D321" s="278" t="s">
        <v>844</v>
      </c>
      <c r="E321" s="17" t="s">
        <v>1</v>
      </c>
      <c r="F321" s="279">
        <v>0</v>
      </c>
      <c r="G321" s="34"/>
      <c r="H321" s="39"/>
    </row>
    <row r="322" spans="1:8" s="2" customFormat="1" ht="16.899999999999999" customHeight="1">
      <c r="A322" s="34"/>
      <c r="B322" s="39"/>
      <c r="C322" s="278" t="s">
        <v>1</v>
      </c>
      <c r="D322" s="278" t="s">
        <v>845</v>
      </c>
      <c r="E322" s="17" t="s">
        <v>1</v>
      </c>
      <c r="F322" s="279">
        <v>6.24</v>
      </c>
      <c r="G322" s="34"/>
      <c r="H322" s="39"/>
    </row>
    <row r="323" spans="1:8" s="2" customFormat="1" ht="16.899999999999999" customHeight="1">
      <c r="A323" s="34"/>
      <c r="B323" s="39"/>
      <c r="C323" s="278" t="s">
        <v>1</v>
      </c>
      <c r="D323" s="278" t="s">
        <v>846</v>
      </c>
      <c r="E323" s="17" t="s">
        <v>1</v>
      </c>
      <c r="F323" s="279">
        <v>0</v>
      </c>
      <c r="G323" s="34"/>
      <c r="H323" s="39"/>
    </row>
    <row r="324" spans="1:8" s="2" customFormat="1" ht="16.899999999999999" customHeight="1">
      <c r="A324" s="34"/>
      <c r="B324" s="39"/>
      <c r="C324" s="278" t="s">
        <v>1</v>
      </c>
      <c r="D324" s="278" t="s">
        <v>847</v>
      </c>
      <c r="E324" s="17" t="s">
        <v>1</v>
      </c>
      <c r="F324" s="279">
        <v>5.84</v>
      </c>
      <c r="G324" s="34"/>
      <c r="H324" s="39"/>
    </row>
    <row r="325" spans="1:8" s="2" customFormat="1" ht="16.899999999999999" customHeight="1">
      <c r="A325" s="34"/>
      <c r="B325" s="39"/>
      <c r="C325" s="278" t="s">
        <v>1</v>
      </c>
      <c r="D325" s="278" t="s">
        <v>848</v>
      </c>
      <c r="E325" s="17" t="s">
        <v>1</v>
      </c>
      <c r="F325" s="279">
        <v>0</v>
      </c>
      <c r="G325" s="34"/>
      <c r="H325" s="39"/>
    </row>
    <row r="326" spans="1:8" s="2" customFormat="1" ht="16.899999999999999" customHeight="1">
      <c r="A326" s="34"/>
      <c r="B326" s="39"/>
      <c r="C326" s="278" t="s">
        <v>1</v>
      </c>
      <c r="D326" s="278" t="s">
        <v>849</v>
      </c>
      <c r="E326" s="17" t="s">
        <v>1</v>
      </c>
      <c r="F326" s="279">
        <v>5.52</v>
      </c>
      <c r="G326" s="34"/>
      <c r="H326" s="39"/>
    </row>
    <row r="327" spans="1:8" s="2" customFormat="1" ht="16.899999999999999" customHeight="1">
      <c r="A327" s="34"/>
      <c r="B327" s="39"/>
      <c r="C327" s="278" t="s">
        <v>1</v>
      </c>
      <c r="D327" s="278" t="s">
        <v>850</v>
      </c>
      <c r="E327" s="17" t="s">
        <v>1</v>
      </c>
      <c r="F327" s="279">
        <v>0</v>
      </c>
      <c r="G327" s="34"/>
      <c r="H327" s="39"/>
    </row>
    <row r="328" spans="1:8" s="2" customFormat="1" ht="16.899999999999999" customHeight="1">
      <c r="A328" s="34"/>
      <c r="B328" s="39"/>
      <c r="C328" s="278" t="s">
        <v>1</v>
      </c>
      <c r="D328" s="278" t="s">
        <v>851</v>
      </c>
      <c r="E328" s="17" t="s">
        <v>1</v>
      </c>
      <c r="F328" s="279">
        <v>9.6</v>
      </c>
      <c r="G328" s="34"/>
      <c r="H328" s="39"/>
    </row>
    <row r="329" spans="1:8" s="2" customFormat="1" ht="16.899999999999999" customHeight="1">
      <c r="A329" s="34"/>
      <c r="B329" s="39"/>
      <c r="C329" s="278" t="s">
        <v>1</v>
      </c>
      <c r="D329" s="278" t="s">
        <v>852</v>
      </c>
      <c r="E329" s="17" t="s">
        <v>1</v>
      </c>
      <c r="F329" s="279">
        <v>0</v>
      </c>
      <c r="G329" s="34"/>
      <c r="H329" s="39"/>
    </row>
    <row r="330" spans="1:8" s="2" customFormat="1" ht="16.899999999999999" customHeight="1">
      <c r="A330" s="34"/>
      <c r="B330" s="39"/>
      <c r="C330" s="278" t="s">
        <v>1</v>
      </c>
      <c r="D330" s="278" t="s">
        <v>853</v>
      </c>
      <c r="E330" s="17" t="s">
        <v>1</v>
      </c>
      <c r="F330" s="279">
        <v>9.68</v>
      </c>
      <c r="G330" s="34"/>
      <c r="H330" s="39"/>
    </row>
    <row r="331" spans="1:8" s="2" customFormat="1" ht="16.899999999999999" customHeight="1">
      <c r="A331" s="34"/>
      <c r="B331" s="39"/>
      <c r="C331" s="278" t="s">
        <v>1</v>
      </c>
      <c r="D331" s="278" t="s">
        <v>854</v>
      </c>
      <c r="E331" s="17" t="s">
        <v>1</v>
      </c>
      <c r="F331" s="279">
        <v>0</v>
      </c>
      <c r="G331" s="34"/>
      <c r="H331" s="39"/>
    </row>
    <row r="332" spans="1:8" s="2" customFormat="1" ht="16.899999999999999" customHeight="1">
      <c r="A332" s="34"/>
      <c r="B332" s="39"/>
      <c r="C332" s="278" t="s">
        <v>1</v>
      </c>
      <c r="D332" s="278" t="s">
        <v>853</v>
      </c>
      <c r="E332" s="17" t="s">
        <v>1</v>
      </c>
      <c r="F332" s="279">
        <v>9.68</v>
      </c>
      <c r="G332" s="34"/>
      <c r="H332" s="39"/>
    </row>
    <row r="333" spans="1:8" s="2" customFormat="1" ht="16.899999999999999" customHeight="1">
      <c r="A333" s="34"/>
      <c r="B333" s="39"/>
      <c r="C333" s="278" t="s">
        <v>1</v>
      </c>
      <c r="D333" s="278" t="s">
        <v>855</v>
      </c>
      <c r="E333" s="17" t="s">
        <v>1</v>
      </c>
      <c r="F333" s="279">
        <v>0</v>
      </c>
      <c r="G333" s="34"/>
      <c r="H333" s="39"/>
    </row>
    <row r="334" spans="1:8" s="2" customFormat="1" ht="16.899999999999999" customHeight="1">
      <c r="A334" s="34"/>
      <c r="B334" s="39"/>
      <c r="C334" s="278" t="s">
        <v>1</v>
      </c>
      <c r="D334" s="278" t="s">
        <v>853</v>
      </c>
      <c r="E334" s="17" t="s">
        <v>1</v>
      </c>
      <c r="F334" s="279">
        <v>9.68</v>
      </c>
      <c r="G334" s="34"/>
      <c r="H334" s="39"/>
    </row>
    <row r="335" spans="1:8" s="2" customFormat="1" ht="16.899999999999999" customHeight="1">
      <c r="A335" s="34"/>
      <c r="B335" s="39"/>
      <c r="C335" s="278" t="s">
        <v>1</v>
      </c>
      <c r="D335" s="278" t="s">
        <v>856</v>
      </c>
      <c r="E335" s="17" t="s">
        <v>1</v>
      </c>
      <c r="F335" s="279">
        <v>0</v>
      </c>
      <c r="G335" s="34"/>
      <c r="H335" s="39"/>
    </row>
    <row r="336" spans="1:8" s="2" customFormat="1" ht="16.899999999999999" customHeight="1">
      <c r="A336" s="34"/>
      <c r="B336" s="39"/>
      <c r="C336" s="278" t="s">
        <v>1</v>
      </c>
      <c r="D336" s="278" t="s">
        <v>857</v>
      </c>
      <c r="E336" s="17" t="s">
        <v>1</v>
      </c>
      <c r="F336" s="279">
        <v>9.76</v>
      </c>
      <c r="G336" s="34"/>
      <c r="H336" s="39"/>
    </row>
    <row r="337" spans="1:8" s="2" customFormat="1" ht="16.899999999999999" customHeight="1">
      <c r="A337" s="34"/>
      <c r="B337" s="39"/>
      <c r="C337" s="278" t="s">
        <v>1</v>
      </c>
      <c r="D337" s="278" t="s">
        <v>858</v>
      </c>
      <c r="E337" s="17" t="s">
        <v>1</v>
      </c>
      <c r="F337" s="279">
        <v>0</v>
      </c>
      <c r="G337" s="34"/>
      <c r="H337" s="39"/>
    </row>
    <row r="338" spans="1:8" s="2" customFormat="1" ht="16.899999999999999" customHeight="1">
      <c r="A338" s="34"/>
      <c r="B338" s="39"/>
      <c r="C338" s="278" t="s">
        <v>1</v>
      </c>
      <c r="D338" s="278" t="s">
        <v>859</v>
      </c>
      <c r="E338" s="17" t="s">
        <v>1</v>
      </c>
      <c r="F338" s="279">
        <v>8.6</v>
      </c>
      <c r="G338" s="34"/>
      <c r="H338" s="39"/>
    </row>
    <row r="339" spans="1:8" s="2" customFormat="1" ht="16.899999999999999" customHeight="1">
      <c r="A339" s="34"/>
      <c r="B339" s="39"/>
      <c r="C339" s="278" t="s">
        <v>1</v>
      </c>
      <c r="D339" s="278" t="s">
        <v>860</v>
      </c>
      <c r="E339" s="17" t="s">
        <v>1</v>
      </c>
      <c r="F339" s="279">
        <v>0</v>
      </c>
      <c r="G339" s="34"/>
      <c r="H339" s="39"/>
    </row>
    <row r="340" spans="1:8" s="2" customFormat="1" ht="16.899999999999999" customHeight="1">
      <c r="A340" s="34"/>
      <c r="B340" s="39"/>
      <c r="C340" s="278" t="s">
        <v>1</v>
      </c>
      <c r="D340" s="278" t="s">
        <v>861</v>
      </c>
      <c r="E340" s="17" t="s">
        <v>1</v>
      </c>
      <c r="F340" s="279">
        <v>8.08</v>
      </c>
      <c r="G340" s="34"/>
      <c r="H340" s="39"/>
    </row>
    <row r="341" spans="1:8" s="2" customFormat="1" ht="16.899999999999999" customHeight="1">
      <c r="A341" s="34"/>
      <c r="B341" s="39"/>
      <c r="C341" s="278" t="s">
        <v>1</v>
      </c>
      <c r="D341" s="278" t="s">
        <v>862</v>
      </c>
      <c r="E341" s="17" t="s">
        <v>1</v>
      </c>
      <c r="F341" s="279">
        <v>0</v>
      </c>
      <c r="G341" s="34"/>
      <c r="H341" s="39"/>
    </row>
    <row r="342" spans="1:8" s="2" customFormat="1" ht="16.899999999999999" customHeight="1">
      <c r="A342" s="34"/>
      <c r="B342" s="39"/>
      <c r="C342" s="278" t="s">
        <v>1</v>
      </c>
      <c r="D342" s="278" t="s">
        <v>845</v>
      </c>
      <c r="E342" s="17" t="s">
        <v>1</v>
      </c>
      <c r="F342" s="279">
        <v>6.24</v>
      </c>
      <c r="G342" s="34"/>
      <c r="H342" s="39"/>
    </row>
    <row r="343" spans="1:8" s="2" customFormat="1" ht="16.899999999999999" customHeight="1">
      <c r="A343" s="34"/>
      <c r="B343" s="39"/>
      <c r="C343" s="278" t="s">
        <v>1</v>
      </c>
      <c r="D343" s="278" t="s">
        <v>863</v>
      </c>
      <c r="E343" s="17" t="s">
        <v>1</v>
      </c>
      <c r="F343" s="279">
        <v>0</v>
      </c>
      <c r="G343" s="34"/>
      <c r="H343" s="39"/>
    </row>
    <row r="344" spans="1:8" s="2" customFormat="1" ht="16.899999999999999" customHeight="1">
      <c r="A344" s="34"/>
      <c r="B344" s="39"/>
      <c r="C344" s="278" t="s">
        <v>1</v>
      </c>
      <c r="D344" s="278" t="s">
        <v>864</v>
      </c>
      <c r="E344" s="17" t="s">
        <v>1</v>
      </c>
      <c r="F344" s="279">
        <v>6.52</v>
      </c>
      <c r="G344" s="34"/>
      <c r="H344" s="39"/>
    </row>
    <row r="345" spans="1:8" s="2" customFormat="1" ht="16.899999999999999" customHeight="1">
      <c r="A345" s="34"/>
      <c r="B345" s="39"/>
      <c r="C345" s="278" t="s">
        <v>1</v>
      </c>
      <c r="D345" s="278" t="s">
        <v>865</v>
      </c>
      <c r="E345" s="17" t="s">
        <v>1</v>
      </c>
      <c r="F345" s="279">
        <v>0</v>
      </c>
      <c r="G345" s="34"/>
      <c r="H345" s="39"/>
    </row>
    <row r="346" spans="1:8" s="2" customFormat="1" ht="16.899999999999999" customHeight="1">
      <c r="A346" s="34"/>
      <c r="B346" s="39"/>
      <c r="C346" s="278" t="s">
        <v>1</v>
      </c>
      <c r="D346" s="278" t="s">
        <v>866</v>
      </c>
      <c r="E346" s="17" t="s">
        <v>1</v>
      </c>
      <c r="F346" s="279">
        <v>6.4</v>
      </c>
      <c r="G346" s="34"/>
      <c r="H346" s="39"/>
    </row>
    <row r="347" spans="1:8" s="2" customFormat="1" ht="16.899999999999999" customHeight="1">
      <c r="A347" s="34"/>
      <c r="B347" s="39"/>
      <c r="C347" s="278" t="s">
        <v>137</v>
      </c>
      <c r="D347" s="278" t="s">
        <v>298</v>
      </c>
      <c r="E347" s="17" t="s">
        <v>1</v>
      </c>
      <c r="F347" s="279">
        <v>147.08000000000001</v>
      </c>
      <c r="G347" s="34"/>
      <c r="H347" s="39"/>
    </row>
    <row r="348" spans="1:8" s="2" customFormat="1" ht="16.899999999999999" customHeight="1">
      <c r="A348" s="34"/>
      <c r="B348" s="39"/>
      <c r="C348" s="274" t="s">
        <v>769</v>
      </c>
      <c r="D348" s="275" t="s">
        <v>770</v>
      </c>
      <c r="E348" s="276" t="s">
        <v>135</v>
      </c>
      <c r="F348" s="277">
        <v>30.088999999999999</v>
      </c>
      <c r="G348" s="34"/>
      <c r="H348" s="39"/>
    </row>
    <row r="349" spans="1:8" s="2" customFormat="1" ht="16.899999999999999" customHeight="1">
      <c r="A349" s="34"/>
      <c r="B349" s="39"/>
      <c r="C349" s="278" t="s">
        <v>1</v>
      </c>
      <c r="D349" s="278" t="s">
        <v>867</v>
      </c>
      <c r="E349" s="17" t="s">
        <v>1</v>
      </c>
      <c r="F349" s="279">
        <v>0</v>
      </c>
      <c r="G349" s="34"/>
      <c r="H349" s="39"/>
    </row>
    <row r="350" spans="1:8" s="2" customFormat="1" ht="22.5">
      <c r="A350" s="34"/>
      <c r="B350" s="39"/>
      <c r="C350" s="278" t="s">
        <v>769</v>
      </c>
      <c r="D350" s="278" t="s">
        <v>868</v>
      </c>
      <c r="E350" s="17" t="s">
        <v>1</v>
      </c>
      <c r="F350" s="279">
        <v>30.088999999999999</v>
      </c>
      <c r="G350" s="34"/>
      <c r="H350" s="39"/>
    </row>
    <row r="351" spans="1:8" s="2" customFormat="1" ht="26.45" customHeight="1">
      <c r="A351" s="34"/>
      <c r="B351" s="39"/>
      <c r="C351" s="273" t="s">
        <v>1726</v>
      </c>
      <c r="D351" s="273" t="s">
        <v>101</v>
      </c>
      <c r="E351" s="34"/>
      <c r="F351" s="34"/>
      <c r="G351" s="34"/>
      <c r="H351" s="39"/>
    </row>
    <row r="352" spans="1:8" s="2" customFormat="1" ht="16.899999999999999" customHeight="1">
      <c r="A352" s="34"/>
      <c r="B352" s="39"/>
      <c r="C352" s="274" t="s">
        <v>144</v>
      </c>
      <c r="D352" s="275" t="s">
        <v>145</v>
      </c>
      <c r="E352" s="276" t="s">
        <v>135</v>
      </c>
      <c r="F352" s="277">
        <v>89.22</v>
      </c>
      <c r="G352" s="34"/>
      <c r="H352" s="39"/>
    </row>
    <row r="353" spans="1:8" s="2" customFormat="1" ht="16.899999999999999" customHeight="1">
      <c r="A353" s="34"/>
      <c r="B353" s="39"/>
      <c r="C353" s="278" t="s">
        <v>1</v>
      </c>
      <c r="D353" s="278" t="s">
        <v>1167</v>
      </c>
      <c r="E353" s="17" t="s">
        <v>1</v>
      </c>
      <c r="F353" s="279">
        <v>0</v>
      </c>
      <c r="G353" s="34"/>
      <c r="H353" s="39"/>
    </row>
    <row r="354" spans="1:8" s="2" customFormat="1" ht="16.899999999999999" customHeight="1">
      <c r="A354" s="34"/>
      <c r="B354" s="39"/>
      <c r="C354" s="278" t="s">
        <v>1</v>
      </c>
      <c r="D354" s="278" t="s">
        <v>1594</v>
      </c>
      <c r="E354" s="17" t="s">
        <v>1</v>
      </c>
      <c r="F354" s="279">
        <v>29.34</v>
      </c>
      <c r="G354" s="34"/>
      <c r="H354" s="39"/>
    </row>
    <row r="355" spans="1:8" s="2" customFormat="1" ht="16.899999999999999" customHeight="1">
      <c r="A355" s="34"/>
      <c r="B355" s="39"/>
      <c r="C355" s="278" t="s">
        <v>1</v>
      </c>
      <c r="D355" s="278" t="s">
        <v>1169</v>
      </c>
      <c r="E355" s="17" t="s">
        <v>1</v>
      </c>
      <c r="F355" s="279">
        <v>0</v>
      </c>
      <c r="G355" s="34"/>
      <c r="H355" s="39"/>
    </row>
    <row r="356" spans="1:8" s="2" customFormat="1" ht="16.899999999999999" customHeight="1">
      <c r="A356" s="34"/>
      <c r="B356" s="39"/>
      <c r="C356" s="278" t="s">
        <v>1</v>
      </c>
      <c r="D356" s="278" t="s">
        <v>1595</v>
      </c>
      <c r="E356" s="17" t="s">
        <v>1</v>
      </c>
      <c r="F356" s="279">
        <v>54.6</v>
      </c>
      <c r="G356" s="34"/>
      <c r="H356" s="39"/>
    </row>
    <row r="357" spans="1:8" s="2" customFormat="1" ht="16.899999999999999" customHeight="1">
      <c r="A357" s="34"/>
      <c r="B357" s="39"/>
      <c r="C357" s="278" t="s">
        <v>1</v>
      </c>
      <c r="D357" s="278" t="s">
        <v>1171</v>
      </c>
      <c r="E357" s="17" t="s">
        <v>1</v>
      </c>
      <c r="F357" s="279">
        <v>0</v>
      </c>
      <c r="G357" s="34"/>
      <c r="H357" s="39"/>
    </row>
    <row r="358" spans="1:8" s="2" customFormat="1" ht="16.899999999999999" customHeight="1">
      <c r="A358" s="34"/>
      <c r="B358" s="39"/>
      <c r="C358" s="278" t="s">
        <v>1</v>
      </c>
      <c r="D358" s="278" t="s">
        <v>1596</v>
      </c>
      <c r="E358" s="17" t="s">
        <v>1</v>
      </c>
      <c r="F358" s="279">
        <v>2.64</v>
      </c>
      <c r="G358" s="34"/>
      <c r="H358" s="39"/>
    </row>
    <row r="359" spans="1:8" s="2" customFormat="1" ht="16.899999999999999" customHeight="1">
      <c r="A359" s="34"/>
      <c r="B359" s="39"/>
      <c r="C359" s="278" t="s">
        <v>1</v>
      </c>
      <c r="D359" s="278" t="s">
        <v>1173</v>
      </c>
      <c r="E359" s="17" t="s">
        <v>1</v>
      </c>
      <c r="F359" s="279">
        <v>0</v>
      </c>
      <c r="G359" s="34"/>
      <c r="H359" s="39"/>
    </row>
    <row r="360" spans="1:8" s="2" customFormat="1" ht="16.899999999999999" customHeight="1">
      <c r="A360" s="34"/>
      <c r="B360" s="39"/>
      <c r="C360" s="278" t="s">
        <v>1</v>
      </c>
      <c r="D360" s="278" t="s">
        <v>1596</v>
      </c>
      <c r="E360" s="17" t="s">
        <v>1</v>
      </c>
      <c r="F360" s="279">
        <v>2.64</v>
      </c>
      <c r="G360" s="34"/>
      <c r="H360" s="39"/>
    </row>
    <row r="361" spans="1:8" s="2" customFormat="1" ht="16.899999999999999" customHeight="1">
      <c r="A361" s="34"/>
      <c r="B361" s="39"/>
      <c r="C361" s="278" t="s">
        <v>144</v>
      </c>
      <c r="D361" s="278" t="s">
        <v>298</v>
      </c>
      <c r="E361" s="17" t="s">
        <v>1</v>
      </c>
      <c r="F361" s="279">
        <v>89.22</v>
      </c>
      <c r="G361" s="34"/>
      <c r="H361" s="39"/>
    </row>
    <row r="362" spans="1:8" s="2" customFormat="1" ht="16.899999999999999" customHeight="1">
      <c r="A362" s="34"/>
      <c r="B362" s="39"/>
      <c r="C362" s="274" t="s">
        <v>147</v>
      </c>
      <c r="D362" s="275" t="s">
        <v>148</v>
      </c>
      <c r="E362" s="276" t="s">
        <v>135</v>
      </c>
      <c r="F362" s="277">
        <v>231.97200000000001</v>
      </c>
      <c r="G362" s="34"/>
      <c r="H362" s="39"/>
    </row>
    <row r="363" spans="1:8" s="2" customFormat="1" ht="16.899999999999999" customHeight="1">
      <c r="A363" s="34"/>
      <c r="B363" s="39"/>
      <c r="C363" s="278" t="s">
        <v>147</v>
      </c>
      <c r="D363" s="278" t="s">
        <v>1589</v>
      </c>
      <c r="E363" s="17" t="s">
        <v>1</v>
      </c>
      <c r="F363" s="279">
        <v>231.97200000000001</v>
      </c>
      <c r="G363" s="34"/>
      <c r="H363" s="39"/>
    </row>
    <row r="364" spans="1:8" s="2" customFormat="1" ht="16.899999999999999" customHeight="1">
      <c r="A364" s="34"/>
      <c r="B364" s="39"/>
      <c r="C364" s="274" t="s">
        <v>140</v>
      </c>
      <c r="D364" s="275" t="s">
        <v>141</v>
      </c>
      <c r="E364" s="276" t="s">
        <v>142</v>
      </c>
      <c r="F364" s="277">
        <v>355.52</v>
      </c>
      <c r="G364" s="34"/>
      <c r="H364" s="39"/>
    </row>
    <row r="365" spans="1:8" s="2" customFormat="1" ht="16.899999999999999" customHeight="1">
      <c r="A365" s="34"/>
      <c r="B365" s="39"/>
      <c r="C365" s="278" t="s">
        <v>1</v>
      </c>
      <c r="D365" s="278" t="s">
        <v>311</v>
      </c>
      <c r="E365" s="17" t="s">
        <v>1</v>
      </c>
      <c r="F365" s="279">
        <v>0</v>
      </c>
      <c r="G365" s="34"/>
      <c r="H365" s="39"/>
    </row>
    <row r="366" spans="1:8" s="2" customFormat="1" ht="16.899999999999999" customHeight="1">
      <c r="A366" s="34"/>
      <c r="B366" s="39"/>
      <c r="C366" s="278" t="s">
        <v>1</v>
      </c>
      <c r="D366" s="278" t="s">
        <v>312</v>
      </c>
      <c r="E366" s="17" t="s">
        <v>1</v>
      </c>
      <c r="F366" s="279">
        <v>0</v>
      </c>
      <c r="G366" s="34"/>
      <c r="H366" s="39"/>
    </row>
    <row r="367" spans="1:8" s="2" customFormat="1" ht="16.899999999999999" customHeight="1">
      <c r="A367" s="34"/>
      <c r="B367" s="39"/>
      <c r="C367" s="278" t="s">
        <v>1</v>
      </c>
      <c r="D367" s="278" t="s">
        <v>1211</v>
      </c>
      <c r="E367" s="17" t="s">
        <v>1</v>
      </c>
      <c r="F367" s="279">
        <v>0</v>
      </c>
      <c r="G367" s="34"/>
      <c r="H367" s="39"/>
    </row>
    <row r="368" spans="1:8" s="2" customFormat="1" ht="16.899999999999999" customHeight="1">
      <c r="A368" s="34"/>
      <c r="B368" s="39"/>
      <c r="C368" s="278" t="s">
        <v>1</v>
      </c>
      <c r="D368" s="278" t="s">
        <v>1</v>
      </c>
      <c r="E368" s="17" t="s">
        <v>1</v>
      </c>
      <c r="F368" s="279">
        <v>0</v>
      </c>
      <c r="G368" s="34"/>
      <c r="H368" s="39"/>
    </row>
    <row r="369" spans="1:8" s="2" customFormat="1" ht="16.899999999999999" customHeight="1">
      <c r="A369" s="34"/>
      <c r="B369" s="39"/>
      <c r="C369" s="278" t="s">
        <v>1</v>
      </c>
      <c r="D369" s="278" t="s">
        <v>1552</v>
      </c>
      <c r="E369" s="17" t="s">
        <v>1</v>
      </c>
      <c r="F369" s="279">
        <v>0</v>
      </c>
      <c r="G369" s="34"/>
      <c r="H369" s="39"/>
    </row>
    <row r="370" spans="1:8" s="2" customFormat="1" ht="16.899999999999999" customHeight="1">
      <c r="A370" s="34"/>
      <c r="B370" s="39"/>
      <c r="C370" s="278" t="s">
        <v>1</v>
      </c>
      <c r="D370" s="278" t="s">
        <v>1553</v>
      </c>
      <c r="E370" s="17" t="s">
        <v>1</v>
      </c>
      <c r="F370" s="279">
        <v>40.713999999999999</v>
      </c>
      <c r="G370" s="34"/>
      <c r="H370" s="39"/>
    </row>
    <row r="371" spans="1:8" s="2" customFormat="1" ht="16.899999999999999" customHeight="1">
      <c r="A371" s="34"/>
      <c r="B371" s="39"/>
      <c r="C371" s="278" t="s">
        <v>1</v>
      </c>
      <c r="D371" s="278" t="s">
        <v>1566</v>
      </c>
      <c r="E371" s="17" t="s">
        <v>1</v>
      </c>
      <c r="F371" s="279">
        <v>0</v>
      </c>
      <c r="G371" s="34"/>
      <c r="H371" s="39"/>
    </row>
    <row r="372" spans="1:8" s="2" customFormat="1" ht="16.899999999999999" customHeight="1">
      <c r="A372" s="34"/>
      <c r="B372" s="39"/>
      <c r="C372" s="278" t="s">
        <v>1</v>
      </c>
      <c r="D372" s="278" t="s">
        <v>1567</v>
      </c>
      <c r="E372" s="17" t="s">
        <v>1</v>
      </c>
      <c r="F372" s="279">
        <v>1.599</v>
      </c>
      <c r="G372" s="34"/>
      <c r="H372" s="39"/>
    </row>
    <row r="373" spans="1:8" s="2" customFormat="1" ht="16.899999999999999" customHeight="1">
      <c r="A373" s="34"/>
      <c r="B373" s="39"/>
      <c r="C373" s="278" t="s">
        <v>1</v>
      </c>
      <c r="D373" s="278" t="s">
        <v>1568</v>
      </c>
      <c r="E373" s="17" t="s">
        <v>1</v>
      </c>
      <c r="F373" s="279">
        <v>0</v>
      </c>
      <c r="G373" s="34"/>
      <c r="H373" s="39"/>
    </row>
    <row r="374" spans="1:8" s="2" customFormat="1" ht="16.899999999999999" customHeight="1">
      <c r="A374" s="34"/>
      <c r="B374" s="39"/>
      <c r="C374" s="278" t="s">
        <v>1</v>
      </c>
      <c r="D374" s="278" t="s">
        <v>1569</v>
      </c>
      <c r="E374" s="17" t="s">
        <v>1</v>
      </c>
      <c r="F374" s="279">
        <v>95.355000000000004</v>
      </c>
      <c r="G374" s="34"/>
      <c r="H374" s="39"/>
    </row>
    <row r="375" spans="1:8" s="2" customFormat="1" ht="16.899999999999999" customHeight="1">
      <c r="A375" s="34"/>
      <c r="B375" s="39"/>
      <c r="C375" s="278" t="s">
        <v>1</v>
      </c>
      <c r="D375" s="278" t="s">
        <v>1570</v>
      </c>
      <c r="E375" s="17" t="s">
        <v>1</v>
      </c>
      <c r="F375" s="279">
        <v>0</v>
      </c>
      <c r="G375" s="34"/>
      <c r="H375" s="39"/>
    </row>
    <row r="376" spans="1:8" s="2" customFormat="1" ht="16.899999999999999" customHeight="1">
      <c r="A376" s="34"/>
      <c r="B376" s="39"/>
      <c r="C376" s="278" t="s">
        <v>1</v>
      </c>
      <c r="D376" s="278" t="s">
        <v>1571</v>
      </c>
      <c r="E376" s="17" t="s">
        <v>1</v>
      </c>
      <c r="F376" s="279">
        <v>217.852</v>
      </c>
      <c r="G376" s="34"/>
      <c r="H376" s="39"/>
    </row>
    <row r="377" spans="1:8" s="2" customFormat="1" ht="16.899999999999999" customHeight="1">
      <c r="A377" s="34"/>
      <c r="B377" s="39"/>
      <c r="C377" s="278" t="s">
        <v>1</v>
      </c>
      <c r="D377" s="278" t="s">
        <v>1577</v>
      </c>
      <c r="E377" s="17" t="s">
        <v>1</v>
      </c>
      <c r="F377" s="279">
        <v>0</v>
      </c>
      <c r="G377" s="34"/>
      <c r="H377" s="39"/>
    </row>
    <row r="378" spans="1:8" s="2" customFormat="1" ht="16.899999999999999" customHeight="1">
      <c r="A378" s="34"/>
      <c r="B378" s="39"/>
      <c r="C378" s="278" t="s">
        <v>1</v>
      </c>
      <c r="D378" s="278" t="s">
        <v>1</v>
      </c>
      <c r="E378" s="17" t="s">
        <v>1</v>
      </c>
      <c r="F378" s="279">
        <v>0</v>
      </c>
      <c r="G378" s="34"/>
      <c r="H378" s="39"/>
    </row>
    <row r="379" spans="1:8" s="2" customFormat="1" ht="16.899999999999999" customHeight="1">
      <c r="A379" s="34"/>
      <c r="B379" s="39"/>
      <c r="C379" s="278" t="s">
        <v>1</v>
      </c>
      <c r="D379" s="278" t="s">
        <v>1</v>
      </c>
      <c r="E379" s="17" t="s">
        <v>1</v>
      </c>
      <c r="F379" s="279">
        <v>0</v>
      </c>
      <c r="G379" s="34"/>
      <c r="H379" s="39"/>
    </row>
    <row r="380" spans="1:8" s="2" customFormat="1" ht="16.899999999999999" customHeight="1">
      <c r="A380" s="34"/>
      <c r="B380" s="39"/>
      <c r="C380" s="278" t="s">
        <v>140</v>
      </c>
      <c r="D380" s="278" t="s">
        <v>298</v>
      </c>
      <c r="E380" s="17" t="s">
        <v>1</v>
      </c>
      <c r="F380" s="279">
        <v>355.52</v>
      </c>
      <c r="G380" s="34"/>
      <c r="H380" s="39"/>
    </row>
    <row r="381" spans="1:8" s="2" customFormat="1" ht="16.899999999999999" customHeight="1">
      <c r="A381" s="34"/>
      <c r="B381" s="39"/>
      <c r="C381" s="274" t="s">
        <v>133</v>
      </c>
      <c r="D381" s="275" t="s">
        <v>134</v>
      </c>
      <c r="E381" s="276" t="s">
        <v>135</v>
      </c>
      <c r="F381" s="277">
        <v>572.85699999999997</v>
      </c>
      <c r="G381" s="34"/>
      <c r="H381" s="39"/>
    </row>
    <row r="382" spans="1:8" s="2" customFormat="1" ht="16.899999999999999" customHeight="1">
      <c r="A382" s="34"/>
      <c r="B382" s="39"/>
      <c r="C382" s="278" t="s">
        <v>1</v>
      </c>
      <c r="D382" s="278" t="s">
        <v>192</v>
      </c>
      <c r="E382" s="17" t="s">
        <v>1</v>
      </c>
      <c r="F382" s="279">
        <v>0</v>
      </c>
      <c r="G382" s="34"/>
      <c r="H382" s="39"/>
    </row>
    <row r="383" spans="1:8" s="2" customFormat="1" ht="16.899999999999999" customHeight="1">
      <c r="A383" s="34"/>
      <c r="B383" s="39"/>
      <c r="C383" s="278" t="s">
        <v>1</v>
      </c>
      <c r="D383" s="278" t="s">
        <v>193</v>
      </c>
      <c r="E383" s="17" t="s">
        <v>1</v>
      </c>
      <c r="F383" s="279">
        <v>0</v>
      </c>
      <c r="G383" s="34"/>
      <c r="H383" s="39"/>
    </row>
    <row r="384" spans="1:8" s="2" customFormat="1" ht="16.899999999999999" customHeight="1">
      <c r="A384" s="34"/>
      <c r="B384" s="39"/>
      <c r="C384" s="278" t="s">
        <v>1</v>
      </c>
      <c r="D384" s="278" t="s">
        <v>1</v>
      </c>
      <c r="E384" s="17" t="s">
        <v>1</v>
      </c>
      <c r="F384" s="279">
        <v>0</v>
      </c>
      <c r="G384" s="34"/>
      <c r="H384" s="39"/>
    </row>
    <row r="385" spans="1:8" s="2" customFormat="1" ht="16.899999999999999" customHeight="1">
      <c r="A385" s="34"/>
      <c r="B385" s="39"/>
      <c r="C385" s="278" t="s">
        <v>1</v>
      </c>
      <c r="D385" s="278" t="s">
        <v>1167</v>
      </c>
      <c r="E385" s="17" t="s">
        <v>1</v>
      </c>
      <c r="F385" s="279">
        <v>0</v>
      </c>
      <c r="G385" s="34"/>
      <c r="H385" s="39"/>
    </row>
    <row r="386" spans="1:8" s="2" customFormat="1" ht="16.899999999999999" customHeight="1">
      <c r="A386" s="34"/>
      <c r="B386" s="39"/>
      <c r="C386" s="278" t="s">
        <v>1</v>
      </c>
      <c r="D386" s="278" t="s">
        <v>1552</v>
      </c>
      <c r="E386" s="17" t="s">
        <v>1</v>
      </c>
      <c r="F386" s="279">
        <v>0</v>
      </c>
      <c r="G386" s="34"/>
      <c r="H386" s="39"/>
    </row>
    <row r="387" spans="1:8" s="2" customFormat="1" ht="16.899999999999999" customHeight="1">
      <c r="A387" s="34"/>
      <c r="B387" s="39"/>
      <c r="C387" s="278" t="s">
        <v>1</v>
      </c>
      <c r="D387" s="278" t="s">
        <v>1553</v>
      </c>
      <c r="E387" s="17" t="s">
        <v>1</v>
      </c>
      <c r="F387" s="279">
        <v>40.713999999999999</v>
      </c>
      <c r="G387" s="34"/>
      <c r="H387" s="39"/>
    </row>
    <row r="388" spans="1:8" s="2" customFormat="1" ht="16.899999999999999" customHeight="1">
      <c r="A388" s="34"/>
      <c r="B388" s="39"/>
      <c r="C388" s="278" t="s">
        <v>1</v>
      </c>
      <c r="D388" s="278" t="s">
        <v>1554</v>
      </c>
      <c r="E388" s="17" t="s">
        <v>1</v>
      </c>
      <c r="F388" s="279">
        <v>0</v>
      </c>
      <c r="G388" s="34"/>
      <c r="H388" s="39"/>
    </row>
    <row r="389" spans="1:8" s="2" customFormat="1" ht="16.899999999999999" customHeight="1">
      <c r="A389" s="34"/>
      <c r="B389" s="39"/>
      <c r="C389" s="278" t="s">
        <v>1</v>
      </c>
      <c r="D389" s="278" t="s">
        <v>1555</v>
      </c>
      <c r="E389" s="17" t="s">
        <v>1</v>
      </c>
      <c r="F389" s="279">
        <v>19.43</v>
      </c>
      <c r="G389" s="34"/>
      <c r="H389" s="39"/>
    </row>
    <row r="390" spans="1:8" s="2" customFormat="1" ht="16.899999999999999" customHeight="1">
      <c r="A390" s="34"/>
      <c r="B390" s="39"/>
      <c r="C390" s="278" t="s">
        <v>1</v>
      </c>
      <c r="D390" s="278" t="s">
        <v>1556</v>
      </c>
      <c r="E390" s="17" t="s">
        <v>1</v>
      </c>
      <c r="F390" s="279">
        <v>0</v>
      </c>
      <c r="G390" s="34"/>
      <c r="H390" s="39"/>
    </row>
    <row r="391" spans="1:8" s="2" customFormat="1" ht="16.899999999999999" customHeight="1">
      <c r="A391" s="34"/>
      <c r="B391" s="39"/>
      <c r="C391" s="278" t="s">
        <v>1</v>
      </c>
      <c r="D391" s="278" t="s">
        <v>1557</v>
      </c>
      <c r="E391" s="17" t="s">
        <v>1</v>
      </c>
      <c r="F391" s="279">
        <v>28.725999999999999</v>
      </c>
      <c r="G391" s="34"/>
      <c r="H391" s="39"/>
    </row>
    <row r="392" spans="1:8" s="2" customFormat="1" ht="16.899999999999999" customHeight="1">
      <c r="A392" s="34"/>
      <c r="B392" s="39"/>
      <c r="C392" s="278" t="s">
        <v>1</v>
      </c>
      <c r="D392" s="278" t="s">
        <v>1558</v>
      </c>
      <c r="E392" s="17" t="s">
        <v>1</v>
      </c>
      <c r="F392" s="279">
        <v>0</v>
      </c>
      <c r="G392" s="34"/>
      <c r="H392" s="39"/>
    </row>
    <row r="393" spans="1:8" s="2" customFormat="1" ht="16.899999999999999" customHeight="1">
      <c r="A393" s="34"/>
      <c r="B393" s="39"/>
      <c r="C393" s="278" t="s">
        <v>1</v>
      </c>
      <c r="D393" s="278" t="s">
        <v>1559</v>
      </c>
      <c r="E393" s="17" t="s">
        <v>1</v>
      </c>
      <c r="F393" s="279">
        <v>42.695</v>
      </c>
      <c r="G393" s="34"/>
      <c r="H393" s="39"/>
    </row>
    <row r="394" spans="1:8" s="2" customFormat="1" ht="16.899999999999999" customHeight="1">
      <c r="A394" s="34"/>
      <c r="B394" s="39"/>
      <c r="C394" s="278" t="s">
        <v>1</v>
      </c>
      <c r="D394" s="278" t="s">
        <v>1</v>
      </c>
      <c r="E394" s="17" t="s">
        <v>1</v>
      </c>
      <c r="F394" s="279">
        <v>0</v>
      </c>
      <c r="G394" s="34"/>
      <c r="H394" s="39"/>
    </row>
    <row r="395" spans="1:8" s="2" customFormat="1" ht="16.899999999999999" customHeight="1">
      <c r="A395" s="34"/>
      <c r="B395" s="39"/>
      <c r="C395" s="278" t="s">
        <v>1</v>
      </c>
      <c r="D395" s="278" t="s">
        <v>1169</v>
      </c>
      <c r="E395" s="17" t="s">
        <v>1</v>
      </c>
      <c r="F395" s="279">
        <v>0</v>
      </c>
      <c r="G395" s="34"/>
      <c r="H395" s="39"/>
    </row>
    <row r="396" spans="1:8" s="2" customFormat="1" ht="16.899999999999999" customHeight="1">
      <c r="A396" s="34"/>
      <c r="B396" s="39"/>
      <c r="C396" s="278" t="s">
        <v>1</v>
      </c>
      <c r="D396" s="278" t="s">
        <v>1560</v>
      </c>
      <c r="E396" s="17" t="s">
        <v>1</v>
      </c>
      <c r="F396" s="279">
        <v>0</v>
      </c>
      <c r="G396" s="34"/>
      <c r="H396" s="39"/>
    </row>
    <row r="397" spans="1:8" s="2" customFormat="1" ht="16.899999999999999" customHeight="1">
      <c r="A397" s="34"/>
      <c r="B397" s="39"/>
      <c r="C397" s="278" t="s">
        <v>1</v>
      </c>
      <c r="D397" s="278" t="s">
        <v>1561</v>
      </c>
      <c r="E397" s="17" t="s">
        <v>1</v>
      </c>
      <c r="F397" s="279">
        <v>44.097000000000001</v>
      </c>
      <c r="G397" s="34"/>
      <c r="H397" s="39"/>
    </row>
    <row r="398" spans="1:8" s="2" customFormat="1" ht="16.899999999999999" customHeight="1">
      <c r="A398" s="34"/>
      <c r="B398" s="39"/>
      <c r="C398" s="278" t="s">
        <v>1</v>
      </c>
      <c r="D398" s="278" t="s">
        <v>1562</v>
      </c>
      <c r="E398" s="17" t="s">
        <v>1</v>
      </c>
      <c r="F398" s="279">
        <v>0</v>
      </c>
      <c r="G398" s="34"/>
      <c r="H398" s="39"/>
    </row>
    <row r="399" spans="1:8" s="2" customFormat="1" ht="16.899999999999999" customHeight="1">
      <c r="A399" s="34"/>
      <c r="B399" s="39"/>
      <c r="C399" s="278" t="s">
        <v>1</v>
      </c>
      <c r="D399" s="278" t="s">
        <v>1563</v>
      </c>
      <c r="E399" s="17" t="s">
        <v>1</v>
      </c>
      <c r="F399" s="279">
        <v>31.745999999999999</v>
      </c>
      <c r="G399" s="34"/>
      <c r="H399" s="39"/>
    </row>
    <row r="400" spans="1:8" s="2" customFormat="1" ht="16.899999999999999" customHeight="1">
      <c r="A400" s="34"/>
      <c r="B400" s="39"/>
      <c r="C400" s="278" t="s">
        <v>1</v>
      </c>
      <c r="D400" s="278" t="s">
        <v>1564</v>
      </c>
      <c r="E400" s="17" t="s">
        <v>1</v>
      </c>
      <c r="F400" s="279">
        <v>0</v>
      </c>
      <c r="G400" s="34"/>
      <c r="H400" s="39"/>
    </row>
    <row r="401" spans="1:8" s="2" customFormat="1" ht="16.899999999999999" customHeight="1">
      <c r="A401" s="34"/>
      <c r="B401" s="39"/>
      <c r="C401" s="278" t="s">
        <v>1</v>
      </c>
      <c r="D401" s="278" t="s">
        <v>1565</v>
      </c>
      <c r="E401" s="17" t="s">
        <v>1</v>
      </c>
      <c r="F401" s="279">
        <v>15.443</v>
      </c>
      <c r="G401" s="34"/>
      <c r="H401" s="39"/>
    </row>
    <row r="402" spans="1:8" s="2" customFormat="1" ht="16.899999999999999" customHeight="1">
      <c r="A402" s="34"/>
      <c r="B402" s="39"/>
      <c r="C402" s="278" t="s">
        <v>1</v>
      </c>
      <c r="D402" s="278" t="s">
        <v>1566</v>
      </c>
      <c r="E402" s="17" t="s">
        <v>1</v>
      </c>
      <c r="F402" s="279">
        <v>0</v>
      </c>
      <c r="G402" s="34"/>
      <c r="H402" s="39"/>
    </row>
    <row r="403" spans="1:8" s="2" customFormat="1" ht="16.899999999999999" customHeight="1">
      <c r="A403" s="34"/>
      <c r="B403" s="39"/>
      <c r="C403" s="278" t="s">
        <v>1</v>
      </c>
      <c r="D403" s="278" t="s">
        <v>1567</v>
      </c>
      <c r="E403" s="17" t="s">
        <v>1</v>
      </c>
      <c r="F403" s="279">
        <v>1.599</v>
      </c>
      <c r="G403" s="34"/>
      <c r="H403" s="39"/>
    </row>
    <row r="404" spans="1:8" s="2" customFormat="1" ht="16.899999999999999" customHeight="1">
      <c r="A404" s="34"/>
      <c r="B404" s="39"/>
      <c r="C404" s="278" t="s">
        <v>1</v>
      </c>
      <c r="D404" s="278" t="s">
        <v>1568</v>
      </c>
      <c r="E404" s="17" t="s">
        <v>1</v>
      </c>
      <c r="F404" s="279">
        <v>0</v>
      </c>
      <c r="G404" s="34"/>
      <c r="H404" s="39"/>
    </row>
    <row r="405" spans="1:8" s="2" customFormat="1" ht="16.899999999999999" customHeight="1">
      <c r="A405" s="34"/>
      <c r="B405" s="39"/>
      <c r="C405" s="278" t="s">
        <v>1</v>
      </c>
      <c r="D405" s="278" t="s">
        <v>1569</v>
      </c>
      <c r="E405" s="17" t="s">
        <v>1</v>
      </c>
      <c r="F405" s="279">
        <v>95.355000000000004</v>
      </c>
      <c r="G405" s="34"/>
      <c r="H405" s="39"/>
    </row>
    <row r="406" spans="1:8" s="2" customFormat="1" ht="16.899999999999999" customHeight="1">
      <c r="A406" s="34"/>
      <c r="B406" s="39"/>
      <c r="C406" s="278" t="s">
        <v>1</v>
      </c>
      <c r="D406" s="278" t="s">
        <v>1570</v>
      </c>
      <c r="E406" s="17" t="s">
        <v>1</v>
      </c>
      <c r="F406" s="279">
        <v>0</v>
      </c>
      <c r="G406" s="34"/>
      <c r="H406" s="39"/>
    </row>
    <row r="407" spans="1:8" s="2" customFormat="1" ht="16.899999999999999" customHeight="1">
      <c r="A407" s="34"/>
      <c r="B407" s="39"/>
      <c r="C407" s="278" t="s">
        <v>1</v>
      </c>
      <c r="D407" s="278" t="s">
        <v>1571</v>
      </c>
      <c r="E407" s="17" t="s">
        <v>1</v>
      </c>
      <c r="F407" s="279">
        <v>217.852</v>
      </c>
      <c r="G407" s="34"/>
      <c r="H407" s="39"/>
    </row>
    <row r="408" spans="1:8" s="2" customFormat="1" ht="16.899999999999999" customHeight="1">
      <c r="A408" s="34"/>
      <c r="B408" s="39"/>
      <c r="C408" s="278" t="s">
        <v>1</v>
      </c>
      <c r="D408" s="278" t="s">
        <v>1</v>
      </c>
      <c r="E408" s="17" t="s">
        <v>1</v>
      </c>
      <c r="F408" s="279">
        <v>0</v>
      </c>
      <c r="G408" s="34"/>
      <c r="H408" s="39"/>
    </row>
    <row r="409" spans="1:8" s="2" customFormat="1" ht="16.899999999999999" customHeight="1">
      <c r="A409" s="34"/>
      <c r="B409" s="39"/>
      <c r="C409" s="278" t="s">
        <v>1</v>
      </c>
      <c r="D409" s="278" t="s">
        <v>1572</v>
      </c>
      <c r="E409" s="17" t="s">
        <v>1</v>
      </c>
      <c r="F409" s="279">
        <v>0</v>
      </c>
      <c r="G409" s="34"/>
      <c r="H409" s="39"/>
    </row>
    <row r="410" spans="1:8" s="2" customFormat="1" ht="16.899999999999999" customHeight="1">
      <c r="A410" s="34"/>
      <c r="B410" s="39"/>
      <c r="C410" s="278" t="s">
        <v>1</v>
      </c>
      <c r="D410" s="278" t="s">
        <v>1573</v>
      </c>
      <c r="E410" s="17" t="s">
        <v>1</v>
      </c>
      <c r="F410" s="279">
        <v>0</v>
      </c>
      <c r="G410" s="34"/>
      <c r="H410" s="39"/>
    </row>
    <row r="411" spans="1:8" s="2" customFormat="1" ht="16.899999999999999" customHeight="1">
      <c r="A411" s="34"/>
      <c r="B411" s="39"/>
      <c r="C411" s="278" t="s">
        <v>1</v>
      </c>
      <c r="D411" s="278" t="s">
        <v>1574</v>
      </c>
      <c r="E411" s="17" t="s">
        <v>1</v>
      </c>
      <c r="F411" s="279">
        <v>35.200000000000003</v>
      </c>
      <c r="G411" s="34"/>
      <c r="H411" s="39"/>
    </row>
    <row r="412" spans="1:8" s="2" customFormat="1" ht="16.899999999999999" customHeight="1">
      <c r="A412" s="34"/>
      <c r="B412" s="39"/>
      <c r="C412" s="278" t="s">
        <v>1</v>
      </c>
      <c r="D412" s="278" t="s">
        <v>1</v>
      </c>
      <c r="E412" s="17" t="s">
        <v>1</v>
      </c>
      <c r="F412" s="279">
        <v>0</v>
      </c>
      <c r="G412" s="34"/>
      <c r="H412" s="39"/>
    </row>
    <row r="413" spans="1:8" s="2" customFormat="1" ht="16.899999999999999" customHeight="1">
      <c r="A413" s="34"/>
      <c r="B413" s="39"/>
      <c r="C413" s="278" t="s">
        <v>133</v>
      </c>
      <c r="D413" s="278" t="s">
        <v>298</v>
      </c>
      <c r="E413" s="17" t="s">
        <v>1</v>
      </c>
      <c r="F413" s="279">
        <v>572.85699999999997</v>
      </c>
      <c r="G413" s="34"/>
      <c r="H413" s="39"/>
    </row>
    <row r="414" spans="1:8" s="2" customFormat="1" ht="26.45" customHeight="1">
      <c r="A414" s="34"/>
      <c r="B414" s="39"/>
      <c r="C414" s="273" t="s">
        <v>1727</v>
      </c>
      <c r="D414" s="273" t="s">
        <v>107</v>
      </c>
      <c r="E414" s="34"/>
      <c r="F414" s="34"/>
      <c r="G414" s="34"/>
      <c r="H414" s="39"/>
    </row>
    <row r="415" spans="1:8" s="2" customFormat="1" ht="16.899999999999999" customHeight="1">
      <c r="A415" s="34"/>
      <c r="B415" s="39"/>
      <c r="C415" s="274" t="s">
        <v>144</v>
      </c>
      <c r="D415" s="275" t="s">
        <v>145</v>
      </c>
      <c r="E415" s="276" t="s">
        <v>135</v>
      </c>
      <c r="F415" s="277">
        <v>94.5</v>
      </c>
      <c r="G415" s="34"/>
      <c r="H415" s="39"/>
    </row>
    <row r="416" spans="1:8" s="2" customFormat="1" ht="16.899999999999999" customHeight="1">
      <c r="A416" s="34"/>
      <c r="B416" s="39"/>
      <c r="C416" s="278" t="s">
        <v>144</v>
      </c>
      <c r="D416" s="278" t="s">
        <v>909</v>
      </c>
      <c r="E416" s="17" t="s">
        <v>1</v>
      </c>
      <c r="F416" s="279">
        <v>94.5</v>
      </c>
      <c r="G416" s="34"/>
      <c r="H416" s="39"/>
    </row>
    <row r="417" spans="1:8" s="2" customFormat="1" ht="16.899999999999999" customHeight="1">
      <c r="A417" s="34"/>
      <c r="B417" s="39"/>
      <c r="C417" s="280" t="s">
        <v>1710</v>
      </c>
      <c r="D417" s="34"/>
      <c r="E417" s="34"/>
      <c r="F417" s="34"/>
      <c r="G417" s="34"/>
      <c r="H417" s="39"/>
    </row>
    <row r="418" spans="1:8" s="2" customFormat="1" ht="16.899999999999999" customHeight="1">
      <c r="A418" s="34"/>
      <c r="B418" s="39"/>
      <c r="C418" s="278" t="s">
        <v>441</v>
      </c>
      <c r="D418" s="278" t="s">
        <v>1711</v>
      </c>
      <c r="E418" s="17" t="s">
        <v>135</v>
      </c>
      <c r="F418" s="279">
        <v>94.5</v>
      </c>
      <c r="G418" s="34"/>
      <c r="H418" s="39"/>
    </row>
    <row r="419" spans="1:8" s="2" customFormat="1" ht="16.899999999999999" customHeight="1">
      <c r="A419" s="34"/>
      <c r="B419" s="39"/>
      <c r="C419" s="278" t="s">
        <v>369</v>
      </c>
      <c r="D419" s="278" t="s">
        <v>1717</v>
      </c>
      <c r="E419" s="17" t="s">
        <v>135</v>
      </c>
      <c r="F419" s="279">
        <v>632.66300000000001</v>
      </c>
      <c r="G419" s="34"/>
      <c r="H419" s="39"/>
    </row>
    <row r="420" spans="1:8" s="2" customFormat="1" ht="16.899999999999999" customHeight="1">
      <c r="A420" s="34"/>
      <c r="B420" s="39"/>
      <c r="C420" s="278" t="s">
        <v>599</v>
      </c>
      <c r="D420" s="278" t="s">
        <v>600</v>
      </c>
      <c r="E420" s="17" t="s">
        <v>359</v>
      </c>
      <c r="F420" s="279">
        <v>1075.527</v>
      </c>
      <c r="G420" s="34"/>
      <c r="H420" s="39"/>
    </row>
    <row r="421" spans="1:8" s="2" customFormat="1" ht="16.899999999999999" customHeight="1">
      <c r="A421" s="34"/>
      <c r="B421" s="39"/>
      <c r="C421" s="274" t="s">
        <v>147</v>
      </c>
      <c r="D421" s="275" t="s">
        <v>148</v>
      </c>
      <c r="E421" s="276" t="s">
        <v>135</v>
      </c>
      <c r="F421" s="277">
        <v>346.5</v>
      </c>
      <c r="G421" s="34"/>
      <c r="H421" s="39"/>
    </row>
    <row r="422" spans="1:8" s="2" customFormat="1" ht="16.899999999999999" customHeight="1">
      <c r="A422" s="34"/>
      <c r="B422" s="39"/>
      <c r="C422" s="278" t="s">
        <v>147</v>
      </c>
      <c r="D422" s="278" t="s">
        <v>904</v>
      </c>
      <c r="E422" s="17" t="s">
        <v>1</v>
      </c>
      <c r="F422" s="279">
        <v>346.5</v>
      </c>
      <c r="G422" s="34"/>
      <c r="H422" s="39"/>
    </row>
    <row r="423" spans="1:8" s="2" customFormat="1" ht="16.899999999999999" customHeight="1">
      <c r="A423" s="34"/>
      <c r="B423" s="39"/>
      <c r="C423" s="280" t="s">
        <v>1710</v>
      </c>
      <c r="D423" s="34"/>
      <c r="E423" s="34"/>
      <c r="F423" s="34"/>
      <c r="G423" s="34"/>
      <c r="H423" s="39"/>
    </row>
    <row r="424" spans="1:8" s="2" customFormat="1" ht="16.899999999999999" customHeight="1">
      <c r="A424" s="34"/>
      <c r="B424" s="39"/>
      <c r="C424" s="278" t="s">
        <v>377</v>
      </c>
      <c r="D424" s="278" t="s">
        <v>1718</v>
      </c>
      <c r="E424" s="17" t="s">
        <v>135</v>
      </c>
      <c r="F424" s="279">
        <v>312.13900000000001</v>
      </c>
      <c r="G424" s="34"/>
      <c r="H424" s="39"/>
    </row>
    <row r="425" spans="1:8" s="2" customFormat="1" ht="16.899999999999999" customHeight="1">
      <c r="A425" s="34"/>
      <c r="B425" s="39"/>
      <c r="C425" s="278" t="s">
        <v>369</v>
      </c>
      <c r="D425" s="278" t="s">
        <v>1717</v>
      </c>
      <c r="E425" s="17" t="s">
        <v>135</v>
      </c>
      <c r="F425" s="279">
        <v>632.66300000000001</v>
      </c>
      <c r="G425" s="34"/>
      <c r="H425" s="39"/>
    </row>
    <row r="426" spans="1:8" s="2" customFormat="1" ht="16.899999999999999" customHeight="1">
      <c r="A426" s="34"/>
      <c r="B426" s="39"/>
      <c r="C426" s="278" t="s">
        <v>599</v>
      </c>
      <c r="D426" s="278" t="s">
        <v>600</v>
      </c>
      <c r="E426" s="17" t="s">
        <v>359</v>
      </c>
      <c r="F426" s="279">
        <v>1075.527</v>
      </c>
      <c r="G426" s="34"/>
      <c r="H426" s="39"/>
    </row>
    <row r="427" spans="1:8" s="2" customFormat="1" ht="16.899999999999999" customHeight="1">
      <c r="A427" s="34"/>
      <c r="B427" s="39"/>
      <c r="C427" s="274" t="s">
        <v>140</v>
      </c>
      <c r="D427" s="275" t="s">
        <v>141</v>
      </c>
      <c r="E427" s="276" t="s">
        <v>142</v>
      </c>
      <c r="F427" s="277">
        <v>2125.9340000000002</v>
      </c>
      <c r="G427" s="34"/>
      <c r="H427" s="39"/>
    </row>
    <row r="428" spans="1:8" s="2" customFormat="1" ht="16.899999999999999" customHeight="1">
      <c r="A428" s="34"/>
      <c r="B428" s="39"/>
      <c r="C428" s="278" t="s">
        <v>1</v>
      </c>
      <c r="D428" s="278" t="s">
        <v>311</v>
      </c>
      <c r="E428" s="17" t="s">
        <v>1</v>
      </c>
      <c r="F428" s="279">
        <v>0</v>
      </c>
      <c r="G428" s="34"/>
      <c r="H428" s="39"/>
    </row>
    <row r="429" spans="1:8" s="2" customFormat="1" ht="16.899999999999999" customHeight="1">
      <c r="A429" s="34"/>
      <c r="B429" s="39"/>
      <c r="C429" s="278" t="s">
        <v>1</v>
      </c>
      <c r="D429" s="278" t="s">
        <v>312</v>
      </c>
      <c r="E429" s="17" t="s">
        <v>1</v>
      </c>
      <c r="F429" s="279">
        <v>0</v>
      </c>
      <c r="G429" s="34"/>
      <c r="H429" s="39"/>
    </row>
    <row r="430" spans="1:8" s="2" customFormat="1" ht="16.899999999999999" customHeight="1">
      <c r="A430" s="34"/>
      <c r="B430" s="39"/>
      <c r="C430" s="278" t="s">
        <v>1</v>
      </c>
      <c r="D430" s="278" t="s">
        <v>1</v>
      </c>
      <c r="E430" s="17" t="s">
        <v>1</v>
      </c>
      <c r="F430" s="279">
        <v>0</v>
      </c>
      <c r="G430" s="34"/>
      <c r="H430" s="39"/>
    </row>
    <row r="431" spans="1:8" s="2" customFormat="1" ht="16.899999999999999" customHeight="1">
      <c r="A431" s="34"/>
      <c r="B431" s="39"/>
      <c r="C431" s="278" t="s">
        <v>1</v>
      </c>
      <c r="D431" s="278" t="s">
        <v>779</v>
      </c>
      <c r="E431" s="17" t="s">
        <v>1</v>
      </c>
      <c r="F431" s="279">
        <v>0</v>
      </c>
      <c r="G431" s="34"/>
      <c r="H431" s="39"/>
    </row>
    <row r="432" spans="1:8" s="2" customFormat="1" ht="16.899999999999999" customHeight="1">
      <c r="A432" s="34"/>
      <c r="B432" s="39"/>
      <c r="C432" s="278" t="s">
        <v>1</v>
      </c>
      <c r="D432" s="278" t="s">
        <v>780</v>
      </c>
      <c r="E432" s="17" t="s">
        <v>1</v>
      </c>
      <c r="F432" s="279">
        <v>0</v>
      </c>
      <c r="G432" s="34"/>
      <c r="H432" s="39"/>
    </row>
    <row r="433" spans="1:8" s="2" customFormat="1" ht="16.899999999999999" customHeight="1">
      <c r="A433" s="34"/>
      <c r="B433" s="39"/>
      <c r="C433" s="278" t="s">
        <v>1</v>
      </c>
      <c r="D433" s="278" t="s">
        <v>871</v>
      </c>
      <c r="E433" s="17" t="s">
        <v>1</v>
      </c>
      <c r="F433" s="279">
        <v>29.384</v>
      </c>
      <c r="G433" s="34"/>
      <c r="H433" s="39"/>
    </row>
    <row r="434" spans="1:8" s="2" customFormat="1" ht="16.899999999999999" customHeight="1">
      <c r="A434" s="34"/>
      <c r="B434" s="39"/>
      <c r="C434" s="278" t="s">
        <v>1</v>
      </c>
      <c r="D434" s="278" t="s">
        <v>782</v>
      </c>
      <c r="E434" s="17" t="s">
        <v>1</v>
      </c>
      <c r="F434" s="279">
        <v>0</v>
      </c>
      <c r="G434" s="34"/>
      <c r="H434" s="39"/>
    </row>
    <row r="435" spans="1:8" s="2" customFormat="1" ht="16.899999999999999" customHeight="1">
      <c r="A435" s="34"/>
      <c r="B435" s="39"/>
      <c r="C435" s="278" t="s">
        <v>1</v>
      </c>
      <c r="D435" s="278" t="s">
        <v>872</v>
      </c>
      <c r="E435" s="17" t="s">
        <v>1</v>
      </c>
      <c r="F435" s="279">
        <v>85.808000000000007</v>
      </c>
      <c r="G435" s="34"/>
      <c r="H435" s="39"/>
    </row>
    <row r="436" spans="1:8" s="2" customFormat="1" ht="16.899999999999999" customHeight="1">
      <c r="A436" s="34"/>
      <c r="B436" s="39"/>
      <c r="C436" s="278" t="s">
        <v>1</v>
      </c>
      <c r="D436" s="278" t="s">
        <v>199</v>
      </c>
      <c r="E436" s="17" t="s">
        <v>1</v>
      </c>
      <c r="F436" s="279">
        <v>0</v>
      </c>
      <c r="G436" s="34"/>
      <c r="H436" s="39"/>
    </row>
    <row r="437" spans="1:8" s="2" customFormat="1" ht="16.899999999999999" customHeight="1">
      <c r="A437" s="34"/>
      <c r="B437" s="39"/>
      <c r="C437" s="278" t="s">
        <v>1</v>
      </c>
      <c r="D437" s="278" t="s">
        <v>873</v>
      </c>
      <c r="E437" s="17" t="s">
        <v>1</v>
      </c>
      <c r="F437" s="279">
        <v>113.057</v>
      </c>
      <c r="G437" s="34"/>
      <c r="H437" s="39"/>
    </row>
    <row r="438" spans="1:8" s="2" customFormat="1" ht="16.899999999999999" customHeight="1">
      <c r="A438" s="34"/>
      <c r="B438" s="39"/>
      <c r="C438" s="278" t="s">
        <v>1</v>
      </c>
      <c r="D438" s="278" t="s">
        <v>1</v>
      </c>
      <c r="E438" s="17" t="s">
        <v>1</v>
      </c>
      <c r="F438" s="279">
        <v>0</v>
      </c>
      <c r="G438" s="34"/>
      <c r="H438" s="39"/>
    </row>
    <row r="439" spans="1:8" s="2" customFormat="1" ht="16.899999999999999" customHeight="1">
      <c r="A439" s="34"/>
      <c r="B439" s="39"/>
      <c r="C439" s="278" t="s">
        <v>1</v>
      </c>
      <c r="D439" s="278" t="s">
        <v>785</v>
      </c>
      <c r="E439" s="17" t="s">
        <v>1</v>
      </c>
      <c r="F439" s="279">
        <v>0</v>
      </c>
      <c r="G439" s="34"/>
      <c r="H439" s="39"/>
    </row>
    <row r="440" spans="1:8" s="2" customFormat="1" ht="16.899999999999999" customHeight="1">
      <c r="A440" s="34"/>
      <c r="B440" s="39"/>
      <c r="C440" s="278" t="s">
        <v>1</v>
      </c>
      <c r="D440" s="278" t="s">
        <v>786</v>
      </c>
      <c r="E440" s="17" t="s">
        <v>1</v>
      </c>
      <c r="F440" s="279">
        <v>0</v>
      </c>
      <c r="G440" s="34"/>
      <c r="H440" s="39"/>
    </row>
    <row r="441" spans="1:8" s="2" customFormat="1" ht="16.899999999999999" customHeight="1">
      <c r="A441" s="34"/>
      <c r="B441" s="39"/>
      <c r="C441" s="278" t="s">
        <v>1</v>
      </c>
      <c r="D441" s="278" t="s">
        <v>874</v>
      </c>
      <c r="E441" s="17" t="s">
        <v>1</v>
      </c>
      <c r="F441" s="279">
        <v>163.23699999999999</v>
      </c>
      <c r="G441" s="34"/>
      <c r="H441" s="39"/>
    </row>
    <row r="442" spans="1:8" s="2" customFormat="1" ht="16.899999999999999" customHeight="1">
      <c r="A442" s="34"/>
      <c r="B442" s="39"/>
      <c r="C442" s="278" t="s">
        <v>1</v>
      </c>
      <c r="D442" s="278" t="s">
        <v>203</v>
      </c>
      <c r="E442" s="17" t="s">
        <v>1</v>
      </c>
      <c r="F442" s="279">
        <v>0</v>
      </c>
      <c r="G442" s="34"/>
      <c r="H442" s="39"/>
    </row>
    <row r="443" spans="1:8" s="2" customFormat="1" ht="16.899999999999999" customHeight="1">
      <c r="A443" s="34"/>
      <c r="B443" s="39"/>
      <c r="C443" s="278" t="s">
        <v>1</v>
      </c>
      <c r="D443" s="278" t="s">
        <v>875</v>
      </c>
      <c r="E443" s="17" t="s">
        <v>1</v>
      </c>
      <c r="F443" s="279">
        <v>101.58199999999999</v>
      </c>
      <c r="G443" s="34"/>
      <c r="H443" s="39"/>
    </row>
    <row r="444" spans="1:8" s="2" customFormat="1" ht="16.899999999999999" customHeight="1">
      <c r="A444" s="34"/>
      <c r="B444" s="39"/>
      <c r="C444" s="278" t="s">
        <v>1</v>
      </c>
      <c r="D444" s="278" t="s">
        <v>789</v>
      </c>
      <c r="E444" s="17" t="s">
        <v>1</v>
      </c>
      <c r="F444" s="279">
        <v>0</v>
      </c>
      <c r="G444" s="34"/>
      <c r="H444" s="39"/>
    </row>
    <row r="445" spans="1:8" s="2" customFormat="1" ht="16.899999999999999" customHeight="1">
      <c r="A445" s="34"/>
      <c r="B445" s="39"/>
      <c r="C445" s="278" t="s">
        <v>1</v>
      </c>
      <c r="D445" s="278" t="s">
        <v>876</v>
      </c>
      <c r="E445" s="17" t="s">
        <v>1</v>
      </c>
      <c r="F445" s="279">
        <v>100.09099999999999</v>
      </c>
      <c r="G445" s="34"/>
      <c r="H445" s="39"/>
    </row>
    <row r="446" spans="1:8" s="2" customFormat="1" ht="16.899999999999999" customHeight="1">
      <c r="A446" s="34"/>
      <c r="B446" s="39"/>
      <c r="C446" s="278" t="s">
        <v>1</v>
      </c>
      <c r="D446" s="278" t="s">
        <v>1</v>
      </c>
      <c r="E446" s="17" t="s">
        <v>1</v>
      </c>
      <c r="F446" s="279">
        <v>0</v>
      </c>
      <c r="G446" s="34"/>
      <c r="H446" s="39"/>
    </row>
    <row r="447" spans="1:8" s="2" customFormat="1" ht="16.899999999999999" customHeight="1">
      <c r="A447" s="34"/>
      <c r="B447" s="39"/>
      <c r="C447" s="278" t="s">
        <v>1</v>
      </c>
      <c r="D447" s="278" t="s">
        <v>791</v>
      </c>
      <c r="E447" s="17" t="s">
        <v>1</v>
      </c>
      <c r="F447" s="279">
        <v>0</v>
      </c>
      <c r="G447" s="34"/>
      <c r="H447" s="39"/>
    </row>
    <row r="448" spans="1:8" s="2" customFormat="1" ht="16.899999999999999" customHeight="1">
      <c r="A448" s="34"/>
      <c r="B448" s="39"/>
      <c r="C448" s="278" t="s">
        <v>1</v>
      </c>
      <c r="D448" s="278" t="s">
        <v>792</v>
      </c>
      <c r="E448" s="17" t="s">
        <v>1</v>
      </c>
      <c r="F448" s="279">
        <v>0</v>
      </c>
      <c r="G448" s="34"/>
      <c r="H448" s="39"/>
    </row>
    <row r="449" spans="1:8" s="2" customFormat="1" ht="16.899999999999999" customHeight="1">
      <c r="A449" s="34"/>
      <c r="B449" s="39"/>
      <c r="C449" s="278" t="s">
        <v>1</v>
      </c>
      <c r="D449" s="278" t="s">
        <v>877</v>
      </c>
      <c r="E449" s="17" t="s">
        <v>1</v>
      </c>
      <c r="F449" s="279">
        <v>144.53100000000001</v>
      </c>
      <c r="G449" s="34"/>
      <c r="H449" s="39"/>
    </row>
    <row r="450" spans="1:8" s="2" customFormat="1" ht="16.899999999999999" customHeight="1">
      <c r="A450" s="34"/>
      <c r="B450" s="39"/>
      <c r="C450" s="278" t="s">
        <v>1</v>
      </c>
      <c r="D450" s="278" t="s">
        <v>244</v>
      </c>
      <c r="E450" s="17" t="s">
        <v>1</v>
      </c>
      <c r="F450" s="279">
        <v>0</v>
      </c>
      <c r="G450" s="34"/>
      <c r="H450" s="39"/>
    </row>
    <row r="451" spans="1:8" s="2" customFormat="1" ht="16.899999999999999" customHeight="1">
      <c r="A451" s="34"/>
      <c r="B451" s="39"/>
      <c r="C451" s="278" t="s">
        <v>1</v>
      </c>
      <c r="D451" s="278" t="s">
        <v>878</v>
      </c>
      <c r="E451" s="17" t="s">
        <v>1</v>
      </c>
      <c r="F451" s="279">
        <v>104.5</v>
      </c>
      <c r="G451" s="34"/>
      <c r="H451" s="39"/>
    </row>
    <row r="452" spans="1:8" s="2" customFormat="1" ht="16.899999999999999" customHeight="1">
      <c r="A452" s="34"/>
      <c r="B452" s="39"/>
      <c r="C452" s="278" t="s">
        <v>1</v>
      </c>
      <c r="D452" s="278" t="s">
        <v>795</v>
      </c>
      <c r="E452" s="17" t="s">
        <v>1</v>
      </c>
      <c r="F452" s="279">
        <v>0</v>
      </c>
      <c r="G452" s="34"/>
      <c r="H452" s="39"/>
    </row>
    <row r="453" spans="1:8" s="2" customFormat="1" ht="16.899999999999999" customHeight="1">
      <c r="A453" s="34"/>
      <c r="B453" s="39"/>
      <c r="C453" s="278" t="s">
        <v>1</v>
      </c>
      <c r="D453" s="278" t="s">
        <v>879</v>
      </c>
      <c r="E453" s="17" t="s">
        <v>1</v>
      </c>
      <c r="F453" s="279">
        <v>74.525999999999996</v>
      </c>
      <c r="G453" s="34"/>
      <c r="H453" s="39"/>
    </row>
    <row r="454" spans="1:8" s="2" customFormat="1" ht="16.899999999999999" customHeight="1">
      <c r="A454" s="34"/>
      <c r="B454" s="39"/>
      <c r="C454" s="278" t="s">
        <v>1</v>
      </c>
      <c r="D454" s="278" t="s">
        <v>1</v>
      </c>
      <c r="E454" s="17" t="s">
        <v>1</v>
      </c>
      <c r="F454" s="279">
        <v>0</v>
      </c>
      <c r="G454" s="34"/>
      <c r="H454" s="39"/>
    </row>
    <row r="455" spans="1:8" s="2" customFormat="1" ht="16.899999999999999" customHeight="1">
      <c r="A455" s="34"/>
      <c r="B455" s="39"/>
      <c r="C455" s="278" t="s">
        <v>1</v>
      </c>
      <c r="D455" s="278" t="s">
        <v>797</v>
      </c>
      <c r="E455" s="17" t="s">
        <v>1</v>
      </c>
      <c r="F455" s="279">
        <v>0</v>
      </c>
      <c r="G455" s="34"/>
      <c r="H455" s="39"/>
    </row>
    <row r="456" spans="1:8" s="2" customFormat="1" ht="16.899999999999999" customHeight="1">
      <c r="A456" s="34"/>
      <c r="B456" s="39"/>
      <c r="C456" s="278" t="s">
        <v>1</v>
      </c>
      <c r="D456" s="278" t="s">
        <v>798</v>
      </c>
      <c r="E456" s="17" t="s">
        <v>1</v>
      </c>
      <c r="F456" s="279">
        <v>0</v>
      </c>
      <c r="G456" s="34"/>
      <c r="H456" s="39"/>
    </row>
    <row r="457" spans="1:8" s="2" customFormat="1" ht="16.899999999999999" customHeight="1">
      <c r="A457" s="34"/>
      <c r="B457" s="39"/>
      <c r="C457" s="278" t="s">
        <v>1</v>
      </c>
      <c r="D457" s="278" t="s">
        <v>880</v>
      </c>
      <c r="E457" s="17" t="s">
        <v>1</v>
      </c>
      <c r="F457" s="279">
        <v>170.14099999999999</v>
      </c>
      <c r="G457" s="34"/>
      <c r="H457" s="39"/>
    </row>
    <row r="458" spans="1:8" s="2" customFormat="1" ht="16.899999999999999" customHeight="1">
      <c r="A458" s="34"/>
      <c r="B458" s="39"/>
      <c r="C458" s="278" t="s">
        <v>1</v>
      </c>
      <c r="D458" s="278" t="s">
        <v>800</v>
      </c>
      <c r="E458" s="17" t="s">
        <v>1</v>
      </c>
      <c r="F458" s="279">
        <v>0</v>
      </c>
      <c r="G458" s="34"/>
      <c r="H458" s="39"/>
    </row>
    <row r="459" spans="1:8" s="2" customFormat="1" ht="16.899999999999999" customHeight="1">
      <c r="A459" s="34"/>
      <c r="B459" s="39"/>
      <c r="C459" s="278" t="s">
        <v>1</v>
      </c>
      <c r="D459" s="278" t="s">
        <v>881</v>
      </c>
      <c r="E459" s="17" t="s">
        <v>1</v>
      </c>
      <c r="F459" s="279">
        <v>17.423999999999999</v>
      </c>
      <c r="G459" s="34"/>
      <c r="H459" s="39"/>
    </row>
    <row r="460" spans="1:8" s="2" customFormat="1" ht="16.899999999999999" customHeight="1">
      <c r="A460" s="34"/>
      <c r="B460" s="39"/>
      <c r="C460" s="278" t="s">
        <v>1</v>
      </c>
      <c r="D460" s="278" t="s">
        <v>802</v>
      </c>
      <c r="E460" s="17" t="s">
        <v>1</v>
      </c>
      <c r="F460" s="279">
        <v>0</v>
      </c>
      <c r="G460" s="34"/>
      <c r="H460" s="39"/>
    </row>
    <row r="461" spans="1:8" s="2" customFormat="1" ht="16.899999999999999" customHeight="1">
      <c r="A461" s="34"/>
      <c r="B461" s="39"/>
      <c r="C461" s="278" t="s">
        <v>1</v>
      </c>
      <c r="D461" s="278" t="s">
        <v>882</v>
      </c>
      <c r="E461" s="17" t="s">
        <v>1</v>
      </c>
      <c r="F461" s="279">
        <v>7.7350000000000003</v>
      </c>
      <c r="G461" s="34"/>
      <c r="H461" s="39"/>
    </row>
    <row r="462" spans="1:8" s="2" customFormat="1" ht="16.899999999999999" customHeight="1">
      <c r="A462" s="34"/>
      <c r="B462" s="39"/>
      <c r="C462" s="278" t="s">
        <v>1</v>
      </c>
      <c r="D462" s="278" t="s">
        <v>804</v>
      </c>
      <c r="E462" s="17" t="s">
        <v>1</v>
      </c>
      <c r="F462" s="279">
        <v>0</v>
      </c>
      <c r="G462" s="34"/>
      <c r="H462" s="39"/>
    </row>
    <row r="463" spans="1:8" s="2" customFormat="1" ht="16.899999999999999" customHeight="1">
      <c r="A463" s="34"/>
      <c r="B463" s="39"/>
      <c r="C463" s="278" t="s">
        <v>1</v>
      </c>
      <c r="D463" s="278" t="s">
        <v>883</v>
      </c>
      <c r="E463" s="17" t="s">
        <v>1</v>
      </c>
      <c r="F463" s="279">
        <v>138.55600000000001</v>
      </c>
      <c r="G463" s="34"/>
      <c r="H463" s="39"/>
    </row>
    <row r="464" spans="1:8" s="2" customFormat="1" ht="16.899999999999999" customHeight="1">
      <c r="A464" s="34"/>
      <c r="B464" s="39"/>
      <c r="C464" s="278" t="s">
        <v>1</v>
      </c>
      <c r="D464" s="278" t="s">
        <v>258</v>
      </c>
      <c r="E464" s="17" t="s">
        <v>1</v>
      </c>
      <c r="F464" s="279">
        <v>0</v>
      </c>
      <c r="G464" s="34"/>
      <c r="H464" s="39"/>
    </row>
    <row r="465" spans="1:8" s="2" customFormat="1" ht="16.899999999999999" customHeight="1">
      <c r="A465" s="34"/>
      <c r="B465" s="39"/>
      <c r="C465" s="278" t="s">
        <v>1</v>
      </c>
      <c r="D465" s="278" t="s">
        <v>884</v>
      </c>
      <c r="E465" s="17" t="s">
        <v>1</v>
      </c>
      <c r="F465" s="279">
        <v>115.102</v>
      </c>
      <c r="G465" s="34"/>
      <c r="H465" s="39"/>
    </row>
    <row r="466" spans="1:8" s="2" customFormat="1" ht="16.899999999999999" customHeight="1">
      <c r="A466" s="34"/>
      <c r="B466" s="39"/>
      <c r="C466" s="278" t="s">
        <v>1</v>
      </c>
      <c r="D466" s="278" t="s">
        <v>807</v>
      </c>
      <c r="E466" s="17" t="s">
        <v>1</v>
      </c>
      <c r="F466" s="279">
        <v>0</v>
      </c>
      <c r="G466" s="34"/>
      <c r="H466" s="39"/>
    </row>
    <row r="467" spans="1:8" s="2" customFormat="1" ht="16.899999999999999" customHeight="1">
      <c r="A467" s="34"/>
      <c r="B467" s="39"/>
      <c r="C467" s="278" t="s">
        <v>1</v>
      </c>
      <c r="D467" s="278" t="s">
        <v>885</v>
      </c>
      <c r="E467" s="17" t="s">
        <v>1</v>
      </c>
      <c r="F467" s="279">
        <v>65.486999999999995</v>
      </c>
      <c r="G467" s="34"/>
      <c r="H467" s="39"/>
    </row>
    <row r="468" spans="1:8" s="2" customFormat="1" ht="16.899999999999999" customHeight="1">
      <c r="A468" s="34"/>
      <c r="B468" s="39"/>
      <c r="C468" s="278" t="s">
        <v>1</v>
      </c>
      <c r="D468" s="278" t="s">
        <v>809</v>
      </c>
      <c r="E468" s="17" t="s">
        <v>1</v>
      </c>
      <c r="F468" s="279">
        <v>0</v>
      </c>
      <c r="G468" s="34"/>
      <c r="H468" s="39"/>
    </row>
    <row r="469" spans="1:8" s="2" customFormat="1" ht="16.899999999999999" customHeight="1">
      <c r="A469" s="34"/>
      <c r="B469" s="39"/>
      <c r="C469" s="278" t="s">
        <v>1</v>
      </c>
      <c r="D469" s="278" t="s">
        <v>886</v>
      </c>
      <c r="E469" s="17" t="s">
        <v>1</v>
      </c>
      <c r="F469" s="279">
        <v>183.77500000000001</v>
      </c>
      <c r="G469" s="34"/>
      <c r="H469" s="39"/>
    </row>
    <row r="470" spans="1:8" s="2" customFormat="1" ht="16.899999999999999" customHeight="1">
      <c r="A470" s="34"/>
      <c r="B470" s="39"/>
      <c r="C470" s="278" t="s">
        <v>1</v>
      </c>
      <c r="D470" s="278" t="s">
        <v>811</v>
      </c>
      <c r="E470" s="17" t="s">
        <v>1</v>
      </c>
      <c r="F470" s="279">
        <v>0</v>
      </c>
      <c r="G470" s="34"/>
      <c r="H470" s="39"/>
    </row>
    <row r="471" spans="1:8" s="2" customFormat="1" ht="16.899999999999999" customHeight="1">
      <c r="A471" s="34"/>
      <c r="B471" s="39"/>
      <c r="C471" s="278" t="s">
        <v>1</v>
      </c>
      <c r="D471" s="278" t="s">
        <v>887</v>
      </c>
      <c r="E471" s="17" t="s">
        <v>1</v>
      </c>
      <c r="F471" s="279">
        <v>169.184</v>
      </c>
      <c r="G471" s="34"/>
      <c r="H471" s="39"/>
    </row>
    <row r="472" spans="1:8" s="2" customFormat="1" ht="16.899999999999999" customHeight="1">
      <c r="A472" s="34"/>
      <c r="B472" s="39"/>
      <c r="C472" s="278" t="s">
        <v>1</v>
      </c>
      <c r="D472" s="278" t="s">
        <v>813</v>
      </c>
      <c r="E472" s="17" t="s">
        <v>1</v>
      </c>
      <c r="F472" s="279">
        <v>0</v>
      </c>
      <c r="G472" s="34"/>
      <c r="H472" s="39"/>
    </row>
    <row r="473" spans="1:8" s="2" customFormat="1" ht="16.899999999999999" customHeight="1">
      <c r="A473" s="34"/>
      <c r="B473" s="39"/>
      <c r="C473" s="278" t="s">
        <v>1</v>
      </c>
      <c r="D473" s="278" t="s">
        <v>888</v>
      </c>
      <c r="E473" s="17" t="s">
        <v>1</v>
      </c>
      <c r="F473" s="279">
        <v>116.27</v>
      </c>
      <c r="G473" s="34"/>
      <c r="H473" s="39"/>
    </row>
    <row r="474" spans="1:8" s="2" customFormat="1" ht="16.899999999999999" customHeight="1">
      <c r="A474" s="34"/>
      <c r="B474" s="39"/>
      <c r="C474" s="278" t="s">
        <v>1</v>
      </c>
      <c r="D474" s="278" t="s">
        <v>815</v>
      </c>
      <c r="E474" s="17" t="s">
        <v>1</v>
      </c>
      <c r="F474" s="279">
        <v>0</v>
      </c>
      <c r="G474" s="34"/>
      <c r="H474" s="39"/>
    </row>
    <row r="475" spans="1:8" s="2" customFormat="1" ht="16.899999999999999" customHeight="1">
      <c r="A475" s="34"/>
      <c r="B475" s="39"/>
      <c r="C475" s="278" t="s">
        <v>1</v>
      </c>
      <c r="D475" s="278" t="s">
        <v>889</v>
      </c>
      <c r="E475" s="17" t="s">
        <v>1</v>
      </c>
      <c r="F475" s="279">
        <v>86.343000000000004</v>
      </c>
      <c r="G475" s="34"/>
      <c r="H475" s="39"/>
    </row>
    <row r="476" spans="1:8" s="2" customFormat="1" ht="16.899999999999999" customHeight="1">
      <c r="A476" s="34"/>
      <c r="B476" s="39"/>
      <c r="C476" s="278" t="s">
        <v>1</v>
      </c>
      <c r="D476" s="278" t="s">
        <v>1</v>
      </c>
      <c r="E476" s="17" t="s">
        <v>1</v>
      </c>
      <c r="F476" s="279">
        <v>0</v>
      </c>
      <c r="G476" s="34"/>
      <c r="H476" s="39"/>
    </row>
    <row r="477" spans="1:8" s="2" customFormat="1" ht="16.899999999999999" customHeight="1">
      <c r="A477" s="34"/>
      <c r="B477" s="39"/>
      <c r="C477" s="278" t="s">
        <v>1</v>
      </c>
      <c r="D477" s="278" t="s">
        <v>817</v>
      </c>
      <c r="E477" s="17" t="s">
        <v>1</v>
      </c>
      <c r="F477" s="279">
        <v>0</v>
      </c>
      <c r="G477" s="34"/>
      <c r="H477" s="39"/>
    </row>
    <row r="478" spans="1:8" s="2" customFormat="1" ht="16.899999999999999" customHeight="1">
      <c r="A478" s="34"/>
      <c r="B478" s="39"/>
      <c r="C478" s="278" t="s">
        <v>1</v>
      </c>
      <c r="D478" s="278" t="s">
        <v>818</v>
      </c>
      <c r="E478" s="17" t="s">
        <v>1</v>
      </c>
      <c r="F478" s="279">
        <v>0</v>
      </c>
      <c r="G478" s="34"/>
      <c r="H478" s="39"/>
    </row>
    <row r="479" spans="1:8" s="2" customFormat="1" ht="16.899999999999999" customHeight="1">
      <c r="A479" s="34"/>
      <c r="B479" s="39"/>
      <c r="C479" s="278" t="s">
        <v>1</v>
      </c>
      <c r="D479" s="278" t="s">
        <v>890</v>
      </c>
      <c r="E479" s="17" t="s">
        <v>1</v>
      </c>
      <c r="F479" s="279">
        <v>86.414000000000001</v>
      </c>
      <c r="G479" s="34"/>
      <c r="H479" s="39"/>
    </row>
    <row r="480" spans="1:8" s="2" customFormat="1" ht="16.899999999999999" customHeight="1">
      <c r="A480" s="34"/>
      <c r="B480" s="39"/>
      <c r="C480" s="278" t="s">
        <v>1</v>
      </c>
      <c r="D480" s="278" t="s">
        <v>1</v>
      </c>
      <c r="E480" s="17" t="s">
        <v>1</v>
      </c>
      <c r="F480" s="279">
        <v>0</v>
      </c>
      <c r="G480" s="34"/>
      <c r="H480" s="39"/>
    </row>
    <row r="481" spans="1:8" s="2" customFormat="1" ht="16.899999999999999" customHeight="1">
      <c r="A481" s="34"/>
      <c r="B481" s="39"/>
      <c r="C481" s="278" t="s">
        <v>1</v>
      </c>
      <c r="D481" s="278" t="s">
        <v>820</v>
      </c>
      <c r="E481" s="17" t="s">
        <v>1</v>
      </c>
      <c r="F481" s="279">
        <v>0</v>
      </c>
      <c r="G481" s="34"/>
      <c r="H481" s="39"/>
    </row>
    <row r="482" spans="1:8" s="2" customFormat="1" ht="16.899999999999999" customHeight="1">
      <c r="A482" s="34"/>
      <c r="B482" s="39"/>
      <c r="C482" s="278" t="s">
        <v>1</v>
      </c>
      <c r="D482" s="278" t="s">
        <v>821</v>
      </c>
      <c r="E482" s="17" t="s">
        <v>1</v>
      </c>
      <c r="F482" s="279">
        <v>0</v>
      </c>
      <c r="G482" s="34"/>
      <c r="H482" s="39"/>
    </row>
    <row r="483" spans="1:8" s="2" customFormat="1" ht="16.899999999999999" customHeight="1">
      <c r="A483" s="34"/>
      <c r="B483" s="39"/>
      <c r="C483" s="278" t="s">
        <v>1</v>
      </c>
      <c r="D483" s="278" t="s">
        <v>891</v>
      </c>
      <c r="E483" s="17" t="s">
        <v>1</v>
      </c>
      <c r="F483" s="279">
        <v>52.786999999999999</v>
      </c>
      <c r="G483" s="34"/>
      <c r="H483" s="39"/>
    </row>
    <row r="484" spans="1:8" s="2" customFormat="1" ht="16.899999999999999" customHeight="1">
      <c r="A484" s="34"/>
      <c r="B484" s="39"/>
      <c r="C484" s="278" t="s">
        <v>1</v>
      </c>
      <c r="D484" s="278" t="s">
        <v>1</v>
      </c>
      <c r="E484" s="17" t="s">
        <v>1</v>
      </c>
      <c r="F484" s="279">
        <v>0</v>
      </c>
      <c r="G484" s="34"/>
      <c r="H484" s="39"/>
    </row>
    <row r="485" spans="1:8" s="2" customFormat="1" ht="16.899999999999999" customHeight="1">
      <c r="A485" s="34"/>
      <c r="B485" s="39"/>
      <c r="C485" s="278" t="s">
        <v>140</v>
      </c>
      <c r="D485" s="278" t="s">
        <v>298</v>
      </c>
      <c r="E485" s="17" t="s">
        <v>1</v>
      </c>
      <c r="F485" s="279">
        <v>2125.9340000000002</v>
      </c>
      <c r="G485" s="34"/>
      <c r="H485" s="39"/>
    </row>
    <row r="486" spans="1:8" s="2" customFormat="1" ht="16.899999999999999" customHeight="1">
      <c r="A486" s="34"/>
      <c r="B486" s="39"/>
      <c r="C486" s="280" t="s">
        <v>1710</v>
      </c>
      <c r="D486" s="34"/>
      <c r="E486" s="34"/>
      <c r="F486" s="34"/>
      <c r="G486" s="34"/>
      <c r="H486" s="39"/>
    </row>
    <row r="487" spans="1:8" s="2" customFormat="1" ht="16.899999999999999" customHeight="1">
      <c r="A487" s="34"/>
      <c r="B487" s="39"/>
      <c r="C487" s="278" t="s">
        <v>307</v>
      </c>
      <c r="D487" s="278" t="s">
        <v>1719</v>
      </c>
      <c r="E487" s="17" t="s">
        <v>142</v>
      </c>
      <c r="F487" s="279">
        <v>2125.9340000000002</v>
      </c>
      <c r="G487" s="34"/>
      <c r="H487" s="39"/>
    </row>
    <row r="488" spans="1:8" s="2" customFormat="1" ht="16.899999999999999" customHeight="1">
      <c r="A488" s="34"/>
      <c r="B488" s="39"/>
      <c r="C488" s="278" t="s">
        <v>337</v>
      </c>
      <c r="D488" s="278" t="s">
        <v>1720</v>
      </c>
      <c r="E488" s="17" t="s">
        <v>142</v>
      </c>
      <c r="F488" s="279">
        <v>2125.9340000000002</v>
      </c>
      <c r="G488" s="34"/>
      <c r="H488" s="39"/>
    </row>
    <row r="489" spans="1:8" s="2" customFormat="1" ht="16.899999999999999" customHeight="1">
      <c r="A489" s="34"/>
      <c r="B489" s="39"/>
      <c r="C489" s="274" t="s">
        <v>133</v>
      </c>
      <c r="D489" s="275" t="s">
        <v>134</v>
      </c>
      <c r="E489" s="276" t="s">
        <v>135</v>
      </c>
      <c r="F489" s="277">
        <v>956.67200000000003</v>
      </c>
      <c r="G489" s="34"/>
      <c r="H489" s="39"/>
    </row>
    <row r="490" spans="1:8" s="2" customFormat="1" ht="16.899999999999999" customHeight="1">
      <c r="A490" s="34"/>
      <c r="B490" s="39"/>
      <c r="C490" s="278" t="s">
        <v>1</v>
      </c>
      <c r="D490" s="278" t="s">
        <v>192</v>
      </c>
      <c r="E490" s="17" t="s">
        <v>1</v>
      </c>
      <c r="F490" s="279">
        <v>0</v>
      </c>
      <c r="G490" s="34"/>
      <c r="H490" s="39"/>
    </row>
    <row r="491" spans="1:8" s="2" customFormat="1" ht="16.899999999999999" customHeight="1">
      <c r="A491" s="34"/>
      <c r="B491" s="39"/>
      <c r="C491" s="278" t="s">
        <v>1</v>
      </c>
      <c r="D491" s="278" t="s">
        <v>193</v>
      </c>
      <c r="E491" s="17" t="s">
        <v>1</v>
      </c>
      <c r="F491" s="279">
        <v>0</v>
      </c>
      <c r="G491" s="34"/>
      <c r="H491" s="39"/>
    </row>
    <row r="492" spans="1:8" s="2" customFormat="1" ht="16.899999999999999" customHeight="1">
      <c r="A492" s="34"/>
      <c r="B492" s="39"/>
      <c r="C492" s="278" t="s">
        <v>1</v>
      </c>
      <c r="D492" s="278" t="s">
        <v>1</v>
      </c>
      <c r="E492" s="17" t="s">
        <v>1</v>
      </c>
      <c r="F492" s="279">
        <v>0</v>
      </c>
      <c r="G492" s="34"/>
      <c r="H492" s="39"/>
    </row>
    <row r="493" spans="1:8" s="2" customFormat="1" ht="16.899999999999999" customHeight="1">
      <c r="A493" s="34"/>
      <c r="B493" s="39"/>
      <c r="C493" s="278" t="s">
        <v>1</v>
      </c>
      <c r="D493" s="278" t="s">
        <v>779</v>
      </c>
      <c r="E493" s="17" t="s">
        <v>1</v>
      </c>
      <c r="F493" s="279">
        <v>0</v>
      </c>
      <c r="G493" s="34"/>
      <c r="H493" s="39"/>
    </row>
    <row r="494" spans="1:8" s="2" customFormat="1" ht="16.899999999999999" customHeight="1">
      <c r="A494" s="34"/>
      <c r="B494" s="39"/>
      <c r="C494" s="278" t="s">
        <v>1</v>
      </c>
      <c r="D494" s="278" t="s">
        <v>780</v>
      </c>
      <c r="E494" s="17" t="s">
        <v>1</v>
      </c>
      <c r="F494" s="279">
        <v>0</v>
      </c>
      <c r="G494" s="34"/>
      <c r="H494" s="39"/>
    </row>
    <row r="495" spans="1:8" s="2" customFormat="1" ht="16.899999999999999" customHeight="1">
      <c r="A495" s="34"/>
      <c r="B495" s="39"/>
      <c r="C495" s="278" t="s">
        <v>1</v>
      </c>
      <c r="D495" s="278" t="s">
        <v>781</v>
      </c>
      <c r="E495" s="17" t="s">
        <v>1</v>
      </c>
      <c r="F495" s="279">
        <v>13.223000000000001</v>
      </c>
      <c r="G495" s="34"/>
      <c r="H495" s="39"/>
    </row>
    <row r="496" spans="1:8" s="2" customFormat="1" ht="16.899999999999999" customHeight="1">
      <c r="A496" s="34"/>
      <c r="B496" s="39"/>
      <c r="C496" s="278" t="s">
        <v>1</v>
      </c>
      <c r="D496" s="278" t="s">
        <v>782</v>
      </c>
      <c r="E496" s="17" t="s">
        <v>1</v>
      </c>
      <c r="F496" s="279">
        <v>0</v>
      </c>
      <c r="G496" s="34"/>
      <c r="H496" s="39"/>
    </row>
    <row r="497" spans="1:8" s="2" customFormat="1" ht="16.899999999999999" customHeight="1">
      <c r="A497" s="34"/>
      <c r="B497" s="39"/>
      <c r="C497" s="278" t="s">
        <v>1</v>
      </c>
      <c r="D497" s="278" t="s">
        <v>783</v>
      </c>
      <c r="E497" s="17" t="s">
        <v>1</v>
      </c>
      <c r="F497" s="279">
        <v>38.613999999999997</v>
      </c>
      <c r="G497" s="34"/>
      <c r="H497" s="39"/>
    </row>
    <row r="498" spans="1:8" s="2" customFormat="1" ht="16.899999999999999" customHeight="1">
      <c r="A498" s="34"/>
      <c r="B498" s="39"/>
      <c r="C498" s="278" t="s">
        <v>1</v>
      </c>
      <c r="D498" s="278" t="s">
        <v>199</v>
      </c>
      <c r="E498" s="17" t="s">
        <v>1</v>
      </c>
      <c r="F498" s="279">
        <v>0</v>
      </c>
      <c r="G498" s="34"/>
      <c r="H498" s="39"/>
    </row>
    <row r="499" spans="1:8" s="2" customFormat="1" ht="16.899999999999999" customHeight="1">
      <c r="A499" s="34"/>
      <c r="B499" s="39"/>
      <c r="C499" s="278" t="s">
        <v>1</v>
      </c>
      <c r="D499" s="278" t="s">
        <v>784</v>
      </c>
      <c r="E499" s="17" t="s">
        <v>1</v>
      </c>
      <c r="F499" s="279">
        <v>50.875999999999998</v>
      </c>
      <c r="G499" s="34"/>
      <c r="H499" s="39"/>
    </row>
    <row r="500" spans="1:8" s="2" customFormat="1" ht="16.899999999999999" customHeight="1">
      <c r="A500" s="34"/>
      <c r="B500" s="39"/>
      <c r="C500" s="278" t="s">
        <v>1</v>
      </c>
      <c r="D500" s="278" t="s">
        <v>1</v>
      </c>
      <c r="E500" s="17" t="s">
        <v>1</v>
      </c>
      <c r="F500" s="279">
        <v>0</v>
      </c>
      <c r="G500" s="34"/>
      <c r="H500" s="39"/>
    </row>
    <row r="501" spans="1:8" s="2" customFormat="1" ht="16.899999999999999" customHeight="1">
      <c r="A501" s="34"/>
      <c r="B501" s="39"/>
      <c r="C501" s="278" t="s">
        <v>1</v>
      </c>
      <c r="D501" s="278" t="s">
        <v>785</v>
      </c>
      <c r="E501" s="17" t="s">
        <v>1</v>
      </c>
      <c r="F501" s="279">
        <v>0</v>
      </c>
      <c r="G501" s="34"/>
      <c r="H501" s="39"/>
    </row>
    <row r="502" spans="1:8" s="2" customFormat="1" ht="16.899999999999999" customHeight="1">
      <c r="A502" s="34"/>
      <c r="B502" s="39"/>
      <c r="C502" s="278" t="s">
        <v>1</v>
      </c>
      <c r="D502" s="278" t="s">
        <v>786</v>
      </c>
      <c r="E502" s="17" t="s">
        <v>1</v>
      </c>
      <c r="F502" s="279">
        <v>0</v>
      </c>
      <c r="G502" s="34"/>
      <c r="H502" s="39"/>
    </row>
    <row r="503" spans="1:8" s="2" customFormat="1" ht="16.899999999999999" customHeight="1">
      <c r="A503" s="34"/>
      <c r="B503" s="39"/>
      <c r="C503" s="278" t="s">
        <v>1</v>
      </c>
      <c r="D503" s="278" t="s">
        <v>787</v>
      </c>
      <c r="E503" s="17" t="s">
        <v>1</v>
      </c>
      <c r="F503" s="279">
        <v>73.456000000000003</v>
      </c>
      <c r="G503" s="34"/>
      <c r="H503" s="39"/>
    </row>
    <row r="504" spans="1:8" s="2" customFormat="1" ht="16.899999999999999" customHeight="1">
      <c r="A504" s="34"/>
      <c r="B504" s="39"/>
      <c r="C504" s="278" t="s">
        <v>1</v>
      </c>
      <c r="D504" s="278" t="s">
        <v>203</v>
      </c>
      <c r="E504" s="17" t="s">
        <v>1</v>
      </c>
      <c r="F504" s="279">
        <v>0</v>
      </c>
      <c r="G504" s="34"/>
      <c r="H504" s="39"/>
    </row>
    <row r="505" spans="1:8" s="2" customFormat="1" ht="16.899999999999999" customHeight="1">
      <c r="A505" s="34"/>
      <c r="B505" s="39"/>
      <c r="C505" s="278" t="s">
        <v>1</v>
      </c>
      <c r="D505" s="278" t="s">
        <v>788</v>
      </c>
      <c r="E505" s="17" t="s">
        <v>1</v>
      </c>
      <c r="F505" s="279">
        <v>45.712000000000003</v>
      </c>
      <c r="G505" s="34"/>
      <c r="H505" s="39"/>
    </row>
    <row r="506" spans="1:8" s="2" customFormat="1" ht="16.899999999999999" customHeight="1">
      <c r="A506" s="34"/>
      <c r="B506" s="39"/>
      <c r="C506" s="278" t="s">
        <v>1</v>
      </c>
      <c r="D506" s="278" t="s">
        <v>789</v>
      </c>
      <c r="E506" s="17" t="s">
        <v>1</v>
      </c>
      <c r="F506" s="279">
        <v>0</v>
      </c>
      <c r="G506" s="34"/>
      <c r="H506" s="39"/>
    </row>
    <row r="507" spans="1:8" s="2" customFormat="1" ht="16.899999999999999" customHeight="1">
      <c r="A507" s="34"/>
      <c r="B507" s="39"/>
      <c r="C507" s="278" t="s">
        <v>1</v>
      </c>
      <c r="D507" s="278" t="s">
        <v>790</v>
      </c>
      <c r="E507" s="17" t="s">
        <v>1</v>
      </c>
      <c r="F507" s="279">
        <v>45.040999999999997</v>
      </c>
      <c r="G507" s="34"/>
      <c r="H507" s="39"/>
    </row>
    <row r="508" spans="1:8" s="2" customFormat="1" ht="16.899999999999999" customHeight="1">
      <c r="A508" s="34"/>
      <c r="B508" s="39"/>
      <c r="C508" s="278" t="s">
        <v>1</v>
      </c>
      <c r="D508" s="278" t="s">
        <v>1</v>
      </c>
      <c r="E508" s="17" t="s">
        <v>1</v>
      </c>
      <c r="F508" s="279">
        <v>0</v>
      </c>
      <c r="G508" s="34"/>
      <c r="H508" s="39"/>
    </row>
    <row r="509" spans="1:8" s="2" customFormat="1" ht="16.899999999999999" customHeight="1">
      <c r="A509" s="34"/>
      <c r="B509" s="39"/>
      <c r="C509" s="278" t="s">
        <v>1</v>
      </c>
      <c r="D509" s="278" t="s">
        <v>791</v>
      </c>
      <c r="E509" s="17" t="s">
        <v>1</v>
      </c>
      <c r="F509" s="279">
        <v>0</v>
      </c>
      <c r="G509" s="34"/>
      <c r="H509" s="39"/>
    </row>
    <row r="510" spans="1:8" s="2" customFormat="1" ht="16.899999999999999" customHeight="1">
      <c r="A510" s="34"/>
      <c r="B510" s="39"/>
      <c r="C510" s="278" t="s">
        <v>1</v>
      </c>
      <c r="D510" s="278" t="s">
        <v>792</v>
      </c>
      <c r="E510" s="17" t="s">
        <v>1</v>
      </c>
      <c r="F510" s="279">
        <v>0</v>
      </c>
      <c r="G510" s="34"/>
      <c r="H510" s="39"/>
    </row>
    <row r="511" spans="1:8" s="2" customFormat="1" ht="16.899999999999999" customHeight="1">
      <c r="A511" s="34"/>
      <c r="B511" s="39"/>
      <c r="C511" s="278" t="s">
        <v>1</v>
      </c>
      <c r="D511" s="278" t="s">
        <v>793</v>
      </c>
      <c r="E511" s="17" t="s">
        <v>1</v>
      </c>
      <c r="F511" s="279">
        <v>65.039000000000001</v>
      </c>
      <c r="G511" s="34"/>
      <c r="H511" s="39"/>
    </row>
    <row r="512" spans="1:8" s="2" customFormat="1" ht="16.899999999999999" customHeight="1">
      <c r="A512" s="34"/>
      <c r="B512" s="39"/>
      <c r="C512" s="278" t="s">
        <v>1</v>
      </c>
      <c r="D512" s="278" t="s">
        <v>244</v>
      </c>
      <c r="E512" s="17" t="s">
        <v>1</v>
      </c>
      <c r="F512" s="279">
        <v>0</v>
      </c>
      <c r="G512" s="34"/>
      <c r="H512" s="39"/>
    </row>
    <row r="513" spans="1:8" s="2" customFormat="1" ht="16.899999999999999" customHeight="1">
      <c r="A513" s="34"/>
      <c r="B513" s="39"/>
      <c r="C513" s="278" t="s">
        <v>1</v>
      </c>
      <c r="D513" s="278" t="s">
        <v>794</v>
      </c>
      <c r="E513" s="17" t="s">
        <v>1</v>
      </c>
      <c r="F513" s="279">
        <v>47.024999999999999</v>
      </c>
      <c r="G513" s="34"/>
      <c r="H513" s="39"/>
    </row>
    <row r="514" spans="1:8" s="2" customFormat="1" ht="16.899999999999999" customHeight="1">
      <c r="A514" s="34"/>
      <c r="B514" s="39"/>
      <c r="C514" s="278" t="s">
        <v>1</v>
      </c>
      <c r="D514" s="278" t="s">
        <v>795</v>
      </c>
      <c r="E514" s="17" t="s">
        <v>1</v>
      </c>
      <c r="F514" s="279">
        <v>0</v>
      </c>
      <c r="G514" s="34"/>
      <c r="H514" s="39"/>
    </row>
    <row r="515" spans="1:8" s="2" customFormat="1" ht="16.899999999999999" customHeight="1">
      <c r="A515" s="34"/>
      <c r="B515" s="39"/>
      <c r="C515" s="278" t="s">
        <v>1</v>
      </c>
      <c r="D515" s="278" t="s">
        <v>796</v>
      </c>
      <c r="E515" s="17" t="s">
        <v>1</v>
      </c>
      <c r="F515" s="279">
        <v>33.536999999999999</v>
      </c>
      <c r="G515" s="34"/>
      <c r="H515" s="39"/>
    </row>
    <row r="516" spans="1:8" s="2" customFormat="1" ht="16.899999999999999" customHeight="1">
      <c r="A516" s="34"/>
      <c r="B516" s="39"/>
      <c r="C516" s="278" t="s">
        <v>1</v>
      </c>
      <c r="D516" s="278" t="s">
        <v>1</v>
      </c>
      <c r="E516" s="17" t="s">
        <v>1</v>
      </c>
      <c r="F516" s="279">
        <v>0</v>
      </c>
      <c r="G516" s="34"/>
      <c r="H516" s="39"/>
    </row>
    <row r="517" spans="1:8" s="2" customFormat="1" ht="16.899999999999999" customHeight="1">
      <c r="A517" s="34"/>
      <c r="B517" s="39"/>
      <c r="C517" s="278" t="s">
        <v>1</v>
      </c>
      <c r="D517" s="278" t="s">
        <v>797</v>
      </c>
      <c r="E517" s="17" t="s">
        <v>1</v>
      </c>
      <c r="F517" s="279">
        <v>0</v>
      </c>
      <c r="G517" s="34"/>
      <c r="H517" s="39"/>
    </row>
    <row r="518" spans="1:8" s="2" customFormat="1" ht="16.899999999999999" customHeight="1">
      <c r="A518" s="34"/>
      <c r="B518" s="39"/>
      <c r="C518" s="278" t="s">
        <v>1</v>
      </c>
      <c r="D518" s="278" t="s">
        <v>798</v>
      </c>
      <c r="E518" s="17" t="s">
        <v>1</v>
      </c>
      <c r="F518" s="279">
        <v>0</v>
      </c>
      <c r="G518" s="34"/>
      <c r="H518" s="39"/>
    </row>
    <row r="519" spans="1:8" s="2" customFormat="1" ht="16.899999999999999" customHeight="1">
      <c r="A519" s="34"/>
      <c r="B519" s="39"/>
      <c r="C519" s="278" t="s">
        <v>1</v>
      </c>
      <c r="D519" s="278" t="s">
        <v>799</v>
      </c>
      <c r="E519" s="17" t="s">
        <v>1</v>
      </c>
      <c r="F519" s="279">
        <v>76.563999999999993</v>
      </c>
      <c r="G519" s="34"/>
      <c r="H519" s="39"/>
    </row>
    <row r="520" spans="1:8" s="2" customFormat="1" ht="16.899999999999999" customHeight="1">
      <c r="A520" s="34"/>
      <c r="B520" s="39"/>
      <c r="C520" s="278" t="s">
        <v>1</v>
      </c>
      <c r="D520" s="278" t="s">
        <v>800</v>
      </c>
      <c r="E520" s="17" t="s">
        <v>1</v>
      </c>
      <c r="F520" s="279">
        <v>0</v>
      </c>
      <c r="G520" s="34"/>
      <c r="H520" s="39"/>
    </row>
    <row r="521" spans="1:8" s="2" customFormat="1" ht="16.899999999999999" customHeight="1">
      <c r="A521" s="34"/>
      <c r="B521" s="39"/>
      <c r="C521" s="278" t="s">
        <v>1</v>
      </c>
      <c r="D521" s="278" t="s">
        <v>801</v>
      </c>
      <c r="E521" s="17" t="s">
        <v>1</v>
      </c>
      <c r="F521" s="279">
        <v>7.8410000000000002</v>
      </c>
      <c r="G521" s="34"/>
      <c r="H521" s="39"/>
    </row>
    <row r="522" spans="1:8" s="2" customFormat="1" ht="16.899999999999999" customHeight="1">
      <c r="A522" s="34"/>
      <c r="B522" s="39"/>
      <c r="C522" s="278" t="s">
        <v>1</v>
      </c>
      <c r="D522" s="278" t="s">
        <v>802</v>
      </c>
      <c r="E522" s="17" t="s">
        <v>1</v>
      </c>
      <c r="F522" s="279">
        <v>0</v>
      </c>
      <c r="G522" s="34"/>
      <c r="H522" s="39"/>
    </row>
    <row r="523" spans="1:8" s="2" customFormat="1" ht="16.899999999999999" customHeight="1">
      <c r="A523" s="34"/>
      <c r="B523" s="39"/>
      <c r="C523" s="278" t="s">
        <v>1</v>
      </c>
      <c r="D523" s="278" t="s">
        <v>803</v>
      </c>
      <c r="E523" s="17" t="s">
        <v>1</v>
      </c>
      <c r="F523" s="279">
        <v>3.4809999999999999</v>
      </c>
      <c r="G523" s="34"/>
      <c r="H523" s="39"/>
    </row>
    <row r="524" spans="1:8" s="2" customFormat="1" ht="16.899999999999999" customHeight="1">
      <c r="A524" s="34"/>
      <c r="B524" s="39"/>
      <c r="C524" s="278" t="s">
        <v>1</v>
      </c>
      <c r="D524" s="278" t="s">
        <v>804</v>
      </c>
      <c r="E524" s="17" t="s">
        <v>1</v>
      </c>
      <c r="F524" s="279">
        <v>0</v>
      </c>
      <c r="G524" s="34"/>
      <c r="H524" s="39"/>
    </row>
    <row r="525" spans="1:8" s="2" customFormat="1" ht="16.899999999999999" customHeight="1">
      <c r="A525" s="34"/>
      <c r="B525" s="39"/>
      <c r="C525" s="278" t="s">
        <v>1</v>
      </c>
      <c r="D525" s="278" t="s">
        <v>805</v>
      </c>
      <c r="E525" s="17" t="s">
        <v>1</v>
      </c>
      <c r="F525" s="279">
        <v>62.35</v>
      </c>
      <c r="G525" s="34"/>
      <c r="H525" s="39"/>
    </row>
    <row r="526" spans="1:8" s="2" customFormat="1" ht="16.899999999999999" customHeight="1">
      <c r="A526" s="34"/>
      <c r="B526" s="39"/>
      <c r="C526" s="278" t="s">
        <v>1</v>
      </c>
      <c r="D526" s="278" t="s">
        <v>258</v>
      </c>
      <c r="E526" s="17" t="s">
        <v>1</v>
      </c>
      <c r="F526" s="279">
        <v>0</v>
      </c>
      <c r="G526" s="34"/>
      <c r="H526" s="39"/>
    </row>
    <row r="527" spans="1:8" s="2" customFormat="1" ht="16.899999999999999" customHeight="1">
      <c r="A527" s="34"/>
      <c r="B527" s="39"/>
      <c r="C527" s="278" t="s">
        <v>1</v>
      </c>
      <c r="D527" s="278" t="s">
        <v>806</v>
      </c>
      <c r="E527" s="17" t="s">
        <v>1</v>
      </c>
      <c r="F527" s="279">
        <v>51.795999999999999</v>
      </c>
      <c r="G527" s="34"/>
      <c r="H527" s="39"/>
    </row>
    <row r="528" spans="1:8" s="2" customFormat="1" ht="16.899999999999999" customHeight="1">
      <c r="A528" s="34"/>
      <c r="B528" s="39"/>
      <c r="C528" s="278" t="s">
        <v>1</v>
      </c>
      <c r="D528" s="278" t="s">
        <v>807</v>
      </c>
      <c r="E528" s="17" t="s">
        <v>1</v>
      </c>
      <c r="F528" s="279">
        <v>0</v>
      </c>
      <c r="G528" s="34"/>
      <c r="H528" s="39"/>
    </row>
    <row r="529" spans="1:8" s="2" customFormat="1" ht="16.899999999999999" customHeight="1">
      <c r="A529" s="34"/>
      <c r="B529" s="39"/>
      <c r="C529" s="278" t="s">
        <v>1</v>
      </c>
      <c r="D529" s="278" t="s">
        <v>808</v>
      </c>
      <c r="E529" s="17" t="s">
        <v>1</v>
      </c>
      <c r="F529" s="279">
        <v>29.469000000000001</v>
      </c>
      <c r="G529" s="34"/>
      <c r="H529" s="39"/>
    </row>
    <row r="530" spans="1:8" s="2" customFormat="1" ht="16.899999999999999" customHeight="1">
      <c r="A530" s="34"/>
      <c r="B530" s="39"/>
      <c r="C530" s="278" t="s">
        <v>1</v>
      </c>
      <c r="D530" s="278" t="s">
        <v>809</v>
      </c>
      <c r="E530" s="17" t="s">
        <v>1</v>
      </c>
      <c r="F530" s="279">
        <v>0</v>
      </c>
      <c r="G530" s="34"/>
      <c r="H530" s="39"/>
    </row>
    <row r="531" spans="1:8" s="2" customFormat="1" ht="16.899999999999999" customHeight="1">
      <c r="A531" s="34"/>
      <c r="B531" s="39"/>
      <c r="C531" s="278" t="s">
        <v>1</v>
      </c>
      <c r="D531" s="278" t="s">
        <v>810</v>
      </c>
      <c r="E531" s="17" t="s">
        <v>1</v>
      </c>
      <c r="F531" s="279">
        <v>82.698999999999998</v>
      </c>
      <c r="G531" s="34"/>
      <c r="H531" s="39"/>
    </row>
    <row r="532" spans="1:8" s="2" customFormat="1" ht="16.899999999999999" customHeight="1">
      <c r="A532" s="34"/>
      <c r="B532" s="39"/>
      <c r="C532" s="278" t="s">
        <v>1</v>
      </c>
      <c r="D532" s="278" t="s">
        <v>811</v>
      </c>
      <c r="E532" s="17" t="s">
        <v>1</v>
      </c>
      <c r="F532" s="279">
        <v>0</v>
      </c>
      <c r="G532" s="34"/>
      <c r="H532" s="39"/>
    </row>
    <row r="533" spans="1:8" s="2" customFormat="1" ht="16.899999999999999" customHeight="1">
      <c r="A533" s="34"/>
      <c r="B533" s="39"/>
      <c r="C533" s="278" t="s">
        <v>1</v>
      </c>
      <c r="D533" s="278" t="s">
        <v>812</v>
      </c>
      <c r="E533" s="17" t="s">
        <v>1</v>
      </c>
      <c r="F533" s="279">
        <v>76.132999999999996</v>
      </c>
      <c r="G533" s="34"/>
      <c r="H533" s="39"/>
    </row>
    <row r="534" spans="1:8" s="2" customFormat="1" ht="16.899999999999999" customHeight="1">
      <c r="A534" s="34"/>
      <c r="B534" s="39"/>
      <c r="C534" s="278" t="s">
        <v>1</v>
      </c>
      <c r="D534" s="278" t="s">
        <v>813</v>
      </c>
      <c r="E534" s="17" t="s">
        <v>1</v>
      </c>
      <c r="F534" s="279">
        <v>0</v>
      </c>
      <c r="G534" s="34"/>
      <c r="H534" s="39"/>
    </row>
    <row r="535" spans="1:8" s="2" customFormat="1" ht="16.899999999999999" customHeight="1">
      <c r="A535" s="34"/>
      <c r="B535" s="39"/>
      <c r="C535" s="278" t="s">
        <v>1</v>
      </c>
      <c r="D535" s="278" t="s">
        <v>814</v>
      </c>
      <c r="E535" s="17" t="s">
        <v>1</v>
      </c>
      <c r="F535" s="279">
        <v>52.322000000000003</v>
      </c>
      <c r="G535" s="34"/>
      <c r="H535" s="39"/>
    </row>
    <row r="536" spans="1:8" s="2" customFormat="1" ht="16.899999999999999" customHeight="1">
      <c r="A536" s="34"/>
      <c r="B536" s="39"/>
      <c r="C536" s="278" t="s">
        <v>1</v>
      </c>
      <c r="D536" s="278" t="s">
        <v>815</v>
      </c>
      <c r="E536" s="17" t="s">
        <v>1</v>
      </c>
      <c r="F536" s="279">
        <v>0</v>
      </c>
      <c r="G536" s="34"/>
      <c r="H536" s="39"/>
    </row>
    <row r="537" spans="1:8" s="2" customFormat="1" ht="16.899999999999999" customHeight="1">
      <c r="A537" s="34"/>
      <c r="B537" s="39"/>
      <c r="C537" s="278" t="s">
        <v>1</v>
      </c>
      <c r="D537" s="278" t="s">
        <v>816</v>
      </c>
      <c r="E537" s="17" t="s">
        <v>1</v>
      </c>
      <c r="F537" s="279">
        <v>38.853999999999999</v>
      </c>
      <c r="G537" s="34"/>
      <c r="H537" s="39"/>
    </row>
    <row r="538" spans="1:8" s="2" customFormat="1" ht="16.899999999999999" customHeight="1">
      <c r="A538" s="34"/>
      <c r="B538" s="39"/>
      <c r="C538" s="278" t="s">
        <v>1</v>
      </c>
      <c r="D538" s="278" t="s">
        <v>1</v>
      </c>
      <c r="E538" s="17" t="s">
        <v>1</v>
      </c>
      <c r="F538" s="279">
        <v>0</v>
      </c>
      <c r="G538" s="34"/>
      <c r="H538" s="39"/>
    </row>
    <row r="539" spans="1:8" s="2" customFormat="1" ht="16.899999999999999" customHeight="1">
      <c r="A539" s="34"/>
      <c r="B539" s="39"/>
      <c r="C539" s="278" t="s">
        <v>1</v>
      </c>
      <c r="D539" s="278" t="s">
        <v>817</v>
      </c>
      <c r="E539" s="17" t="s">
        <v>1</v>
      </c>
      <c r="F539" s="279">
        <v>0</v>
      </c>
      <c r="G539" s="34"/>
      <c r="H539" s="39"/>
    </row>
    <row r="540" spans="1:8" s="2" customFormat="1" ht="16.899999999999999" customHeight="1">
      <c r="A540" s="34"/>
      <c r="B540" s="39"/>
      <c r="C540" s="278" t="s">
        <v>1</v>
      </c>
      <c r="D540" s="278" t="s">
        <v>818</v>
      </c>
      <c r="E540" s="17" t="s">
        <v>1</v>
      </c>
      <c r="F540" s="279">
        <v>0</v>
      </c>
      <c r="G540" s="34"/>
      <c r="H540" s="39"/>
    </row>
    <row r="541" spans="1:8" s="2" customFormat="1" ht="16.899999999999999" customHeight="1">
      <c r="A541" s="34"/>
      <c r="B541" s="39"/>
      <c r="C541" s="278" t="s">
        <v>1</v>
      </c>
      <c r="D541" s="278" t="s">
        <v>819</v>
      </c>
      <c r="E541" s="17" t="s">
        <v>1</v>
      </c>
      <c r="F541" s="279">
        <v>38.886000000000003</v>
      </c>
      <c r="G541" s="34"/>
      <c r="H541" s="39"/>
    </row>
    <row r="542" spans="1:8" s="2" customFormat="1" ht="16.899999999999999" customHeight="1">
      <c r="A542" s="34"/>
      <c r="B542" s="39"/>
      <c r="C542" s="278" t="s">
        <v>1</v>
      </c>
      <c r="D542" s="278" t="s">
        <v>1</v>
      </c>
      <c r="E542" s="17" t="s">
        <v>1</v>
      </c>
      <c r="F542" s="279">
        <v>0</v>
      </c>
      <c r="G542" s="34"/>
      <c r="H542" s="39"/>
    </row>
    <row r="543" spans="1:8" s="2" customFormat="1" ht="16.899999999999999" customHeight="1">
      <c r="A543" s="34"/>
      <c r="B543" s="39"/>
      <c r="C543" s="278" t="s">
        <v>1</v>
      </c>
      <c r="D543" s="278" t="s">
        <v>820</v>
      </c>
      <c r="E543" s="17" t="s">
        <v>1</v>
      </c>
      <c r="F543" s="279">
        <v>0</v>
      </c>
      <c r="G543" s="34"/>
      <c r="H543" s="39"/>
    </row>
    <row r="544" spans="1:8" s="2" customFormat="1" ht="16.899999999999999" customHeight="1">
      <c r="A544" s="34"/>
      <c r="B544" s="39"/>
      <c r="C544" s="278" t="s">
        <v>1</v>
      </c>
      <c r="D544" s="278" t="s">
        <v>821</v>
      </c>
      <c r="E544" s="17" t="s">
        <v>1</v>
      </c>
      <c r="F544" s="279">
        <v>0</v>
      </c>
      <c r="G544" s="34"/>
      <c r="H544" s="39"/>
    </row>
    <row r="545" spans="1:8" s="2" customFormat="1" ht="16.899999999999999" customHeight="1">
      <c r="A545" s="34"/>
      <c r="B545" s="39"/>
      <c r="C545" s="278" t="s">
        <v>1</v>
      </c>
      <c r="D545" s="278" t="s">
        <v>822</v>
      </c>
      <c r="E545" s="17" t="s">
        <v>1</v>
      </c>
      <c r="F545" s="279">
        <v>23.754000000000001</v>
      </c>
      <c r="G545" s="34"/>
      <c r="H545" s="39"/>
    </row>
    <row r="546" spans="1:8" s="2" customFormat="1" ht="16.899999999999999" customHeight="1">
      <c r="A546" s="34"/>
      <c r="B546" s="39"/>
      <c r="C546" s="278" t="s">
        <v>1</v>
      </c>
      <c r="D546" s="278" t="s">
        <v>1</v>
      </c>
      <c r="E546" s="17" t="s">
        <v>1</v>
      </c>
      <c r="F546" s="279">
        <v>0</v>
      </c>
      <c r="G546" s="34"/>
      <c r="H546" s="39"/>
    </row>
    <row r="547" spans="1:8" s="2" customFormat="1" ht="16.899999999999999" customHeight="1">
      <c r="A547" s="34"/>
      <c r="B547" s="39"/>
      <c r="C547" s="278" t="s">
        <v>133</v>
      </c>
      <c r="D547" s="278" t="s">
        <v>298</v>
      </c>
      <c r="E547" s="17" t="s">
        <v>1</v>
      </c>
      <c r="F547" s="279">
        <v>956.67200000000003</v>
      </c>
      <c r="G547" s="34"/>
      <c r="H547" s="39"/>
    </row>
    <row r="548" spans="1:8" s="2" customFormat="1" ht="16.899999999999999" customHeight="1">
      <c r="A548" s="34"/>
      <c r="B548" s="39"/>
      <c r="C548" s="280" t="s">
        <v>1710</v>
      </c>
      <c r="D548" s="34"/>
      <c r="E548" s="34"/>
      <c r="F548" s="34"/>
      <c r="G548" s="34"/>
      <c r="H548" s="39"/>
    </row>
    <row r="549" spans="1:8" s="2" customFormat="1" ht="22.5">
      <c r="A549" s="34"/>
      <c r="B549" s="39"/>
      <c r="C549" s="278" t="s">
        <v>184</v>
      </c>
      <c r="D549" s="278" t="s">
        <v>1721</v>
      </c>
      <c r="E549" s="17" t="s">
        <v>135</v>
      </c>
      <c r="F549" s="279">
        <v>956.67200000000003</v>
      </c>
      <c r="G549" s="34"/>
      <c r="H549" s="39"/>
    </row>
    <row r="550" spans="1:8" s="2" customFormat="1" ht="16.899999999999999" customHeight="1">
      <c r="A550" s="34"/>
      <c r="B550" s="39"/>
      <c r="C550" s="278" t="s">
        <v>299</v>
      </c>
      <c r="D550" s="278" t="s">
        <v>1722</v>
      </c>
      <c r="E550" s="17" t="s">
        <v>135</v>
      </c>
      <c r="F550" s="279">
        <v>110.375</v>
      </c>
      <c r="G550" s="34"/>
      <c r="H550" s="39"/>
    </row>
    <row r="551" spans="1:8" s="2" customFormat="1" ht="22.5">
      <c r="A551" s="34"/>
      <c r="B551" s="39"/>
      <c r="C551" s="278" t="s">
        <v>341</v>
      </c>
      <c r="D551" s="278" t="s">
        <v>1712</v>
      </c>
      <c r="E551" s="17" t="s">
        <v>135</v>
      </c>
      <c r="F551" s="279">
        <v>1103.752</v>
      </c>
      <c r="G551" s="34"/>
      <c r="H551" s="39"/>
    </row>
    <row r="552" spans="1:8" s="2" customFormat="1" ht="22.5">
      <c r="A552" s="34"/>
      <c r="B552" s="39"/>
      <c r="C552" s="278" t="s">
        <v>347</v>
      </c>
      <c r="D552" s="278" t="s">
        <v>1713</v>
      </c>
      <c r="E552" s="17" t="s">
        <v>135</v>
      </c>
      <c r="F552" s="279">
        <v>5518.76</v>
      </c>
      <c r="G552" s="34"/>
      <c r="H552" s="39"/>
    </row>
    <row r="553" spans="1:8" s="2" customFormat="1" ht="16.899999999999999" customHeight="1">
      <c r="A553" s="34"/>
      <c r="B553" s="39"/>
      <c r="C553" s="278" t="s">
        <v>357</v>
      </c>
      <c r="D553" s="278" t="s">
        <v>1715</v>
      </c>
      <c r="E553" s="17" t="s">
        <v>359</v>
      </c>
      <c r="F553" s="279">
        <v>1986.7539999999999</v>
      </c>
      <c r="G553" s="34"/>
      <c r="H553" s="39"/>
    </row>
    <row r="554" spans="1:8" s="2" customFormat="1" ht="16.899999999999999" customHeight="1">
      <c r="A554" s="34"/>
      <c r="B554" s="39"/>
      <c r="C554" s="278" t="s">
        <v>364</v>
      </c>
      <c r="D554" s="278" t="s">
        <v>1716</v>
      </c>
      <c r="E554" s="17" t="s">
        <v>135</v>
      </c>
      <c r="F554" s="279">
        <v>1103.752</v>
      </c>
      <c r="G554" s="34"/>
      <c r="H554" s="39"/>
    </row>
    <row r="555" spans="1:8" s="2" customFormat="1" ht="16.899999999999999" customHeight="1">
      <c r="A555" s="34"/>
      <c r="B555" s="39"/>
      <c r="C555" s="278" t="s">
        <v>369</v>
      </c>
      <c r="D555" s="278" t="s">
        <v>1717</v>
      </c>
      <c r="E555" s="17" t="s">
        <v>135</v>
      </c>
      <c r="F555" s="279">
        <v>632.66300000000001</v>
      </c>
      <c r="G555" s="34"/>
      <c r="H555" s="39"/>
    </row>
    <row r="556" spans="1:8" s="2" customFormat="1" ht="16.899999999999999" customHeight="1">
      <c r="A556" s="34"/>
      <c r="B556" s="39"/>
      <c r="C556" s="278" t="s">
        <v>599</v>
      </c>
      <c r="D556" s="278" t="s">
        <v>600</v>
      </c>
      <c r="E556" s="17" t="s">
        <v>359</v>
      </c>
      <c r="F556" s="279">
        <v>1075.527</v>
      </c>
      <c r="G556" s="34"/>
      <c r="H556" s="39"/>
    </row>
    <row r="557" spans="1:8" s="2" customFormat="1" ht="16.899999999999999" customHeight="1">
      <c r="A557" s="34"/>
      <c r="B557" s="39"/>
      <c r="C557" s="274" t="s">
        <v>137</v>
      </c>
      <c r="D557" s="275" t="s">
        <v>138</v>
      </c>
      <c r="E557" s="276" t="s">
        <v>135</v>
      </c>
      <c r="F557" s="277">
        <v>147.08000000000001</v>
      </c>
      <c r="G557" s="34"/>
      <c r="H557" s="39"/>
    </row>
    <row r="558" spans="1:8" s="2" customFormat="1" ht="16.899999999999999" customHeight="1">
      <c r="A558" s="34"/>
      <c r="B558" s="39"/>
      <c r="C558" s="278" t="s">
        <v>1</v>
      </c>
      <c r="D558" s="278" t="s">
        <v>826</v>
      </c>
      <c r="E558" s="17" t="s">
        <v>1</v>
      </c>
      <c r="F558" s="279">
        <v>0</v>
      </c>
      <c r="G558" s="34"/>
      <c r="H558" s="39"/>
    </row>
    <row r="559" spans="1:8" s="2" customFormat="1" ht="16.899999999999999" customHeight="1">
      <c r="A559" s="34"/>
      <c r="B559" s="39"/>
      <c r="C559" s="278" t="s">
        <v>1</v>
      </c>
      <c r="D559" s="278" t="s">
        <v>827</v>
      </c>
      <c r="E559" s="17" t="s">
        <v>1</v>
      </c>
      <c r="F559" s="279">
        <v>0</v>
      </c>
      <c r="G559" s="34"/>
      <c r="H559" s="39"/>
    </row>
    <row r="560" spans="1:8" s="2" customFormat="1" ht="16.899999999999999" customHeight="1">
      <c r="A560" s="34"/>
      <c r="B560" s="39"/>
      <c r="C560" s="278" t="s">
        <v>1</v>
      </c>
      <c r="D560" s="278" t="s">
        <v>828</v>
      </c>
      <c r="E560" s="17" t="s">
        <v>1</v>
      </c>
      <c r="F560" s="279">
        <v>0</v>
      </c>
      <c r="G560" s="34"/>
      <c r="H560" s="39"/>
    </row>
    <row r="561" spans="1:8" s="2" customFormat="1" ht="16.899999999999999" customHeight="1">
      <c r="A561" s="34"/>
      <c r="B561" s="39"/>
      <c r="C561" s="278" t="s">
        <v>1</v>
      </c>
      <c r="D561" s="278" t="s">
        <v>829</v>
      </c>
      <c r="E561" s="17" t="s">
        <v>1</v>
      </c>
      <c r="F561" s="279">
        <v>5.68</v>
      </c>
      <c r="G561" s="34"/>
      <c r="H561" s="39"/>
    </row>
    <row r="562" spans="1:8" s="2" customFormat="1" ht="16.899999999999999" customHeight="1">
      <c r="A562" s="34"/>
      <c r="B562" s="39"/>
      <c r="C562" s="278" t="s">
        <v>1</v>
      </c>
      <c r="D562" s="278" t="s">
        <v>830</v>
      </c>
      <c r="E562" s="17" t="s">
        <v>1</v>
      </c>
      <c r="F562" s="279">
        <v>0</v>
      </c>
      <c r="G562" s="34"/>
      <c r="H562" s="39"/>
    </row>
    <row r="563" spans="1:8" s="2" customFormat="1" ht="16.899999999999999" customHeight="1">
      <c r="A563" s="34"/>
      <c r="B563" s="39"/>
      <c r="C563" s="278" t="s">
        <v>1</v>
      </c>
      <c r="D563" s="278" t="s">
        <v>831</v>
      </c>
      <c r="E563" s="17" t="s">
        <v>1</v>
      </c>
      <c r="F563" s="279">
        <v>6</v>
      </c>
      <c r="G563" s="34"/>
      <c r="H563" s="39"/>
    </row>
    <row r="564" spans="1:8" s="2" customFormat="1" ht="16.899999999999999" customHeight="1">
      <c r="A564" s="34"/>
      <c r="B564" s="39"/>
      <c r="C564" s="278" t="s">
        <v>1</v>
      </c>
      <c r="D564" s="278" t="s">
        <v>832</v>
      </c>
      <c r="E564" s="17" t="s">
        <v>1</v>
      </c>
      <c r="F564" s="279">
        <v>0</v>
      </c>
      <c r="G564" s="34"/>
      <c r="H564" s="39"/>
    </row>
    <row r="565" spans="1:8" s="2" customFormat="1" ht="16.899999999999999" customHeight="1">
      <c r="A565" s="34"/>
      <c r="B565" s="39"/>
      <c r="C565" s="278" t="s">
        <v>1</v>
      </c>
      <c r="D565" s="278" t="s">
        <v>833</v>
      </c>
      <c r="E565" s="17" t="s">
        <v>1</v>
      </c>
      <c r="F565" s="279">
        <v>6.6</v>
      </c>
      <c r="G565" s="34"/>
      <c r="H565" s="39"/>
    </row>
    <row r="566" spans="1:8" s="2" customFormat="1" ht="16.899999999999999" customHeight="1">
      <c r="A566" s="34"/>
      <c r="B566" s="39"/>
      <c r="C566" s="278" t="s">
        <v>1</v>
      </c>
      <c r="D566" s="278" t="s">
        <v>834</v>
      </c>
      <c r="E566" s="17" t="s">
        <v>1</v>
      </c>
      <c r="F566" s="279">
        <v>0</v>
      </c>
      <c r="G566" s="34"/>
      <c r="H566" s="39"/>
    </row>
    <row r="567" spans="1:8" s="2" customFormat="1" ht="16.899999999999999" customHeight="1">
      <c r="A567" s="34"/>
      <c r="B567" s="39"/>
      <c r="C567" s="278" t="s">
        <v>1</v>
      </c>
      <c r="D567" s="278" t="s">
        <v>835</v>
      </c>
      <c r="E567" s="17" t="s">
        <v>1</v>
      </c>
      <c r="F567" s="279">
        <v>6.84</v>
      </c>
      <c r="G567" s="34"/>
      <c r="H567" s="39"/>
    </row>
    <row r="568" spans="1:8" s="2" customFormat="1" ht="16.899999999999999" customHeight="1">
      <c r="A568" s="34"/>
      <c r="B568" s="39"/>
      <c r="C568" s="278" t="s">
        <v>1</v>
      </c>
      <c r="D568" s="278" t="s">
        <v>836</v>
      </c>
      <c r="E568" s="17" t="s">
        <v>1</v>
      </c>
      <c r="F568" s="279">
        <v>0</v>
      </c>
      <c r="G568" s="34"/>
      <c r="H568" s="39"/>
    </row>
    <row r="569" spans="1:8" s="2" customFormat="1" ht="16.899999999999999" customHeight="1">
      <c r="A569" s="34"/>
      <c r="B569" s="39"/>
      <c r="C569" s="278" t="s">
        <v>1</v>
      </c>
      <c r="D569" s="278" t="s">
        <v>837</v>
      </c>
      <c r="E569" s="17" t="s">
        <v>1</v>
      </c>
      <c r="F569" s="279">
        <v>6.92</v>
      </c>
      <c r="G569" s="34"/>
      <c r="H569" s="39"/>
    </row>
    <row r="570" spans="1:8" s="2" customFormat="1" ht="16.899999999999999" customHeight="1">
      <c r="A570" s="34"/>
      <c r="B570" s="39"/>
      <c r="C570" s="278" t="s">
        <v>1</v>
      </c>
      <c r="D570" s="278" t="s">
        <v>838</v>
      </c>
      <c r="E570" s="17" t="s">
        <v>1</v>
      </c>
      <c r="F570" s="279">
        <v>0</v>
      </c>
      <c r="G570" s="34"/>
      <c r="H570" s="39"/>
    </row>
    <row r="571" spans="1:8" s="2" customFormat="1" ht="16.899999999999999" customHeight="1">
      <c r="A571" s="34"/>
      <c r="B571" s="39"/>
      <c r="C571" s="278" t="s">
        <v>1</v>
      </c>
      <c r="D571" s="278" t="s">
        <v>839</v>
      </c>
      <c r="E571" s="17" t="s">
        <v>1</v>
      </c>
      <c r="F571" s="279">
        <v>7</v>
      </c>
      <c r="G571" s="34"/>
      <c r="H571" s="39"/>
    </row>
    <row r="572" spans="1:8" s="2" customFormat="1" ht="16.899999999999999" customHeight="1">
      <c r="A572" s="34"/>
      <c r="B572" s="39"/>
      <c r="C572" s="278" t="s">
        <v>1</v>
      </c>
      <c r="D572" s="278" t="s">
        <v>840</v>
      </c>
      <c r="E572" s="17" t="s">
        <v>1</v>
      </c>
      <c r="F572" s="279">
        <v>0</v>
      </c>
      <c r="G572" s="34"/>
      <c r="H572" s="39"/>
    </row>
    <row r="573" spans="1:8" s="2" customFormat="1" ht="16.899999999999999" customHeight="1">
      <c r="A573" s="34"/>
      <c r="B573" s="39"/>
      <c r="C573" s="278" t="s">
        <v>1</v>
      </c>
      <c r="D573" s="278" t="s">
        <v>841</v>
      </c>
      <c r="E573" s="17" t="s">
        <v>1</v>
      </c>
      <c r="F573" s="279">
        <v>4.2</v>
      </c>
      <c r="G573" s="34"/>
      <c r="H573" s="39"/>
    </row>
    <row r="574" spans="1:8" s="2" customFormat="1" ht="16.899999999999999" customHeight="1">
      <c r="A574" s="34"/>
      <c r="B574" s="39"/>
      <c r="C574" s="278" t="s">
        <v>1</v>
      </c>
      <c r="D574" s="278" t="s">
        <v>842</v>
      </c>
      <c r="E574" s="17" t="s">
        <v>1</v>
      </c>
      <c r="F574" s="279">
        <v>0</v>
      </c>
      <c r="G574" s="34"/>
      <c r="H574" s="39"/>
    </row>
    <row r="575" spans="1:8" s="2" customFormat="1" ht="16.899999999999999" customHeight="1">
      <c r="A575" s="34"/>
      <c r="B575" s="39"/>
      <c r="C575" s="278" t="s">
        <v>1</v>
      </c>
      <c r="D575" s="278" t="s">
        <v>843</v>
      </c>
      <c r="E575" s="17" t="s">
        <v>1</v>
      </c>
      <c r="F575" s="279">
        <v>2</v>
      </c>
      <c r="G575" s="34"/>
      <c r="H575" s="39"/>
    </row>
    <row r="576" spans="1:8" s="2" customFormat="1" ht="16.899999999999999" customHeight="1">
      <c r="A576" s="34"/>
      <c r="B576" s="39"/>
      <c r="C576" s="278" t="s">
        <v>1</v>
      </c>
      <c r="D576" s="278" t="s">
        <v>844</v>
      </c>
      <c r="E576" s="17" t="s">
        <v>1</v>
      </c>
      <c r="F576" s="279">
        <v>0</v>
      </c>
      <c r="G576" s="34"/>
      <c r="H576" s="39"/>
    </row>
    <row r="577" spans="1:8" s="2" customFormat="1" ht="16.899999999999999" customHeight="1">
      <c r="A577" s="34"/>
      <c r="B577" s="39"/>
      <c r="C577" s="278" t="s">
        <v>1</v>
      </c>
      <c r="D577" s="278" t="s">
        <v>845</v>
      </c>
      <c r="E577" s="17" t="s">
        <v>1</v>
      </c>
      <c r="F577" s="279">
        <v>6.24</v>
      </c>
      <c r="G577" s="34"/>
      <c r="H577" s="39"/>
    </row>
    <row r="578" spans="1:8" s="2" customFormat="1" ht="16.899999999999999" customHeight="1">
      <c r="A578" s="34"/>
      <c r="B578" s="39"/>
      <c r="C578" s="278" t="s">
        <v>1</v>
      </c>
      <c r="D578" s="278" t="s">
        <v>846</v>
      </c>
      <c r="E578" s="17" t="s">
        <v>1</v>
      </c>
      <c r="F578" s="279">
        <v>0</v>
      </c>
      <c r="G578" s="34"/>
      <c r="H578" s="39"/>
    </row>
    <row r="579" spans="1:8" s="2" customFormat="1" ht="16.899999999999999" customHeight="1">
      <c r="A579" s="34"/>
      <c r="B579" s="39"/>
      <c r="C579" s="278" t="s">
        <v>1</v>
      </c>
      <c r="D579" s="278" t="s">
        <v>847</v>
      </c>
      <c r="E579" s="17" t="s">
        <v>1</v>
      </c>
      <c r="F579" s="279">
        <v>5.84</v>
      </c>
      <c r="G579" s="34"/>
      <c r="H579" s="39"/>
    </row>
    <row r="580" spans="1:8" s="2" customFormat="1" ht="16.899999999999999" customHeight="1">
      <c r="A580" s="34"/>
      <c r="B580" s="39"/>
      <c r="C580" s="278" t="s">
        <v>1</v>
      </c>
      <c r="D580" s="278" t="s">
        <v>848</v>
      </c>
      <c r="E580" s="17" t="s">
        <v>1</v>
      </c>
      <c r="F580" s="279">
        <v>0</v>
      </c>
      <c r="G580" s="34"/>
      <c r="H580" s="39"/>
    </row>
    <row r="581" spans="1:8" s="2" customFormat="1" ht="16.899999999999999" customHeight="1">
      <c r="A581" s="34"/>
      <c r="B581" s="39"/>
      <c r="C581" s="278" t="s">
        <v>1</v>
      </c>
      <c r="D581" s="278" t="s">
        <v>849</v>
      </c>
      <c r="E581" s="17" t="s">
        <v>1</v>
      </c>
      <c r="F581" s="279">
        <v>5.52</v>
      </c>
      <c r="G581" s="34"/>
      <c r="H581" s="39"/>
    </row>
    <row r="582" spans="1:8" s="2" customFormat="1" ht="16.899999999999999" customHeight="1">
      <c r="A582" s="34"/>
      <c r="B582" s="39"/>
      <c r="C582" s="278" t="s">
        <v>1</v>
      </c>
      <c r="D582" s="278" t="s">
        <v>850</v>
      </c>
      <c r="E582" s="17" t="s">
        <v>1</v>
      </c>
      <c r="F582" s="279">
        <v>0</v>
      </c>
      <c r="G582" s="34"/>
      <c r="H582" s="39"/>
    </row>
    <row r="583" spans="1:8" s="2" customFormat="1" ht="16.899999999999999" customHeight="1">
      <c r="A583" s="34"/>
      <c r="B583" s="39"/>
      <c r="C583" s="278" t="s">
        <v>1</v>
      </c>
      <c r="D583" s="278" t="s">
        <v>851</v>
      </c>
      <c r="E583" s="17" t="s">
        <v>1</v>
      </c>
      <c r="F583" s="279">
        <v>9.6</v>
      </c>
      <c r="G583" s="34"/>
      <c r="H583" s="39"/>
    </row>
    <row r="584" spans="1:8" s="2" customFormat="1" ht="16.899999999999999" customHeight="1">
      <c r="A584" s="34"/>
      <c r="B584" s="39"/>
      <c r="C584" s="278" t="s">
        <v>1</v>
      </c>
      <c r="D584" s="278" t="s">
        <v>852</v>
      </c>
      <c r="E584" s="17" t="s">
        <v>1</v>
      </c>
      <c r="F584" s="279">
        <v>0</v>
      </c>
      <c r="G584" s="34"/>
      <c r="H584" s="39"/>
    </row>
    <row r="585" spans="1:8" s="2" customFormat="1" ht="16.899999999999999" customHeight="1">
      <c r="A585" s="34"/>
      <c r="B585" s="39"/>
      <c r="C585" s="278" t="s">
        <v>1</v>
      </c>
      <c r="D585" s="278" t="s">
        <v>853</v>
      </c>
      <c r="E585" s="17" t="s">
        <v>1</v>
      </c>
      <c r="F585" s="279">
        <v>9.68</v>
      </c>
      <c r="G585" s="34"/>
      <c r="H585" s="39"/>
    </row>
    <row r="586" spans="1:8" s="2" customFormat="1" ht="16.899999999999999" customHeight="1">
      <c r="A586" s="34"/>
      <c r="B586" s="39"/>
      <c r="C586" s="278" t="s">
        <v>1</v>
      </c>
      <c r="D586" s="278" t="s">
        <v>854</v>
      </c>
      <c r="E586" s="17" t="s">
        <v>1</v>
      </c>
      <c r="F586" s="279">
        <v>0</v>
      </c>
      <c r="G586" s="34"/>
      <c r="H586" s="39"/>
    </row>
    <row r="587" spans="1:8" s="2" customFormat="1" ht="16.899999999999999" customHeight="1">
      <c r="A587" s="34"/>
      <c r="B587" s="39"/>
      <c r="C587" s="278" t="s">
        <v>1</v>
      </c>
      <c r="D587" s="278" t="s">
        <v>853</v>
      </c>
      <c r="E587" s="17" t="s">
        <v>1</v>
      </c>
      <c r="F587" s="279">
        <v>9.68</v>
      </c>
      <c r="G587" s="34"/>
      <c r="H587" s="39"/>
    </row>
    <row r="588" spans="1:8" s="2" customFormat="1" ht="16.899999999999999" customHeight="1">
      <c r="A588" s="34"/>
      <c r="B588" s="39"/>
      <c r="C588" s="278" t="s">
        <v>1</v>
      </c>
      <c r="D588" s="278" t="s">
        <v>855</v>
      </c>
      <c r="E588" s="17" t="s">
        <v>1</v>
      </c>
      <c r="F588" s="279">
        <v>0</v>
      </c>
      <c r="G588" s="34"/>
      <c r="H588" s="39"/>
    </row>
    <row r="589" spans="1:8" s="2" customFormat="1" ht="16.899999999999999" customHeight="1">
      <c r="A589" s="34"/>
      <c r="B589" s="39"/>
      <c r="C589" s="278" t="s">
        <v>1</v>
      </c>
      <c r="D589" s="278" t="s">
        <v>853</v>
      </c>
      <c r="E589" s="17" t="s">
        <v>1</v>
      </c>
      <c r="F589" s="279">
        <v>9.68</v>
      </c>
      <c r="G589" s="34"/>
      <c r="H589" s="39"/>
    </row>
    <row r="590" spans="1:8" s="2" customFormat="1" ht="16.899999999999999" customHeight="1">
      <c r="A590" s="34"/>
      <c r="B590" s="39"/>
      <c r="C590" s="278" t="s">
        <v>1</v>
      </c>
      <c r="D590" s="278" t="s">
        <v>856</v>
      </c>
      <c r="E590" s="17" t="s">
        <v>1</v>
      </c>
      <c r="F590" s="279">
        <v>0</v>
      </c>
      <c r="G590" s="34"/>
      <c r="H590" s="39"/>
    </row>
    <row r="591" spans="1:8" s="2" customFormat="1" ht="16.899999999999999" customHeight="1">
      <c r="A591" s="34"/>
      <c r="B591" s="39"/>
      <c r="C591" s="278" t="s">
        <v>1</v>
      </c>
      <c r="D591" s="278" t="s">
        <v>857</v>
      </c>
      <c r="E591" s="17" t="s">
        <v>1</v>
      </c>
      <c r="F591" s="279">
        <v>9.76</v>
      </c>
      <c r="G591" s="34"/>
      <c r="H591" s="39"/>
    </row>
    <row r="592" spans="1:8" s="2" customFormat="1" ht="16.899999999999999" customHeight="1">
      <c r="A592" s="34"/>
      <c r="B592" s="39"/>
      <c r="C592" s="278" t="s">
        <v>1</v>
      </c>
      <c r="D592" s="278" t="s">
        <v>858</v>
      </c>
      <c r="E592" s="17" t="s">
        <v>1</v>
      </c>
      <c r="F592" s="279">
        <v>0</v>
      </c>
      <c r="G592" s="34"/>
      <c r="H592" s="39"/>
    </row>
    <row r="593" spans="1:8" s="2" customFormat="1" ht="16.899999999999999" customHeight="1">
      <c r="A593" s="34"/>
      <c r="B593" s="39"/>
      <c r="C593" s="278" t="s">
        <v>1</v>
      </c>
      <c r="D593" s="278" t="s">
        <v>859</v>
      </c>
      <c r="E593" s="17" t="s">
        <v>1</v>
      </c>
      <c r="F593" s="279">
        <v>8.6</v>
      </c>
      <c r="G593" s="34"/>
      <c r="H593" s="39"/>
    </row>
    <row r="594" spans="1:8" s="2" customFormat="1" ht="16.899999999999999" customHeight="1">
      <c r="A594" s="34"/>
      <c r="B594" s="39"/>
      <c r="C594" s="278" t="s">
        <v>1</v>
      </c>
      <c r="D594" s="278" t="s">
        <v>860</v>
      </c>
      <c r="E594" s="17" t="s">
        <v>1</v>
      </c>
      <c r="F594" s="279">
        <v>0</v>
      </c>
      <c r="G594" s="34"/>
      <c r="H594" s="39"/>
    </row>
    <row r="595" spans="1:8" s="2" customFormat="1" ht="16.899999999999999" customHeight="1">
      <c r="A595" s="34"/>
      <c r="B595" s="39"/>
      <c r="C595" s="278" t="s">
        <v>1</v>
      </c>
      <c r="D595" s="278" t="s">
        <v>861</v>
      </c>
      <c r="E595" s="17" t="s">
        <v>1</v>
      </c>
      <c r="F595" s="279">
        <v>8.08</v>
      </c>
      <c r="G595" s="34"/>
      <c r="H595" s="39"/>
    </row>
    <row r="596" spans="1:8" s="2" customFormat="1" ht="16.899999999999999" customHeight="1">
      <c r="A596" s="34"/>
      <c r="B596" s="39"/>
      <c r="C596" s="278" t="s">
        <v>1</v>
      </c>
      <c r="D596" s="278" t="s">
        <v>862</v>
      </c>
      <c r="E596" s="17" t="s">
        <v>1</v>
      </c>
      <c r="F596" s="279">
        <v>0</v>
      </c>
      <c r="G596" s="34"/>
      <c r="H596" s="39"/>
    </row>
    <row r="597" spans="1:8" s="2" customFormat="1" ht="16.899999999999999" customHeight="1">
      <c r="A597" s="34"/>
      <c r="B597" s="39"/>
      <c r="C597" s="278" t="s">
        <v>1</v>
      </c>
      <c r="D597" s="278" t="s">
        <v>845</v>
      </c>
      <c r="E597" s="17" t="s">
        <v>1</v>
      </c>
      <c r="F597" s="279">
        <v>6.24</v>
      </c>
      <c r="G597" s="34"/>
      <c r="H597" s="39"/>
    </row>
    <row r="598" spans="1:8" s="2" customFormat="1" ht="16.899999999999999" customHeight="1">
      <c r="A598" s="34"/>
      <c r="B598" s="39"/>
      <c r="C598" s="278" t="s">
        <v>1</v>
      </c>
      <c r="D598" s="278" t="s">
        <v>863</v>
      </c>
      <c r="E598" s="17" t="s">
        <v>1</v>
      </c>
      <c r="F598" s="279">
        <v>0</v>
      </c>
      <c r="G598" s="34"/>
      <c r="H598" s="39"/>
    </row>
    <row r="599" spans="1:8" s="2" customFormat="1" ht="16.899999999999999" customHeight="1">
      <c r="A599" s="34"/>
      <c r="B599" s="39"/>
      <c r="C599" s="278" t="s">
        <v>1</v>
      </c>
      <c r="D599" s="278" t="s">
        <v>864</v>
      </c>
      <c r="E599" s="17" t="s">
        <v>1</v>
      </c>
      <c r="F599" s="279">
        <v>6.52</v>
      </c>
      <c r="G599" s="34"/>
      <c r="H599" s="39"/>
    </row>
    <row r="600" spans="1:8" s="2" customFormat="1" ht="16.899999999999999" customHeight="1">
      <c r="A600" s="34"/>
      <c r="B600" s="39"/>
      <c r="C600" s="278" t="s">
        <v>1</v>
      </c>
      <c r="D600" s="278" t="s">
        <v>865</v>
      </c>
      <c r="E600" s="17" t="s">
        <v>1</v>
      </c>
      <c r="F600" s="279">
        <v>0</v>
      </c>
      <c r="G600" s="34"/>
      <c r="H600" s="39"/>
    </row>
    <row r="601" spans="1:8" s="2" customFormat="1" ht="16.899999999999999" customHeight="1">
      <c r="A601" s="34"/>
      <c r="B601" s="39"/>
      <c r="C601" s="278" t="s">
        <v>1</v>
      </c>
      <c r="D601" s="278" t="s">
        <v>866</v>
      </c>
      <c r="E601" s="17" t="s">
        <v>1</v>
      </c>
      <c r="F601" s="279">
        <v>6.4</v>
      </c>
      <c r="G601" s="34"/>
      <c r="H601" s="39"/>
    </row>
    <row r="602" spans="1:8" s="2" customFormat="1" ht="16.899999999999999" customHeight="1">
      <c r="A602" s="34"/>
      <c r="B602" s="39"/>
      <c r="C602" s="278" t="s">
        <v>137</v>
      </c>
      <c r="D602" s="278" t="s">
        <v>298</v>
      </c>
      <c r="E602" s="17" t="s">
        <v>1</v>
      </c>
      <c r="F602" s="279">
        <v>147.08000000000001</v>
      </c>
      <c r="G602" s="34"/>
      <c r="H602" s="39"/>
    </row>
    <row r="603" spans="1:8" s="2" customFormat="1" ht="16.899999999999999" customHeight="1">
      <c r="A603" s="34"/>
      <c r="B603" s="39"/>
      <c r="C603" s="280" t="s">
        <v>1710</v>
      </c>
      <c r="D603" s="34"/>
      <c r="E603" s="34"/>
      <c r="F603" s="34"/>
      <c r="G603" s="34"/>
      <c r="H603" s="39"/>
    </row>
    <row r="604" spans="1:8" s="2" customFormat="1" ht="16.899999999999999" customHeight="1">
      <c r="A604" s="34"/>
      <c r="B604" s="39"/>
      <c r="C604" s="278" t="s">
        <v>823</v>
      </c>
      <c r="D604" s="278" t="s">
        <v>1728</v>
      </c>
      <c r="E604" s="17" t="s">
        <v>135</v>
      </c>
      <c r="F604" s="279">
        <v>147.08000000000001</v>
      </c>
      <c r="G604" s="34"/>
      <c r="H604" s="39"/>
    </row>
    <row r="605" spans="1:8" s="2" customFormat="1" ht="16.899999999999999" customHeight="1">
      <c r="A605" s="34"/>
      <c r="B605" s="39"/>
      <c r="C605" s="278" t="s">
        <v>299</v>
      </c>
      <c r="D605" s="278" t="s">
        <v>1722</v>
      </c>
      <c r="E605" s="17" t="s">
        <v>135</v>
      </c>
      <c r="F605" s="279">
        <v>110.375</v>
      </c>
      <c r="G605" s="34"/>
      <c r="H605" s="39"/>
    </row>
    <row r="606" spans="1:8" s="2" customFormat="1" ht="22.5">
      <c r="A606" s="34"/>
      <c r="B606" s="39"/>
      <c r="C606" s="278" t="s">
        <v>341</v>
      </c>
      <c r="D606" s="278" t="s">
        <v>1712</v>
      </c>
      <c r="E606" s="17" t="s">
        <v>135</v>
      </c>
      <c r="F606" s="279">
        <v>1103.752</v>
      </c>
      <c r="G606" s="34"/>
      <c r="H606" s="39"/>
    </row>
    <row r="607" spans="1:8" s="2" customFormat="1" ht="22.5">
      <c r="A607" s="34"/>
      <c r="B607" s="39"/>
      <c r="C607" s="278" t="s">
        <v>347</v>
      </c>
      <c r="D607" s="278" t="s">
        <v>1713</v>
      </c>
      <c r="E607" s="17" t="s">
        <v>135</v>
      </c>
      <c r="F607" s="279">
        <v>5518.76</v>
      </c>
      <c r="G607" s="34"/>
      <c r="H607" s="39"/>
    </row>
    <row r="608" spans="1:8" s="2" customFormat="1" ht="16.899999999999999" customHeight="1">
      <c r="A608" s="34"/>
      <c r="B608" s="39"/>
      <c r="C608" s="278" t="s">
        <v>357</v>
      </c>
      <c r="D608" s="278" t="s">
        <v>1715</v>
      </c>
      <c r="E608" s="17" t="s">
        <v>359</v>
      </c>
      <c r="F608" s="279">
        <v>1986.7539999999999</v>
      </c>
      <c r="G608" s="34"/>
      <c r="H608" s="39"/>
    </row>
    <row r="609" spans="1:8" s="2" customFormat="1" ht="16.899999999999999" customHeight="1">
      <c r="A609" s="34"/>
      <c r="B609" s="39"/>
      <c r="C609" s="278" t="s">
        <v>364</v>
      </c>
      <c r="D609" s="278" t="s">
        <v>1716</v>
      </c>
      <c r="E609" s="17" t="s">
        <v>135</v>
      </c>
      <c r="F609" s="279">
        <v>1103.752</v>
      </c>
      <c r="G609" s="34"/>
      <c r="H609" s="39"/>
    </row>
    <row r="610" spans="1:8" s="2" customFormat="1" ht="16.899999999999999" customHeight="1">
      <c r="A610" s="34"/>
      <c r="B610" s="39"/>
      <c r="C610" s="278" t="s">
        <v>369</v>
      </c>
      <c r="D610" s="278" t="s">
        <v>1717</v>
      </c>
      <c r="E610" s="17" t="s">
        <v>135</v>
      </c>
      <c r="F610" s="279">
        <v>632.66300000000001</v>
      </c>
      <c r="G610" s="34"/>
      <c r="H610" s="39"/>
    </row>
    <row r="611" spans="1:8" s="2" customFormat="1" ht="16.899999999999999" customHeight="1">
      <c r="A611" s="34"/>
      <c r="B611" s="39"/>
      <c r="C611" s="278" t="s">
        <v>599</v>
      </c>
      <c r="D611" s="278" t="s">
        <v>600</v>
      </c>
      <c r="E611" s="17" t="s">
        <v>359</v>
      </c>
      <c r="F611" s="279">
        <v>1075.527</v>
      </c>
      <c r="G611" s="34"/>
      <c r="H611" s="39"/>
    </row>
    <row r="612" spans="1:8" s="2" customFormat="1" ht="16.899999999999999" customHeight="1">
      <c r="A612" s="34"/>
      <c r="B612" s="39"/>
      <c r="C612" s="274" t="s">
        <v>769</v>
      </c>
      <c r="D612" s="275" t="s">
        <v>770</v>
      </c>
      <c r="E612" s="276" t="s">
        <v>135</v>
      </c>
      <c r="F612" s="277">
        <v>30.088999999999999</v>
      </c>
      <c r="G612" s="34"/>
      <c r="H612" s="39"/>
    </row>
    <row r="613" spans="1:8" s="2" customFormat="1" ht="16.899999999999999" customHeight="1">
      <c r="A613" s="34"/>
      <c r="B613" s="39"/>
      <c r="C613" s="278" t="s">
        <v>1</v>
      </c>
      <c r="D613" s="278" t="s">
        <v>867</v>
      </c>
      <c r="E613" s="17" t="s">
        <v>1</v>
      </c>
      <c r="F613" s="279">
        <v>0</v>
      </c>
      <c r="G613" s="34"/>
      <c r="H613" s="39"/>
    </row>
    <row r="614" spans="1:8" s="2" customFormat="1" ht="22.5">
      <c r="A614" s="34"/>
      <c r="B614" s="39"/>
      <c r="C614" s="278" t="s">
        <v>769</v>
      </c>
      <c r="D614" s="278" t="s">
        <v>868</v>
      </c>
      <c r="E614" s="17" t="s">
        <v>1</v>
      </c>
      <c r="F614" s="279">
        <v>30.088999999999999</v>
      </c>
      <c r="G614" s="34"/>
      <c r="H614" s="39"/>
    </row>
    <row r="615" spans="1:8" s="2" customFormat="1" ht="16.899999999999999" customHeight="1">
      <c r="A615" s="34"/>
      <c r="B615" s="39"/>
      <c r="C615" s="280" t="s">
        <v>1710</v>
      </c>
      <c r="D615" s="34"/>
      <c r="E615" s="34"/>
      <c r="F615" s="34"/>
      <c r="G615" s="34"/>
      <c r="H615" s="39"/>
    </row>
    <row r="616" spans="1:8" s="2" customFormat="1" ht="16.899999999999999" customHeight="1">
      <c r="A616" s="34"/>
      <c r="B616" s="39"/>
      <c r="C616" s="278" t="s">
        <v>823</v>
      </c>
      <c r="D616" s="278" t="s">
        <v>1728</v>
      </c>
      <c r="E616" s="17" t="s">
        <v>135</v>
      </c>
      <c r="F616" s="279">
        <v>147.08000000000001</v>
      </c>
      <c r="G616" s="34"/>
      <c r="H616" s="39"/>
    </row>
    <row r="617" spans="1:8" s="2" customFormat="1" ht="16.899999999999999" customHeight="1">
      <c r="A617" s="34"/>
      <c r="B617" s="39"/>
      <c r="C617" s="278" t="s">
        <v>369</v>
      </c>
      <c r="D617" s="278" t="s">
        <v>1717</v>
      </c>
      <c r="E617" s="17" t="s">
        <v>135</v>
      </c>
      <c r="F617" s="279">
        <v>632.66300000000001</v>
      </c>
      <c r="G617" s="34"/>
      <c r="H617" s="39"/>
    </row>
    <row r="618" spans="1:8" s="2" customFormat="1" ht="16.899999999999999" customHeight="1">
      <c r="A618" s="34"/>
      <c r="B618" s="39"/>
      <c r="C618" s="278" t="s">
        <v>599</v>
      </c>
      <c r="D618" s="278" t="s">
        <v>600</v>
      </c>
      <c r="E618" s="17" t="s">
        <v>359</v>
      </c>
      <c r="F618" s="279">
        <v>1075.527</v>
      </c>
      <c r="G618" s="34"/>
      <c r="H618" s="39"/>
    </row>
    <row r="619" spans="1:8" s="2" customFormat="1" ht="26.45" customHeight="1">
      <c r="A619" s="34"/>
      <c r="B619" s="39"/>
      <c r="C619" s="273" t="s">
        <v>1729</v>
      </c>
      <c r="D619" s="273" t="s">
        <v>110</v>
      </c>
      <c r="E619" s="34"/>
      <c r="F619" s="34"/>
      <c r="G619" s="34"/>
      <c r="H619" s="39"/>
    </row>
    <row r="620" spans="1:8" s="2" customFormat="1" ht="16.899999999999999" customHeight="1">
      <c r="A620" s="34"/>
      <c r="B620" s="39"/>
      <c r="C620" s="274" t="s">
        <v>144</v>
      </c>
      <c r="D620" s="275" t="s">
        <v>145</v>
      </c>
      <c r="E620" s="276" t="s">
        <v>135</v>
      </c>
      <c r="F620" s="277">
        <v>20.94</v>
      </c>
      <c r="G620" s="34"/>
      <c r="H620" s="39"/>
    </row>
    <row r="621" spans="1:8" s="2" customFormat="1" ht="16.899999999999999" customHeight="1">
      <c r="A621" s="34"/>
      <c r="B621" s="39"/>
      <c r="C621" s="278" t="s">
        <v>144</v>
      </c>
      <c r="D621" s="278" t="s">
        <v>1135</v>
      </c>
      <c r="E621" s="17" t="s">
        <v>1</v>
      </c>
      <c r="F621" s="279">
        <v>20.94</v>
      </c>
      <c r="G621" s="34"/>
      <c r="H621" s="39"/>
    </row>
    <row r="622" spans="1:8" s="2" customFormat="1" ht="16.899999999999999" customHeight="1">
      <c r="A622" s="34"/>
      <c r="B622" s="39"/>
      <c r="C622" s="280" t="s">
        <v>1710</v>
      </c>
      <c r="D622" s="34"/>
      <c r="E622" s="34"/>
      <c r="F622" s="34"/>
      <c r="G622" s="34"/>
      <c r="H622" s="39"/>
    </row>
    <row r="623" spans="1:8" s="2" customFormat="1" ht="16.899999999999999" customHeight="1">
      <c r="A623" s="34"/>
      <c r="B623" s="39"/>
      <c r="C623" s="278" t="s">
        <v>441</v>
      </c>
      <c r="D623" s="278" t="s">
        <v>1711</v>
      </c>
      <c r="E623" s="17" t="s">
        <v>135</v>
      </c>
      <c r="F623" s="279">
        <v>20.94</v>
      </c>
      <c r="G623" s="34"/>
      <c r="H623" s="39"/>
    </row>
    <row r="624" spans="1:8" s="2" customFormat="1" ht="22.5">
      <c r="A624" s="34"/>
      <c r="B624" s="39"/>
      <c r="C624" s="278" t="s">
        <v>341</v>
      </c>
      <c r="D624" s="278" t="s">
        <v>1712</v>
      </c>
      <c r="E624" s="17" t="s">
        <v>135</v>
      </c>
      <c r="F624" s="279">
        <v>41.88</v>
      </c>
      <c r="G624" s="34"/>
      <c r="H624" s="39"/>
    </row>
    <row r="625" spans="1:8" s="2" customFormat="1" ht="16.899999999999999" customHeight="1">
      <c r="A625" s="34"/>
      <c r="B625" s="39"/>
      <c r="C625" s="278" t="s">
        <v>352</v>
      </c>
      <c r="D625" s="278" t="s">
        <v>1714</v>
      </c>
      <c r="E625" s="17" t="s">
        <v>135</v>
      </c>
      <c r="F625" s="279">
        <v>41.88</v>
      </c>
      <c r="G625" s="34"/>
      <c r="H625" s="39"/>
    </row>
    <row r="626" spans="1:8" s="2" customFormat="1" ht="16.899999999999999" customHeight="1">
      <c r="A626" s="34"/>
      <c r="B626" s="39"/>
      <c r="C626" s="278" t="s">
        <v>369</v>
      </c>
      <c r="D626" s="278" t="s">
        <v>1717</v>
      </c>
      <c r="E626" s="17" t="s">
        <v>135</v>
      </c>
      <c r="F626" s="279">
        <v>160.482</v>
      </c>
      <c r="G626" s="34"/>
      <c r="H626" s="39"/>
    </row>
    <row r="627" spans="1:8" s="2" customFormat="1" ht="16.899999999999999" customHeight="1">
      <c r="A627" s="34"/>
      <c r="B627" s="39"/>
      <c r="C627" s="274" t="s">
        <v>147</v>
      </c>
      <c r="D627" s="275" t="s">
        <v>148</v>
      </c>
      <c r="E627" s="276" t="s">
        <v>135</v>
      </c>
      <c r="F627" s="277">
        <v>20.94</v>
      </c>
      <c r="G627" s="34"/>
      <c r="H627" s="39"/>
    </row>
    <row r="628" spans="1:8" s="2" customFormat="1" ht="16.899999999999999" customHeight="1">
      <c r="A628" s="34"/>
      <c r="B628" s="39"/>
      <c r="C628" s="278" t="s">
        <v>147</v>
      </c>
      <c r="D628" s="278" t="s">
        <v>1130</v>
      </c>
      <c r="E628" s="17" t="s">
        <v>1</v>
      </c>
      <c r="F628" s="279">
        <v>20.94</v>
      </c>
      <c r="G628" s="34"/>
      <c r="H628" s="39"/>
    </row>
    <row r="629" spans="1:8" s="2" customFormat="1" ht="16.899999999999999" customHeight="1">
      <c r="A629" s="34"/>
      <c r="B629" s="39"/>
      <c r="C629" s="280" t="s">
        <v>1710</v>
      </c>
      <c r="D629" s="34"/>
      <c r="E629" s="34"/>
      <c r="F629" s="34"/>
      <c r="G629" s="34"/>
      <c r="H629" s="39"/>
    </row>
    <row r="630" spans="1:8" s="2" customFormat="1" ht="16.899999999999999" customHeight="1">
      <c r="A630" s="34"/>
      <c r="B630" s="39"/>
      <c r="C630" s="278" t="s">
        <v>377</v>
      </c>
      <c r="D630" s="278" t="s">
        <v>1718</v>
      </c>
      <c r="E630" s="17" t="s">
        <v>135</v>
      </c>
      <c r="F630" s="279">
        <v>17.431000000000001</v>
      </c>
      <c r="G630" s="34"/>
      <c r="H630" s="39"/>
    </row>
    <row r="631" spans="1:8" s="2" customFormat="1" ht="22.5">
      <c r="A631" s="34"/>
      <c r="B631" s="39"/>
      <c r="C631" s="278" t="s">
        <v>341</v>
      </c>
      <c r="D631" s="278" t="s">
        <v>1712</v>
      </c>
      <c r="E631" s="17" t="s">
        <v>135</v>
      </c>
      <c r="F631" s="279">
        <v>41.88</v>
      </c>
      <c r="G631" s="34"/>
      <c r="H631" s="39"/>
    </row>
    <row r="632" spans="1:8" s="2" customFormat="1" ht="16.899999999999999" customHeight="1">
      <c r="A632" s="34"/>
      <c r="B632" s="39"/>
      <c r="C632" s="278" t="s">
        <v>352</v>
      </c>
      <c r="D632" s="278" t="s">
        <v>1714</v>
      </c>
      <c r="E632" s="17" t="s">
        <v>135</v>
      </c>
      <c r="F632" s="279">
        <v>41.88</v>
      </c>
      <c r="G632" s="34"/>
      <c r="H632" s="39"/>
    </row>
    <row r="633" spans="1:8" s="2" customFormat="1" ht="16.899999999999999" customHeight="1">
      <c r="A633" s="34"/>
      <c r="B633" s="39"/>
      <c r="C633" s="278" t="s">
        <v>369</v>
      </c>
      <c r="D633" s="278" t="s">
        <v>1717</v>
      </c>
      <c r="E633" s="17" t="s">
        <v>135</v>
      </c>
      <c r="F633" s="279">
        <v>160.482</v>
      </c>
      <c r="G633" s="34"/>
      <c r="H633" s="39"/>
    </row>
    <row r="634" spans="1:8" s="2" customFormat="1" ht="16.899999999999999" customHeight="1">
      <c r="A634" s="34"/>
      <c r="B634" s="39"/>
      <c r="C634" s="274" t="s">
        <v>140</v>
      </c>
      <c r="D634" s="275" t="s">
        <v>140</v>
      </c>
      <c r="E634" s="276" t="s">
        <v>142</v>
      </c>
      <c r="F634" s="277">
        <v>426.26299999999998</v>
      </c>
      <c r="G634" s="34"/>
      <c r="H634" s="39"/>
    </row>
    <row r="635" spans="1:8" s="2" customFormat="1" ht="16.899999999999999" customHeight="1">
      <c r="A635" s="34"/>
      <c r="B635" s="39"/>
      <c r="C635" s="278" t="s">
        <v>1</v>
      </c>
      <c r="D635" s="278" t="s">
        <v>311</v>
      </c>
      <c r="E635" s="17" t="s">
        <v>1</v>
      </c>
      <c r="F635" s="279">
        <v>0</v>
      </c>
      <c r="G635" s="34"/>
      <c r="H635" s="39"/>
    </row>
    <row r="636" spans="1:8" s="2" customFormat="1" ht="16.899999999999999" customHeight="1">
      <c r="A636" s="34"/>
      <c r="B636" s="39"/>
      <c r="C636" s="278" t="s">
        <v>1</v>
      </c>
      <c r="D636" s="278" t="s">
        <v>1087</v>
      </c>
      <c r="E636" s="17" t="s">
        <v>1</v>
      </c>
      <c r="F636" s="279">
        <v>0</v>
      </c>
      <c r="G636" s="34"/>
      <c r="H636" s="39"/>
    </row>
    <row r="637" spans="1:8" s="2" customFormat="1" ht="16.899999999999999" customHeight="1">
      <c r="A637" s="34"/>
      <c r="B637" s="39"/>
      <c r="C637" s="278" t="s">
        <v>1</v>
      </c>
      <c r="D637" s="278" t="s">
        <v>1088</v>
      </c>
      <c r="E637" s="17" t="s">
        <v>1</v>
      </c>
      <c r="F637" s="279">
        <v>0</v>
      </c>
      <c r="G637" s="34"/>
      <c r="H637" s="39"/>
    </row>
    <row r="638" spans="1:8" s="2" customFormat="1" ht="16.899999999999999" customHeight="1">
      <c r="A638" s="34"/>
      <c r="B638" s="39"/>
      <c r="C638" s="278" t="s">
        <v>1</v>
      </c>
      <c r="D638" s="278" t="s">
        <v>1</v>
      </c>
      <c r="E638" s="17" t="s">
        <v>1</v>
      </c>
      <c r="F638" s="279">
        <v>0</v>
      </c>
      <c r="G638" s="34"/>
      <c r="H638" s="39"/>
    </row>
    <row r="639" spans="1:8" s="2" customFormat="1" ht="16.899999999999999" customHeight="1">
      <c r="A639" s="34"/>
      <c r="B639" s="39"/>
      <c r="C639" s="278" t="s">
        <v>1</v>
      </c>
      <c r="D639" s="278" t="s">
        <v>1012</v>
      </c>
      <c r="E639" s="17" t="s">
        <v>1</v>
      </c>
      <c r="F639" s="279">
        <v>0</v>
      </c>
      <c r="G639" s="34"/>
      <c r="H639" s="39"/>
    </row>
    <row r="640" spans="1:8" s="2" customFormat="1" ht="16.899999999999999" customHeight="1">
      <c r="A640" s="34"/>
      <c r="B640" s="39"/>
      <c r="C640" s="278" t="s">
        <v>1</v>
      </c>
      <c r="D640" s="278" t="s">
        <v>1089</v>
      </c>
      <c r="E640" s="17" t="s">
        <v>1</v>
      </c>
      <c r="F640" s="279">
        <v>27.695</v>
      </c>
      <c r="G640" s="34"/>
      <c r="H640" s="39"/>
    </row>
    <row r="641" spans="1:8" s="2" customFormat="1" ht="16.899999999999999" customHeight="1">
      <c r="A641" s="34"/>
      <c r="B641" s="39"/>
      <c r="C641" s="278" t="s">
        <v>1</v>
      </c>
      <c r="D641" s="278" t="s">
        <v>1014</v>
      </c>
      <c r="E641" s="17" t="s">
        <v>1</v>
      </c>
      <c r="F641" s="279">
        <v>0</v>
      </c>
      <c r="G641" s="34"/>
      <c r="H641" s="39"/>
    </row>
    <row r="642" spans="1:8" s="2" customFormat="1" ht="16.899999999999999" customHeight="1">
      <c r="A642" s="34"/>
      <c r="B642" s="39"/>
      <c r="C642" s="278" t="s">
        <v>1</v>
      </c>
      <c r="D642" s="278" t="s">
        <v>1090</v>
      </c>
      <c r="E642" s="17" t="s">
        <v>1</v>
      </c>
      <c r="F642" s="279">
        <v>27.077000000000002</v>
      </c>
      <c r="G642" s="34"/>
      <c r="H642" s="39"/>
    </row>
    <row r="643" spans="1:8" s="2" customFormat="1" ht="16.899999999999999" customHeight="1">
      <c r="A643" s="34"/>
      <c r="B643" s="39"/>
      <c r="C643" s="278" t="s">
        <v>1</v>
      </c>
      <c r="D643" s="278" t="s">
        <v>1016</v>
      </c>
      <c r="E643" s="17" t="s">
        <v>1</v>
      </c>
      <c r="F643" s="279">
        <v>0</v>
      </c>
      <c r="G643" s="34"/>
      <c r="H643" s="39"/>
    </row>
    <row r="644" spans="1:8" s="2" customFormat="1" ht="16.899999999999999" customHeight="1">
      <c r="A644" s="34"/>
      <c r="B644" s="39"/>
      <c r="C644" s="278" t="s">
        <v>1</v>
      </c>
      <c r="D644" s="278" t="s">
        <v>1091</v>
      </c>
      <c r="E644" s="17" t="s">
        <v>1</v>
      </c>
      <c r="F644" s="279">
        <v>22.311</v>
      </c>
      <c r="G644" s="34"/>
      <c r="H644" s="39"/>
    </row>
    <row r="645" spans="1:8" s="2" customFormat="1" ht="16.899999999999999" customHeight="1">
      <c r="A645" s="34"/>
      <c r="B645" s="39"/>
      <c r="C645" s="278" t="s">
        <v>1</v>
      </c>
      <c r="D645" s="278" t="s">
        <v>1018</v>
      </c>
      <c r="E645" s="17" t="s">
        <v>1</v>
      </c>
      <c r="F645" s="279">
        <v>0</v>
      </c>
      <c r="G645" s="34"/>
      <c r="H645" s="39"/>
    </row>
    <row r="646" spans="1:8" s="2" customFormat="1" ht="16.899999999999999" customHeight="1">
      <c r="A646" s="34"/>
      <c r="B646" s="39"/>
      <c r="C646" s="278" t="s">
        <v>1</v>
      </c>
      <c r="D646" s="278" t="s">
        <v>1092</v>
      </c>
      <c r="E646" s="17" t="s">
        <v>1</v>
      </c>
      <c r="F646" s="279">
        <v>22.088999999999999</v>
      </c>
      <c r="G646" s="34"/>
      <c r="H646" s="39"/>
    </row>
    <row r="647" spans="1:8" s="2" customFormat="1" ht="16.899999999999999" customHeight="1">
      <c r="A647" s="34"/>
      <c r="B647" s="39"/>
      <c r="C647" s="278" t="s">
        <v>1</v>
      </c>
      <c r="D647" s="278" t="s">
        <v>1020</v>
      </c>
      <c r="E647" s="17" t="s">
        <v>1</v>
      </c>
      <c r="F647" s="279">
        <v>0</v>
      </c>
      <c r="G647" s="34"/>
      <c r="H647" s="39"/>
    </row>
    <row r="648" spans="1:8" s="2" customFormat="1" ht="16.899999999999999" customHeight="1">
      <c r="A648" s="34"/>
      <c r="B648" s="39"/>
      <c r="C648" s="278" t="s">
        <v>1</v>
      </c>
      <c r="D648" s="278" t="s">
        <v>1093</v>
      </c>
      <c r="E648" s="17" t="s">
        <v>1</v>
      </c>
      <c r="F648" s="279">
        <v>20.146999999999998</v>
      </c>
      <c r="G648" s="34"/>
      <c r="H648" s="39"/>
    </row>
    <row r="649" spans="1:8" s="2" customFormat="1" ht="16.899999999999999" customHeight="1">
      <c r="A649" s="34"/>
      <c r="B649" s="39"/>
      <c r="C649" s="278" t="s">
        <v>1</v>
      </c>
      <c r="D649" s="278" t="s">
        <v>1022</v>
      </c>
      <c r="E649" s="17" t="s">
        <v>1</v>
      </c>
      <c r="F649" s="279">
        <v>0</v>
      </c>
      <c r="G649" s="34"/>
      <c r="H649" s="39"/>
    </row>
    <row r="650" spans="1:8" s="2" customFormat="1" ht="16.899999999999999" customHeight="1">
      <c r="A650" s="34"/>
      <c r="B650" s="39"/>
      <c r="C650" s="278" t="s">
        <v>1</v>
      </c>
      <c r="D650" s="278" t="s">
        <v>1094</v>
      </c>
      <c r="E650" s="17" t="s">
        <v>1</v>
      </c>
      <c r="F650" s="279">
        <v>18.425999999999998</v>
      </c>
      <c r="G650" s="34"/>
      <c r="H650" s="39"/>
    </row>
    <row r="651" spans="1:8" s="2" customFormat="1" ht="16.899999999999999" customHeight="1">
      <c r="A651" s="34"/>
      <c r="B651" s="39"/>
      <c r="C651" s="278" t="s">
        <v>1</v>
      </c>
      <c r="D651" s="278" t="s">
        <v>1024</v>
      </c>
      <c r="E651" s="17" t="s">
        <v>1</v>
      </c>
      <c r="F651" s="279">
        <v>0</v>
      </c>
      <c r="G651" s="34"/>
      <c r="H651" s="39"/>
    </row>
    <row r="652" spans="1:8" s="2" customFormat="1" ht="16.899999999999999" customHeight="1">
      <c r="A652" s="34"/>
      <c r="B652" s="39"/>
      <c r="C652" s="278" t="s">
        <v>1</v>
      </c>
      <c r="D652" s="278" t="s">
        <v>1095</v>
      </c>
      <c r="E652" s="17" t="s">
        <v>1</v>
      </c>
      <c r="F652" s="279">
        <v>14.06</v>
      </c>
      <c r="G652" s="34"/>
      <c r="H652" s="39"/>
    </row>
    <row r="653" spans="1:8" s="2" customFormat="1" ht="16.899999999999999" customHeight="1">
      <c r="A653" s="34"/>
      <c r="B653" s="39"/>
      <c r="C653" s="278" t="s">
        <v>1</v>
      </c>
      <c r="D653" s="278" t="s">
        <v>1026</v>
      </c>
      <c r="E653" s="17" t="s">
        <v>1</v>
      </c>
      <c r="F653" s="279">
        <v>0</v>
      </c>
      <c r="G653" s="34"/>
      <c r="H653" s="39"/>
    </row>
    <row r="654" spans="1:8" s="2" customFormat="1" ht="16.899999999999999" customHeight="1">
      <c r="A654" s="34"/>
      <c r="B654" s="39"/>
      <c r="C654" s="278" t="s">
        <v>1</v>
      </c>
      <c r="D654" s="278" t="s">
        <v>1096</v>
      </c>
      <c r="E654" s="17" t="s">
        <v>1</v>
      </c>
      <c r="F654" s="279">
        <v>13.832000000000001</v>
      </c>
      <c r="G654" s="34"/>
      <c r="H654" s="39"/>
    </row>
    <row r="655" spans="1:8" s="2" customFormat="1" ht="16.899999999999999" customHeight="1">
      <c r="A655" s="34"/>
      <c r="B655" s="39"/>
      <c r="C655" s="278" t="s">
        <v>1</v>
      </c>
      <c r="D655" s="278" t="s">
        <v>1028</v>
      </c>
      <c r="E655" s="17" t="s">
        <v>1</v>
      </c>
      <c r="F655" s="279">
        <v>0</v>
      </c>
      <c r="G655" s="34"/>
      <c r="H655" s="39"/>
    </row>
    <row r="656" spans="1:8" s="2" customFormat="1" ht="16.899999999999999" customHeight="1">
      <c r="A656" s="34"/>
      <c r="B656" s="39"/>
      <c r="C656" s="278" t="s">
        <v>1</v>
      </c>
      <c r="D656" s="278" t="s">
        <v>1097</v>
      </c>
      <c r="E656" s="17" t="s">
        <v>1</v>
      </c>
      <c r="F656" s="279">
        <v>12.513</v>
      </c>
      <c r="G656" s="34"/>
      <c r="H656" s="39"/>
    </row>
    <row r="657" spans="1:8" s="2" customFormat="1" ht="16.899999999999999" customHeight="1">
      <c r="A657" s="34"/>
      <c r="B657" s="39"/>
      <c r="C657" s="278" t="s">
        <v>1</v>
      </c>
      <c r="D657" s="278" t="s">
        <v>1030</v>
      </c>
      <c r="E657" s="17" t="s">
        <v>1</v>
      </c>
      <c r="F657" s="279">
        <v>0</v>
      </c>
      <c r="G657" s="34"/>
      <c r="H657" s="39"/>
    </row>
    <row r="658" spans="1:8" s="2" customFormat="1" ht="16.899999999999999" customHeight="1">
      <c r="A658" s="34"/>
      <c r="B658" s="39"/>
      <c r="C658" s="278" t="s">
        <v>1</v>
      </c>
      <c r="D658" s="278" t="s">
        <v>1098</v>
      </c>
      <c r="E658" s="17" t="s">
        <v>1</v>
      </c>
      <c r="F658" s="279">
        <v>11.468</v>
      </c>
      <c r="G658" s="34"/>
      <c r="H658" s="39"/>
    </row>
    <row r="659" spans="1:8" s="2" customFormat="1" ht="16.899999999999999" customHeight="1">
      <c r="A659" s="34"/>
      <c r="B659" s="39"/>
      <c r="C659" s="278" t="s">
        <v>1</v>
      </c>
      <c r="D659" s="278" t="s">
        <v>1032</v>
      </c>
      <c r="E659" s="17" t="s">
        <v>1</v>
      </c>
      <c r="F659" s="279">
        <v>0</v>
      </c>
      <c r="G659" s="34"/>
      <c r="H659" s="39"/>
    </row>
    <row r="660" spans="1:8" s="2" customFormat="1" ht="16.899999999999999" customHeight="1">
      <c r="A660" s="34"/>
      <c r="B660" s="39"/>
      <c r="C660" s="278" t="s">
        <v>1</v>
      </c>
      <c r="D660" s="278" t="s">
        <v>1099</v>
      </c>
      <c r="E660" s="17" t="s">
        <v>1</v>
      </c>
      <c r="F660" s="279">
        <v>11.712</v>
      </c>
      <c r="G660" s="34"/>
      <c r="H660" s="39"/>
    </row>
    <row r="661" spans="1:8" s="2" customFormat="1" ht="16.899999999999999" customHeight="1">
      <c r="A661" s="34"/>
      <c r="B661" s="39"/>
      <c r="C661" s="278" t="s">
        <v>1</v>
      </c>
      <c r="D661" s="278" t="s">
        <v>1034</v>
      </c>
      <c r="E661" s="17" t="s">
        <v>1</v>
      </c>
      <c r="F661" s="279">
        <v>0</v>
      </c>
      <c r="G661" s="34"/>
      <c r="H661" s="39"/>
    </row>
    <row r="662" spans="1:8" s="2" customFormat="1" ht="16.899999999999999" customHeight="1">
      <c r="A662" s="34"/>
      <c r="B662" s="39"/>
      <c r="C662" s="278" t="s">
        <v>1</v>
      </c>
      <c r="D662" s="278" t="s">
        <v>1100</v>
      </c>
      <c r="E662" s="17" t="s">
        <v>1</v>
      </c>
      <c r="F662" s="279">
        <v>12.2</v>
      </c>
      <c r="G662" s="34"/>
      <c r="H662" s="39"/>
    </row>
    <row r="663" spans="1:8" s="2" customFormat="1" ht="16.899999999999999" customHeight="1">
      <c r="A663" s="34"/>
      <c r="B663" s="39"/>
      <c r="C663" s="278" t="s">
        <v>1</v>
      </c>
      <c r="D663" s="278" t="s">
        <v>1036</v>
      </c>
      <c r="E663" s="17" t="s">
        <v>1</v>
      </c>
      <c r="F663" s="279">
        <v>0</v>
      </c>
      <c r="G663" s="34"/>
      <c r="H663" s="39"/>
    </row>
    <row r="664" spans="1:8" s="2" customFormat="1" ht="16.899999999999999" customHeight="1">
      <c r="A664" s="34"/>
      <c r="B664" s="39"/>
      <c r="C664" s="278" t="s">
        <v>1</v>
      </c>
      <c r="D664" s="278" t="s">
        <v>1101</v>
      </c>
      <c r="E664" s="17" t="s">
        <v>1</v>
      </c>
      <c r="F664" s="279">
        <v>12.17</v>
      </c>
      <c r="G664" s="34"/>
      <c r="H664" s="39"/>
    </row>
    <row r="665" spans="1:8" s="2" customFormat="1" ht="16.899999999999999" customHeight="1">
      <c r="A665" s="34"/>
      <c r="B665" s="39"/>
      <c r="C665" s="278" t="s">
        <v>1</v>
      </c>
      <c r="D665" s="278" t="s">
        <v>1038</v>
      </c>
      <c r="E665" s="17" t="s">
        <v>1</v>
      </c>
      <c r="F665" s="279">
        <v>0</v>
      </c>
      <c r="G665" s="34"/>
      <c r="H665" s="39"/>
    </row>
    <row r="666" spans="1:8" s="2" customFormat="1" ht="16.899999999999999" customHeight="1">
      <c r="A666" s="34"/>
      <c r="B666" s="39"/>
      <c r="C666" s="278" t="s">
        <v>1</v>
      </c>
      <c r="D666" s="278" t="s">
        <v>1102</v>
      </c>
      <c r="E666" s="17" t="s">
        <v>1</v>
      </c>
      <c r="F666" s="279">
        <v>20.158999999999999</v>
      </c>
      <c r="G666" s="34"/>
      <c r="H666" s="39"/>
    </row>
    <row r="667" spans="1:8" s="2" customFormat="1" ht="16.899999999999999" customHeight="1">
      <c r="A667" s="34"/>
      <c r="B667" s="39"/>
      <c r="C667" s="278" t="s">
        <v>1</v>
      </c>
      <c r="D667" s="278" t="s">
        <v>1040</v>
      </c>
      <c r="E667" s="17" t="s">
        <v>1</v>
      </c>
      <c r="F667" s="279">
        <v>0</v>
      </c>
      <c r="G667" s="34"/>
      <c r="H667" s="39"/>
    </row>
    <row r="668" spans="1:8" s="2" customFormat="1" ht="16.899999999999999" customHeight="1">
      <c r="A668" s="34"/>
      <c r="B668" s="39"/>
      <c r="C668" s="278" t="s">
        <v>1</v>
      </c>
      <c r="D668" s="278" t="s">
        <v>1103</v>
      </c>
      <c r="E668" s="17" t="s">
        <v>1</v>
      </c>
      <c r="F668" s="279">
        <v>14.443</v>
      </c>
      <c r="G668" s="34"/>
      <c r="H668" s="39"/>
    </row>
    <row r="669" spans="1:8" s="2" customFormat="1" ht="16.899999999999999" customHeight="1">
      <c r="A669" s="34"/>
      <c r="B669" s="39"/>
      <c r="C669" s="278" t="s">
        <v>1</v>
      </c>
      <c r="D669" s="278" t="s">
        <v>1042</v>
      </c>
      <c r="E669" s="17" t="s">
        <v>1</v>
      </c>
      <c r="F669" s="279">
        <v>0</v>
      </c>
      <c r="G669" s="34"/>
      <c r="H669" s="39"/>
    </row>
    <row r="670" spans="1:8" s="2" customFormat="1" ht="16.899999999999999" customHeight="1">
      <c r="A670" s="34"/>
      <c r="B670" s="39"/>
      <c r="C670" s="278" t="s">
        <v>1</v>
      </c>
      <c r="D670" s="278" t="s">
        <v>1104</v>
      </c>
      <c r="E670" s="17" t="s">
        <v>1</v>
      </c>
      <c r="F670" s="279">
        <v>15.2</v>
      </c>
      <c r="G670" s="34"/>
      <c r="H670" s="39"/>
    </row>
    <row r="671" spans="1:8" s="2" customFormat="1" ht="16.899999999999999" customHeight="1">
      <c r="A671" s="34"/>
      <c r="B671" s="39"/>
      <c r="C671" s="278" t="s">
        <v>1</v>
      </c>
      <c r="D671" s="278" t="s">
        <v>1044</v>
      </c>
      <c r="E671" s="17" t="s">
        <v>1</v>
      </c>
      <c r="F671" s="279">
        <v>0</v>
      </c>
      <c r="G671" s="34"/>
      <c r="H671" s="39"/>
    </row>
    <row r="672" spans="1:8" s="2" customFormat="1" ht="16.899999999999999" customHeight="1">
      <c r="A672" s="34"/>
      <c r="B672" s="39"/>
      <c r="C672" s="278" t="s">
        <v>1</v>
      </c>
      <c r="D672" s="278" t="s">
        <v>1105</v>
      </c>
      <c r="E672" s="17" t="s">
        <v>1</v>
      </c>
      <c r="F672" s="279">
        <v>11.6</v>
      </c>
      <c r="G672" s="34"/>
      <c r="H672" s="39"/>
    </row>
    <row r="673" spans="1:8" s="2" customFormat="1" ht="16.899999999999999" customHeight="1">
      <c r="A673" s="34"/>
      <c r="B673" s="39"/>
      <c r="C673" s="278" t="s">
        <v>1</v>
      </c>
      <c r="D673" s="278" t="s">
        <v>1048</v>
      </c>
      <c r="E673" s="17" t="s">
        <v>1</v>
      </c>
      <c r="F673" s="279">
        <v>0</v>
      </c>
      <c r="G673" s="34"/>
      <c r="H673" s="39"/>
    </row>
    <row r="674" spans="1:8" s="2" customFormat="1" ht="16.899999999999999" customHeight="1">
      <c r="A674" s="34"/>
      <c r="B674" s="39"/>
      <c r="C674" s="278" t="s">
        <v>1</v>
      </c>
      <c r="D674" s="278" t="s">
        <v>1106</v>
      </c>
      <c r="E674" s="17" t="s">
        <v>1</v>
      </c>
      <c r="F674" s="279">
        <v>10.483000000000001</v>
      </c>
      <c r="G674" s="34"/>
      <c r="H674" s="39"/>
    </row>
    <row r="675" spans="1:8" s="2" customFormat="1" ht="16.899999999999999" customHeight="1">
      <c r="A675" s="34"/>
      <c r="B675" s="39"/>
      <c r="C675" s="278" t="s">
        <v>1</v>
      </c>
      <c r="D675" s="278" t="s">
        <v>1054</v>
      </c>
      <c r="E675" s="17" t="s">
        <v>1</v>
      </c>
      <c r="F675" s="279">
        <v>0</v>
      </c>
      <c r="G675" s="34"/>
      <c r="H675" s="39"/>
    </row>
    <row r="676" spans="1:8" s="2" customFormat="1" ht="16.899999999999999" customHeight="1">
      <c r="A676" s="34"/>
      <c r="B676" s="39"/>
      <c r="C676" s="278" t="s">
        <v>1</v>
      </c>
      <c r="D676" s="278" t="s">
        <v>1107</v>
      </c>
      <c r="E676" s="17" t="s">
        <v>1</v>
      </c>
      <c r="F676" s="279">
        <v>9.8780000000000001</v>
      </c>
      <c r="G676" s="34"/>
      <c r="H676" s="39"/>
    </row>
    <row r="677" spans="1:8" s="2" customFormat="1" ht="16.899999999999999" customHeight="1">
      <c r="A677" s="34"/>
      <c r="B677" s="39"/>
      <c r="C677" s="278" t="s">
        <v>1</v>
      </c>
      <c r="D677" s="278" t="s">
        <v>1056</v>
      </c>
      <c r="E677" s="17" t="s">
        <v>1</v>
      </c>
      <c r="F677" s="279">
        <v>0</v>
      </c>
      <c r="G677" s="34"/>
      <c r="H677" s="39"/>
    </row>
    <row r="678" spans="1:8" s="2" customFormat="1" ht="16.899999999999999" customHeight="1">
      <c r="A678" s="34"/>
      <c r="B678" s="39"/>
      <c r="C678" s="278" t="s">
        <v>1</v>
      </c>
      <c r="D678" s="278" t="s">
        <v>1108</v>
      </c>
      <c r="E678" s="17" t="s">
        <v>1</v>
      </c>
      <c r="F678" s="279">
        <v>10.215</v>
      </c>
      <c r="G678" s="34"/>
      <c r="H678" s="39"/>
    </row>
    <row r="679" spans="1:8" s="2" customFormat="1" ht="16.899999999999999" customHeight="1">
      <c r="A679" s="34"/>
      <c r="B679" s="39"/>
      <c r="C679" s="278" t="s">
        <v>1</v>
      </c>
      <c r="D679" s="278" t="s">
        <v>1058</v>
      </c>
      <c r="E679" s="17" t="s">
        <v>1</v>
      </c>
      <c r="F679" s="279">
        <v>0</v>
      </c>
      <c r="G679" s="34"/>
      <c r="H679" s="39"/>
    </row>
    <row r="680" spans="1:8" s="2" customFormat="1" ht="16.899999999999999" customHeight="1">
      <c r="A680" s="34"/>
      <c r="B680" s="39"/>
      <c r="C680" s="278" t="s">
        <v>1</v>
      </c>
      <c r="D680" s="278" t="s">
        <v>1109</v>
      </c>
      <c r="E680" s="17" t="s">
        <v>1</v>
      </c>
      <c r="F680" s="279">
        <v>7.3490000000000002</v>
      </c>
      <c r="G680" s="34"/>
      <c r="H680" s="39"/>
    </row>
    <row r="681" spans="1:8" s="2" customFormat="1" ht="16.899999999999999" customHeight="1">
      <c r="A681" s="34"/>
      <c r="B681" s="39"/>
      <c r="C681" s="278" t="s">
        <v>1</v>
      </c>
      <c r="D681" s="278" t="s">
        <v>1060</v>
      </c>
      <c r="E681" s="17" t="s">
        <v>1</v>
      </c>
      <c r="F681" s="279">
        <v>0</v>
      </c>
      <c r="G681" s="34"/>
      <c r="H681" s="39"/>
    </row>
    <row r="682" spans="1:8" s="2" customFormat="1" ht="16.899999999999999" customHeight="1">
      <c r="A682" s="34"/>
      <c r="B682" s="39"/>
      <c r="C682" s="278" t="s">
        <v>1</v>
      </c>
      <c r="D682" s="278" t="s">
        <v>1110</v>
      </c>
      <c r="E682" s="17" t="s">
        <v>1</v>
      </c>
      <c r="F682" s="279">
        <v>7.319</v>
      </c>
      <c r="G682" s="34"/>
      <c r="H682" s="39"/>
    </row>
    <row r="683" spans="1:8" s="2" customFormat="1" ht="16.899999999999999" customHeight="1">
      <c r="A683" s="34"/>
      <c r="B683" s="39"/>
      <c r="C683" s="278" t="s">
        <v>1</v>
      </c>
      <c r="D683" s="278" t="s">
        <v>1062</v>
      </c>
      <c r="E683" s="17" t="s">
        <v>1</v>
      </c>
      <c r="F683" s="279">
        <v>0</v>
      </c>
      <c r="G683" s="34"/>
      <c r="H683" s="39"/>
    </row>
    <row r="684" spans="1:8" s="2" customFormat="1" ht="16.899999999999999" customHeight="1">
      <c r="A684" s="34"/>
      <c r="B684" s="39"/>
      <c r="C684" s="278" t="s">
        <v>1</v>
      </c>
      <c r="D684" s="278" t="s">
        <v>1111</v>
      </c>
      <c r="E684" s="17" t="s">
        <v>1</v>
      </c>
      <c r="F684" s="279">
        <v>7.702</v>
      </c>
      <c r="G684" s="34"/>
      <c r="H684" s="39"/>
    </row>
    <row r="685" spans="1:8" s="2" customFormat="1" ht="16.899999999999999" customHeight="1">
      <c r="A685" s="34"/>
      <c r="B685" s="39"/>
      <c r="C685" s="278" t="s">
        <v>1</v>
      </c>
      <c r="D685" s="278" t="s">
        <v>1068</v>
      </c>
      <c r="E685" s="17" t="s">
        <v>1</v>
      </c>
      <c r="F685" s="279">
        <v>0</v>
      </c>
      <c r="G685" s="34"/>
      <c r="H685" s="39"/>
    </row>
    <row r="686" spans="1:8" s="2" customFormat="1" ht="16.899999999999999" customHeight="1">
      <c r="A686" s="34"/>
      <c r="B686" s="39"/>
      <c r="C686" s="278" t="s">
        <v>1</v>
      </c>
      <c r="D686" s="278" t="s">
        <v>1112</v>
      </c>
      <c r="E686" s="17" t="s">
        <v>1</v>
      </c>
      <c r="F686" s="279">
        <v>9.0640000000000001</v>
      </c>
      <c r="G686" s="34"/>
      <c r="H686" s="39"/>
    </row>
    <row r="687" spans="1:8" s="2" customFormat="1" ht="16.899999999999999" customHeight="1">
      <c r="A687" s="34"/>
      <c r="B687" s="39"/>
      <c r="C687" s="278" t="s">
        <v>1</v>
      </c>
      <c r="D687" s="278" t="s">
        <v>1070</v>
      </c>
      <c r="E687" s="17" t="s">
        <v>1</v>
      </c>
      <c r="F687" s="279">
        <v>0</v>
      </c>
      <c r="G687" s="34"/>
      <c r="H687" s="39"/>
    </row>
    <row r="688" spans="1:8" s="2" customFormat="1" ht="16.899999999999999" customHeight="1">
      <c r="A688" s="34"/>
      <c r="B688" s="39"/>
      <c r="C688" s="278" t="s">
        <v>1</v>
      </c>
      <c r="D688" s="278" t="s">
        <v>1113</v>
      </c>
      <c r="E688" s="17" t="s">
        <v>1</v>
      </c>
      <c r="F688" s="279">
        <v>9.1649999999999991</v>
      </c>
      <c r="G688" s="34"/>
      <c r="H688" s="39"/>
    </row>
    <row r="689" spans="1:8" s="2" customFormat="1" ht="16.899999999999999" customHeight="1">
      <c r="A689" s="34"/>
      <c r="B689" s="39"/>
      <c r="C689" s="278" t="s">
        <v>1</v>
      </c>
      <c r="D689" s="278" t="s">
        <v>1072</v>
      </c>
      <c r="E689" s="17" t="s">
        <v>1</v>
      </c>
      <c r="F689" s="279">
        <v>0</v>
      </c>
      <c r="G689" s="34"/>
      <c r="H689" s="39"/>
    </row>
    <row r="690" spans="1:8" s="2" customFormat="1" ht="16.899999999999999" customHeight="1">
      <c r="A690" s="34"/>
      <c r="B690" s="39"/>
      <c r="C690" s="278" t="s">
        <v>1</v>
      </c>
      <c r="D690" s="278" t="s">
        <v>1114</v>
      </c>
      <c r="E690" s="17" t="s">
        <v>1</v>
      </c>
      <c r="F690" s="279">
        <v>10.4</v>
      </c>
      <c r="G690" s="34"/>
      <c r="H690" s="39"/>
    </row>
    <row r="691" spans="1:8" s="2" customFormat="1" ht="16.899999999999999" customHeight="1">
      <c r="A691" s="34"/>
      <c r="B691" s="39"/>
      <c r="C691" s="278" t="s">
        <v>1</v>
      </c>
      <c r="D691" s="278" t="s">
        <v>1074</v>
      </c>
      <c r="E691" s="17" t="s">
        <v>1</v>
      </c>
      <c r="F691" s="279">
        <v>0</v>
      </c>
      <c r="G691" s="34"/>
      <c r="H691" s="39"/>
    </row>
    <row r="692" spans="1:8" s="2" customFormat="1" ht="16.899999999999999" customHeight="1">
      <c r="A692" s="34"/>
      <c r="B692" s="39"/>
      <c r="C692" s="278" t="s">
        <v>1</v>
      </c>
      <c r="D692" s="278" t="s">
        <v>1115</v>
      </c>
      <c r="E692" s="17" t="s">
        <v>1</v>
      </c>
      <c r="F692" s="279">
        <v>7.2469999999999999</v>
      </c>
      <c r="G692" s="34"/>
      <c r="H692" s="39"/>
    </row>
    <row r="693" spans="1:8" s="2" customFormat="1" ht="16.899999999999999" customHeight="1">
      <c r="A693" s="34"/>
      <c r="B693" s="39"/>
      <c r="C693" s="278" t="s">
        <v>1</v>
      </c>
      <c r="D693" s="278" t="s">
        <v>1076</v>
      </c>
      <c r="E693" s="17" t="s">
        <v>1</v>
      </c>
      <c r="F693" s="279">
        <v>0</v>
      </c>
      <c r="G693" s="34"/>
      <c r="H693" s="39"/>
    </row>
    <row r="694" spans="1:8" s="2" customFormat="1" ht="16.899999999999999" customHeight="1">
      <c r="A694" s="34"/>
      <c r="B694" s="39"/>
      <c r="C694" s="278" t="s">
        <v>1</v>
      </c>
      <c r="D694" s="278" t="s">
        <v>1116</v>
      </c>
      <c r="E694" s="17" t="s">
        <v>1</v>
      </c>
      <c r="F694" s="279">
        <v>13.430999999999999</v>
      </c>
      <c r="G694" s="34"/>
      <c r="H694" s="39"/>
    </row>
    <row r="695" spans="1:8" s="2" customFormat="1" ht="16.899999999999999" customHeight="1">
      <c r="A695" s="34"/>
      <c r="B695" s="39"/>
      <c r="C695" s="278" t="s">
        <v>1</v>
      </c>
      <c r="D695" s="278" t="s">
        <v>1078</v>
      </c>
      <c r="E695" s="17" t="s">
        <v>1</v>
      </c>
      <c r="F695" s="279">
        <v>0</v>
      </c>
      <c r="G695" s="34"/>
      <c r="H695" s="39"/>
    </row>
    <row r="696" spans="1:8" s="2" customFormat="1" ht="16.899999999999999" customHeight="1">
      <c r="A696" s="34"/>
      <c r="B696" s="39"/>
      <c r="C696" s="278" t="s">
        <v>1</v>
      </c>
      <c r="D696" s="278" t="s">
        <v>1117</v>
      </c>
      <c r="E696" s="17" t="s">
        <v>1</v>
      </c>
      <c r="F696" s="279">
        <v>13.487</v>
      </c>
      <c r="G696" s="34"/>
      <c r="H696" s="39"/>
    </row>
    <row r="697" spans="1:8" s="2" customFormat="1" ht="16.899999999999999" customHeight="1">
      <c r="A697" s="34"/>
      <c r="B697" s="39"/>
      <c r="C697" s="278" t="s">
        <v>1</v>
      </c>
      <c r="D697" s="278" t="s">
        <v>1080</v>
      </c>
      <c r="E697" s="17" t="s">
        <v>1</v>
      </c>
      <c r="F697" s="279">
        <v>0</v>
      </c>
      <c r="G697" s="34"/>
      <c r="H697" s="39"/>
    </row>
    <row r="698" spans="1:8" s="2" customFormat="1" ht="16.899999999999999" customHeight="1">
      <c r="A698" s="34"/>
      <c r="B698" s="39"/>
      <c r="C698" s="278" t="s">
        <v>1</v>
      </c>
      <c r="D698" s="278" t="s">
        <v>1118</v>
      </c>
      <c r="E698" s="17" t="s">
        <v>1</v>
      </c>
      <c r="F698" s="279">
        <v>11.766</v>
      </c>
      <c r="G698" s="34"/>
      <c r="H698" s="39"/>
    </row>
    <row r="699" spans="1:8" s="2" customFormat="1" ht="16.899999999999999" customHeight="1">
      <c r="A699" s="34"/>
      <c r="B699" s="39"/>
      <c r="C699" s="278" t="s">
        <v>1</v>
      </c>
      <c r="D699" s="278" t="s">
        <v>1082</v>
      </c>
      <c r="E699" s="17" t="s">
        <v>1</v>
      </c>
      <c r="F699" s="279">
        <v>0</v>
      </c>
      <c r="G699" s="34"/>
      <c r="H699" s="39"/>
    </row>
    <row r="700" spans="1:8" s="2" customFormat="1" ht="16.899999999999999" customHeight="1">
      <c r="A700" s="34"/>
      <c r="B700" s="39"/>
      <c r="C700" s="278" t="s">
        <v>1</v>
      </c>
      <c r="D700" s="278" t="s">
        <v>1119</v>
      </c>
      <c r="E700" s="17" t="s">
        <v>1</v>
      </c>
      <c r="F700" s="279">
        <v>11.654999999999999</v>
      </c>
      <c r="G700" s="34"/>
      <c r="H700" s="39"/>
    </row>
    <row r="701" spans="1:8" s="2" customFormat="1" ht="16.899999999999999" customHeight="1">
      <c r="A701" s="34"/>
      <c r="B701" s="39"/>
      <c r="C701" s="278" t="s">
        <v>140</v>
      </c>
      <c r="D701" s="278" t="s">
        <v>298</v>
      </c>
      <c r="E701" s="17" t="s">
        <v>1</v>
      </c>
      <c r="F701" s="279">
        <v>426.26299999999998</v>
      </c>
      <c r="G701" s="34"/>
      <c r="H701" s="39"/>
    </row>
    <row r="702" spans="1:8" s="2" customFormat="1" ht="16.899999999999999" customHeight="1">
      <c r="A702" s="34"/>
      <c r="B702" s="39"/>
      <c r="C702" s="280" t="s">
        <v>1710</v>
      </c>
      <c r="D702" s="34"/>
      <c r="E702" s="34"/>
      <c r="F702" s="34"/>
      <c r="G702" s="34"/>
      <c r="H702" s="39"/>
    </row>
    <row r="703" spans="1:8" s="2" customFormat="1" ht="16.899999999999999" customHeight="1">
      <c r="A703" s="34"/>
      <c r="B703" s="39"/>
      <c r="C703" s="278" t="s">
        <v>307</v>
      </c>
      <c r="D703" s="278" t="s">
        <v>1719</v>
      </c>
      <c r="E703" s="17" t="s">
        <v>142</v>
      </c>
      <c r="F703" s="279">
        <v>426.26299999999998</v>
      </c>
      <c r="G703" s="34"/>
      <c r="H703" s="39"/>
    </row>
    <row r="704" spans="1:8" s="2" customFormat="1" ht="16.899999999999999" customHeight="1">
      <c r="A704" s="34"/>
      <c r="B704" s="39"/>
      <c r="C704" s="278" t="s">
        <v>337</v>
      </c>
      <c r="D704" s="278" t="s">
        <v>1720</v>
      </c>
      <c r="E704" s="17" t="s">
        <v>142</v>
      </c>
      <c r="F704" s="279">
        <v>426.26299999999998</v>
      </c>
      <c r="G704" s="34"/>
      <c r="H704" s="39"/>
    </row>
    <row r="705" spans="1:8" s="2" customFormat="1" ht="16.899999999999999" customHeight="1">
      <c r="A705" s="34"/>
      <c r="B705" s="39"/>
      <c r="C705" s="274" t="s">
        <v>133</v>
      </c>
      <c r="D705" s="275" t="s">
        <v>134</v>
      </c>
      <c r="E705" s="276" t="s">
        <v>135</v>
      </c>
      <c r="F705" s="277">
        <v>202.36199999999999</v>
      </c>
      <c r="G705" s="34"/>
      <c r="H705" s="39"/>
    </row>
    <row r="706" spans="1:8" s="2" customFormat="1" ht="16.899999999999999" customHeight="1">
      <c r="A706" s="34"/>
      <c r="B706" s="39"/>
      <c r="C706" s="278" t="s">
        <v>1</v>
      </c>
      <c r="D706" s="278" t="s">
        <v>192</v>
      </c>
      <c r="E706" s="17" t="s">
        <v>1</v>
      </c>
      <c r="F706" s="279">
        <v>0</v>
      </c>
      <c r="G706" s="34"/>
      <c r="H706" s="39"/>
    </row>
    <row r="707" spans="1:8" s="2" customFormat="1" ht="16.899999999999999" customHeight="1">
      <c r="A707" s="34"/>
      <c r="B707" s="39"/>
      <c r="C707" s="278" t="s">
        <v>1</v>
      </c>
      <c r="D707" s="278" t="s">
        <v>193</v>
      </c>
      <c r="E707" s="17" t="s">
        <v>1</v>
      </c>
      <c r="F707" s="279">
        <v>0</v>
      </c>
      <c r="G707" s="34"/>
      <c r="H707" s="39"/>
    </row>
    <row r="708" spans="1:8" s="2" customFormat="1" ht="16.899999999999999" customHeight="1">
      <c r="A708" s="34"/>
      <c r="B708" s="39"/>
      <c r="C708" s="278" t="s">
        <v>1</v>
      </c>
      <c r="D708" s="278" t="s">
        <v>1008</v>
      </c>
      <c r="E708" s="17" t="s">
        <v>1</v>
      </c>
      <c r="F708" s="279">
        <v>0</v>
      </c>
      <c r="G708" s="34"/>
      <c r="H708" s="39"/>
    </row>
    <row r="709" spans="1:8" s="2" customFormat="1" ht="16.899999999999999" customHeight="1">
      <c r="A709" s="34"/>
      <c r="B709" s="39"/>
      <c r="C709" s="278" t="s">
        <v>1</v>
      </c>
      <c r="D709" s="278" t="s">
        <v>1009</v>
      </c>
      <c r="E709" s="17" t="s">
        <v>1</v>
      </c>
      <c r="F709" s="279">
        <v>2.2639999999999998</v>
      </c>
      <c r="G709" s="34"/>
      <c r="H709" s="39"/>
    </row>
    <row r="710" spans="1:8" s="2" customFormat="1" ht="16.899999999999999" customHeight="1">
      <c r="A710" s="34"/>
      <c r="B710" s="39"/>
      <c r="C710" s="278" t="s">
        <v>1</v>
      </c>
      <c r="D710" s="278" t="s">
        <v>1010</v>
      </c>
      <c r="E710" s="17" t="s">
        <v>1</v>
      </c>
      <c r="F710" s="279">
        <v>0</v>
      </c>
      <c r="G710" s="34"/>
      <c r="H710" s="39"/>
    </row>
    <row r="711" spans="1:8" s="2" customFormat="1" ht="16.899999999999999" customHeight="1">
      <c r="A711" s="34"/>
      <c r="B711" s="39"/>
      <c r="C711" s="278" t="s">
        <v>1</v>
      </c>
      <c r="D711" s="278" t="s">
        <v>1011</v>
      </c>
      <c r="E711" s="17" t="s">
        <v>1</v>
      </c>
      <c r="F711" s="279">
        <v>2.968</v>
      </c>
      <c r="G711" s="34"/>
      <c r="H711" s="39"/>
    </row>
    <row r="712" spans="1:8" s="2" customFormat="1" ht="16.899999999999999" customHeight="1">
      <c r="A712" s="34"/>
      <c r="B712" s="39"/>
      <c r="C712" s="278" t="s">
        <v>1</v>
      </c>
      <c r="D712" s="278" t="s">
        <v>1012</v>
      </c>
      <c r="E712" s="17" t="s">
        <v>1</v>
      </c>
      <c r="F712" s="279">
        <v>0</v>
      </c>
      <c r="G712" s="34"/>
      <c r="H712" s="39"/>
    </row>
    <row r="713" spans="1:8" s="2" customFormat="1" ht="16.899999999999999" customHeight="1">
      <c r="A713" s="34"/>
      <c r="B713" s="39"/>
      <c r="C713" s="278" t="s">
        <v>1</v>
      </c>
      <c r="D713" s="278" t="s">
        <v>1013</v>
      </c>
      <c r="E713" s="17" t="s">
        <v>1</v>
      </c>
      <c r="F713" s="279">
        <v>12.462999999999999</v>
      </c>
      <c r="G713" s="34"/>
      <c r="H713" s="39"/>
    </row>
    <row r="714" spans="1:8" s="2" customFormat="1" ht="16.899999999999999" customHeight="1">
      <c r="A714" s="34"/>
      <c r="B714" s="39"/>
      <c r="C714" s="278" t="s">
        <v>1</v>
      </c>
      <c r="D714" s="278" t="s">
        <v>1014</v>
      </c>
      <c r="E714" s="17" t="s">
        <v>1</v>
      </c>
      <c r="F714" s="279">
        <v>0</v>
      </c>
      <c r="G714" s="34"/>
      <c r="H714" s="39"/>
    </row>
    <row r="715" spans="1:8" s="2" customFormat="1" ht="16.899999999999999" customHeight="1">
      <c r="A715" s="34"/>
      <c r="B715" s="39"/>
      <c r="C715" s="278" t="s">
        <v>1</v>
      </c>
      <c r="D715" s="278" t="s">
        <v>1015</v>
      </c>
      <c r="E715" s="17" t="s">
        <v>1</v>
      </c>
      <c r="F715" s="279">
        <v>12.185</v>
      </c>
      <c r="G715" s="34"/>
      <c r="H715" s="39"/>
    </row>
    <row r="716" spans="1:8" s="2" customFormat="1" ht="16.899999999999999" customHeight="1">
      <c r="A716" s="34"/>
      <c r="B716" s="39"/>
      <c r="C716" s="278" t="s">
        <v>1</v>
      </c>
      <c r="D716" s="278" t="s">
        <v>1016</v>
      </c>
      <c r="E716" s="17" t="s">
        <v>1</v>
      </c>
      <c r="F716" s="279">
        <v>0</v>
      </c>
      <c r="G716" s="34"/>
      <c r="H716" s="39"/>
    </row>
    <row r="717" spans="1:8" s="2" customFormat="1" ht="16.899999999999999" customHeight="1">
      <c r="A717" s="34"/>
      <c r="B717" s="39"/>
      <c r="C717" s="278" t="s">
        <v>1</v>
      </c>
      <c r="D717" s="278" t="s">
        <v>1017</v>
      </c>
      <c r="E717" s="17" t="s">
        <v>1</v>
      </c>
      <c r="F717" s="279">
        <v>10.039999999999999</v>
      </c>
      <c r="G717" s="34"/>
      <c r="H717" s="39"/>
    </row>
    <row r="718" spans="1:8" s="2" customFormat="1" ht="16.899999999999999" customHeight="1">
      <c r="A718" s="34"/>
      <c r="B718" s="39"/>
      <c r="C718" s="278" t="s">
        <v>1</v>
      </c>
      <c r="D718" s="278" t="s">
        <v>1018</v>
      </c>
      <c r="E718" s="17" t="s">
        <v>1</v>
      </c>
      <c r="F718" s="279">
        <v>0</v>
      </c>
      <c r="G718" s="34"/>
      <c r="H718" s="39"/>
    </row>
    <row r="719" spans="1:8" s="2" customFormat="1" ht="16.899999999999999" customHeight="1">
      <c r="A719" s="34"/>
      <c r="B719" s="39"/>
      <c r="C719" s="278" t="s">
        <v>1</v>
      </c>
      <c r="D719" s="278" t="s">
        <v>1019</v>
      </c>
      <c r="E719" s="17" t="s">
        <v>1</v>
      </c>
      <c r="F719" s="279">
        <v>9.94</v>
      </c>
      <c r="G719" s="34"/>
      <c r="H719" s="39"/>
    </row>
    <row r="720" spans="1:8" s="2" customFormat="1" ht="16.899999999999999" customHeight="1">
      <c r="A720" s="34"/>
      <c r="B720" s="39"/>
      <c r="C720" s="278" t="s">
        <v>1</v>
      </c>
      <c r="D720" s="278" t="s">
        <v>1020</v>
      </c>
      <c r="E720" s="17" t="s">
        <v>1</v>
      </c>
      <c r="F720" s="279">
        <v>0</v>
      </c>
      <c r="G720" s="34"/>
      <c r="H720" s="39"/>
    </row>
    <row r="721" spans="1:8" s="2" customFormat="1" ht="16.899999999999999" customHeight="1">
      <c r="A721" s="34"/>
      <c r="B721" s="39"/>
      <c r="C721" s="278" t="s">
        <v>1</v>
      </c>
      <c r="D721" s="278" t="s">
        <v>1021</v>
      </c>
      <c r="E721" s="17" t="s">
        <v>1</v>
      </c>
      <c r="F721" s="279">
        <v>9.0660000000000007</v>
      </c>
      <c r="G721" s="34"/>
      <c r="H721" s="39"/>
    </row>
    <row r="722" spans="1:8" s="2" customFormat="1" ht="16.899999999999999" customHeight="1">
      <c r="A722" s="34"/>
      <c r="B722" s="39"/>
      <c r="C722" s="278" t="s">
        <v>1</v>
      </c>
      <c r="D722" s="278" t="s">
        <v>1022</v>
      </c>
      <c r="E722" s="17" t="s">
        <v>1</v>
      </c>
      <c r="F722" s="279">
        <v>0</v>
      </c>
      <c r="G722" s="34"/>
      <c r="H722" s="39"/>
    </row>
    <row r="723" spans="1:8" s="2" customFormat="1" ht="16.899999999999999" customHeight="1">
      <c r="A723" s="34"/>
      <c r="B723" s="39"/>
      <c r="C723" s="278" t="s">
        <v>1</v>
      </c>
      <c r="D723" s="278" t="s">
        <v>1023</v>
      </c>
      <c r="E723" s="17" t="s">
        <v>1</v>
      </c>
      <c r="F723" s="279">
        <v>7.37</v>
      </c>
      <c r="G723" s="34"/>
      <c r="H723" s="39"/>
    </row>
    <row r="724" spans="1:8" s="2" customFormat="1" ht="16.899999999999999" customHeight="1">
      <c r="A724" s="34"/>
      <c r="B724" s="39"/>
      <c r="C724" s="278" t="s">
        <v>1</v>
      </c>
      <c r="D724" s="278" t="s">
        <v>1024</v>
      </c>
      <c r="E724" s="17" t="s">
        <v>1</v>
      </c>
      <c r="F724" s="279">
        <v>0</v>
      </c>
      <c r="G724" s="34"/>
      <c r="H724" s="39"/>
    </row>
    <row r="725" spans="1:8" s="2" customFormat="1" ht="16.899999999999999" customHeight="1">
      <c r="A725" s="34"/>
      <c r="B725" s="39"/>
      <c r="C725" s="278" t="s">
        <v>1</v>
      </c>
      <c r="D725" s="278" t="s">
        <v>1025</v>
      </c>
      <c r="E725" s="17" t="s">
        <v>1</v>
      </c>
      <c r="F725" s="279">
        <v>5.6239999999999997</v>
      </c>
      <c r="G725" s="34"/>
      <c r="H725" s="39"/>
    </row>
    <row r="726" spans="1:8" s="2" customFormat="1" ht="16.899999999999999" customHeight="1">
      <c r="A726" s="34"/>
      <c r="B726" s="39"/>
      <c r="C726" s="278" t="s">
        <v>1</v>
      </c>
      <c r="D726" s="278" t="s">
        <v>1026</v>
      </c>
      <c r="E726" s="17" t="s">
        <v>1</v>
      </c>
      <c r="F726" s="279">
        <v>0</v>
      </c>
      <c r="G726" s="34"/>
      <c r="H726" s="39"/>
    </row>
    <row r="727" spans="1:8" s="2" customFormat="1" ht="16.899999999999999" customHeight="1">
      <c r="A727" s="34"/>
      <c r="B727" s="39"/>
      <c r="C727" s="278" t="s">
        <v>1</v>
      </c>
      <c r="D727" s="278" t="s">
        <v>1027</v>
      </c>
      <c r="E727" s="17" t="s">
        <v>1</v>
      </c>
      <c r="F727" s="279">
        <v>5.5330000000000004</v>
      </c>
      <c r="G727" s="34"/>
      <c r="H727" s="39"/>
    </row>
    <row r="728" spans="1:8" s="2" customFormat="1" ht="16.899999999999999" customHeight="1">
      <c r="A728" s="34"/>
      <c r="B728" s="39"/>
      <c r="C728" s="278" t="s">
        <v>1</v>
      </c>
      <c r="D728" s="278" t="s">
        <v>1028</v>
      </c>
      <c r="E728" s="17" t="s">
        <v>1</v>
      </c>
      <c r="F728" s="279">
        <v>0</v>
      </c>
      <c r="G728" s="34"/>
      <c r="H728" s="39"/>
    </row>
    <row r="729" spans="1:8" s="2" customFormat="1" ht="16.899999999999999" customHeight="1">
      <c r="A729" s="34"/>
      <c r="B729" s="39"/>
      <c r="C729" s="278" t="s">
        <v>1</v>
      </c>
      <c r="D729" s="278" t="s">
        <v>1029</v>
      </c>
      <c r="E729" s="17" t="s">
        <v>1</v>
      </c>
      <c r="F729" s="279">
        <v>5.0049999999999999</v>
      </c>
      <c r="G729" s="34"/>
      <c r="H729" s="39"/>
    </row>
    <row r="730" spans="1:8" s="2" customFormat="1" ht="16.899999999999999" customHeight="1">
      <c r="A730" s="34"/>
      <c r="B730" s="39"/>
      <c r="C730" s="278" t="s">
        <v>1</v>
      </c>
      <c r="D730" s="278" t="s">
        <v>1030</v>
      </c>
      <c r="E730" s="17" t="s">
        <v>1</v>
      </c>
      <c r="F730" s="279">
        <v>0</v>
      </c>
      <c r="G730" s="34"/>
      <c r="H730" s="39"/>
    </row>
    <row r="731" spans="1:8" s="2" customFormat="1" ht="16.899999999999999" customHeight="1">
      <c r="A731" s="34"/>
      <c r="B731" s="39"/>
      <c r="C731" s="278" t="s">
        <v>1</v>
      </c>
      <c r="D731" s="278" t="s">
        <v>1031</v>
      </c>
      <c r="E731" s="17" t="s">
        <v>1</v>
      </c>
      <c r="F731" s="279">
        <v>5.1609999999999996</v>
      </c>
      <c r="G731" s="34"/>
      <c r="H731" s="39"/>
    </row>
    <row r="732" spans="1:8" s="2" customFormat="1" ht="16.899999999999999" customHeight="1">
      <c r="A732" s="34"/>
      <c r="B732" s="39"/>
      <c r="C732" s="278" t="s">
        <v>1</v>
      </c>
      <c r="D732" s="278" t="s">
        <v>1032</v>
      </c>
      <c r="E732" s="17" t="s">
        <v>1</v>
      </c>
      <c r="F732" s="279">
        <v>0</v>
      </c>
      <c r="G732" s="34"/>
      <c r="H732" s="39"/>
    </row>
    <row r="733" spans="1:8" s="2" customFormat="1" ht="16.899999999999999" customHeight="1">
      <c r="A733" s="34"/>
      <c r="B733" s="39"/>
      <c r="C733" s="278" t="s">
        <v>1</v>
      </c>
      <c r="D733" s="278" t="s">
        <v>1033</v>
      </c>
      <c r="E733" s="17" t="s">
        <v>1</v>
      </c>
      <c r="F733" s="279">
        <v>5.27</v>
      </c>
      <c r="G733" s="34"/>
      <c r="H733" s="39"/>
    </row>
    <row r="734" spans="1:8" s="2" customFormat="1" ht="16.899999999999999" customHeight="1">
      <c r="A734" s="34"/>
      <c r="B734" s="39"/>
      <c r="C734" s="278" t="s">
        <v>1</v>
      </c>
      <c r="D734" s="278" t="s">
        <v>1034</v>
      </c>
      <c r="E734" s="17" t="s">
        <v>1</v>
      </c>
      <c r="F734" s="279">
        <v>0</v>
      </c>
      <c r="G734" s="34"/>
      <c r="H734" s="39"/>
    </row>
    <row r="735" spans="1:8" s="2" customFormat="1" ht="16.899999999999999" customHeight="1">
      <c r="A735" s="34"/>
      <c r="B735" s="39"/>
      <c r="C735" s="278" t="s">
        <v>1</v>
      </c>
      <c r="D735" s="278" t="s">
        <v>1035</v>
      </c>
      <c r="E735" s="17" t="s">
        <v>1</v>
      </c>
      <c r="F735" s="279">
        <v>5.49</v>
      </c>
      <c r="G735" s="34"/>
      <c r="H735" s="39"/>
    </row>
    <row r="736" spans="1:8" s="2" customFormat="1" ht="16.899999999999999" customHeight="1">
      <c r="A736" s="34"/>
      <c r="B736" s="39"/>
      <c r="C736" s="278" t="s">
        <v>1</v>
      </c>
      <c r="D736" s="278" t="s">
        <v>1036</v>
      </c>
      <c r="E736" s="17" t="s">
        <v>1</v>
      </c>
      <c r="F736" s="279">
        <v>0</v>
      </c>
      <c r="G736" s="34"/>
      <c r="H736" s="39"/>
    </row>
    <row r="737" spans="1:8" s="2" customFormat="1" ht="16.899999999999999" customHeight="1">
      <c r="A737" s="34"/>
      <c r="B737" s="39"/>
      <c r="C737" s="278" t="s">
        <v>1</v>
      </c>
      <c r="D737" s="278" t="s">
        <v>1037</v>
      </c>
      <c r="E737" s="17" t="s">
        <v>1</v>
      </c>
      <c r="F737" s="279">
        <v>5.476</v>
      </c>
      <c r="G737" s="34"/>
      <c r="H737" s="39"/>
    </row>
    <row r="738" spans="1:8" s="2" customFormat="1" ht="16.899999999999999" customHeight="1">
      <c r="A738" s="34"/>
      <c r="B738" s="39"/>
      <c r="C738" s="278" t="s">
        <v>1</v>
      </c>
      <c r="D738" s="278" t="s">
        <v>1038</v>
      </c>
      <c r="E738" s="17" t="s">
        <v>1</v>
      </c>
      <c r="F738" s="279">
        <v>0</v>
      </c>
      <c r="G738" s="34"/>
      <c r="H738" s="39"/>
    </row>
    <row r="739" spans="1:8" s="2" customFormat="1" ht="16.899999999999999" customHeight="1">
      <c r="A739" s="34"/>
      <c r="B739" s="39"/>
      <c r="C739" s="278" t="s">
        <v>1</v>
      </c>
      <c r="D739" s="278" t="s">
        <v>1039</v>
      </c>
      <c r="E739" s="17" t="s">
        <v>1</v>
      </c>
      <c r="F739" s="279">
        <v>9.0719999999999992</v>
      </c>
      <c r="G739" s="34"/>
      <c r="H739" s="39"/>
    </row>
    <row r="740" spans="1:8" s="2" customFormat="1" ht="16.899999999999999" customHeight="1">
      <c r="A740" s="34"/>
      <c r="B740" s="39"/>
      <c r="C740" s="278" t="s">
        <v>1</v>
      </c>
      <c r="D740" s="278" t="s">
        <v>1040</v>
      </c>
      <c r="E740" s="17" t="s">
        <v>1</v>
      </c>
      <c r="F740" s="279">
        <v>0</v>
      </c>
      <c r="G740" s="34"/>
      <c r="H740" s="39"/>
    </row>
    <row r="741" spans="1:8" s="2" customFormat="1" ht="16.899999999999999" customHeight="1">
      <c r="A741" s="34"/>
      <c r="B741" s="39"/>
      <c r="C741" s="278" t="s">
        <v>1</v>
      </c>
      <c r="D741" s="278" t="s">
        <v>1041</v>
      </c>
      <c r="E741" s="17" t="s">
        <v>1</v>
      </c>
      <c r="F741" s="279">
        <v>6.4989999999999997</v>
      </c>
      <c r="G741" s="34"/>
      <c r="H741" s="39"/>
    </row>
    <row r="742" spans="1:8" s="2" customFormat="1" ht="16.899999999999999" customHeight="1">
      <c r="A742" s="34"/>
      <c r="B742" s="39"/>
      <c r="C742" s="278" t="s">
        <v>1</v>
      </c>
      <c r="D742" s="278" t="s">
        <v>1042</v>
      </c>
      <c r="E742" s="17" t="s">
        <v>1</v>
      </c>
      <c r="F742" s="279">
        <v>0</v>
      </c>
      <c r="G742" s="34"/>
      <c r="H742" s="39"/>
    </row>
    <row r="743" spans="1:8" s="2" customFormat="1" ht="16.899999999999999" customHeight="1">
      <c r="A743" s="34"/>
      <c r="B743" s="39"/>
      <c r="C743" s="278" t="s">
        <v>1</v>
      </c>
      <c r="D743" s="278" t="s">
        <v>1043</v>
      </c>
      <c r="E743" s="17" t="s">
        <v>1</v>
      </c>
      <c r="F743" s="279">
        <v>6.84</v>
      </c>
      <c r="G743" s="34"/>
      <c r="H743" s="39"/>
    </row>
    <row r="744" spans="1:8" s="2" customFormat="1" ht="16.899999999999999" customHeight="1">
      <c r="A744" s="34"/>
      <c r="B744" s="39"/>
      <c r="C744" s="278" t="s">
        <v>1</v>
      </c>
      <c r="D744" s="278" t="s">
        <v>1044</v>
      </c>
      <c r="E744" s="17" t="s">
        <v>1</v>
      </c>
      <c r="F744" s="279">
        <v>0</v>
      </c>
      <c r="G744" s="34"/>
      <c r="H744" s="39"/>
    </row>
    <row r="745" spans="1:8" s="2" customFormat="1" ht="16.899999999999999" customHeight="1">
      <c r="A745" s="34"/>
      <c r="B745" s="39"/>
      <c r="C745" s="278" t="s">
        <v>1</v>
      </c>
      <c r="D745" s="278" t="s">
        <v>1045</v>
      </c>
      <c r="E745" s="17" t="s">
        <v>1</v>
      </c>
      <c r="F745" s="279">
        <v>4.6399999999999997</v>
      </c>
      <c r="G745" s="34"/>
      <c r="H745" s="39"/>
    </row>
    <row r="746" spans="1:8" s="2" customFormat="1" ht="16.899999999999999" customHeight="1">
      <c r="A746" s="34"/>
      <c r="B746" s="39"/>
      <c r="C746" s="278" t="s">
        <v>1</v>
      </c>
      <c r="D746" s="278" t="s">
        <v>1046</v>
      </c>
      <c r="E746" s="17" t="s">
        <v>1</v>
      </c>
      <c r="F746" s="279">
        <v>0</v>
      </c>
      <c r="G746" s="34"/>
      <c r="H746" s="39"/>
    </row>
    <row r="747" spans="1:8" s="2" customFormat="1" ht="16.899999999999999" customHeight="1">
      <c r="A747" s="34"/>
      <c r="B747" s="39"/>
      <c r="C747" s="278" t="s">
        <v>1</v>
      </c>
      <c r="D747" s="278" t="s">
        <v>1047</v>
      </c>
      <c r="E747" s="17" t="s">
        <v>1</v>
      </c>
      <c r="F747" s="279">
        <v>4.1529999999999996</v>
      </c>
      <c r="G747" s="34"/>
      <c r="H747" s="39"/>
    </row>
    <row r="748" spans="1:8" s="2" customFormat="1" ht="16.899999999999999" customHeight="1">
      <c r="A748" s="34"/>
      <c r="B748" s="39"/>
      <c r="C748" s="278" t="s">
        <v>1</v>
      </c>
      <c r="D748" s="278" t="s">
        <v>1048</v>
      </c>
      <c r="E748" s="17" t="s">
        <v>1</v>
      </c>
      <c r="F748" s="279">
        <v>0</v>
      </c>
      <c r="G748" s="34"/>
      <c r="H748" s="39"/>
    </row>
    <row r="749" spans="1:8" s="2" customFormat="1" ht="16.899999999999999" customHeight="1">
      <c r="A749" s="34"/>
      <c r="B749" s="39"/>
      <c r="C749" s="278" t="s">
        <v>1</v>
      </c>
      <c r="D749" s="278" t="s">
        <v>1049</v>
      </c>
      <c r="E749" s="17" t="s">
        <v>1</v>
      </c>
      <c r="F749" s="279">
        <v>4.1929999999999996</v>
      </c>
      <c r="G749" s="34"/>
      <c r="H749" s="39"/>
    </row>
    <row r="750" spans="1:8" s="2" customFormat="1" ht="16.899999999999999" customHeight="1">
      <c r="A750" s="34"/>
      <c r="B750" s="39"/>
      <c r="C750" s="278" t="s">
        <v>1</v>
      </c>
      <c r="D750" s="278" t="s">
        <v>1050</v>
      </c>
      <c r="E750" s="17" t="s">
        <v>1</v>
      </c>
      <c r="F750" s="279">
        <v>0</v>
      </c>
      <c r="G750" s="34"/>
      <c r="H750" s="39"/>
    </row>
    <row r="751" spans="1:8" s="2" customFormat="1" ht="16.899999999999999" customHeight="1">
      <c r="A751" s="34"/>
      <c r="B751" s="39"/>
      <c r="C751" s="278" t="s">
        <v>1</v>
      </c>
      <c r="D751" s="278" t="s">
        <v>1051</v>
      </c>
      <c r="E751" s="17" t="s">
        <v>1</v>
      </c>
      <c r="F751" s="279">
        <v>3.363</v>
      </c>
      <c r="G751" s="34"/>
      <c r="H751" s="39"/>
    </row>
    <row r="752" spans="1:8" s="2" customFormat="1" ht="16.899999999999999" customHeight="1">
      <c r="A752" s="34"/>
      <c r="B752" s="39"/>
      <c r="C752" s="278" t="s">
        <v>1</v>
      </c>
      <c r="D752" s="278" t="s">
        <v>1052</v>
      </c>
      <c r="E752" s="17" t="s">
        <v>1</v>
      </c>
      <c r="F752" s="279">
        <v>0</v>
      </c>
      <c r="G752" s="34"/>
      <c r="H752" s="39"/>
    </row>
    <row r="753" spans="1:8" s="2" customFormat="1" ht="16.899999999999999" customHeight="1">
      <c r="A753" s="34"/>
      <c r="B753" s="39"/>
      <c r="C753" s="278" t="s">
        <v>1</v>
      </c>
      <c r="D753" s="278" t="s">
        <v>1053</v>
      </c>
      <c r="E753" s="17" t="s">
        <v>1</v>
      </c>
      <c r="F753" s="279">
        <v>2.488</v>
      </c>
      <c r="G753" s="34"/>
      <c r="H753" s="39"/>
    </row>
    <row r="754" spans="1:8" s="2" customFormat="1" ht="16.899999999999999" customHeight="1">
      <c r="A754" s="34"/>
      <c r="B754" s="39"/>
      <c r="C754" s="278" t="s">
        <v>1</v>
      </c>
      <c r="D754" s="278" t="s">
        <v>1054</v>
      </c>
      <c r="E754" s="17" t="s">
        <v>1</v>
      </c>
      <c r="F754" s="279">
        <v>0</v>
      </c>
      <c r="G754" s="34"/>
      <c r="H754" s="39"/>
    </row>
    <row r="755" spans="1:8" s="2" customFormat="1" ht="16.899999999999999" customHeight="1">
      <c r="A755" s="34"/>
      <c r="B755" s="39"/>
      <c r="C755" s="278" t="s">
        <v>1</v>
      </c>
      <c r="D755" s="278" t="s">
        <v>1055</v>
      </c>
      <c r="E755" s="17" t="s">
        <v>1</v>
      </c>
      <c r="F755" s="279">
        <v>3.9510000000000001</v>
      </c>
      <c r="G755" s="34"/>
      <c r="H755" s="39"/>
    </row>
    <row r="756" spans="1:8" s="2" customFormat="1" ht="16.899999999999999" customHeight="1">
      <c r="A756" s="34"/>
      <c r="B756" s="39"/>
      <c r="C756" s="278" t="s">
        <v>1</v>
      </c>
      <c r="D756" s="278" t="s">
        <v>1056</v>
      </c>
      <c r="E756" s="17" t="s">
        <v>1</v>
      </c>
      <c r="F756" s="279">
        <v>0</v>
      </c>
      <c r="G756" s="34"/>
      <c r="H756" s="39"/>
    </row>
    <row r="757" spans="1:8" s="2" customFormat="1" ht="16.899999999999999" customHeight="1">
      <c r="A757" s="34"/>
      <c r="B757" s="39"/>
      <c r="C757" s="278" t="s">
        <v>1</v>
      </c>
      <c r="D757" s="278" t="s">
        <v>1057</v>
      </c>
      <c r="E757" s="17" t="s">
        <v>1</v>
      </c>
      <c r="F757" s="279">
        <v>4.0860000000000003</v>
      </c>
      <c r="G757" s="34"/>
      <c r="H757" s="39"/>
    </row>
    <row r="758" spans="1:8" s="2" customFormat="1" ht="16.899999999999999" customHeight="1">
      <c r="A758" s="34"/>
      <c r="B758" s="39"/>
      <c r="C758" s="278" t="s">
        <v>1</v>
      </c>
      <c r="D758" s="278" t="s">
        <v>1058</v>
      </c>
      <c r="E758" s="17" t="s">
        <v>1</v>
      </c>
      <c r="F758" s="279">
        <v>0</v>
      </c>
      <c r="G758" s="34"/>
      <c r="H758" s="39"/>
    </row>
    <row r="759" spans="1:8" s="2" customFormat="1" ht="16.899999999999999" customHeight="1">
      <c r="A759" s="34"/>
      <c r="B759" s="39"/>
      <c r="C759" s="278" t="s">
        <v>1</v>
      </c>
      <c r="D759" s="278" t="s">
        <v>1059</v>
      </c>
      <c r="E759" s="17" t="s">
        <v>1</v>
      </c>
      <c r="F759" s="279">
        <v>2.9390000000000001</v>
      </c>
      <c r="G759" s="34"/>
      <c r="H759" s="39"/>
    </row>
    <row r="760" spans="1:8" s="2" customFormat="1" ht="16.899999999999999" customHeight="1">
      <c r="A760" s="34"/>
      <c r="B760" s="39"/>
      <c r="C760" s="278" t="s">
        <v>1</v>
      </c>
      <c r="D760" s="278" t="s">
        <v>1060</v>
      </c>
      <c r="E760" s="17" t="s">
        <v>1</v>
      </c>
      <c r="F760" s="279">
        <v>0</v>
      </c>
      <c r="G760" s="34"/>
      <c r="H760" s="39"/>
    </row>
    <row r="761" spans="1:8" s="2" customFormat="1" ht="16.899999999999999" customHeight="1">
      <c r="A761" s="34"/>
      <c r="B761" s="39"/>
      <c r="C761" s="278" t="s">
        <v>1</v>
      </c>
      <c r="D761" s="278" t="s">
        <v>1061</v>
      </c>
      <c r="E761" s="17" t="s">
        <v>1</v>
      </c>
      <c r="F761" s="279">
        <v>2.927</v>
      </c>
      <c r="G761" s="34"/>
      <c r="H761" s="39"/>
    </row>
    <row r="762" spans="1:8" s="2" customFormat="1" ht="16.899999999999999" customHeight="1">
      <c r="A762" s="34"/>
      <c r="B762" s="39"/>
      <c r="C762" s="278" t="s">
        <v>1</v>
      </c>
      <c r="D762" s="278" t="s">
        <v>1062</v>
      </c>
      <c r="E762" s="17" t="s">
        <v>1</v>
      </c>
      <c r="F762" s="279">
        <v>0</v>
      </c>
      <c r="G762" s="34"/>
      <c r="H762" s="39"/>
    </row>
    <row r="763" spans="1:8" s="2" customFormat="1" ht="16.899999999999999" customHeight="1">
      <c r="A763" s="34"/>
      <c r="B763" s="39"/>
      <c r="C763" s="278" t="s">
        <v>1</v>
      </c>
      <c r="D763" s="278" t="s">
        <v>1063</v>
      </c>
      <c r="E763" s="17" t="s">
        <v>1</v>
      </c>
      <c r="F763" s="279">
        <v>3.081</v>
      </c>
      <c r="G763" s="34"/>
      <c r="H763" s="39"/>
    </row>
    <row r="764" spans="1:8" s="2" customFormat="1" ht="16.899999999999999" customHeight="1">
      <c r="A764" s="34"/>
      <c r="B764" s="39"/>
      <c r="C764" s="278" t="s">
        <v>1</v>
      </c>
      <c r="D764" s="278" t="s">
        <v>1064</v>
      </c>
      <c r="E764" s="17" t="s">
        <v>1</v>
      </c>
      <c r="F764" s="279">
        <v>0</v>
      </c>
      <c r="G764" s="34"/>
      <c r="H764" s="39"/>
    </row>
    <row r="765" spans="1:8" s="2" customFormat="1" ht="16.899999999999999" customHeight="1">
      <c r="A765" s="34"/>
      <c r="B765" s="39"/>
      <c r="C765" s="278" t="s">
        <v>1</v>
      </c>
      <c r="D765" s="278" t="s">
        <v>1065</v>
      </c>
      <c r="E765" s="17" t="s">
        <v>1</v>
      </c>
      <c r="F765" s="279">
        <v>3.3180000000000001</v>
      </c>
      <c r="G765" s="34"/>
      <c r="H765" s="39"/>
    </row>
    <row r="766" spans="1:8" s="2" customFormat="1" ht="16.899999999999999" customHeight="1">
      <c r="A766" s="34"/>
      <c r="B766" s="39"/>
      <c r="C766" s="278" t="s">
        <v>1</v>
      </c>
      <c r="D766" s="278" t="s">
        <v>1066</v>
      </c>
      <c r="E766" s="17" t="s">
        <v>1</v>
      </c>
      <c r="F766" s="279">
        <v>0</v>
      </c>
      <c r="G766" s="34"/>
      <c r="H766" s="39"/>
    </row>
    <row r="767" spans="1:8" s="2" customFormat="1" ht="16.899999999999999" customHeight="1">
      <c r="A767" s="34"/>
      <c r="B767" s="39"/>
      <c r="C767" s="278" t="s">
        <v>1</v>
      </c>
      <c r="D767" s="278" t="s">
        <v>1067</v>
      </c>
      <c r="E767" s="17" t="s">
        <v>1</v>
      </c>
      <c r="F767" s="279">
        <v>2.4710000000000001</v>
      </c>
      <c r="G767" s="34"/>
      <c r="H767" s="39"/>
    </row>
    <row r="768" spans="1:8" s="2" customFormat="1" ht="16.899999999999999" customHeight="1">
      <c r="A768" s="34"/>
      <c r="B768" s="39"/>
      <c r="C768" s="278" t="s">
        <v>1</v>
      </c>
      <c r="D768" s="278" t="s">
        <v>1068</v>
      </c>
      <c r="E768" s="17" t="s">
        <v>1</v>
      </c>
      <c r="F768" s="279">
        <v>0</v>
      </c>
      <c r="G768" s="34"/>
      <c r="H768" s="39"/>
    </row>
    <row r="769" spans="1:8" s="2" customFormat="1" ht="16.899999999999999" customHeight="1">
      <c r="A769" s="34"/>
      <c r="B769" s="39"/>
      <c r="C769" s="278" t="s">
        <v>1</v>
      </c>
      <c r="D769" s="278" t="s">
        <v>1069</v>
      </c>
      <c r="E769" s="17" t="s">
        <v>1</v>
      </c>
      <c r="F769" s="279">
        <v>3.6259999999999999</v>
      </c>
      <c r="G769" s="34"/>
      <c r="H769" s="39"/>
    </row>
    <row r="770" spans="1:8" s="2" customFormat="1" ht="16.899999999999999" customHeight="1">
      <c r="A770" s="34"/>
      <c r="B770" s="39"/>
      <c r="C770" s="278" t="s">
        <v>1</v>
      </c>
      <c r="D770" s="278" t="s">
        <v>1070</v>
      </c>
      <c r="E770" s="17" t="s">
        <v>1</v>
      </c>
      <c r="F770" s="279">
        <v>0</v>
      </c>
      <c r="G770" s="34"/>
      <c r="H770" s="39"/>
    </row>
    <row r="771" spans="1:8" s="2" customFormat="1" ht="16.899999999999999" customHeight="1">
      <c r="A771" s="34"/>
      <c r="B771" s="39"/>
      <c r="C771" s="278" t="s">
        <v>1</v>
      </c>
      <c r="D771" s="278" t="s">
        <v>1071</v>
      </c>
      <c r="E771" s="17" t="s">
        <v>1</v>
      </c>
      <c r="F771" s="279">
        <v>3.6659999999999999</v>
      </c>
      <c r="G771" s="34"/>
      <c r="H771" s="39"/>
    </row>
    <row r="772" spans="1:8" s="2" customFormat="1" ht="16.899999999999999" customHeight="1">
      <c r="A772" s="34"/>
      <c r="B772" s="39"/>
      <c r="C772" s="278" t="s">
        <v>1</v>
      </c>
      <c r="D772" s="278" t="s">
        <v>1072</v>
      </c>
      <c r="E772" s="17" t="s">
        <v>1</v>
      </c>
      <c r="F772" s="279">
        <v>0</v>
      </c>
      <c r="G772" s="34"/>
      <c r="H772" s="39"/>
    </row>
    <row r="773" spans="1:8" s="2" customFormat="1" ht="16.899999999999999" customHeight="1">
      <c r="A773" s="34"/>
      <c r="B773" s="39"/>
      <c r="C773" s="278" t="s">
        <v>1</v>
      </c>
      <c r="D773" s="278" t="s">
        <v>1073</v>
      </c>
      <c r="E773" s="17" t="s">
        <v>1</v>
      </c>
      <c r="F773" s="279">
        <v>4.16</v>
      </c>
      <c r="G773" s="34"/>
      <c r="H773" s="39"/>
    </row>
    <row r="774" spans="1:8" s="2" customFormat="1" ht="16.899999999999999" customHeight="1">
      <c r="A774" s="34"/>
      <c r="B774" s="39"/>
      <c r="C774" s="278" t="s">
        <v>1</v>
      </c>
      <c r="D774" s="278" t="s">
        <v>1074</v>
      </c>
      <c r="E774" s="17" t="s">
        <v>1</v>
      </c>
      <c r="F774" s="279">
        <v>0</v>
      </c>
      <c r="G774" s="34"/>
      <c r="H774" s="39"/>
    </row>
    <row r="775" spans="1:8" s="2" customFormat="1" ht="16.899999999999999" customHeight="1">
      <c r="A775" s="34"/>
      <c r="B775" s="39"/>
      <c r="C775" s="278" t="s">
        <v>1</v>
      </c>
      <c r="D775" s="278" t="s">
        <v>1075</v>
      </c>
      <c r="E775" s="17" t="s">
        <v>1</v>
      </c>
      <c r="F775" s="279">
        <v>2.899</v>
      </c>
      <c r="G775" s="34"/>
      <c r="H775" s="39"/>
    </row>
    <row r="776" spans="1:8" s="2" customFormat="1" ht="16.899999999999999" customHeight="1">
      <c r="A776" s="34"/>
      <c r="B776" s="39"/>
      <c r="C776" s="278" t="s">
        <v>1</v>
      </c>
      <c r="D776" s="278" t="s">
        <v>1076</v>
      </c>
      <c r="E776" s="17" t="s">
        <v>1</v>
      </c>
      <c r="F776" s="279">
        <v>0</v>
      </c>
      <c r="G776" s="34"/>
      <c r="H776" s="39"/>
    </row>
    <row r="777" spans="1:8" s="2" customFormat="1" ht="16.899999999999999" customHeight="1">
      <c r="A777" s="34"/>
      <c r="B777" s="39"/>
      <c r="C777" s="278" t="s">
        <v>1</v>
      </c>
      <c r="D777" s="278" t="s">
        <v>1077</v>
      </c>
      <c r="E777" s="17" t="s">
        <v>1</v>
      </c>
      <c r="F777" s="279">
        <v>5.3719999999999999</v>
      </c>
      <c r="G777" s="34"/>
      <c r="H777" s="39"/>
    </row>
    <row r="778" spans="1:8" s="2" customFormat="1" ht="16.899999999999999" customHeight="1">
      <c r="A778" s="34"/>
      <c r="B778" s="39"/>
      <c r="C778" s="278" t="s">
        <v>1</v>
      </c>
      <c r="D778" s="278" t="s">
        <v>1078</v>
      </c>
      <c r="E778" s="17" t="s">
        <v>1</v>
      </c>
      <c r="F778" s="279">
        <v>0</v>
      </c>
      <c r="G778" s="34"/>
      <c r="H778" s="39"/>
    </row>
    <row r="779" spans="1:8" s="2" customFormat="1" ht="16.899999999999999" customHeight="1">
      <c r="A779" s="34"/>
      <c r="B779" s="39"/>
      <c r="C779" s="278" t="s">
        <v>1</v>
      </c>
      <c r="D779" s="278" t="s">
        <v>1079</v>
      </c>
      <c r="E779" s="17" t="s">
        <v>1</v>
      </c>
      <c r="F779" s="279">
        <v>5.3949999999999996</v>
      </c>
      <c r="G779" s="34"/>
      <c r="H779" s="39"/>
    </row>
    <row r="780" spans="1:8" s="2" customFormat="1" ht="16.899999999999999" customHeight="1">
      <c r="A780" s="34"/>
      <c r="B780" s="39"/>
      <c r="C780" s="278" t="s">
        <v>1</v>
      </c>
      <c r="D780" s="278" t="s">
        <v>1080</v>
      </c>
      <c r="E780" s="17" t="s">
        <v>1</v>
      </c>
      <c r="F780" s="279">
        <v>0</v>
      </c>
      <c r="G780" s="34"/>
      <c r="H780" s="39"/>
    </row>
    <row r="781" spans="1:8" s="2" customFormat="1" ht="16.899999999999999" customHeight="1">
      <c r="A781" s="34"/>
      <c r="B781" s="39"/>
      <c r="C781" s="278" t="s">
        <v>1</v>
      </c>
      <c r="D781" s="278" t="s">
        <v>1081</v>
      </c>
      <c r="E781" s="17" t="s">
        <v>1</v>
      </c>
      <c r="F781" s="279">
        <v>4.7060000000000004</v>
      </c>
      <c r="G781" s="34"/>
      <c r="H781" s="39"/>
    </row>
    <row r="782" spans="1:8" s="2" customFormat="1" ht="16.899999999999999" customHeight="1">
      <c r="A782" s="34"/>
      <c r="B782" s="39"/>
      <c r="C782" s="278" t="s">
        <v>1</v>
      </c>
      <c r="D782" s="278" t="s">
        <v>1082</v>
      </c>
      <c r="E782" s="17" t="s">
        <v>1</v>
      </c>
      <c r="F782" s="279">
        <v>0</v>
      </c>
      <c r="G782" s="34"/>
      <c r="H782" s="39"/>
    </row>
    <row r="783" spans="1:8" s="2" customFormat="1" ht="16.899999999999999" customHeight="1">
      <c r="A783" s="34"/>
      <c r="B783" s="39"/>
      <c r="C783" s="278" t="s">
        <v>1</v>
      </c>
      <c r="D783" s="278" t="s">
        <v>1083</v>
      </c>
      <c r="E783" s="17" t="s">
        <v>1</v>
      </c>
      <c r="F783" s="279">
        <v>4.6619999999999999</v>
      </c>
      <c r="G783" s="34"/>
      <c r="H783" s="39"/>
    </row>
    <row r="784" spans="1:8" s="2" customFormat="1" ht="16.899999999999999" customHeight="1">
      <c r="A784" s="34"/>
      <c r="B784" s="39"/>
      <c r="C784" s="278" t="s">
        <v>1</v>
      </c>
      <c r="D784" s="278" t="s">
        <v>1</v>
      </c>
      <c r="E784" s="17" t="s">
        <v>1</v>
      </c>
      <c r="F784" s="279">
        <v>0</v>
      </c>
      <c r="G784" s="34"/>
      <c r="H784" s="39"/>
    </row>
    <row r="785" spans="1:8" s="2" customFormat="1" ht="16.899999999999999" customHeight="1">
      <c r="A785" s="34"/>
      <c r="B785" s="39"/>
      <c r="C785" s="278" t="s">
        <v>133</v>
      </c>
      <c r="D785" s="278" t="s">
        <v>298</v>
      </c>
      <c r="E785" s="17" t="s">
        <v>1</v>
      </c>
      <c r="F785" s="279">
        <v>202.36199999999999</v>
      </c>
      <c r="G785" s="34"/>
      <c r="H785" s="39"/>
    </row>
    <row r="786" spans="1:8" s="2" customFormat="1" ht="16.899999999999999" customHeight="1">
      <c r="A786" s="34"/>
      <c r="B786" s="39"/>
      <c r="C786" s="280" t="s">
        <v>1710</v>
      </c>
      <c r="D786" s="34"/>
      <c r="E786" s="34"/>
      <c r="F786" s="34"/>
      <c r="G786" s="34"/>
      <c r="H786" s="39"/>
    </row>
    <row r="787" spans="1:8" s="2" customFormat="1" ht="22.5">
      <c r="A787" s="34"/>
      <c r="B787" s="39"/>
      <c r="C787" s="278" t="s">
        <v>1005</v>
      </c>
      <c r="D787" s="278" t="s">
        <v>1730</v>
      </c>
      <c r="E787" s="17" t="s">
        <v>135</v>
      </c>
      <c r="F787" s="279">
        <v>202.36199999999999</v>
      </c>
      <c r="G787" s="34"/>
      <c r="H787" s="39"/>
    </row>
    <row r="788" spans="1:8" s="2" customFormat="1" ht="16.899999999999999" customHeight="1">
      <c r="A788" s="34"/>
      <c r="B788" s="39"/>
      <c r="C788" s="278" t="s">
        <v>299</v>
      </c>
      <c r="D788" s="278" t="s">
        <v>1722</v>
      </c>
      <c r="E788" s="17" t="s">
        <v>135</v>
      </c>
      <c r="F788" s="279">
        <v>20.236000000000001</v>
      </c>
      <c r="G788" s="34"/>
      <c r="H788" s="39"/>
    </row>
    <row r="789" spans="1:8" s="2" customFormat="1" ht="16.899999999999999" customHeight="1">
      <c r="A789" s="34"/>
      <c r="B789" s="39"/>
      <c r="C789" s="278" t="s">
        <v>369</v>
      </c>
      <c r="D789" s="278" t="s">
        <v>1717</v>
      </c>
      <c r="E789" s="17" t="s">
        <v>135</v>
      </c>
      <c r="F789" s="279">
        <v>160.482</v>
      </c>
      <c r="G789" s="34"/>
      <c r="H789" s="39"/>
    </row>
    <row r="790" spans="1:8" s="2" customFormat="1" ht="16.899999999999999" customHeight="1">
      <c r="A790" s="34"/>
      <c r="B790" s="39"/>
      <c r="C790" s="274" t="s">
        <v>137</v>
      </c>
      <c r="D790" s="275" t="s">
        <v>138</v>
      </c>
      <c r="E790" s="276" t="s">
        <v>135</v>
      </c>
      <c r="F790" s="277">
        <v>147.08000000000001</v>
      </c>
      <c r="G790" s="34"/>
      <c r="H790" s="39"/>
    </row>
    <row r="791" spans="1:8" s="2" customFormat="1" ht="16.899999999999999" customHeight="1">
      <c r="A791" s="34"/>
      <c r="B791" s="39"/>
      <c r="C791" s="278" t="s">
        <v>1</v>
      </c>
      <c r="D791" s="278" t="s">
        <v>826</v>
      </c>
      <c r="E791" s="17" t="s">
        <v>1</v>
      </c>
      <c r="F791" s="279">
        <v>0</v>
      </c>
      <c r="G791" s="34"/>
      <c r="H791" s="39"/>
    </row>
    <row r="792" spans="1:8" s="2" customFormat="1" ht="16.899999999999999" customHeight="1">
      <c r="A792" s="34"/>
      <c r="B792" s="39"/>
      <c r="C792" s="278" t="s">
        <v>1</v>
      </c>
      <c r="D792" s="278" t="s">
        <v>827</v>
      </c>
      <c r="E792" s="17" t="s">
        <v>1</v>
      </c>
      <c r="F792" s="279">
        <v>0</v>
      </c>
      <c r="G792" s="34"/>
      <c r="H792" s="39"/>
    </row>
    <row r="793" spans="1:8" s="2" customFormat="1" ht="16.899999999999999" customHeight="1">
      <c r="A793" s="34"/>
      <c r="B793" s="39"/>
      <c r="C793" s="278" t="s">
        <v>1</v>
      </c>
      <c r="D793" s="278" t="s">
        <v>828</v>
      </c>
      <c r="E793" s="17" t="s">
        <v>1</v>
      </c>
      <c r="F793" s="279">
        <v>0</v>
      </c>
      <c r="G793" s="34"/>
      <c r="H793" s="39"/>
    </row>
    <row r="794" spans="1:8" s="2" customFormat="1" ht="16.899999999999999" customHeight="1">
      <c r="A794" s="34"/>
      <c r="B794" s="39"/>
      <c r="C794" s="278" t="s">
        <v>1</v>
      </c>
      <c r="D794" s="278" t="s">
        <v>829</v>
      </c>
      <c r="E794" s="17" t="s">
        <v>1</v>
      </c>
      <c r="F794" s="279">
        <v>5.68</v>
      </c>
      <c r="G794" s="34"/>
      <c r="H794" s="39"/>
    </row>
    <row r="795" spans="1:8" s="2" customFormat="1" ht="16.899999999999999" customHeight="1">
      <c r="A795" s="34"/>
      <c r="B795" s="39"/>
      <c r="C795" s="278" t="s">
        <v>1</v>
      </c>
      <c r="D795" s="278" t="s">
        <v>830</v>
      </c>
      <c r="E795" s="17" t="s">
        <v>1</v>
      </c>
      <c r="F795" s="279">
        <v>0</v>
      </c>
      <c r="G795" s="34"/>
      <c r="H795" s="39"/>
    </row>
    <row r="796" spans="1:8" s="2" customFormat="1" ht="16.899999999999999" customHeight="1">
      <c r="A796" s="34"/>
      <c r="B796" s="39"/>
      <c r="C796" s="278" t="s">
        <v>1</v>
      </c>
      <c r="D796" s="278" t="s">
        <v>831</v>
      </c>
      <c r="E796" s="17" t="s">
        <v>1</v>
      </c>
      <c r="F796" s="279">
        <v>6</v>
      </c>
      <c r="G796" s="34"/>
      <c r="H796" s="39"/>
    </row>
    <row r="797" spans="1:8" s="2" customFormat="1" ht="16.899999999999999" customHeight="1">
      <c r="A797" s="34"/>
      <c r="B797" s="39"/>
      <c r="C797" s="278" t="s">
        <v>1</v>
      </c>
      <c r="D797" s="278" t="s">
        <v>832</v>
      </c>
      <c r="E797" s="17" t="s">
        <v>1</v>
      </c>
      <c r="F797" s="279">
        <v>0</v>
      </c>
      <c r="G797" s="34"/>
      <c r="H797" s="39"/>
    </row>
    <row r="798" spans="1:8" s="2" customFormat="1" ht="16.899999999999999" customHeight="1">
      <c r="A798" s="34"/>
      <c r="B798" s="39"/>
      <c r="C798" s="278" t="s">
        <v>1</v>
      </c>
      <c r="D798" s="278" t="s">
        <v>833</v>
      </c>
      <c r="E798" s="17" t="s">
        <v>1</v>
      </c>
      <c r="F798" s="279">
        <v>6.6</v>
      </c>
      <c r="G798" s="34"/>
      <c r="H798" s="39"/>
    </row>
    <row r="799" spans="1:8" s="2" customFormat="1" ht="16.899999999999999" customHeight="1">
      <c r="A799" s="34"/>
      <c r="B799" s="39"/>
      <c r="C799" s="278" t="s">
        <v>1</v>
      </c>
      <c r="D799" s="278" t="s">
        <v>834</v>
      </c>
      <c r="E799" s="17" t="s">
        <v>1</v>
      </c>
      <c r="F799" s="279">
        <v>0</v>
      </c>
      <c r="G799" s="34"/>
      <c r="H799" s="39"/>
    </row>
    <row r="800" spans="1:8" s="2" customFormat="1" ht="16.899999999999999" customHeight="1">
      <c r="A800" s="34"/>
      <c r="B800" s="39"/>
      <c r="C800" s="278" t="s">
        <v>1</v>
      </c>
      <c r="D800" s="278" t="s">
        <v>835</v>
      </c>
      <c r="E800" s="17" t="s">
        <v>1</v>
      </c>
      <c r="F800" s="279">
        <v>6.84</v>
      </c>
      <c r="G800" s="34"/>
      <c r="H800" s="39"/>
    </row>
    <row r="801" spans="1:8" s="2" customFormat="1" ht="16.899999999999999" customHeight="1">
      <c r="A801" s="34"/>
      <c r="B801" s="39"/>
      <c r="C801" s="278" t="s">
        <v>1</v>
      </c>
      <c r="D801" s="278" t="s">
        <v>836</v>
      </c>
      <c r="E801" s="17" t="s">
        <v>1</v>
      </c>
      <c r="F801" s="279">
        <v>0</v>
      </c>
      <c r="G801" s="34"/>
      <c r="H801" s="39"/>
    </row>
    <row r="802" spans="1:8" s="2" customFormat="1" ht="16.899999999999999" customHeight="1">
      <c r="A802" s="34"/>
      <c r="B802" s="39"/>
      <c r="C802" s="278" t="s">
        <v>1</v>
      </c>
      <c r="D802" s="278" t="s">
        <v>837</v>
      </c>
      <c r="E802" s="17" t="s">
        <v>1</v>
      </c>
      <c r="F802" s="279">
        <v>6.92</v>
      </c>
      <c r="G802" s="34"/>
      <c r="H802" s="39"/>
    </row>
    <row r="803" spans="1:8" s="2" customFormat="1" ht="16.899999999999999" customHeight="1">
      <c r="A803" s="34"/>
      <c r="B803" s="39"/>
      <c r="C803" s="278" t="s">
        <v>1</v>
      </c>
      <c r="D803" s="278" t="s">
        <v>838</v>
      </c>
      <c r="E803" s="17" t="s">
        <v>1</v>
      </c>
      <c r="F803" s="279">
        <v>0</v>
      </c>
      <c r="G803" s="34"/>
      <c r="H803" s="39"/>
    </row>
    <row r="804" spans="1:8" s="2" customFormat="1" ht="16.899999999999999" customHeight="1">
      <c r="A804" s="34"/>
      <c r="B804" s="39"/>
      <c r="C804" s="278" t="s">
        <v>1</v>
      </c>
      <c r="D804" s="278" t="s">
        <v>839</v>
      </c>
      <c r="E804" s="17" t="s">
        <v>1</v>
      </c>
      <c r="F804" s="279">
        <v>7</v>
      </c>
      <c r="G804" s="34"/>
      <c r="H804" s="39"/>
    </row>
    <row r="805" spans="1:8" s="2" customFormat="1" ht="16.899999999999999" customHeight="1">
      <c r="A805" s="34"/>
      <c r="B805" s="39"/>
      <c r="C805" s="278" t="s">
        <v>1</v>
      </c>
      <c r="D805" s="278" t="s">
        <v>840</v>
      </c>
      <c r="E805" s="17" t="s">
        <v>1</v>
      </c>
      <c r="F805" s="279">
        <v>0</v>
      </c>
      <c r="G805" s="34"/>
      <c r="H805" s="39"/>
    </row>
    <row r="806" spans="1:8" s="2" customFormat="1" ht="16.899999999999999" customHeight="1">
      <c r="A806" s="34"/>
      <c r="B806" s="39"/>
      <c r="C806" s="278" t="s">
        <v>1</v>
      </c>
      <c r="D806" s="278" t="s">
        <v>841</v>
      </c>
      <c r="E806" s="17" t="s">
        <v>1</v>
      </c>
      <c r="F806" s="279">
        <v>4.2</v>
      </c>
      <c r="G806" s="34"/>
      <c r="H806" s="39"/>
    </row>
    <row r="807" spans="1:8" s="2" customFormat="1" ht="16.899999999999999" customHeight="1">
      <c r="A807" s="34"/>
      <c r="B807" s="39"/>
      <c r="C807" s="278" t="s">
        <v>1</v>
      </c>
      <c r="D807" s="278" t="s">
        <v>842</v>
      </c>
      <c r="E807" s="17" t="s">
        <v>1</v>
      </c>
      <c r="F807" s="279">
        <v>0</v>
      </c>
      <c r="G807" s="34"/>
      <c r="H807" s="39"/>
    </row>
    <row r="808" spans="1:8" s="2" customFormat="1" ht="16.899999999999999" customHeight="1">
      <c r="A808" s="34"/>
      <c r="B808" s="39"/>
      <c r="C808" s="278" t="s">
        <v>1</v>
      </c>
      <c r="D808" s="278" t="s">
        <v>843</v>
      </c>
      <c r="E808" s="17" t="s">
        <v>1</v>
      </c>
      <c r="F808" s="279">
        <v>2</v>
      </c>
      <c r="G808" s="34"/>
      <c r="H808" s="39"/>
    </row>
    <row r="809" spans="1:8" s="2" customFormat="1" ht="16.899999999999999" customHeight="1">
      <c r="A809" s="34"/>
      <c r="B809" s="39"/>
      <c r="C809" s="278" t="s">
        <v>1</v>
      </c>
      <c r="D809" s="278" t="s">
        <v>844</v>
      </c>
      <c r="E809" s="17" t="s">
        <v>1</v>
      </c>
      <c r="F809" s="279">
        <v>0</v>
      </c>
      <c r="G809" s="34"/>
      <c r="H809" s="39"/>
    </row>
    <row r="810" spans="1:8" s="2" customFormat="1" ht="16.899999999999999" customHeight="1">
      <c r="A810" s="34"/>
      <c r="B810" s="39"/>
      <c r="C810" s="278" t="s">
        <v>1</v>
      </c>
      <c r="D810" s="278" t="s">
        <v>845</v>
      </c>
      <c r="E810" s="17" t="s">
        <v>1</v>
      </c>
      <c r="F810" s="279">
        <v>6.24</v>
      </c>
      <c r="G810" s="34"/>
      <c r="H810" s="39"/>
    </row>
    <row r="811" spans="1:8" s="2" customFormat="1" ht="16.899999999999999" customHeight="1">
      <c r="A811" s="34"/>
      <c r="B811" s="39"/>
      <c r="C811" s="278" t="s">
        <v>1</v>
      </c>
      <c r="D811" s="278" t="s">
        <v>846</v>
      </c>
      <c r="E811" s="17" t="s">
        <v>1</v>
      </c>
      <c r="F811" s="279">
        <v>0</v>
      </c>
      <c r="G811" s="34"/>
      <c r="H811" s="39"/>
    </row>
    <row r="812" spans="1:8" s="2" customFormat="1" ht="16.899999999999999" customHeight="1">
      <c r="A812" s="34"/>
      <c r="B812" s="39"/>
      <c r="C812" s="278" t="s">
        <v>1</v>
      </c>
      <c r="D812" s="278" t="s">
        <v>847</v>
      </c>
      <c r="E812" s="17" t="s">
        <v>1</v>
      </c>
      <c r="F812" s="279">
        <v>5.84</v>
      </c>
      <c r="G812" s="34"/>
      <c r="H812" s="39"/>
    </row>
    <row r="813" spans="1:8" s="2" customFormat="1" ht="16.899999999999999" customHeight="1">
      <c r="A813" s="34"/>
      <c r="B813" s="39"/>
      <c r="C813" s="278" t="s">
        <v>1</v>
      </c>
      <c r="D813" s="278" t="s">
        <v>848</v>
      </c>
      <c r="E813" s="17" t="s">
        <v>1</v>
      </c>
      <c r="F813" s="279">
        <v>0</v>
      </c>
      <c r="G813" s="34"/>
      <c r="H813" s="39"/>
    </row>
    <row r="814" spans="1:8" s="2" customFormat="1" ht="16.899999999999999" customHeight="1">
      <c r="A814" s="34"/>
      <c r="B814" s="39"/>
      <c r="C814" s="278" t="s">
        <v>1</v>
      </c>
      <c r="D814" s="278" t="s">
        <v>849</v>
      </c>
      <c r="E814" s="17" t="s">
        <v>1</v>
      </c>
      <c r="F814" s="279">
        <v>5.52</v>
      </c>
      <c r="G814" s="34"/>
      <c r="H814" s="39"/>
    </row>
    <row r="815" spans="1:8" s="2" customFormat="1" ht="16.899999999999999" customHeight="1">
      <c r="A815" s="34"/>
      <c r="B815" s="39"/>
      <c r="C815" s="278" t="s">
        <v>1</v>
      </c>
      <c r="D815" s="278" t="s">
        <v>850</v>
      </c>
      <c r="E815" s="17" t="s">
        <v>1</v>
      </c>
      <c r="F815" s="279">
        <v>0</v>
      </c>
      <c r="G815" s="34"/>
      <c r="H815" s="39"/>
    </row>
    <row r="816" spans="1:8" s="2" customFormat="1" ht="16.899999999999999" customHeight="1">
      <c r="A816" s="34"/>
      <c r="B816" s="39"/>
      <c r="C816" s="278" t="s">
        <v>1</v>
      </c>
      <c r="D816" s="278" t="s">
        <v>851</v>
      </c>
      <c r="E816" s="17" t="s">
        <v>1</v>
      </c>
      <c r="F816" s="279">
        <v>9.6</v>
      </c>
      <c r="G816" s="34"/>
      <c r="H816" s="39"/>
    </row>
    <row r="817" spans="1:8" s="2" customFormat="1" ht="16.899999999999999" customHeight="1">
      <c r="A817" s="34"/>
      <c r="B817" s="39"/>
      <c r="C817" s="278" t="s">
        <v>1</v>
      </c>
      <c r="D817" s="278" t="s">
        <v>852</v>
      </c>
      <c r="E817" s="17" t="s">
        <v>1</v>
      </c>
      <c r="F817" s="279">
        <v>0</v>
      </c>
      <c r="G817" s="34"/>
      <c r="H817" s="39"/>
    </row>
    <row r="818" spans="1:8" s="2" customFormat="1" ht="16.899999999999999" customHeight="1">
      <c r="A818" s="34"/>
      <c r="B818" s="39"/>
      <c r="C818" s="278" t="s">
        <v>1</v>
      </c>
      <c r="D818" s="278" t="s">
        <v>853</v>
      </c>
      <c r="E818" s="17" t="s">
        <v>1</v>
      </c>
      <c r="F818" s="279">
        <v>9.68</v>
      </c>
      <c r="G818" s="34"/>
      <c r="H818" s="39"/>
    </row>
    <row r="819" spans="1:8" s="2" customFormat="1" ht="16.899999999999999" customHeight="1">
      <c r="A819" s="34"/>
      <c r="B819" s="39"/>
      <c r="C819" s="278" t="s">
        <v>1</v>
      </c>
      <c r="D819" s="278" t="s">
        <v>854</v>
      </c>
      <c r="E819" s="17" t="s">
        <v>1</v>
      </c>
      <c r="F819" s="279">
        <v>0</v>
      </c>
      <c r="G819" s="34"/>
      <c r="H819" s="39"/>
    </row>
    <row r="820" spans="1:8" s="2" customFormat="1" ht="16.899999999999999" customHeight="1">
      <c r="A820" s="34"/>
      <c r="B820" s="39"/>
      <c r="C820" s="278" t="s">
        <v>1</v>
      </c>
      <c r="D820" s="278" t="s">
        <v>853</v>
      </c>
      <c r="E820" s="17" t="s">
        <v>1</v>
      </c>
      <c r="F820" s="279">
        <v>9.68</v>
      </c>
      <c r="G820" s="34"/>
      <c r="H820" s="39"/>
    </row>
    <row r="821" spans="1:8" s="2" customFormat="1" ht="16.899999999999999" customHeight="1">
      <c r="A821" s="34"/>
      <c r="B821" s="39"/>
      <c r="C821" s="278" t="s">
        <v>1</v>
      </c>
      <c r="D821" s="278" t="s">
        <v>855</v>
      </c>
      <c r="E821" s="17" t="s">
        <v>1</v>
      </c>
      <c r="F821" s="279">
        <v>0</v>
      </c>
      <c r="G821" s="34"/>
      <c r="H821" s="39"/>
    </row>
    <row r="822" spans="1:8" s="2" customFormat="1" ht="16.899999999999999" customHeight="1">
      <c r="A822" s="34"/>
      <c r="B822" s="39"/>
      <c r="C822" s="278" t="s">
        <v>1</v>
      </c>
      <c r="D822" s="278" t="s">
        <v>853</v>
      </c>
      <c r="E822" s="17" t="s">
        <v>1</v>
      </c>
      <c r="F822" s="279">
        <v>9.68</v>
      </c>
      <c r="G822" s="34"/>
      <c r="H822" s="39"/>
    </row>
    <row r="823" spans="1:8" s="2" customFormat="1" ht="16.899999999999999" customHeight="1">
      <c r="A823" s="34"/>
      <c r="B823" s="39"/>
      <c r="C823" s="278" t="s">
        <v>1</v>
      </c>
      <c r="D823" s="278" t="s">
        <v>856</v>
      </c>
      <c r="E823" s="17" t="s">
        <v>1</v>
      </c>
      <c r="F823" s="279">
        <v>0</v>
      </c>
      <c r="G823" s="34"/>
      <c r="H823" s="39"/>
    </row>
    <row r="824" spans="1:8" s="2" customFormat="1" ht="16.899999999999999" customHeight="1">
      <c r="A824" s="34"/>
      <c r="B824" s="39"/>
      <c r="C824" s="278" t="s">
        <v>1</v>
      </c>
      <c r="D824" s="278" t="s">
        <v>857</v>
      </c>
      <c r="E824" s="17" t="s">
        <v>1</v>
      </c>
      <c r="F824" s="279">
        <v>9.76</v>
      </c>
      <c r="G824" s="34"/>
      <c r="H824" s="39"/>
    </row>
    <row r="825" spans="1:8" s="2" customFormat="1" ht="16.899999999999999" customHeight="1">
      <c r="A825" s="34"/>
      <c r="B825" s="39"/>
      <c r="C825" s="278" t="s">
        <v>1</v>
      </c>
      <c r="D825" s="278" t="s">
        <v>858</v>
      </c>
      <c r="E825" s="17" t="s">
        <v>1</v>
      </c>
      <c r="F825" s="279">
        <v>0</v>
      </c>
      <c r="G825" s="34"/>
      <c r="H825" s="39"/>
    </row>
    <row r="826" spans="1:8" s="2" customFormat="1" ht="16.899999999999999" customHeight="1">
      <c r="A826" s="34"/>
      <c r="B826" s="39"/>
      <c r="C826" s="278" t="s">
        <v>1</v>
      </c>
      <c r="D826" s="278" t="s">
        <v>859</v>
      </c>
      <c r="E826" s="17" t="s">
        <v>1</v>
      </c>
      <c r="F826" s="279">
        <v>8.6</v>
      </c>
      <c r="G826" s="34"/>
      <c r="H826" s="39"/>
    </row>
    <row r="827" spans="1:8" s="2" customFormat="1" ht="16.899999999999999" customHeight="1">
      <c r="A827" s="34"/>
      <c r="B827" s="39"/>
      <c r="C827" s="278" t="s">
        <v>1</v>
      </c>
      <c r="D827" s="278" t="s">
        <v>860</v>
      </c>
      <c r="E827" s="17" t="s">
        <v>1</v>
      </c>
      <c r="F827" s="279">
        <v>0</v>
      </c>
      <c r="G827" s="34"/>
      <c r="H827" s="39"/>
    </row>
    <row r="828" spans="1:8" s="2" customFormat="1" ht="16.899999999999999" customHeight="1">
      <c r="A828" s="34"/>
      <c r="B828" s="39"/>
      <c r="C828" s="278" t="s">
        <v>1</v>
      </c>
      <c r="D828" s="278" t="s">
        <v>861</v>
      </c>
      <c r="E828" s="17" t="s">
        <v>1</v>
      </c>
      <c r="F828" s="279">
        <v>8.08</v>
      </c>
      <c r="G828" s="34"/>
      <c r="H828" s="39"/>
    </row>
    <row r="829" spans="1:8" s="2" customFormat="1" ht="16.899999999999999" customHeight="1">
      <c r="A829" s="34"/>
      <c r="B829" s="39"/>
      <c r="C829" s="278" t="s">
        <v>1</v>
      </c>
      <c r="D829" s="278" t="s">
        <v>862</v>
      </c>
      <c r="E829" s="17" t="s">
        <v>1</v>
      </c>
      <c r="F829" s="279">
        <v>0</v>
      </c>
      <c r="G829" s="34"/>
      <c r="H829" s="39"/>
    </row>
    <row r="830" spans="1:8" s="2" customFormat="1" ht="16.899999999999999" customHeight="1">
      <c r="A830" s="34"/>
      <c r="B830" s="39"/>
      <c r="C830" s="278" t="s">
        <v>1</v>
      </c>
      <c r="D830" s="278" t="s">
        <v>845</v>
      </c>
      <c r="E830" s="17" t="s">
        <v>1</v>
      </c>
      <c r="F830" s="279">
        <v>6.24</v>
      </c>
      <c r="G830" s="34"/>
      <c r="H830" s="39"/>
    </row>
    <row r="831" spans="1:8" s="2" customFormat="1" ht="16.899999999999999" customHeight="1">
      <c r="A831" s="34"/>
      <c r="B831" s="39"/>
      <c r="C831" s="278" t="s">
        <v>1</v>
      </c>
      <c r="D831" s="278" t="s">
        <v>863</v>
      </c>
      <c r="E831" s="17" t="s">
        <v>1</v>
      </c>
      <c r="F831" s="279">
        <v>0</v>
      </c>
      <c r="G831" s="34"/>
      <c r="H831" s="39"/>
    </row>
    <row r="832" spans="1:8" s="2" customFormat="1" ht="16.899999999999999" customHeight="1">
      <c r="A832" s="34"/>
      <c r="B832" s="39"/>
      <c r="C832" s="278" t="s">
        <v>1</v>
      </c>
      <c r="D832" s="278" t="s">
        <v>864</v>
      </c>
      <c r="E832" s="17" t="s">
        <v>1</v>
      </c>
      <c r="F832" s="279">
        <v>6.52</v>
      </c>
      <c r="G832" s="34"/>
      <c r="H832" s="39"/>
    </row>
    <row r="833" spans="1:8" s="2" customFormat="1" ht="16.899999999999999" customHeight="1">
      <c r="A833" s="34"/>
      <c r="B833" s="39"/>
      <c r="C833" s="278" t="s">
        <v>1</v>
      </c>
      <c r="D833" s="278" t="s">
        <v>865</v>
      </c>
      <c r="E833" s="17" t="s">
        <v>1</v>
      </c>
      <c r="F833" s="279">
        <v>0</v>
      </c>
      <c r="G833" s="34"/>
      <c r="H833" s="39"/>
    </row>
    <row r="834" spans="1:8" s="2" customFormat="1" ht="16.899999999999999" customHeight="1">
      <c r="A834" s="34"/>
      <c r="B834" s="39"/>
      <c r="C834" s="278" t="s">
        <v>1</v>
      </c>
      <c r="D834" s="278" t="s">
        <v>866</v>
      </c>
      <c r="E834" s="17" t="s">
        <v>1</v>
      </c>
      <c r="F834" s="279">
        <v>6.4</v>
      </c>
      <c r="G834" s="34"/>
      <c r="H834" s="39"/>
    </row>
    <row r="835" spans="1:8" s="2" customFormat="1" ht="16.899999999999999" customHeight="1">
      <c r="A835" s="34"/>
      <c r="B835" s="39"/>
      <c r="C835" s="278" t="s">
        <v>137</v>
      </c>
      <c r="D835" s="278" t="s">
        <v>298</v>
      </c>
      <c r="E835" s="17" t="s">
        <v>1</v>
      </c>
      <c r="F835" s="279">
        <v>147.08000000000001</v>
      </c>
      <c r="G835" s="34"/>
      <c r="H835" s="39"/>
    </row>
    <row r="836" spans="1:8" s="2" customFormat="1" ht="16.899999999999999" customHeight="1">
      <c r="A836" s="34"/>
      <c r="B836" s="39"/>
      <c r="C836" s="274" t="s">
        <v>769</v>
      </c>
      <c r="D836" s="275" t="s">
        <v>770</v>
      </c>
      <c r="E836" s="276" t="s">
        <v>135</v>
      </c>
      <c r="F836" s="277">
        <v>30.088999999999999</v>
      </c>
      <c r="G836" s="34"/>
      <c r="H836" s="39"/>
    </row>
    <row r="837" spans="1:8" s="2" customFormat="1" ht="16.899999999999999" customHeight="1">
      <c r="A837" s="34"/>
      <c r="B837" s="39"/>
      <c r="C837" s="278" t="s">
        <v>1</v>
      </c>
      <c r="D837" s="278" t="s">
        <v>867</v>
      </c>
      <c r="E837" s="17" t="s">
        <v>1</v>
      </c>
      <c r="F837" s="279">
        <v>0</v>
      </c>
      <c r="G837" s="34"/>
      <c r="H837" s="39"/>
    </row>
    <row r="838" spans="1:8" s="2" customFormat="1" ht="22.5">
      <c r="A838" s="34"/>
      <c r="B838" s="39"/>
      <c r="C838" s="278" t="s">
        <v>769</v>
      </c>
      <c r="D838" s="278" t="s">
        <v>868</v>
      </c>
      <c r="E838" s="17" t="s">
        <v>1</v>
      </c>
      <c r="F838" s="279">
        <v>30.088999999999999</v>
      </c>
      <c r="G838" s="34"/>
      <c r="H838" s="39"/>
    </row>
    <row r="839" spans="1:8" s="2" customFormat="1" ht="26.45" customHeight="1">
      <c r="A839" s="34"/>
      <c r="B839" s="39"/>
      <c r="C839" s="273" t="s">
        <v>1731</v>
      </c>
      <c r="D839" s="273" t="s">
        <v>116</v>
      </c>
      <c r="E839" s="34"/>
      <c r="F839" s="34"/>
      <c r="G839" s="34"/>
      <c r="H839" s="39"/>
    </row>
    <row r="840" spans="1:8" s="2" customFormat="1" ht="16.899999999999999" customHeight="1">
      <c r="A840" s="34"/>
      <c r="B840" s="39"/>
      <c r="C840" s="274" t="s">
        <v>144</v>
      </c>
      <c r="D840" s="275" t="s">
        <v>145</v>
      </c>
      <c r="E840" s="276" t="s">
        <v>135</v>
      </c>
      <c r="F840" s="277">
        <v>90.6</v>
      </c>
      <c r="G840" s="34"/>
      <c r="H840" s="39"/>
    </row>
    <row r="841" spans="1:8" s="2" customFormat="1" ht="16.899999999999999" customHeight="1">
      <c r="A841" s="34"/>
      <c r="B841" s="39"/>
      <c r="C841" s="278" t="s">
        <v>1</v>
      </c>
      <c r="D841" s="278" t="s">
        <v>1167</v>
      </c>
      <c r="E841" s="17" t="s">
        <v>1</v>
      </c>
      <c r="F841" s="279">
        <v>0</v>
      </c>
      <c r="G841" s="34"/>
      <c r="H841" s="39"/>
    </row>
    <row r="842" spans="1:8" s="2" customFormat="1" ht="16.899999999999999" customHeight="1">
      <c r="A842" s="34"/>
      <c r="B842" s="39"/>
      <c r="C842" s="278" t="s">
        <v>1</v>
      </c>
      <c r="D842" s="278" t="s">
        <v>1240</v>
      </c>
      <c r="E842" s="17" t="s">
        <v>1</v>
      </c>
      <c r="F842" s="279">
        <v>29.4</v>
      </c>
      <c r="G842" s="34"/>
      <c r="H842" s="39"/>
    </row>
    <row r="843" spans="1:8" s="2" customFormat="1" ht="16.899999999999999" customHeight="1">
      <c r="A843" s="34"/>
      <c r="B843" s="39"/>
      <c r="C843" s="278" t="s">
        <v>1</v>
      </c>
      <c r="D843" s="278" t="s">
        <v>1169</v>
      </c>
      <c r="E843" s="17" t="s">
        <v>1</v>
      </c>
      <c r="F843" s="279">
        <v>0</v>
      </c>
      <c r="G843" s="34"/>
      <c r="H843" s="39"/>
    </row>
    <row r="844" spans="1:8" s="2" customFormat="1" ht="16.899999999999999" customHeight="1">
      <c r="A844" s="34"/>
      <c r="B844" s="39"/>
      <c r="C844" s="278" t="s">
        <v>1</v>
      </c>
      <c r="D844" s="278" t="s">
        <v>1241</v>
      </c>
      <c r="E844" s="17" t="s">
        <v>1</v>
      </c>
      <c r="F844" s="279">
        <v>55.44</v>
      </c>
      <c r="G844" s="34"/>
      <c r="H844" s="39"/>
    </row>
    <row r="845" spans="1:8" s="2" customFormat="1" ht="16.899999999999999" customHeight="1">
      <c r="A845" s="34"/>
      <c r="B845" s="39"/>
      <c r="C845" s="278" t="s">
        <v>1</v>
      </c>
      <c r="D845" s="278" t="s">
        <v>1171</v>
      </c>
      <c r="E845" s="17" t="s">
        <v>1</v>
      </c>
      <c r="F845" s="279">
        <v>0</v>
      </c>
      <c r="G845" s="34"/>
      <c r="H845" s="39"/>
    </row>
    <row r="846" spans="1:8" s="2" customFormat="1" ht="16.899999999999999" customHeight="1">
      <c r="A846" s="34"/>
      <c r="B846" s="39"/>
      <c r="C846" s="278" t="s">
        <v>1</v>
      </c>
      <c r="D846" s="278" t="s">
        <v>1242</v>
      </c>
      <c r="E846" s="17" t="s">
        <v>1</v>
      </c>
      <c r="F846" s="279">
        <v>2.76</v>
      </c>
      <c r="G846" s="34"/>
      <c r="H846" s="39"/>
    </row>
    <row r="847" spans="1:8" s="2" customFormat="1" ht="16.899999999999999" customHeight="1">
      <c r="A847" s="34"/>
      <c r="B847" s="39"/>
      <c r="C847" s="278" t="s">
        <v>1</v>
      </c>
      <c r="D847" s="278" t="s">
        <v>1173</v>
      </c>
      <c r="E847" s="17" t="s">
        <v>1</v>
      </c>
      <c r="F847" s="279">
        <v>0</v>
      </c>
      <c r="G847" s="34"/>
      <c r="H847" s="39"/>
    </row>
    <row r="848" spans="1:8" s="2" customFormat="1" ht="16.899999999999999" customHeight="1">
      <c r="A848" s="34"/>
      <c r="B848" s="39"/>
      <c r="C848" s="278" t="s">
        <v>1</v>
      </c>
      <c r="D848" s="278" t="s">
        <v>1243</v>
      </c>
      <c r="E848" s="17" t="s">
        <v>1</v>
      </c>
      <c r="F848" s="279">
        <v>3</v>
      </c>
      <c r="G848" s="34"/>
      <c r="H848" s="39"/>
    </row>
    <row r="849" spans="1:8" s="2" customFormat="1" ht="16.899999999999999" customHeight="1">
      <c r="A849" s="34"/>
      <c r="B849" s="39"/>
      <c r="C849" s="278" t="s">
        <v>144</v>
      </c>
      <c r="D849" s="278" t="s">
        <v>298</v>
      </c>
      <c r="E849" s="17" t="s">
        <v>1</v>
      </c>
      <c r="F849" s="279">
        <v>90.6</v>
      </c>
      <c r="G849" s="34"/>
      <c r="H849" s="39"/>
    </row>
    <row r="850" spans="1:8" s="2" customFormat="1" ht="16.899999999999999" customHeight="1">
      <c r="A850" s="34"/>
      <c r="B850" s="39"/>
      <c r="C850" s="280" t="s">
        <v>1710</v>
      </c>
      <c r="D850" s="34"/>
      <c r="E850" s="34"/>
      <c r="F850" s="34"/>
      <c r="G850" s="34"/>
      <c r="H850" s="39"/>
    </row>
    <row r="851" spans="1:8" s="2" customFormat="1" ht="16.899999999999999" customHeight="1">
      <c r="A851" s="34"/>
      <c r="B851" s="39"/>
      <c r="C851" s="278" t="s">
        <v>441</v>
      </c>
      <c r="D851" s="278" t="s">
        <v>1711</v>
      </c>
      <c r="E851" s="17" t="s">
        <v>135</v>
      </c>
      <c r="F851" s="279">
        <v>90.6</v>
      </c>
      <c r="G851" s="34"/>
      <c r="H851" s="39"/>
    </row>
    <row r="852" spans="1:8" s="2" customFormat="1" ht="16.899999999999999" customHeight="1">
      <c r="A852" s="34"/>
      <c r="B852" s="39"/>
      <c r="C852" s="278" t="s">
        <v>369</v>
      </c>
      <c r="D852" s="278" t="s">
        <v>1717</v>
      </c>
      <c r="E852" s="17" t="s">
        <v>135</v>
      </c>
      <c r="F852" s="279">
        <v>310.351</v>
      </c>
      <c r="G852" s="34"/>
      <c r="H852" s="39"/>
    </row>
    <row r="853" spans="1:8" s="2" customFormat="1" ht="16.899999999999999" customHeight="1">
      <c r="A853" s="34"/>
      <c r="B853" s="39"/>
      <c r="C853" s="278" t="s">
        <v>599</v>
      </c>
      <c r="D853" s="278" t="s">
        <v>600</v>
      </c>
      <c r="E853" s="17" t="s">
        <v>359</v>
      </c>
      <c r="F853" s="279">
        <v>527.59699999999998</v>
      </c>
      <c r="G853" s="34"/>
      <c r="H853" s="39"/>
    </row>
    <row r="854" spans="1:8" s="2" customFormat="1" ht="16.899999999999999" customHeight="1">
      <c r="A854" s="34"/>
      <c r="B854" s="39"/>
      <c r="C854" s="274" t="s">
        <v>147</v>
      </c>
      <c r="D854" s="275" t="s">
        <v>148</v>
      </c>
      <c r="E854" s="276" t="s">
        <v>135</v>
      </c>
      <c r="F854" s="277">
        <v>242.56</v>
      </c>
      <c r="G854" s="34"/>
      <c r="H854" s="39"/>
    </row>
    <row r="855" spans="1:8" s="2" customFormat="1" ht="16.899999999999999" customHeight="1">
      <c r="A855" s="34"/>
      <c r="B855" s="39"/>
      <c r="C855" s="278" t="s">
        <v>147</v>
      </c>
      <c r="D855" s="278" t="s">
        <v>1233</v>
      </c>
      <c r="E855" s="17" t="s">
        <v>1</v>
      </c>
      <c r="F855" s="279">
        <v>242.56</v>
      </c>
      <c r="G855" s="34"/>
      <c r="H855" s="39"/>
    </row>
    <row r="856" spans="1:8" s="2" customFormat="1" ht="16.899999999999999" customHeight="1">
      <c r="A856" s="34"/>
      <c r="B856" s="39"/>
      <c r="C856" s="280" t="s">
        <v>1710</v>
      </c>
      <c r="D856" s="34"/>
      <c r="E856" s="34"/>
      <c r="F856" s="34"/>
      <c r="G856" s="34"/>
      <c r="H856" s="39"/>
    </row>
    <row r="857" spans="1:8" s="2" customFormat="1" ht="16.899999999999999" customHeight="1">
      <c r="A857" s="34"/>
      <c r="B857" s="39"/>
      <c r="C857" s="278" t="s">
        <v>377</v>
      </c>
      <c r="D857" s="278" t="s">
        <v>1718</v>
      </c>
      <c r="E857" s="17" t="s">
        <v>135</v>
      </c>
      <c r="F857" s="279">
        <v>236.67500000000001</v>
      </c>
      <c r="G857" s="34"/>
      <c r="H857" s="39"/>
    </row>
    <row r="858" spans="1:8" s="2" customFormat="1" ht="16.899999999999999" customHeight="1">
      <c r="A858" s="34"/>
      <c r="B858" s="39"/>
      <c r="C858" s="278" t="s">
        <v>369</v>
      </c>
      <c r="D858" s="278" t="s">
        <v>1717</v>
      </c>
      <c r="E858" s="17" t="s">
        <v>135</v>
      </c>
      <c r="F858" s="279">
        <v>310.351</v>
      </c>
      <c r="G858" s="34"/>
      <c r="H858" s="39"/>
    </row>
    <row r="859" spans="1:8" s="2" customFormat="1" ht="16.899999999999999" customHeight="1">
      <c r="A859" s="34"/>
      <c r="B859" s="39"/>
      <c r="C859" s="278" t="s">
        <v>599</v>
      </c>
      <c r="D859" s="278" t="s">
        <v>600</v>
      </c>
      <c r="E859" s="17" t="s">
        <v>359</v>
      </c>
      <c r="F859" s="279">
        <v>527.59699999999998</v>
      </c>
      <c r="G859" s="34"/>
      <c r="H859" s="39"/>
    </row>
    <row r="860" spans="1:8" s="2" customFormat="1" ht="16.899999999999999" customHeight="1">
      <c r="A860" s="34"/>
      <c r="B860" s="39"/>
      <c r="C860" s="274" t="s">
        <v>140</v>
      </c>
      <c r="D860" s="275" t="s">
        <v>141</v>
      </c>
      <c r="E860" s="276" t="s">
        <v>142</v>
      </c>
      <c r="F860" s="277">
        <v>1093.6659999999999</v>
      </c>
      <c r="G860" s="34"/>
      <c r="H860" s="39"/>
    </row>
    <row r="861" spans="1:8" s="2" customFormat="1" ht="16.899999999999999" customHeight="1">
      <c r="A861" s="34"/>
      <c r="B861" s="39"/>
      <c r="C861" s="278" t="s">
        <v>1</v>
      </c>
      <c r="D861" s="278" t="s">
        <v>311</v>
      </c>
      <c r="E861" s="17" t="s">
        <v>1</v>
      </c>
      <c r="F861" s="279">
        <v>0</v>
      </c>
      <c r="G861" s="34"/>
      <c r="H861" s="39"/>
    </row>
    <row r="862" spans="1:8" s="2" customFormat="1" ht="16.899999999999999" customHeight="1">
      <c r="A862" s="34"/>
      <c r="B862" s="39"/>
      <c r="C862" s="278" t="s">
        <v>1</v>
      </c>
      <c r="D862" s="278" t="s">
        <v>312</v>
      </c>
      <c r="E862" s="17" t="s">
        <v>1</v>
      </c>
      <c r="F862" s="279">
        <v>0</v>
      </c>
      <c r="G862" s="34"/>
      <c r="H862" s="39"/>
    </row>
    <row r="863" spans="1:8" s="2" customFormat="1" ht="16.899999999999999" customHeight="1">
      <c r="A863" s="34"/>
      <c r="B863" s="39"/>
      <c r="C863" s="278" t="s">
        <v>1</v>
      </c>
      <c r="D863" s="278" t="s">
        <v>1211</v>
      </c>
      <c r="E863" s="17" t="s">
        <v>1</v>
      </c>
      <c r="F863" s="279">
        <v>0</v>
      </c>
      <c r="G863" s="34"/>
      <c r="H863" s="39"/>
    </row>
    <row r="864" spans="1:8" s="2" customFormat="1" ht="16.899999999999999" customHeight="1">
      <c r="A864" s="34"/>
      <c r="B864" s="39"/>
      <c r="C864" s="278" t="s">
        <v>1</v>
      </c>
      <c r="D864" s="278" t="s">
        <v>1</v>
      </c>
      <c r="E864" s="17" t="s">
        <v>1</v>
      </c>
      <c r="F864" s="279">
        <v>0</v>
      </c>
      <c r="G864" s="34"/>
      <c r="H864" s="39"/>
    </row>
    <row r="865" spans="1:8" s="2" customFormat="1" ht="16.899999999999999" customHeight="1">
      <c r="A865" s="34"/>
      <c r="B865" s="39"/>
      <c r="C865" s="278" t="s">
        <v>1</v>
      </c>
      <c r="D865" s="278" t="s">
        <v>1178</v>
      </c>
      <c r="E865" s="17" t="s">
        <v>1</v>
      </c>
      <c r="F865" s="279">
        <v>0</v>
      </c>
      <c r="G865" s="34"/>
      <c r="H865" s="39"/>
    </row>
    <row r="866" spans="1:8" s="2" customFormat="1" ht="16.899999999999999" customHeight="1">
      <c r="A866" s="34"/>
      <c r="B866" s="39"/>
      <c r="C866" s="278" t="s">
        <v>1</v>
      </c>
      <c r="D866" s="278" t="s">
        <v>1179</v>
      </c>
      <c r="E866" s="17" t="s">
        <v>1</v>
      </c>
      <c r="F866" s="279">
        <v>0</v>
      </c>
      <c r="G866" s="34"/>
      <c r="H866" s="39"/>
    </row>
    <row r="867" spans="1:8" s="2" customFormat="1" ht="16.899999999999999" customHeight="1">
      <c r="A867" s="34"/>
      <c r="B867" s="39"/>
      <c r="C867" s="278" t="s">
        <v>1</v>
      </c>
      <c r="D867" s="278" t="s">
        <v>1212</v>
      </c>
      <c r="E867" s="17" t="s">
        <v>1</v>
      </c>
      <c r="F867" s="279">
        <v>118.6</v>
      </c>
      <c r="G867" s="34"/>
      <c r="H867" s="39"/>
    </row>
    <row r="868" spans="1:8" s="2" customFormat="1" ht="16.899999999999999" customHeight="1">
      <c r="A868" s="34"/>
      <c r="B868" s="39"/>
      <c r="C868" s="278" t="s">
        <v>1</v>
      </c>
      <c r="D868" s="278" t="s">
        <v>1184</v>
      </c>
      <c r="E868" s="17" t="s">
        <v>1</v>
      </c>
      <c r="F868" s="279">
        <v>0</v>
      </c>
      <c r="G868" s="34"/>
      <c r="H868" s="39"/>
    </row>
    <row r="869" spans="1:8" s="2" customFormat="1" ht="16.899999999999999" customHeight="1">
      <c r="A869" s="34"/>
      <c r="B869" s="39"/>
      <c r="C869" s="278" t="s">
        <v>1</v>
      </c>
      <c r="D869" s="278" t="s">
        <v>1185</v>
      </c>
      <c r="E869" s="17" t="s">
        <v>1</v>
      </c>
      <c r="F869" s="279">
        <v>0</v>
      </c>
      <c r="G869" s="34"/>
      <c r="H869" s="39"/>
    </row>
    <row r="870" spans="1:8" s="2" customFormat="1" ht="16.899999999999999" customHeight="1">
      <c r="A870" s="34"/>
      <c r="B870" s="39"/>
      <c r="C870" s="278" t="s">
        <v>1</v>
      </c>
      <c r="D870" s="278" t="s">
        <v>1213</v>
      </c>
      <c r="E870" s="17" t="s">
        <v>1</v>
      </c>
      <c r="F870" s="279">
        <v>114.075</v>
      </c>
      <c r="G870" s="34"/>
      <c r="H870" s="39"/>
    </row>
    <row r="871" spans="1:8" s="2" customFormat="1" ht="16.899999999999999" customHeight="1">
      <c r="A871" s="34"/>
      <c r="B871" s="39"/>
      <c r="C871" s="278" t="s">
        <v>1</v>
      </c>
      <c r="D871" s="278" t="s">
        <v>1192</v>
      </c>
      <c r="E871" s="17" t="s">
        <v>1</v>
      </c>
      <c r="F871" s="279">
        <v>0</v>
      </c>
      <c r="G871" s="34"/>
      <c r="H871" s="39"/>
    </row>
    <row r="872" spans="1:8" s="2" customFormat="1" ht="16.899999999999999" customHeight="1">
      <c r="A872" s="34"/>
      <c r="B872" s="39"/>
      <c r="C872" s="278" t="s">
        <v>1</v>
      </c>
      <c r="D872" s="278" t="s">
        <v>1214</v>
      </c>
      <c r="E872" s="17" t="s">
        <v>1</v>
      </c>
      <c r="F872" s="279">
        <v>4.2590000000000003</v>
      </c>
      <c r="G872" s="34"/>
      <c r="H872" s="39"/>
    </row>
    <row r="873" spans="1:8" s="2" customFormat="1" ht="16.899999999999999" customHeight="1">
      <c r="A873" s="34"/>
      <c r="B873" s="39"/>
      <c r="C873" s="278" t="s">
        <v>1</v>
      </c>
      <c r="D873" s="278" t="s">
        <v>1194</v>
      </c>
      <c r="E873" s="17" t="s">
        <v>1</v>
      </c>
      <c r="F873" s="279">
        <v>0</v>
      </c>
      <c r="G873" s="34"/>
      <c r="H873" s="39"/>
    </row>
    <row r="874" spans="1:8" s="2" customFormat="1" ht="16.899999999999999" customHeight="1">
      <c r="A874" s="34"/>
      <c r="B874" s="39"/>
      <c r="C874" s="278" t="s">
        <v>1</v>
      </c>
      <c r="D874" s="278" t="s">
        <v>1215</v>
      </c>
      <c r="E874" s="17" t="s">
        <v>1</v>
      </c>
      <c r="F874" s="279">
        <v>169.67099999999999</v>
      </c>
      <c r="G874" s="34"/>
      <c r="H874" s="39"/>
    </row>
    <row r="875" spans="1:8" s="2" customFormat="1" ht="16.899999999999999" customHeight="1">
      <c r="A875" s="34"/>
      <c r="B875" s="39"/>
      <c r="C875" s="278" t="s">
        <v>1</v>
      </c>
      <c r="D875" s="278" t="s">
        <v>1196</v>
      </c>
      <c r="E875" s="17" t="s">
        <v>1</v>
      </c>
      <c r="F875" s="279">
        <v>0</v>
      </c>
      <c r="G875" s="34"/>
      <c r="H875" s="39"/>
    </row>
    <row r="876" spans="1:8" s="2" customFormat="1" ht="16.899999999999999" customHeight="1">
      <c r="A876" s="34"/>
      <c r="B876" s="39"/>
      <c r="C876" s="278" t="s">
        <v>1</v>
      </c>
      <c r="D876" s="278" t="s">
        <v>1216</v>
      </c>
      <c r="E876" s="17" t="s">
        <v>1</v>
      </c>
      <c r="F876" s="279">
        <v>181.57400000000001</v>
      </c>
      <c r="G876" s="34"/>
      <c r="H876" s="39"/>
    </row>
    <row r="877" spans="1:8" s="2" customFormat="1" ht="16.899999999999999" customHeight="1">
      <c r="A877" s="34"/>
      <c r="B877" s="39"/>
      <c r="C877" s="278" t="s">
        <v>1</v>
      </c>
      <c r="D877" s="278" t="s">
        <v>1217</v>
      </c>
      <c r="E877" s="17" t="s">
        <v>1</v>
      </c>
      <c r="F877" s="279">
        <v>166.45599999999999</v>
      </c>
      <c r="G877" s="34"/>
      <c r="H877" s="39"/>
    </row>
    <row r="878" spans="1:8" s="2" customFormat="1" ht="16.899999999999999" customHeight="1">
      <c r="A878" s="34"/>
      <c r="B878" s="39"/>
      <c r="C878" s="278" t="s">
        <v>1</v>
      </c>
      <c r="D878" s="278" t="s">
        <v>1199</v>
      </c>
      <c r="E878" s="17" t="s">
        <v>1</v>
      </c>
      <c r="F878" s="279">
        <v>0</v>
      </c>
      <c r="G878" s="34"/>
      <c r="H878" s="39"/>
    </row>
    <row r="879" spans="1:8" s="2" customFormat="1" ht="16.899999999999999" customHeight="1">
      <c r="A879" s="34"/>
      <c r="B879" s="39"/>
      <c r="C879" s="278" t="s">
        <v>1</v>
      </c>
      <c r="D879" s="278" t="s">
        <v>1218</v>
      </c>
      <c r="E879" s="17" t="s">
        <v>1</v>
      </c>
      <c r="F879" s="279">
        <v>201.26900000000001</v>
      </c>
      <c r="G879" s="34"/>
      <c r="H879" s="39"/>
    </row>
    <row r="880" spans="1:8" s="2" customFormat="1" ht="16.899999999999999" customHeight="1">
      <c r="A880" s="34"/>
      <c r="B880" s="39"/>
      <c r="C880" s="278" t="s">
        <v>1</v>
      </c>
      <c r="D880" s="278" t="s">
        <v>1219</v>
      </c>
      <c r="E880" s="17" t="s">
        <v>1</v>
      </c>
      <c r="F880" s="279">
        <v>85.644000000000005</v>
      </c>
      <c r="G880" s="34"/>
      <c r="H880" s="39"/>
    </row>
    <row r="881" spans="1:8" s="2" customFormat="1" ht="16.899999999999999" customHeight="1">
      <c r="A881" s="34"/>
      <c r="B881" s="39"/>
      <c r="C881" s="278" t="s">
        <v>1</v>
      </c>
      <c r="D881" s="278" t="s">
        <v>1220</v>
      </c>
      <c r="E881" s="17" t="s">
        <v>1</v>
      </c>
      <c r="F881" s="279">
        <v>3.7349999999999999</v>
      </c>
      <c r="G881" s="34"/>
      <c r="H881" s="39"/>
    </row>
    <row r="882" spans="1:8" s="2" customFormat="1" ht="16.899999999999999" customHeight="1">
      <c r="A882" s="34"/>
      <c r="B882" s="39"/>
      <c r="C882" s="278" t="s">
        <v>1</v>
      </c>
      <c r="D882" s="278" t="s">
        <v>1203</v>
      </c>
      <c r="E882" s="17" t="s">
        <v>1</v>
      </c>
      <c r="F882" s="279">
        <v>0</v>
      </c>
      <c r="G882" s="34"/>
      <c r="H882" s="39"/>
    </row>
    <row r="883" spans="1:8" s="2" customFormat="1" ht="16.899999999999999" customHeight="1">
      <c r="A883" s="34"/>
      <c r="B883" s="39"/>
      <c r="C883" s="278" t="s">
        <v>1</v>
      </c>
      <c r="D883" s="278" t="s">
        <v>1221</v>
      </c>
      <c r="E883" s="17" t="s">
        <v>1</v>
      </c>
      <c r="F883" s="279">
        <v>48.383000000000003</v>
      </c>
      <c r="G883" s="34"/>
      <c r="H883" s="39"/>
    </row>
    <row r="884" spans="1:8" s="2" customFormat="1" ht="16.899999999999999" customHeight="1">
      <c r="A884" s="34"/>
      <c r="B884" s="39"/>
      <c r="C884" s="278" t="s">
        <v>140</v>
      </c>
      <c r="D884" s="278" t="s">
        <v>298</v>
      </c>
      <c r="E884" s="17" t="s">
        <v>1</v>
      </c>
      <c r="F884" s="279">
        <v>1093.6659999999999</v>
      </c>
      <c r="G884" s="34"/>
      <c r="H884" s="39"/>
    </row>
    <row r="885" spans="1:8" s="2" customFormat="1" ht="16.899999999999999" customHeight="1">
      <c r="A885" s="34"/>
      <c r="B885" s="39"/>
      <c r="C885" s="280" t="s">
        <v>1710</v>
      </c>
      <c r="D885" s="34"/>
      <c r="E885" s="34"/>
      <c r="F885" s="34"/>
      <c r="G885" s="34"/>
      <c r="H885" s="39"/>
    </row>
    <row r="886" spans="1:8" s="2" customFormat="1" ht="16.899999999999999" customHeight="1">
      <c r="A886" s="34"/>
      <c r="B886" s="39"/>
      <c r="C886" s="278" t="s">
        <v>307</v>
      </c>
      <c r="D886" s="278" t="s">
        <v>1719</v>
      </c>
      <c r="E886" s="17" t="s">
        <v>142</v>
      </c>
      <c r="F886" s="279">
        <v>1093.6659999999999</v>
      </c>
      <c r="G886" s="34"/>
      <c r="H886" s="39"/>
    </row>
    <row r="887" spans="1:8" s="2" customFormat="1" ht="16.899999999999999" customHeight="1">
      <c r="A887" s="34"/>
      <c r="B887" s="39"/>
      <c r="C887" s="278" t="s">
        <v>337</v>
      </c>
      <c r="D887" s="278" t="s">
        <v>1720</v>
      </c>
      <c r="E887" s="17" t="s">
        <v>142</v>
      </c>
      <c r="F887" s="279">
        <v>1093.6659999999999</v>
      </c>
      <c r="G887" s="34"/>
      <c r="H887" s="39"/>
    </row>
    <row r="888" spans="1:8" s="2" customFormat="1" ht="16.899999999999999" customHeight="1">
      <c r="A888" s="34"/>
      <c r="B888" s="39"/>
      <c r="C888" s="274" t="s">
        <v>133</v>
      </c>
      <c r="D888" s="275" t="s">
        <v>134</v>
      </c>
      <c r="E888" s="276" t="s">
        <v>135</v>
      </c>
      <c r="F888" s="277">
        <v>643.51099999999997</v>
      </c>
      <c r="G888" s="34"/>
      <c r="H888" s="39"/>
    </row>
    <row r="889" spans="1:8" s="2" customFormat="1" ht="16.899999999999999" customHeight="1">
      <c r="A889" s="34"/>
      <c r="B889" s="39"/>
      <c r="C889" s="278" t="s">
        <v>1</v>
      </c>
      <c r="D889" s="278" t="s">
        <v>192</v>
      </c>
      <c r="E889" s="17" t="s">
        <v>1</v>
      </c>
      <c r="F889" s="279">
        <v>0</v>
      </c>
      <c r="G889" s="34"/>
      <c r="H889" s="39"/>
    </row>
    <row r="890" spans="1:8" s="2" customFormat="1" ht="16.899999999999999" customHeight="1">
      <c r="A890" s="34"/>
      <c r="B890" s="39"/>
      <c r="C890" s="278" t="s">
        <v>1</v>
      </c>
      <c r="D890" s="278" t="s">
        <v>193</v>
      </c>
      <c r="E890" s="17" t="s">
        <v>1</v>
      </c>
      <c r="F890" s="279">
        <v>0</v>
      </c>
      <c r="G890" s="34"/>
      <c r="H890" s="39"/>
    </row>
    <row r="891" spans="1:8" s="2" customFormat="1" ht="16.899999999999999" customHeight="1">
      <c r="A891" s="34"/>
      <c r="B891" s="39"/>
      <c r="C891" s="278" t="s">
        <v>1</v>
      </c>
      <c r="D891" s="278" t="s">
        <v>1</v>
      </c>
      <c r="E891" s="17" t="s">
        <v>1</v>
      </c>
      <c r="F891" s="279">
        <v>0</v>
      </c>
      <c r="G891" s="34"/>
      <c r="H891" s="39"/>
    </row>
    <row r="892" spans="1:8" s="2" customFormat="1" ht="16.899999999999999" customHeight="1">
      <c r="A892" s="34"/>
      <c r="B892" s="39"/>
      <c r="C892" s="278" t="s">
        <v>1</v>
      </c>
      <c r="D892" s="278" t="s">
        <v>1178</v>
      </c>
      <c r="E892" s="17" t="s">
        <v>1</v>
      </c>
      <c r="F892" s="279">
        <v>0</v>
      </c>
      <c r="G892" s="34"/>
      <c r="H892" s="39"/>
    </row>
    <row r="893" spans="1:8" s="2" customFormat="1" ht="16.899999999999999" customHeight="1">
      <c r="A893" s="34"/>
      <c r="B893" s="39"/>
      <c r="C893" s="278" t="s">
        <v>1</v>
      </c>
      <c r="D893" s="278" t="s">
        <v>1179</v>
      </c>
      <c r="E893" s="17" t="s">
        <v>1</v>
      </c>
      <c r="F893" s="279">
        <v>0</v>
      </c>
      <c r="G893" s="34"/>
      <c r="H893" s="39"/>
    </row>
    <row r="894" spans="1:8" s="2" customFormat="1" ht="16.899999999999999" customHeight="1">
      <c r="A894" s="34"/>
      <c r="B894" s="39"/>
      <c r="C894" s="278" t="s">
        <v>1</v>
      </c>
      <c r="D894" s="278" t="s">
        <v>1180</v>
      </c>
      <c r="E894" s="17" t="s">
        <v>1</v>
      </c>
      <c r="F894" s="279">
        <v>47.44</v>
      </c>
      <c r="G894" s="34"/>
      <c r="H894" s="39"/>
    </row>
    <row r="895" spans="1:8" s="2" customFormat="1" ht="16.899999999999999" customHeight="1">
      <c r="A895" s="34"/>
      <c r="B895" s="39"/>
      <c r="C895" s="278" t="s">
        <v>1</v>
      </c>
      <c r="D895" s="278" t="s">
        <v>1181</v>
      </c>
      <c r="E895" s="17" t="s">
        <v>1</v>
      </c>
      <c r="F895" s="279">
        <v>0</v>
      </c>
      <c r="G895" s="34"/>
      <c r="H895" s="39"/>
    </row>
    <row r="896" spans="1:8" s="2" customFormat="1" ht="16.899999999999999" customHeight="1">
      <c r="A896" s="34"/>
      <c r="B896" s="39"/>
      <c r="C896" s="278" t="s">
        <v>1</v>
      </c>
      <c r="D896" s="278" t="s">
        <v>1182</v>
      </c>
      <c r="E896" s="17" t="s">
        <v>1</v>
      </c>
      <c r="F896" s="279">
        <v>65.17</v>
      </c>
      <c r="G896" s="34"/>
      <c r="H896" s="39"/>
    </row>
    <row r="897" spans="1:8" s="2" customFormat="1" ht="16.899999999999999" customHeight="1">
      <c r="A897" s="34"/>
      <c r="B897" s="39"/>
      <c r="C897" s="278" t="s">
        <v>1</v>
      </c>
      <c r="D897" s="278" t="s">
        <v>1183</v>
      </c>
      <c r="E897" s="17" t="s">
        <v>1</v>
      </c>
      <c r="F897" s="279">
        <v>52.037999999999997</v>
      </c>
      <c r="G897" s="34"/>
      <c r="H897" s="39"/>
    </row>
    <row r="898" spans="1:8" s="2" customFormat="1" ht="16.899999999999999" customHeight="1">
      <c r="A898" s="34"/>
      <c r="B898" s="39"/>
      <c r="C898" s="278" t="s">
        <v>1</v>
      </c>
      <c r="D898" s="278" t="s">
        <v>1</v>
      </c>
      <c r="E898" s="17" t="s">
        <v>1</v>
      </c>
      <c r="F898" s="279">
        <v>0</v>
      </c>
      <c r="G898" s="34"/>
      <c r="H898" s="39"/>
    </row>
    <row r="899" spans="1:8" s="2" customFormat="1" ht="16.899999999999999" customHeight="1">
      <c r="A899" s="34"/>
      <c r="B899" s="39"/>
      <c r="C899" s="278" t="s">
        <v>1</v>
      </c>
      <c r="D899" s="278" t="s">
        <v>1184</v>
      </c>
      <c r="E899" s="17" t="s">
        <v>1</v>
      </c>
      <c r="F899" s="279">
        <v>0</v>
      </c>
      <c r="G899" s="34"/>
      <c r="H899" s="39"/>
    </row>
    <row r="900" spans="1:8" s="2" customFormat="1" ht="16.899999999999999" customHeight="1">
      <c r="A900" s="34"/>
      <c r="B900" s="39"/>
      <c r="C900" s="278" t="s">
        <v>1</v>
      </c>
      <c r="D900" s="278" t="s">
        <v>1185</v>
      </c>
      <c r="E900" s="17" t="s">
        <v>1</v>
      </c>
      <c r="F900" s="279">
        <v>0</v>
      </c>
      <c r="G900" s="34"/>
      <c r="H900" s="39"/>
    </row>
    <row r="901" spans="1:8" s="2" customFormat="1" ht="16.899999999999999" customHeight="1">
      <c r="A901" s="34"/>
      <c r="B901" s="39"/>
      <c r="C901" s="278" t="s">
        <v>1</v>
      </c>
      <c r="D901" s="278" t="s">
        <v>1186</v>
      </c>
      <c r="E901" s="17" t="s">
        <v>1</v>
      </c>
      <c r="F901" s="279">
        <v>45.63</v>
      </c>
      <c r="G901" s="34"/>
      <c r="H901" s="39"/>
    </row>
    <row r="902" spans="1:8" s="2" customFormat="1" ht="16.899999999999999" customHeight="1">
      <c r="A902" s="34"/>
      <c r="B902" s="39"/>
      <c r="C902" s="278" t="s">
        <v>1</v>
      </c>
      <c r="D902" s="278" t="s">
        <v>1187</v>
      </c>
      <c r="E902" s="17" t="s">
        <v>1</v>
      </c>
      <c r="F902" s="279">
        <v>0</v>
      </c>
      <c r="G902" s="34"/>
      <c r="H902" s="39"/>
    </row>
    <row r="903" spans="1:8" s="2" customFormat="1" ht="16.899999999999999" customHeight="1">
      <c r="A903" s="34"/>
      <c r="B903" s="39"/>
      <c r="C903" s="278" t="s">
        <v>1</v>
      </c>
      <c r="D903" s="278" t="s">
        <v>1188</v>
      </c>
      <c r="E903" s="17" t="s">
        <v>1</v>
      </c>
      <c r="F903" s="279">
        <v>3.9119999999999999</v>
      </c>
      <c r="G903" s="34"/>
      <c r="H903" s="39"/>
    </row>
    <row r="904" spans="1:8" s="2" customFormat="1" ht="16.899999999999999" customHeight="1">
      <c r="A904" s="34"/>
      <c r="B904" s="39"/>
      <c r="C904" s="278" t="s">
        <v>1</v>
      </c>
      <c r="D904" s="278" t="s">
        <v>1189</v>
      </c>
      <c r="E904" s="17" t="s">
        <v>1</v>
      </c>
      <c r="F904" s="279">
        <v>18.608000000000001</v>
      </c>
      <c r="G904" s="34"/>
      <c r="H904" s="39"/>
    </row>
    <row r="905" spans="1:8" s="2" customFormat="1" ht="16.899999999999999" customHeight="1">
      <c r="A905" s="34"/>
      <c r="B905" s="39"/>
      <c r="C905" s="278" t="s">
        <v>1</v>
      </c>
      <c r="D905" s="278" t="s">
        <v>1190</v>
      </c>
      <c r="E905" s="17" t="s">
        <v>1</v>
      </c>
      <c r="F905" s="279">
        <v>0</v>
      </c>
      <c r="G905" s="34"/>
      <c r="H905" s="39"/>
    </row>
    <row r="906" spans="1:8" s="2" customFormat="1" ht="16.899999999999999" customHeight="1">
      <c r="A906" s="34"/>
      <c r="B906" s="39"/>
      <c r="C906" s="278" t="s">
        <v>1</v>
      </c>
      <c r="D906" s="278" t="s">
        <v>1191</v>
      </c>
      <c r="E906" s="17" t="s">
        <v>1</v>
      </c>
      <c r="F906" s="279">
        <v>19.753</v>
      </c>
      <c r="G906" s="34"/>
      <c r="H906" s="39"/>
    </row>
    <row r="907" spans="1:8" s="2" customFormat="1" ht="16.899999999999999" customHeight="1">
      <c r="A907" s="34"/>
      <c r="B907" s="39"/>
      <c r="C907" s="278" t="s">
        <v>1</v>
      </c>
      <c r="D907" s="278" t="s">
        <v>1192</v>
      </c>
      <c r="E907" s="17" t="s">
        <v>1</v>
      </c>
      <c r="F907" s="279">
        <v>0</v>
      </c>
      <c r="G907" s="34"/>
      <c r="H907" s="39"/>
    </row>
    <row r="908" spans="1:8" s="2" customFormat="1" ht="16.899999999999999" customHeight="1">
      <c r="A908" s="34"/>
      <c r="B908" s="39"/>
      <c r="C908" s="278" t="s">
        <v>1</v>
      </c>
      <c r="D908" s="278" t="s">
        <v>1193</v>
      </c>
      <c r="E908" s="17" t="s">
        <v>1</v>
      </c>
      <c r="F908" s="279">
        <v>1.704</v>
      </c>
      <c r="G908" s="34"/>
      <c r="H908" s="39"/>
    </row>
    <row r="909" spans="1:8" s="2" customFormat="1" ht="16.899999999999999" customHeight="1">
      <c r="A909" s="34"/>
      <c r="B909" s="39"/>
      <c r="C909" s="278" t="s">
        <v>1</v>
      </c>
      <c r="D909" s="278" t="s">
        <v>1194</v>
      </c>
      <c r="E909" s="17" t="s">
        <v>1</v>
      </c>
      <c r="F909" s="279">
        <v>0</v>
      </c>
      <c r="G909" s="34"/>
      <c r="H909" s="39"/>
    </row>
    <row r="910" spans="1:8" s="2" customFormat="1" ht="16.899999999999999" customHeight="1">
      <c r="A910" s="34"/>
      <c r="B910" s="39"/>
      <c r="C910" s="278" t="s">
        <v>1</v>
      </c>
      <c r="D910" s="278" t="s">
        <v>1195</v>
      </c>
      <c r="E910" s="17" t="s">
        <v>1</v>
      </c>
      <c r="F910" s="279">
        <v>67.867999999999995</v>
      </c>
      <c r="G910" s="34"/>
      <c r="H910" s="39"/>
    </row>
    <row r="911" spans="1:8" s="2" customFormat="1" ht="16.899999999999999" customHeight="1">
      <c r="A911" s="34"/>
      <c r="B911" s="39"/>
      <c r="C911" s="278" t="s">
        <v>1</v>
      </c>
      <c r="D911" s="278" t="s">
        <v>1196</v>
      </c>
      <c r="E911" s="17" t="s">
        <v>1</v>
      </c>
      <c r="F911" s="279">
        <v>0</v>
      </c>
      <c r="G911" s="34"/>
      <c r="H911" s="39"/>
    </row>
    <row r="912" spans="1:8" s="2" customFormat="1" ht="16.899999999999999" customHeight="1">
      <c r="A912" s="34"/>
      <c r="B912" s="39"/>
      <c r="C912" s="278" t="s">
        <v>1</v>
      </c>
      <c r="D912" s="278" t="s">
        <v>1197</v>
      </c>
      <c r="E912" s="17" t="s">
        <v>1</v>
      </c>
      <c r="F912" s="279">
        <v>72.629000000000005</v>
      </c>
      <c r="G912" s="34"/>
      <c r="H912" s="39"/>
    </row>
    <row r="913" spans="1:8" s="2" customFormat="1" ht="16.899999999999999" customHeight="1">
      <c r="A913" s="34"/>
      <c r="B913" s="39"/>
      <c r="C913" s="278" t="s">
        <v>1</v>
      </c>
      <c r="D913" s="278" t="s">
        <v>1198</v>
      </c>
      <c r="E913" s="17" t="s">
        <v>1</v>
      </c>
      <c r="F913" s="279">
        <v>66.581999999999994</v>
      </c>
      <c r="G913" s="34"/>
      <c r="H913" s="39"/>
    </row>
    <row r="914" spans="1:8" s="2" customFormat="1" ht="16.899999999999999" customHeight="1">
      <c r="A914" s="34"/>
      <c r="B914" s="39"/>
      <c r="C914" s="278" t="s">
        <v>1</v>
      </c>
      <c r="D914" s="278" t="s">
        <v>1199</v>
      </c>
      <c r="E914" s="17" t="s">
        <v>1</v>
      </c>
      <c r="F914" s="279">
        <v>0</v>
      </c>
      <c r="G914" s="34"/>
      <c r="H914" s="39"/>
    </row>
    <row r="915" spans="1:8" s="2" customFormat="1" ht="16.899999999999999" customHeight="1">
      <c r="A915" s="34"/>
      <c r="B915" s="39"/>
      <c r="C915" s="278" t="s">
        <v>1</v>
      </c>
      <c r="D915" s="278" t="s">
        <v>1200</v>
      </c>
      <c r="E915" s="17" t="s">
        <v>1</v>
      </c>
      <c r="F915" s="279">
        <v>80.507999999999996</v>
      </c>
      <c r="G915" s="34"/>
      <c r="H915" s="39"/>
    </row>
    <row r="916" spans="1:8" s="2" customFormat="1" ht="16.899999999999999" customHeight="1">
      <c r="A916" s="34"/>
      <c r="B916" s="39"/>
      <c r="C916" s="278" t="s">
        <v>1</v>
      </c>
      <c r="D916" s="278" t="s">
        <v>1201</v>
      </c>
      <c r="E916" s="17" t="s">
        <v>1</v>
      </c>
      <c r="F916" s="279">
        <v>34.256999999999998</v>
      </c>
      <c r="G916" s="34"/>
      <c r="H916" s="39"/>
    </row>
    <row r="917" spans="1:8" s="2" customFormat="1" ht="16.899999999999999" customHeight="1">
      <c r="A917" s="34"/>
      <c r="B917" s="39"/>
      <c r="C917" s="278" t="s">
        <v>1</v>
      </c>
      <c r="D917" s="278" t="s">
        <v>1202</v>
      </c>
      <c r="E917" s="17" t="s">
        <v>1</v>
      </c>
      <c r="F917" s="279">
        <v>1.494</v>
      </c>
      <c r="G917" s="34"/>
      <c r="H917" s="39"/>
    </row>
    <row r="918" spans="1:8" s="2" customFormat="1" ht="16.899999999999999" customHeight="1">
      <c r="A918" s="34"/>
      <c r="B918" s="39"/>
      <c r="C918" s="278" t="s">
        <v>1</v>
      </c>
      <c r="D918" s="278" t="s">
        <v>1203</v>
      </c>
      <c r="E918" s="17" t="s">
        <v>1</v>
      </c>
      <c r="F918" s="279">
        <v>0</v>
      </c>
      <c r="G918" s="34"/>
      <c r="H918" s="39"/>
    </row>
    <row r="919" spans="1:8" s="2" customFormat="1" ht="16.899999999999999" customHeight="1">
      <c r="A919" s="34"/>
      <c r="B919" s="39"/>
      <c r="C919" s="278" t="s">
        <v>1</v>
      </c>
      <c r="D919" s="278" t="s">
        <v>1204</v>
      </c>
      <c r="E919" s="17" t="s">
        <v>1</v>
      </c>
      <c r="F919" s="279">
        <v>19.353000000000002</v>
      </c>
      <c r="G919" s="34"/>
      <c r="H919" s="39"/>
    </row>
    <row r="920" spans="1:8" s="2" customFormat="1" ht="16.899999999999999" customHeight="1">
      <c r="A920" s="34"/>
      <c r="B920" s="39"/>
      <c r="C920" s="278" t="s">
        <v>1</v>
      </c>
      <c r="D920" s="278" t="s">
        <v>1</v>
      </c>
      <c r="E920" s="17" t="s">
        <v>1</v>
      </c>
      <c r="F920" s="279">
        <v>0</v>
      </c>
      <c r="G920" s="34"/>
      <c r="H920" s="39"/>
    </row>
    <row r="921" spans="1:8" s="2" customFormat="1" ht="16.899999999999999" customHeight="1">
      <c r="A921" s="34"/>
      <c r="B921" s="39"/>
      <c r="C921" s="278" t="s">
        <v>1</v>
      </c>
      <c r="D921" s="278" t="s">
        <v>1205</v>
      </c>
      <c r="E921" s="17" t="s">
        <v>1</v>
      </c>
      <c r="F921" s="279">
        <v>0</v>
      </c>
      <c r="G921" s="34"/>
      <c r="H921" s="39"/>
    </row>
    <row r="922" spans="1:8" s="2" customFormat="1" ht="16.899999999999999" customHeight="1">
      <c r="A922" s="34"/>
      <c r="B922" s="39"/>
      <c r="C922" s="278" t="s">
        <v>1</v>
      </c>
      <c r="D922" s="278" t="s">
        <v>1206</v>
      </c>
      <c r="E922" s="17" t="s">
        <v>1</v>
      </c>
      <c r="F922" s="279">
        <v>16.419</v>
      </c>
      <c r="G922" s="34"/>
      <c r="H922" s="39"/>
    </row>
    <row r="923" spans="1:8" s="2" customFormat="1" ht="16.899999999999999" customHeight="1">
      <c r="A923" s="34"/>
      <c r="B923" s="39"/>
      <c r="C923" s="278" t="s">
        <v>1</v>
      </c>
      <c r="D923" s="278" t="s">
        <v>1</v>
      </c>
      <c r="E923" s="17" t="s">
        <v>1</v>
      </c>
      <c r="F923" s="279">
        <v>0</v>
      </c>
      <c r="G923" s="34"/>
      <c r="H923" s="39"/>
    </row>
    <row r="924" spans="1:8" s="2" customFormat="1" ht="16.899999999999999" customHeight="1">
      <c r="A924" s="34"/>
      <c r="B924" s="39"/>
      <c r="C924" s="278" t="s">
        <v>1</v>
      </c>
      <c r="D924" s="278" t="s">
        <v>1207</v>
      </c>
      <c r="E924" s="17" t="s">
        <v>1</v>
      </c>
      <c r="F924" s="279">
        <v>0</v>
      </c>
      <c r="G924" s="34"/>
      <c r="H924" s="39"/>
    </row>
    <row r="925" spans="1:8" s="2" customFormat="1" ht="16.899999999999999" customHeight="1">
      <c r="A925" s="34"/>
      <c r="B925" s="39"/>
      <c r="C925" s="278" t="s">
        <v>1</v>
      </c>
      <c r="D925" s="278" t="s">
        <v>1208</v>
      </c>
      <c r="E925" s="17" t="s">
        <v>1</v>
      </c>
      <c r="F925" s="279">
        <v>30.146000000000001</v>
      </c>
      <c r="G925" s="34"/>
      <c r="H925" s="39"/>
    </row>
    <row r="926" spans="1:8" s="2" customFormat="1" ht="16.899999999999999" customHeight="1">
      <c r="A926" s="34"/>
      <c r="B926" s="39"/>
      <c r="C926" s="278" t="s">
        <v>1</v>
      </c>
      <c r="D926" s="278" t="s">
        <v>1</v>
      </c>
      <c r="E926" s="17" t="s">
        <v>1</v>
      </c>
      <c r="F926" s="279">
        <v>0</v>
      </c>
      <c r="G926" s="34"/>
      <c r="H926" s="39"/>
    </row>
    <row r="927" spans="1:8" s="2" customFormat="1" ht="16.899999999999999" customHeight="1">
      <c r="A927" s="34"/>
      <c r="B927" s="39"/>
      <c r="C927" s="278" t="s">
        <v>133</v>
      </c>
      <c r="D927" s="278" t="s">
        <v>298</v>
      </c>
      <c r="E927" s="17" t="s">
        <v>1</v>
      </c>
      <c r="F927" s="279">
        <v>643.51099999999997</v>
      </c>
      <c r="G927" s="34"/>
      <c r="H927" s="39"/>
    </row>
    <row r="928" spans="1:8" s="2" customFormat="1" ht="16.899999999999999" customHeight="1">
      <c r="A928" s="34"/>
      <c r="B928" s="39"/>
      <c r="C928" s="280" t="s">
        <v>1710</v>
      </c>
      <c r="D928" s="34"/>
      <c r="E928" s="34"/>
      <c r="F928" s="34"/>
      <c r="G928" s="34"/>
      <c r="H928" s="39"/>
    </row>
    <row r="929" spans="1:8" s="2" customFormat="1" ht="22.5">
      <c r="A929" s="34"/>
      <c r="B929" s="39"/>
      <c r="C929" s="278" t="s">
        <v>1175</v>
      </c>
      <c r="D929" s="278" t="s">
        <v>1732</v>
      </c>
      <c r="E929" s="17" t="s">
        <v>135</v>
      </c>
      <c r="F929" s="279">
        <v>643.51099999999997</v>
      </c>
      <c r="G929" s="34"/>
      <c r="H929" s="39"/>
    </row>
    <row r="930" spans="1:8" s="2" customFormat="1" ht="16.899999999999999" customHeight="1">
      <c r="A930" s="34"/>
      <c r="B930" s="39"/>
      <c r="C930" s="278" t="s">
        <v>299</v>
      </c>
      <c r="D930" s="278" t="s">
        <v>1722</v>
      </c>
      <c r="E930" s="17" t="s">
        <v>135</v>
      </c>
      <c r="F930" s="279">
        <v>64.350999999999999</v>
      </c>
      <c r="G930" s="34"/>
      <c r="H930" s="39"/>
    </row>
    <row r="931" spans="1:8" s="2" customFormat="1" ht="22.5">
      <c r="A931" s="34"/>
      <c r="B931" s="39"/>
      <c r="C931" s="278" t="s">
        <v>341</v>
      </c>
      <c r="D931" s="278" t="s">
        <v>1712</v>
      </c>
      <c r="E931" s="17" t="s">
        <v>135</v>
      </c>
      <c r="F931" s="279">
        <v>643.51099999999997</v>
      </c>
      <c r="G931" s="34"/>
      <c r="H931" s="39"/>
    </row>
    <row r="932" spans="1:8" s="2" customFormat="1" ht="22.5">
      <c r="A932" s="34"/>
      <c r="B932" s="39"/>
      <c r="C932" s="278" t="s">
        <v>347</v>
      </c>
      <c r="D932" s="278" t="s">
        <v>1713</v>
      </c>
      <c r="E932" s="17" t="s">
        <v>135</v>
      </c>
      <c r="F932" s="279">
        <v>3217.5549999999998</v>
      </c>
      <c r="G932" s="34"/>
      <c r="H932" s="39"/>
    </row>
    <row r="933" spans="1:8" s="2" customFormat="1" ht="16.899999999999999" customHeight="1">
      <c r="A933" s="34"/>
      <c r="B933" s="39"/>
      <c r="C933" s="278" t="s">
        <v>357</v>
      </c>
      <c r="D933" s="278" t="s">
        <v>1715</v>
      </c>
      <c r="E933" s="17" t="s">
        <v>359</v>
      </c>
      <c r="F933" s="279">
        <v>1158.32</v>
      </c>
      <c r="G933" s="34"/>
      <c r="H933" s="39"/>
    </row>
    <row r="934" spans="1:8" s="2" customFormat="1" ht="16.899999999999999" customHeight="1">
      <c r="A934" s="34"/>
      <c r="B934" s="39"/>
      <c r="C934" s="278" t="s">
        <v>364</v>
      </c>
      <c r="D934" s="278" t="s">
        <v>1716</v>
      </c>
      <c r="E934" s="17" t="s">
        <v>135</v>
      </c>
      <c r="F934" s="279">
        <v>643.51099999999997</v>
      </c>
      <c r="G934" s="34"/>
      <c r="H934" s="39"/>
    </row>
    <row r="935" spans="1:8" s="2" customFormat="1" ht="16.899999999999999" customHeight="1">
      <c r="A935" s="34"/>
      <c r="B935" s="39"/>
      <c r="C935" s="278" t="s">
        <v>369</v>
      </c>
      <c r="D935" s="278" t="s">
        <v>1717</v>
      </c>
      <c r="E935" s="17" t="s">
        <v>135</v>
      </c>
      <c r="F935" s="279">
        <v>310.351</v>
      </c>
      <c r="G935" s="34"/>
      <c r="H935" s="39"/>
    </row>
    <row r="936" spans="1:8" s="2" customFormat="1" ht="16.899999999999999" customHeight="1">
      <c r="A936" s="34"/>
      <c r="B936" s="39"/>
      <c r="C936" s="278" t="s">
        <v>599</v>
      </c>
      <c r="D936" s="278" t="s">
        <v>600</v>
      </c>
      <c r="E936" s="17" t="s">
        <v>359</v>
      </c>
      <c r="F936" s="279">
        <v>527.59699999999998</v>
      </c>
      <c r="G936" s="34"/>
      <c r="H936" s="39"/>
    </row>
    <row r="937" spans="1:8" s="2" customFormat="1" ht="26.45" customHeight="1">
      <c r="A937" s="34"/>
      <c r="B937" s="39"/>
      <c r="C937" s="273" t="s">
        <v>1733</v>
      </c>
      <c r="D937" s="273" t="s">
        <v>119</v>
      </c>
      <c r="E937" s="34"/>
      <c r="F937" s="34"/>
      <c r="G937" s="34"/>
      <c r="H937" s="39"/>
    </row>
    <row r="938" spans="1:8" s="2" customFormat="1" ht="16.899999999999999" customHeight="1">
      <c r="A938" s="34"/>
      <c r="B938" s="39"/>
      <c r="C938" s="274" t="s">
        <v>144</v>
      </c>
      <c r="D938" s="275" t="s">
        <v>145</v>
      </c>
      <c r="E938" s="276" t="s">
        <v>135</v>
      </c>
      <c r="F938" s="277">
        <v>17.760000000000002</v>
      </c>
      <c r="G938" s="34"/>
      <c r="H938" s="39"/>
    </row>
    <row r="939" spans="1:8" s="2" customFormat="1" ht="16.899999999999999" customHeight="1">
      <c r="A939" s="34"/>
      <c r="B939" s="39"/>
      <c r="C939" s="278" t="s">
        <v>1</v>
      </c>
      <c r="D939" s="278" t="s">
        <v>1482</v>
      </c>
      <c r="E939" s="17" t="s">
        <v>1</v>
      </c>
      <c r="F939" s="279">
        <v>17.760000000000002</v>
      </c>
      <c r="G939" s="34"/>
      <c r="H939" s="39"/>
    </row>
    <row r="940" spans="1:8" s="2" customFormat="1" ht="16.899999999999999" customHeight="1">
      <c r="A940" s="34"/>
      <c r="B940" s="39"/>
      <c r="C940" s="278" t="s">
        <v>144</v>
      </c>
      <c r="D940" s="278" t="s">
        <v>298</v>
      </c>
      <c r="E940" s="17" t="s">
        <v>1</v>
      </c>
      <c r="F940" s="279">
        <v>17.760000000000002</v>
      </c>
      <c r="G940" s="34"/>
      <c r="H940" s="39"/>
    </row>
    <row r="941" spans="1:8" s="2" customFormat="1" ht="16.899999999999999" customHeight="1">
      <c r="A941" s="34"/>
      <c r="B941" s="39"/>
      <c r="C941" s="280" t="s">
        <v>1710</v>
      </c>
      <c r="D941" s="34"/>
      <c r="E941" s="34"/>
      <c r="F941" s="34"/>
      <c r="G941" s="34"/>
      <c r="H941" s="39"/>
    </row>
    <row r="942" spans="1:8" s="2" customFormat="1" ht="16.899999999999999" customHeight="1">
      <c r="A942" s="34"/>
      <c r="B942" s="39"/>
      <c r="C942" s="278" t="s">
        <v>441</v>
      </c>
      <c r="D942" s="278" t="s">
        <v>1711</v>
      </c>
      <c r="E942" s="17" t="s">
        <v>135</v>
      </c>
      <c r="F942" s="279">
        <v>17.760000000000002</v>
      </c>
      <c r="G942" s="34"/>
      <c r="H942" s="39"/>
    </row>
    <row r="943" spans="1:8" s="2" customFormat="1" ht="22.5">
      <c r="A943" s="34"/>
      <c r="B943" s="39"/>
      <c r="C943" s="278" t="s">
        <v>341</v>
      </c>
      <c r="D943" s="278" t="s">
        <v>1712</v>
      </c>
      <c r="E943" s="17" t="s">
        <v>135</v>
      </c>
      <c r="F943" s="279">
        <v>57.069000000000003</v>
      </c>
      <c r="G943" s="34"/>
      <c r="H943" s="39"/>
    </row>
    <row r="944" spans="1:8" s="2" customFormat="1" ht="22.5">
      <c r="A944" s="34"/>
      <c r="B944" s="39"/>
      <c r="C944" s="278" t="s">
        <v>347</v>
      </c>
      <c r="D944" s="278" t="s">
        <v>1713</v>
      </c>
      <c r="E944" s="17" t="s">
        <v>135</v>
      </c>
      <c r="F944" s="279">
        <v>285.34500000000003</v>
      </c>
      <c r="G944" s="34"/>
      <c r="H944" s="39"/>
    </row>
    <row r="945" spans="1:8" s="2" customFormat="1" ht="16.899999999999999" customHeight="1">
      <c r="A945" s="34"/>
      <c r="B945" s="39"/>
      <c r="C945" s="278" t="s">
        <v>1468</v>
      </c>
      <c r="D945" s="278" t="s">
        <v>1734</v>
      </c>
      <c r="E945" s="17" t="s">
        <v>135</v>
      </c>
      <c r="F945" s="279">
        <v>57.069000000000003</v>
      </c>
      <c r="G945" s="34"/>
      <c r="H945" s="39"/>
    </row>
    <row r="946" spans="1:8" s="2" customFormat="1" ht="16.899999999999999" customHeight="1">
      <c r="A946" s="34"/>
      <c r="B946" s="39"/>
      <c r="C946" s="278" t="s">
        <v>357</v>
      </c>
      <c r="D946" s="278" t="s">
        <v>1715</v>
      </c>
      <c r="E946" s="17" t="s">
        <v>359</v>
      </c>
      <c r="F946" s="279">
        <v>102.724</v>
      </c>
      <c r="G946" s="34"/>
      <c r="H946" s="39"/>
    </row>
    <row r="947" spans="1:8" s="2" customFormat="1" ht="16.899999999999999" customHeight="1">
      <c r="A947" s="34"/>
      <c r="B947" s="39"/>
      <c r="C947" s="278" t="s">
        <v>364</v>
      </c>
      <c r="D947" s="278" t="s">
        <v>1716</v>
      </c>
      <c r="E947" s="17" t="s">
        <v>135</v>
      </c>
      <c r="F947" s="279">
        <v>57.069000000000003</v>
      </c>
      <c r="G947" s="34"/>
      <c r="H947" s="39"/>
    </row>
    <row r="948" spans="1:8" s="2" customFormat="1" ht="16.899999999999999" customHeight="1">
      <c r="A948" s="34"/>
      <c r="B948" s="39"/>
      <c r="C948" s="278" t="s">
        <v>369</v>
      </c>
      <c r="D948" s="278" t="s">
        <v>1717</v>
      </c>
      <c r="E948" s="17" t="s">
        <v>135</v>
      </c>
      <c r="F948" s="279">
        <v>37.651000000000003</v>
      </c>
      <c r="G948" s="34"/>
      <c r="H948" s="39"/>
    </row>
    <row r="949" spans="1:8" s="2" customFormat="1" ht="16.899999999999999" customHeight="1">
      <c r="A949" s="34"/>
      <c r="B949" s="39"/>
      <c r="C949" s="274" t="s">
        <v>147</v>
      </c>
      <c r="D949" s="275" t="s">
        <v>148</v>
      </c>
      <c r="E949" s="276" t="s">
        <v>135</v>
      </c>
      <c r="F949" s="277">
        <v>39.308999999999997</v>
      </c>
      <c r="G949" s="34"/>
      <c r="H949" s="39"/>
    </row>
    <row r="950" spans="1:8" s="2" customFormat="1" ht="16.899999999999999" customHeight="1">
      <c r="A950" s="34"/>
      <c r="B950" s="39"/>
      <c r="C950" s="278" t="s">
        <v>147</v>
      </c>
      <c r="D950" s="278" t="s">
        <v>1477</v>
      </c>
      <c r="E950" s="17" t="s">
        <v>1</v>
      </c>
      <c r="F950" s="279">
        <v>39.308999999999997</v>
      </c>
      <c r="G950" s="34"/>
      <c r="H950" s="39"/>
    </row>
    <row r="951" spans="1:8" s="2" customFormat="1" ht="16.899999999999999" customHeight="1">
      <c r="A951" s="34"/>
      <c r="B951" s="39"/>
      <c r="C951" s="280" t="s">
        <v>1710</v>
      </c>
      <c r="D951" s="34"/>
      <c r="E951" s="34"/>
      <c r="F951" s="34"/>
      <c r="G951" s="34"/>
      <c r="H951" s="39"/>
    </row>
    <row r="952" spans="1:8" s="2" customFormat="1" ht="16.899999999999999" customHeight="1">
      <c r="A952" s="34"/>
      <c r="B952" s="39"/>
      <c r="C952" s="278" t="s">
        <v>377</v>
      </c>
      <c r="D952" s="278" t="s">
        <v>1718</v>
      </c>
      <c r="E952" s="17" t="s">
        <v>135</v>
      </c>
      <c r="F952" s="279">
        <v>39.122999999999998</v>
      </c>
      <c r="G952" s="34"/>
      <c r="H952" s="39"/>
    </row>
    <row r="953" spans="1:8" s="2" customFormat="1" ht="22.5">
      <c r="A953" s="34"/>
      <c r="B953" s="39"/>
      <c r="C953" s="278" t="s">
        <v>341</v>
      </c>
      <c r="D953" s="278" t="s">
        <v>1712</v>
      </c>
      <c r="E953" s="17" t="s">
        <v>135</v>
      </c>
      <c r="F953" s="279">
        <v>57.069000000000003</v>
      </c>
      <c r="G953" s="34"/>
      <c r="H953" s="39"/>
    </row>
    <row r="954" spans="1:8" s="2" customFormat="1" ht="22.5">
      <c r="A954" s="34"/>
      <c r="B954" s="39"/>
      <c r="C954" s="278" t="s">
        <v>347</v>
      </c>
      <c r="D954" s="278" t="s">
        <v>1713</v>
      </c>
      <c r="E954" s="17" t="s">
        <v>135</v>
      </c>
      <c r="F954" s="279">
        <v>285.34500000000003</v>
      </c>
      <c r="G954" s="34"/>
      <c r="H954" s="39"/>
    </row>
    <row r="955" spans="1:8" s="2" customFormat="1" ht="16.899999999999999" customHeight="1">
      <c r="A955" s="34"/>
      <c r="B955" s="39"/>
      <c r="C955" s="278" t="s">
        <v>1468</v>
      </c>
      <c r="D955" s="278" t="s">
        <v>1734</v>
      </c>
      <c r="E955" s="17" t="s">
        <v>135</v>
      </c>
      <c r="F955" s="279">
        <v>57.069000000000003</v>
      </c>
      <c r="G955" s="34"/>
      <c r="H955" s="39"/>
    </row>
    <row r="956" spans="1:8" s="2" customFormat="1" ht="16.899999999999999" customHeight="1">
      <c r="A956" s="34"/>
      <c r="B956" s="39"/>
      <c r="C956" s="278" t="s">
        <v>357</v>
      </c>
      <c r="D956" s="278" t="s">
        <v>1715</v>
      </c>
      <c r="E956" s="17" t="s">
        <v>359</v>
      </c>
      <c r="F956" s="279">
        <v>102.724</v>
      </c>
      <c r="G956" s="34"/>
      <c r="H956" s="39"/>
    </row>
    <row r="957" spans="1:8" s="2" customFormat="1" ht="16.899999999999999" customHeight="1">
      <c r="A957" s="34"/>
      <c r="B957" s="39"/>
      <c r="C957" s="278" t="s">
        <v>364</v>
      </c>
      <c r="D957" s="278" t="s">
        <v>1716</v>
      </c>
      <c r="E957" s="17" t="s">
        <v>135</v>
      </c>
      <c r="F957" s="279">
        <v>57.069000000000003</v>
      </c>
      <c r="G957" s="34"/>
      <c r="H957" s="39"/>
    </row>
    <row r="958" spans="1:8" s="2" customFormat="1" ht="16.899999999999999" customHeight="1">
      <c r="A958" s="34"/>
      <c r="B958" s="39"/>
      <c r="C958" s="278" t="s">
        <v>369</v>
      </c>
      <c r="D958" s="278" t="s">
        <v>1717</v>
      </c>
      <c r="E958" s="17" t="s">
        <v>135</v>
      </c>
      <c r="F958" s="279">
        <v>37.651000000000003</v>
      </c>
      <c r="G958" s="34"/>
      <c r="H958" s="39"/>
    </row>
    <row r="959" spans="1:8" s="2" customFormat="1" ht="16.899999999999999" customHeight="1">
      <c r="A959" s="34"/>
      <c r="B959" s="39"/>
      <c r="C959" s="274" t="s">
        <v>133</v>
      </c>
      <c r="D959" s="275" t="s">
        <v>134</v>
      </c>
      <c r="E959" s="276" t="s">
        <v>135</v>
      </c>
      <c r="F959" s="277">
        <v>94.72</v>
      </c>
      <c r="G959" s="34"/>
      <c r="H959" s="39"/>
    </row>
    <row r="960" spans="1:8" s="2" customFormat="1" ht="16.899999999999999" customHeight="1">
      <c r="A960" s="34"/>
      <c r="B960" s="39"/>
      <c r="C960" s="278" t="s">
        <v>1</v>
      </c>
      <c r="D960" s="278" t="s">
        <v>1462</v>
      </c>
      <c r="E960" s="17" t="s">
        <v>1</v>
      </c>
      <c r="F960" s="279">
        <v>0</v>
      </c>
      <c r="G960" s="34"/>
      <c r="H960" s="39"/>
    </row>
    <row r="961" spans="1:8" s="2" customFormat="1" ht="16.899999999999999" customHeight="1">
      <c r="A961" s="34"/>
      <c r="B961" s="39"/>
      <c r="C961" s="278" t="s">
        <v>1</v>
      </c>
      <c r="D961" s="278" t="s">
        <v>1463</v>
      </c>
      <c r="E961" s="17" t="s">
        <v>1</v>
      </c>
      <c r="F961" s="279">
        <v>94.72</v>
      </c>
      <c r="G961" s="34"/>
      <c r="H961" s="39"/>
    </row>
    <row r="962" spans="1:8" s="2" customFormat="1" ht="16.899999999999999" customHeight="1">
      <c r="A962" s="34"/>
      <c r="B962" s="39"/>
      <c r="C962" s="278" t="s">
        <v>133</v>
      </c>
      <c r="D962" s="278" t="s">
        <v>298</v>
      </c>
      <c r="E962" s="17" t="s">
        <v>1</v>
      </c>
      <c r="F962" s="279">
        <v>94.72</v>
      </c>
      <c r="G962" s="34"/>
      <c r="H962" s="39"/>
    </row>
    <row r="963" spans="1:8" s="2" customFormat="1" ht="16.899999999999999" customHeight="1">
      <c r="A963" s="34"/>
      <c r="B963" s="39"/>
      <c r="C963" s="280" t="s">
        <v>1710</v>
      </c>
      <c r="D963" s="34"/>
      <c r="E963" s="34"/>
      <c r="F963" s="34"/>
      <c r="G963" s="34"/>
      <c r="H963" s="39"/>
    </row>
    <row r="964" spans="1:8" s="2" customFormat="1" ht="22.5">
      <c r="A964" s="34"/>
      <c r="B964" s="39"/>
      <c r="C964" s="278" t="s">
        <v>1175</v>
      </c>
      <c r="D964" s="278" t="s">
        <v>1732</v>
      </c>
      <c r="E964" s="17" t="s">
        <v>135</v>
      </c>
      <c r="F964" s="279">
        <v>94.72</v>
      </c>
      <c r="G964" s="34"/>
      <c r="H964" s="39"/>
    </row>
    <row r="965" spans="1:8" s="2" customFormat="1" ht="16.899999999999999" customHeight="1">
      <c r="A965" s="34"/>
      <c r="B965" s="39"/>
      <c r="C965" s="278" t="s">
        <v>299</v>
      </c>
      <c r="D965" s="278" t="s">
        <v>1722</v>
      </c>
      <c r="E965" s="17" t="s">
        <v>135</v>
      </c>
      <c r="F965" s="279">
        <v>9.4719999999999995</v>
      </c>
      <c r="G965" s="34"/>
      <c r="H965" s="39"/>
    </row>
    <row r="966" spans="1:8" s="2" customFormat="1" ht="16.899999999999999" customHeight="1">
      <c r="A966" s="34"/>
      <c r="B966" s="39"/>
      <c r="C966" s="278" t="s">
        <v>369</v>
      </c>
      <c r="D966" s="278" t="s">
        <v>1717</v>
      </c>
      <c r="E966" s="17" t="s">
        <v>135</v>
      </c>
      <c r="F966" s="279">
        <v>37.651000000000003</v>
      </c>
      <c r="G966" s="34"/>
      <c r="H966" s="39"/>
    </row>
    <row r="967" spans="1:8" s="2" customFormat="1" ht="26.45" customHeight="1">
      <c r="A967" s="34"/>
      <c r="B967" s="39"/>
      <c r="C967" s="273" t="s">
        <v>1735</v>
      </c>
      <c r="D967" s="273" t="s">
        <v>125</v>
      </c>
      <c r="E967" s="34"/>
      <c r="F967" s="34"/>
      <c r="G967" s="34"/>
      <c r="H967" s="39"/>
    </row>
    <row r="968" spans="1:8" s="2" customFormat="1" ht="16.899999999999999" customHeight="1">
      <c r="A968" s="34"/>
      <c r="B968" s="39"/>
      <c r="C968" s="274" t="s">
        <v>144</v>
      </c>
      <c r="D968" s="275" t="s">
        <v>145</v>
      </c>
      <c r="E968" s="276" t="s">
        <v>135</v>
      </c>
      <c r="F968" s="277">
        <v>89.22</v>
      </c>
      <c r="G968" s="34"/>
      <c r="H968" s="39"/>
    </row>
    <row r="969" spans="1:8" s="2" customFormat="1" ht="16.899999999999999" customHeight="1">
      <c r="A969" s="34"/>
      <c r="B969" s="39"/>
      <c r="C969" s="278" t="s">
        <v>1</v>
      </c>
      <c r="D969" s="278" t="s">
        <v>1167</v>
      </c>
      <c r="E969" s="17" t="s">
        <v>1</v>
      </c>
      <c r="F969" s="279">
        <v>0</v>
      </c>
      <c r="G969" s="34"/>
      <c r="H969" s="39"/>
    </row>
    <row r="970" spans="1:8" s="2" customFormat="1" ht="16.899999999999999" customHeight="1">
      <c r="A970" s="34"/>
      <c r="B970" s="39"/>
      <c r="C970" s="278" t="s">
        <v>1</v>
      </c>
      <c r="D970" s="278" t="s">
        <v>1594</v>
      </c>
      <c r="E970" s="17" t="s">
        <v>1</v>
      </c>
      <c r="F970" s="279">
        <v>29.34</v>
      </c>
      <c r="G970" s="34"/>
      <c r="H970" s="39"/>
    </row>
    <row r="971" spans="1:8" s="2" customFormat="1" ht="16.899999999999999" customHeight="1">
      <c r="A971" s="34"/>
      <c r="B971" s="39"/>
      <c r="C971" s="278" t="s">
        <v>1</v>
      </c>
      <c r="D971" s="278" t="s">
        <v>1169</v>
      </c>
      <c r="E971" s="17" t="s">
        <v>1</v>
      </c>
      <c r="F971" s="279">
        <v>0</v>
      </c>
      <c r="G971" s="34"/>
      <c r="H971" s="39"/>
    </row>
    <row r="972" spans="1:8" s="2" customFormat="1" ht="16.899999999999999" customHeight="1">
      <c r="A972" s="34"/>
      <c r="B972" s="39"/>
      <c r="C972" s="278" t="s">
        <v>1</v>
      </c>
      <c r="D972" s="278" t="s">
        <v>1595</v>
      </c>
      <c r="E972" s="17" t="s">
        <v>1</v>
      </c>
      <c r="F972" s="279">
        <v>54.6</v>
      </c>
      <c r="G972" s="34"/>
      <c r="H972" s="39"/>
    </row>
    <row r="973" spans="1:8" s="2" customFormat="1" ht="16.899999999999999" customHeight="1">
      <c r="A973" s="34"/>
      <c r="B973" s="39"/>
      <c r="C973" s="278" t="s">
        <v>1</v>
      </c>
      <c r="D973" s="278" t="s">
        <v>1171</v>
      </c>
      <c r="E973" s="17" t="s">
        <v>1</v>
      </c>
      <c r="F973" s="279">
        <v>0</v>
      </c>
      <c r="G973" s="34"/>
      <c r="H973" s="39"/>
    </row>
    <row r="974" spans="1:8" s="2" customFormat="1" ht="16.899999999999999" customHeight="1">
      <c r="A974" s="34"/>
      <c r="B974" s="39"/>
      <c r="C974" s="278" t="s">
        <v>1</v>
      </c>
      <c r="D974" s="278" t="s">
        <v>1596</v>
      </c>
      <c r="E974" s="17" t="s">
        <v>1</v>
      </c>
      <c r="F974" s="279">
        <v>2.64</v>
      </c>
      <c r="G974" s="34"/>
      <c r="H974" s="39"/>
    </row>
    <row r="975" spans="1:8" s="2" customFormat="1" ht="16.899999999999999" customHeight="1">
      <c r="A975" s="34"/>
      <c r="B975" s="39"/>
      <c r="C975" s="278" t="s">
        <v>1</v>
      </c>
      <c r="D975" s="278" t="s">
        <v>1173</v>
      </c>
      <c r="E975" s="17" t="s">
        <v>1</v>
      </c>
      <c r="F975" s="279">
        <v>0</v>
      </c>
      <c r="G975" s="34"/>
      <c r="H975" s="39"/>
    </row>
    <row r="976" spans="1:8" s="2" customFormat="1" ht="16.899999999999999" customHeight="1">
      <c r="A976" s="34"/>
      <c r="B976" s="39"/>
      <c r="C976" s="278" t="s">
        <v>1</v>
      </c>
      <c r="D976" s="278" t="s">
        <v>1596</v>
      </c>
      <c r="E976" s="17" t="s">
        <v>1</v>
      </c>
      <c r="F976" s="279">
        <v>2.64</v>
      </c>
      <c r="G976" s="34"/>
      <c r="H976" s="39"/>
    </row>
    <row r="977" spans="1:8" s="2" customFormat="1" ht="16.899999999999999" customHeight="1">
      <c r="A977" s="34"/>
      <c r="B977" s="39"/>
      <c r="C977" s="278" t="s">
        <v>144</v>
      </c>
      <c r="D977" s="278" t="s">
        <v>298</v>
      </c>
      <c r="E977" s="17" t="s">
        <v>1</v>
      </c>
      <c r="F977" s="279">
        <v>89.22</v>
      </c>
      <c r="G977" s="34"/>
      <c r="H977" s="39"/>
    </row>
    <row r="978" spans="1:8" s="2" customFormat="1" ht="16.899999999999999" customHeight="1">
      <c r="A978" s="34"/>
      <c r="B978" s="39"/>
      <c r="C978" s="280" t="s">
        <v>1710</v>
      </c>
      <c r="D978" s="34"/>
      <c r="E978" s="34"/>
      <c r="F978" s="34"/>
      <c r="G978" s="34"/>
      <c r="H978" s="39"/>
    </row>
    <row r="979" spans="1:8" s="2" customFormat="1" ht="16.899999999999999" customHeight="1">
      <c r="A979" s="34"/>
      <c r="B979" s="39"/>
      <c r="C979" s="278" t="s">
        <v>441</v>
      </c>
      <c r="D979" s="278" t="s">
        <v>1711</v>
      </c>
      <c r="E979" s="17" t="s">
        <v>135</v>
      </c>
      <c r="F979" s="279">
        <v>89.22</v>
      </c>
      <c r="G979" s="34"/>
      <c r="H979" s="39"/>
    </row>
    <row r="980" spans="1:8" s="2" customFormat="1" ht="16.899999999999999" customHeight="1">
      <c r="A980" s="34"/>
      <c r="B980" s="39"/>
      <c r="C980" s="278" t="s">
        <v>369</v>
      </c>
      <c r="D980" s="278" t="s">
        <v>1717</v>
      </c>
      <c r="E980" s="17" t="s">
        <v>135</v>
      </c>
      <c r="F980" s="279">
        <v>251.66499999999999</v>
      </c>
      <c r="G980" s="34"/>
      <c r="H980" s="39"/>
    </row>
    <row r="981" spans="1:8" s="2" customFormat="1" ht="16.899999999999999" customHeight="1">
      <c r="A981" s="34"/>
      <c r="B981" s="39"/>
      <c r="C981" s="278" t="s">
        <v>599</v>
      </c>
      <c r="D981" s="278" t="s">
        <v>600</v>
      </c>
      <c r="E981" s="17" t="s">
        <v>359</v>
      </c>
      <c r="F981" s="279">
        <v>452.99700000000001</v>
      </c>
      <c r="G981" s="34"/>
      <c r="H981" s="39"/>
    </row>
    <row r="982" spans="1:8" s="2" customFormat="1" ht="16.899999999999999" customHeight="1">
      <c r="A982" s="34"/>
      <c r="B982" s="39"/>
      <c r="C982" s="274" t="s">
        <v>147</v>
      </c>
      <c r="D982" s="275" t="s">
        <v>148</v>
      </c>
      <c r="E982" s="276" t="s">
        <v>135</v>
      </c>
      <c r="F982" s="277">
        <v>231.97200000000001</v>
      </c>
      <c r="G982" s="34"/>
      <c r="H982" s="39"/>
    </row>
    <row r="983" spans="1:8" s="2" customFormat="1" ht="16.899999999999999" customHeight="1">
      <c r="A983" s="34"/>
      <c r="B983" s="39"/>
      <c r="C983" s="278" t="s">
        <v>147</v>
      </c>
      <c r="D983" s="278" t="s">
        <v>1589</v>
      </c>
      <c r="E983" s="17" t="s">
        <v>1</v>
      </c>
      <c r="F983" s="279">
        <v>231.97200000000001</v>
      </c>
      <c r="G983" s="34"/>
      <c r="H983" s="39"/>
    </row>
    <row r="984" spans="1:8" s="2" customFormat="1" ht="16.899999999999999" customHeight="1">
      <c r="A984" s="34"/>
      <c r="B984" s="39"/>
      <c r="C984" s="280" t="s">
        <v>1710</v>
      </c>
      <c r="D984" s="34"/>
      <c r="E984" s="34"/>
      <c r="F984" s="34"/>
      <c r="G984" s="34"/>
      <c r="H984" s="39"/>
    </row>
    <row r="985" spans="1:8" s="2" customFormat="1" ht="16.899999999999999" customHeight="1">
      <c r="A985" s="34"/>
      <c r="B985" s="39"/>
      <c r="C985" s="278" t="s">
        <v>377</v>
      </c>
      <c r="D985" s="278" t="s">
        <v>1718</v>
      </c>
      <c r="E985" s="17" t="s">
        <v>135</v>
      </c>
      <c r="F985" s="279">
        <v>227.24199999999999</v>
      </c>
      <c r="G985" s="34"/>
      <c r="H985" s="39"/>
    </row>
    <row r="986" spans="1:8" s="2" customFormat="1" ht="16.899999999999999" customHeight="1">
      <c r="A986" s="34"/>
      <c r="B986" s="39"/>
      <c r="C986" s="278" t="s">
        <v>369</v>
      </c>
      <c r="D986" s="278" t="s">
        <v>1717</v>
      </c>
      <c r="E986" s="17" t="s">
        <v>135</v>
      </c>
      <c r="F986" s="279">
        <v>251.66499999999999</v>
      </c>
      <c r="G986" s="34"/>
      <c r="H986" s="39"/>
    </row>
    <row r="987" spans="1:8" s="2" customFormat="1" ht="16.899999999999999" customHeight="1">
      <c r="A987" s="34"/>
      <c r="B987" s="39"/>
      <c r="C987" s="278" t="s">
        <v>599</v>
      </c>
      <c r="D987" s="278" t="s">
        <v>600</v>
      </c>
      <c r="E987" s="17" t="s">
        <v>359</v>
      </c>
      <c r="F987" s="279">
        <v>452.99700000000001</v>
      </c>
      <c r="G987" s="34"/>
      <c r="H987" s="39"/>
    </row>
    <row r="988" spans="1:8" s="2" customFormat="1" ht="16.899999999999999" customHeight="1">
      <c r="A988" s="34"/>
      <c r="B988" s="39"/>
      <c r="C988" s="274" t="s">
        <v>140</v>
      </c>
      <c r="D988" s="275" t="s">
        <v>141</v>
      </c>
      <c r="E988" s="276" t="s">
        <v>142</v>
      </c>
      <c r="F988" s="277">
        <v>355.52</v>
      </c>
      <c r="G988" s="34"/>
      <c r="H988" s="39"/>
    </row>
    <row r="989" spans="1:8" s="2" customFormat="1" ht="16.899999999999999" customHeight="1">
      <c r="A989" s="34"/>
      <c r="B989" s="39"/>
      <c r="C989" s="278" t="s">
        <v>1</v>
      </c>
      <c r="D989" s="278" t="s">
        <v>311</v>
      </c>
      <c r="E989" s="17" t="s">
        <v>1</v>
      </c>
      <c r="F989" s="279">
        <v>0</v>
      </c>
      <c r="G989" s="34"/>
      <c r="H989" s="39"/>
    </row>
    <row r="990" spans="1:8" s="2" customFormat="1" ht="16.899999999999999" customHeight="1">
      <c r="A990" s="34"/>
      <c r="B990" s="39"/>
      <c r="C990" s="278" t="s">
        <v>1</v>
      </c>
      <c r="D990" s="278" t="s">
        <v>312</v>
      </c>
      <c r="E990" s="17" t="s">
        <v>1</v>
      </c>
      <c r="F990" s="279">
        <v>0</v>
      </c>
      <c r="G990" s="34"/>
      <c r="H990" s="39"/>
    </row>
    <row r="991" spans="1:8" s="2" customFormat="1" ht="16.899999999999999" customHeight="1">
      <c r="A991" s="34"/>
      <c r="B991" s="39"/>
      <c r="C991" s="278" t="s">
        <v>1</v>
      </c>
      <c r="D991" s="278" t="s">
        <v>1211</v>
      </c>
      <c r="E991" s="17" t="s">
        <v>1</v>
      </c>
      <c r="F991" s="279">
        <v>0</v>
      </c>
      <c r="G991" s="34"/>
      <c r="H991" s="39"/>
    </row>
    <row r="992" spans="1:8" s="2" customFormat="1" ht="16.899999999999999" customHeight="1">
      <c r="A992" s="34"/>
      <c r="B992" s="39"/>
      <c r="C992" s="278" t="s">
        <v>1</v>
      </c>
      <c r="D992" s="278" t="s">
        <v>1</v>
      </c>
      <c r="E992" s="17" t="s">
        <v>1</v>
      </c>
      <c r="F992" s="279">
        <v>0</v>
      </c>
      <c r="G992" s="34"/>
      <c r="H992" s="39"/>
    </row>
    <row r="993" spans="1:8" s="2" customFormat="1" ht="16.899999999999999" customHeight="1">
      <c r="A993" s="34"/>
      <c r="B993" s="39"/>
      <c r="C993" s="278" t="s">
        <v>1</v>
      </c>
      <c r="D993" s="278" t="s">
        <v>1552</v>
      </c>
      <c r="E993" s="17" t="s">
        <v>1</v>
      </c>
      <c r="F993" s="279">
        <v>0</v>
      </c>
      <c r="G993" s="34"/>
      <c r="H993" s="39"/>
    </row>
    <row r="994" spans="1:8" s="2" customFormat="1" ht="16.899999999999999" customHeight="1">
      <c r="A994" s="34"/>
      <c r="B994" s="39"/>
      <c r="C994" s="278" t="s">
        <v>1</v>
      </c>
      <c r="D994" s="278" t="s">
        <v>1553</v>
      </c>
      <c r="E994" s="17" t="s">
        <v>1</v>
      </c>
      <c r="F994" s="279">
        <v>40.713999999999999</v>
      </c>
      <c r="G994" s="34"/>
      <c r="H994" s="39"/>
    </row>
    <row r="995" spans="1:8" s="2" customFormat="1" ht="16.899999999999999" customHeight="1">
      <c r="A995" s="34"/>
      <c r="B995" s="39"/>
      <c r="C995" s="278" t="s">
        <v>1</v>
      </c>
      <c r="D995" s="278" t="s">
        <v>1566</v>
      </c>
      <c r="E995" s="17" t="s">
        <v>1</v>
      </c>
      <c r="F995" s="279">
        <v>0</v>
      </c>
      <c r="G995" s="34"/>
      <c r="H995" s="39"/>
    </row>
    <row r="996" spans="1:8" s="2" customFormat="1" ht="16.899999999999999" customHeight="1">
      <c r="A996" s="34"/>
      <c r="B996" s="39"/>
      <c r="C996" s="278" t="s">
        <v>1</v>
      </c>
      <c r="D996" s="278" t="s">
        <v>1567</v>
      </c>
      <c r="E996" s="17" t="s">
        <v>1</v>
      </c>
      <c r="F996" s="279">
        <v>1.599</v>
      </c>
      <c r="G996" s="34"/>
      <c r="H996" s="39"/>
    </row>
    <row r="997" spans="1:8" s="2" customFormat="1" ht="16.899999999999999" customHeight="1">
      <c r="A997" s="34"/>
      <c r="B997" s="39"/>
      <c r="C997" s="278" t="s">
        <v>1</v>
      </c>
      <c r="D997" s="278" t="s">
        <v>1568</v>
      </c>
      <c r="E997" s="17" t="s">
        <v>1</v>
      </c>
      <c r="F997" s="279">
        <v>0</v>
      </c>
      <c r="G997" s="34"/>
      <c r="H997" s="39"/>
    </row>
    <row r="998" spans="1:8" s="2" customFormat="1" ht="16.899999999999999" customHeight="1">
      <c r="A998" s="34"/>
      <c r="B998" s="39"/>
      <c r="C998" s="278" t="s">
        <v>1</v>
      </c>
      <c r="D998" s="278" t="s">
        <v>1569</v>
      </c>
      <c r="E998" s="17" t="s">
        <v>1</v>
      </c>
      <c r="F998" s="279">
        <v>95.355000000000004</v>
      </c>
      <c r="G998" s="34"/>
      <c r="H998" s="39"/>
    </row>
    <row r="999" spans="1:8" s="2" customFormat="1" ht="16.899999999999999" customHeight="1">
      <c r="A999" s="34"/>
      <c r="B999" s="39"/>
      <c r="C999" s="278" t="s">
        <v>1</v>
      </c>
      <c r="D999" s="278" t="s">
        <v>1570</v>
      </c>
      <c r="E999" s="17" t="s">
        <v>1</v>
      </c>
      <c r="F999" s="279">
        <v>0</v>
      </c>
      <c r="G999" s="34"/>
      <c r="H999" s="39"/>
    </row>
    <row r="1000" spans="1:8" s="2" customFormat="1" ht="16.899999999999999" customHeight="1">
      <c r="A1000" s="34"/>
      <c r="B1000" s="39"/>
      <c r="C1000" s="278" t="s">
        <v>1</v>
      </c>
      <c r="D1000" s="278" t="s">
        <v>1571</v>
      </c>
      <c r="E1000" s="17" t="s">
        <v>1</v>
      </c>
      <c r="F1000" s="279">
        <v>217.852</v>
      </c>
      <c r="G1000" s="34"/>
      <c r="H1000" s="39"/>
    </row>
    <row r="1001" spans="1:8" s="2" customFormat="1" ht="16.899999999999999" customHeight="1">
      <c r="A1001" s="34"/>
      <c r="B1001" s="39"/>
      <c r="C1001" s="278" t="s">
        <v>1</v>
      </c>
      <c r="D1001" s="278" t="s">
        <v>1577</v>
      </c>
      <c r="E1001" s="17" t="s">
        <v>1</v>
      </c>
      <c r="F1001" s="279">
        <v>0</v>
      </c>
      <c r="G1001" s="34"/>
      <c r="H1001" s="39"/>
    </row>
    <row r="1002" spans="1:8" s="2" customFormat="1" ht="16.899999999999999" customHeight="1">
      <c r="A1002" s="34"/>
      <c r="B1002" s="39"/>
      <c r="C1002" s="278" t="s">
        <v>1</v>
      </c>
      <c r="D1002" s="278" t="s">
        <v>1</v>
      </c>
      <c r="E1002" s="17" t="s">
        <v>1</v>
      </c>
      <c r="F1002" s="279">
        <v>0</v>
      </c>
      <c r="G1002" s="34"/>
      <c r="H1002" s="39"/>
    </row>
    <row r="1003" spans="1:8" s="2" customFormat="1" ht="16.899999999999999" customHeight="1">
      <c r="A1003" s="34"/>
      <c r="B1003" s="39"/>
      <c r="C1003" s="278" t="s">
        <v>1</v>
      </c>
      <c r="D1003" s="278" t="s">
        <v>1</v>
      </c>
      <c r="E1003" s="17" t="s">
        <v>1</v>
      </c>
      <c r="F1003" s="279">
        <v>0</v>
      </c>
      <c r="G1003" s="34"/>
      <c r="H1003" s="39"/>
    </row>
    <row r="1004" spans="1:8" s="2" customFormat="1" ht="16.899999999999999" customHeight="1">
      <c r="A1004" s="34"/>
      <c r="B1004" s="39"/>
      <c r="C1004" s="278" t="s">
        <v>140</v>
      </c>
      <c r="D1004" s="278" t="s">
        <v>298</v>
      </c>
      <c r="E1004" s="17" t="s">
        <v>1</v>
      </c>
      <c r="F1004" s="279">
        <v>355.52</v>
      </c>
      <c r="G1004" s="34"/>
      <c r="H1004" s="39"/>
    </row>
    <row r="1005" spans="1:8" s="2" customFormat="1" ht="16.899999999999999" customHeight="1">
      <c r="A1005" s="34"/>
      <c r="B1005" s="39"/>
      <c r="C1005" s="280" t="s">
        <v>1710</v>
      </c>
      <c r="D1005" s="34"/>
      <c r="E1005" s="34"/>
      <c r="F1005" s="34"/>
      <c r="G1005" s="34"/>
      <c r="H1005" s="39"/>
    </row>
    <row r="1006" spans="1:8" s="2" customFormat="1" ht="16.899999999999999" customHeight="1">
      <c r="A1006" s="34"/>
      <c r="B1006" s="39"/>
      <c r="C1006" s="278" t="s">
        <v>307</v>
      </c>
      <c r="D1006" s="278" t="s">
        <v>1719</v>
      </c>
      <c r="E1006" s="17" t="s">
        <v>142</v>
      </c>
      <c r="F1006" s="279">
        <v>355.52</v>
      </c>
      <c r="G1006" s="34"/>
      <c r="H1006" s="39"/>
    </row>
    <row r="1007" spans="1:8" s="2" customFormat="1" ht="16.899999999999999" customHeight="1">
      <c r="A1007" s="34"/>
      <c r="B1007" s="39"/>
      <c r="C1007" s="278" t="s">
        <v>337</v>
      </c>
      <c r="D1007" s="278" t="s">
        <v>1720</v>
      </c>
      <c r="E1007" s="17" t="s">
        <v>142</v>
      </c>
      <c r="F1007" s="279">
        <v>355.52</v>
      </c>
      <c r="G1007" s="34"/>
      <c r="H1007" s="39"/>
    </row>
    <row r="1008" spans="1:8" s="2" customFormat="1" ht="16.899999999999999" customHeight="1">
      <c r="A1008" s="34"/>
      <c r="B1008" s="39"/>
      <c r="C1008" s="274" t="s">
        <v>133</v>
      </c>
      <c r="D1008" s="275" t="s">
        <v>134</v>
      </c>
      <c r="E1008" s="276" t="s">
        <v>135</v>
      </c>
      <c r="F1008" s="277">
        <v>572.85699999999997</v>
      </c>
      <c r="G1008" s="34"/>
      <c r="H1008" s="39"/>
    </row>
    <row r="1009" spans="1:8" s="2" customFormat="1" ht="16.899999999999999" customHeight="1">
      <c r="A1009" s="34"/>
      <c r="B1009" s="39"/>
      <c r="C1009" s="278" t="s">
        <v>1</v>
      </c>
      <c r="D1009" s="278" t="s">
        <v>192</v>
      </c>
      <c r="E1009" s="17" t="s">
        <v>1</v>
      </c>
      <c r="F1009" s="279">
        <v>0</v>
      </c>
      <c r="G1009" s="34"/>
      <c r="H1009" s="39"/>
    </row>
    <row r="1010" spans="1:8" s="2" customFormat="1" ht="16.899999999999999" customHeight="1">
      <c r="A1010" s="34"/>
      <c r="B1010" s="39"/>
      <c r="C1010" s="278" t="s">
        <v>1</v>
      </c>
      <c r="D1010" s="278" t="s">
        <v>193</v>
      </c>
      <c r="E1010" s="17" t="s">
        <v>1</v>
      </c>
      <c r="F1010" s="279">
        <v>0</v>
      </c>
      <c r="G1010" s="34"/>
      <c r="H1010" s="39"/>
    </row>
    <row r="1011" spans="1:8" s="2" customFormat="1" ht="16.899999999999999" customHeight="1">
      <c r="A1011" s="34"/>
      <c r="B1011" s="39"/>
      <c r="C1011" s="278" t="s">
        <v>1</v>
      </c>
      <c r="D1011" s="278" t="s">
        <v>1</v>
      </c>
      <c r="E1011" s="17" t="s">
        <v>1</v>
      </c>
      <c r="F1011" s="279">
        <v>0</v>
      </c>
      <c r="G1011" s="34"/>
      <c r="H1011" s="39"/>
    </row>
    <row r="1012" spans="1:8" s="2" customFormat="1" ht="16.899999999999999" customHeight="1">
      <c r="A1012" s="34"/>
      <c r="B1012" s="39"/>
      <c r="C1012" s="278" t="s">
        <v>1</v>
      </c>
      <c r="D1012" s="278" t="s">
        <v>1167</v>
      </c>
      <c r="E1012" s="17" t="s">
        <v>1</v>
      </c>
      <c r="F1012" s="279">
        <v>0</v>
      </c>
      <c r="G1012" s="34"/>
      <c r="H1012" s="39"/>
    </row>
    <row r="1013" spans="1:8" s="2" customFormat="1" ht="16.899999999999999" customHeight="1">
      <c r="A1013" s="34"/>
      <c r="B1013" s="39"/>
      <c r="C1013" s="278" t="s">
        <v>1</v>
      </c>
      <c r="D1013" s="278" t="s">
        <v>1552</v>
      </c>
      <c r="E1013" s="17" t="s">
        <v>1</v>
      </c>
      <c r="F1013" s="279">
        <v>0</v>
      </c>
      <c r="G1013" s="34"/>
      <c r="H1013" s="39"/>
    </row>
    <row r="1014" spans="1:8" s="2" customFormat="1" ht="16.899999999999999" customHeight="1">
      <c r="A1014" s="34"/>
      <c r="B1014" s="39"/>
      <c r="C1014" s="278" t="s">
        <v>1</v>
      </c>
      <c r="D1014" s="278" t="s">
        <v>1553</v>
      </c>
      <c r="E1014" s="17" t="s">
        <v>1</v>
      </c>
      <c r="F1014" s="279">
        <v>40.713999999999999</v>
      </c>
      <c r="G1014" s="34"/>
      <c r="H1014" s="39"/>
    </row>
    <row r="1015" spans="1:8" s="2" customFormat="1" ht="16.899999999999999" customHeight="1">
      <c r="A1015" s="34"/>
      <c r="B1015" s="39"/>
      <c r="C1015" s="278" t="s">
        <v>1</v>
      </c>
      <c r="D1015" s="278" t="s">
        <v>1554</v>
      </c>
      <c r="E1015" s="17" t="s">
        <v>1</v>
      </c>
      <c r="F1015" s="279">
        <v>0</v>
      </c>
      <c r="G1015" s="34"/>
      <c r="H1015" s="39"/>
    </row>
    <row r="1016" spans="1:8" s="2" customFormat="1" ht="16.899999999999999" customHeight="1">
      <c r="A1016" s="34"/>
      <c r="B1016" s="39"/>
      <c r="C1016" s="278" t="s">
        <v>1</v>
      </c>
      <c r="D1016" s="278" t="s">
        <v>1555</v>
      </c>
      <c r="E1016" s="17" t="s">
        <v>1</v>
      </c>
      <c r="F1016" s="279">
        <v>19.43</v>
      </c>
      <c r="G1016" s="34"/>
      <c r="H1016" s="39"/>
    </row>
    <row r="1017" spans="1:8" s="2" customFormat="1" ht="16.899999999999999" customHeight="1">
      <c r="A1017" s="34"/>
      <c r="B1017" s="39"/>
      <c r="C1017" s="278" t="s">
        <v>1</v>
      </c>
      <c r="D1017" s="278" t="s">
        <v>1556</v>
      </c>
      <c r="E1017" s="17" t="s">
        <v>1</v>
      </c>
      <c r="F1017" s="279">
        <v>0</v>
      </c>
      <c r="G1017" s="34"/>
      <c r="H1017" s="39"/>
    </row>
    <row r="1018" spans="1:8" s="2" customFormat="1" ht="16.899999999999999" customHeight="1">
      <c r="A1018" s="34"/>
      <c r="B1018" s="39"/>
      <c r="C1018" s="278" t="s">
        <v>1</v>
      </c>
      <c r="D1018" s="278" t="s">
        <v>1557</v>
      </c>
      <c r="E1018" s="17" t="s">
        <v>1</v>
      </c>
      <c r="F1018" s="279">
        <v>28.725999999999999</v>
      </c>
      <c r="G1018" s="34"/>
      <c r="H1018" s="39"/>
    </row>
    <row r="1019" spans="1:8" s="2" customFormat="1" ht="16.899999999999999" customHeight="1">
      <c r="A1019" s="34"/>
      <c r="B1019" s="39"/>
      <c r="C1019" s="278" t="s">
        <v>1</v>
      </c>
      <c r="D1019" s="278" t="s">
        <v>1558</v>
      </c>
      <c r="E1019" s="17" t="s">
        <v>1</v>
      </c>
      <c r="F1019" s="279">
        <v>0</v>
      </c>
      <c r="G1019" s="34"/>
      <c r="H1019" s="39"/>
    </row>
    <row r="1020" spans="1:8" s="2" customFormat="1" ht="16.899999999999999" customHeight="1">
      <c r="A1020" s="34"/>
      <c r="B1020" s="39"/>
      <c r="C1020" s="278" t="s">
        <v>1</v>
      </c>
      <c r="D1020" s="278" t="s">
        <v>1559</v>
      </c>
      <c r="E1020" s="17" t="s">
        <v>1</v>
      </c>
      <c r="F1020" s="279">
        <v>42.695</v>
      </c>
      <c r="G1020" s="34"/>
      <c r="H1020" s="39"/>
    </row>
    <row r="1021" spans="1:8" s="2" customFormat="1" ht="16.899999999999999" customHeight="1">
      <c r="A1021" s="34"/>
      <c r="B1021" s="39"/>
      <c r="C1021" s="278" t="s">
        <v>1</v>
      </c>
      <c r="D1021" s="278" t="s">
        <v>1</v>
      </c>
      <c r="E1021" s="17" t="s">
        <v>1</v>
      </c>
      <c r="F1021" s="279">
        <v>0</v>
      </c>
      <c r="G1021" s="34"/>
      <c r="H1021" s="39"/>
    </row>
    <row r="1022" spans="1:8" s="2" customFormat="1" ht="16.899999999999999" customHeight="1">
      <c r="A1022" s="34"/>
      <c r="B1022" s="39"/>
      <c r="C1022" s="278" t="s">
        <v>1</v>
      </c>
      <c r="D1022" s="278" t="s">
        <v>1169</v>
      </c>
      <c r="E1022" s="17" t="s">
        <v>1</v>
      </c>
      <c r="F1022" s="279">
        <v>0</v>
      </c>
      <c r="G1022" s="34"/>
      <c r="H1022" s="39"/>
    </row>
    <row r="1023" spans="1:8" s="2" customFormat="1" ht="16.899999999999999" customHeight="1">
      <c r="A1023" s="34"/>
      <c r="B1023" s="39"/>
      <c r="C1023" s="278" t="s">
        <v>1</v>
      </c>
      <c r="D1023" s="278" t="s">
        <v>1560</v>
      </c>
      <c r="E1023" s="17" t="s">
        <v>1</v>
      </c>
      <c r="F1023" s="279">
        <v>0</v>
      </c>
      <c r="G1023" s="34"/>
      <c r="H1023" s="39"/>
    </row>
    <row r="1024" spans="1:8" s="2" customFormat="1" ht="16.899999999999999" customHeight="1">
      <c r="A1024" s="34"/>
      <c r="B1024" s="39"/>
      <c r="C1024" s="278" t="s">
        <v>1</v>
      </c>
      <c r="D1024" s="278" t="s">
        <v>1561</v>
      </c>
      <c r="E1024" s="17" t="s">
        <v>1</v>
      </c>
      <c r="F1024" s="279">
        <v>44.097000000000001</v>
      </c>
      <c r="G1024" s="34"/>
      <c r="H1024" s="39"/>
    </row>
    <row r="1025" spans="1:8" s="2" customFormat="1" ht="16.899999999999999" customHeight="1">
      <c r="A1025" s="34"/>
      <c r="B1025" s="39"/>
      <c r="C1025" s="278" t="s">
        <v>1</v>
      </c>
      <c r="D1025" s="278" t="s">
        <v>1562</v>
      </c>
      <c r="E1025" s="17" t="s">
        <v>1</v>
      </c>
      <c r="F1025" s="279">
        <v>0</v>
      </c>
      <c r="G1025" s="34"/>
      <c r="H1025" s="39"/>
    </row>
    <row r="1026" spans="1:8" s="2" customFormat="1" ht="16.899999999999999" customHeight="1">
      <c r="A1026" s="34"/>
      <c r="B1026" s="39"/>
      <c r="C1026" s="278" t="s">
        <v>1</v>
      </c>
      <c r="D1026" s="278" t="s">
        <v>1563</v>
      </c>
      <c r="E1026" s="17" t="s">
        <v>1</v>
      </c>
      <c r="F1026" s="279">
        <v>31.745999999999999</v>
      </c>
      <c r="G1026" s="34"/>
      <c r="H1026" s="39"/>
    </row>
    <row r="1027" spans="1:8" s="2" customFormat="1" ht="16.899999999999999" customHeight="1">
      <c r="A1027" s="34"/>
      <c r="B1027" s="39"/>
      <c r="C1027" s="278" t="s">
        <v>1</v>
      </c>
      <c r="D1027" s="278" t="s">
        <v>1564</v>
      </c>
      <c r="E1027" s="17" t="s">
        <v>1</v>
      </c>
      <c r="F1027" s="279">
        <v>0</v>
      </c>
      <c r="G1027" s="34"/>
      <c r="H1027" s="39"/>
    </row>
    <row r="1028" spans="1:8" s="2" customFormat="1" ht="16.899999999999999" customHeight="1">
      <c r="A1028" s="34"/>
      <c r="B1028" s="39"/>
      <c r="C1028" s="278" t="s">
        <v>1</v>
      </c>
      <c r="D1028" s="278" t="s">
        <v>1565</v>
      </c>
      <c r="E1028" s="17" t="s">
        <v>1</v>
      </c>
      <c r="F1028" s="279">
        <v>15.443</v>
      </c>
      <c r="G1028" s="34"/>
      <c r="H1028" s="39"/>
    </row>
    <row r="1029" spans="1:8" s="2" customFormat="1" ht="16.899999999999999" customHeight="1">
      <c r="A1029" s="34"/>
      <c r="B1029" s="39"/>
      <c r="C1029" s="278" t="s">
        <v>1</v>
      </c>
      <c r="D1029" s="278" t="s">
        <v>1566</v>
      </c>
      <c r="E1029" s="17" t="s">
        <v>1</v>
      </c>
      <c r="F1029" s="279">
        <v>0</v>
      </c>
      <c r="G1029" s="34"/>
      <c r="H1029" s="39"/>
    </row>
    <row r="1030" spans="1:8" s="2" customFormat="1" ht="16.899999999999999" customHeight="1">
      <c r="A1030" s="34"/>
      <c r="B1030" s="39"/>
      <c r="C1030" s="278" t="s">
        <v>1</v>
      </c>
      <c r="D1030" s="278" t="s">
        <v>1567</v>
      </c>
      <c r="E1030" s="17" t="s">
        <v>1</v>
      </c>
      <c r="F1030" s="279">
        <v>1.599</v>
      </c>
      <c r="G1030" s="34"/>
      <c r="H1030" s="39"/>
    </row>
    <row r="1031" spans="1:8" s="2" customFormat="1" ht="16.899999999999999" customHeight="1">
      <c r="A1031" s="34"/>
      <c r="B1031" s="39"/>
      <c r="C1031" s="278" t="s">
        <v>1</v>
      </c>
      <c r="D1031" s="278" t="s">
        <v>1568</v>
      </c>
      <c r="E1031" s="17" t="s">
        <v>1</v>
      </c>
      <c r="F1031" s="279">
        <v>0</v>
      </c>
      <c r="G1031" s="34"/>
      <c r="H1031" s="39"/>
    </row>
    <row r="1032" spans="1:8" s="2" customFormat="1" ht="16.899999999999999" customHeight="1">
      <c r="A1032" s="34"/>
      <c r="B1032" s="39"/>
      <c r="C1032" s="278" t="s">
        <v>1</v>
      </c>
      <c r="D1032" s="278" t="s">
        <v>1569</v>
      </c>
      <c r="E1032" s="17" t="s">
        <v>1</v>
      </c>
      <c r="F1032" s="279">
        <v>95.355000000000004</v>
      </c>
      <c r="G1032" s="34"/>
      <c r="H1032" s="39"/>
    </row>
    <row r="1033" spans="1:8" s="2" customFormat="1" ht="16.899999999999999" customHeight="1">
      <c r="A1033" s="34"/>
      <c r="B1033" s="39"/>
      <c r="C1033" s="278" t="s">
        <v>1</v>
      </c>
      <c r="D1033" s="278" t="s">
        <v>1570</v>
      </c>
      <c r="E1033" s="17" t="s">
        <v>1</v>
      </c>
      <c r="F1033" s="279">
        <v>0</v>
      </c>
      <c r="G1033" s="34"/>
      <c r="H1033" s="39"/>
    </row>
    <row r="1034" spans="1:8" s="2" customFormat="1" ht="16.899999999999999" customHeight="1">
      <c r="A1034" s="34"/>
      <c r="B1034" s="39"/>
      <c r="C1034" s="278" t="s">
        <v>1</v>
      </c>
      <c r="D1034" s="278" t="s">
        <v>1571</v>
      </c>
      <c r="E1034" s="17" t="s">
        <v>1</v>
      </c>
      <c r="F1034" s="279">
        <v>217.852</v>
      </c>
      <c r="G1034" s="34"/>
      <c r="H1034" s="39"/>
    </row>
    <row r="1035" spans="1:8" s="2" customFormat="1" ht="16.899999999999999" customHeight="1">
      <c r="A1035" s="34"/>
      <c r="B1035" s="39"/>
      <c r="C1035" s="278" t="s">
        <v>1</v>
      </c>
      <c r="D1035" s="278" t="s">
        <v>1</v>
      </c>
      <c r="E1035" s="17" t="s">
        <v>1</v>
      </c>
      <c r="F1035" s="279">
        <v>0</v>
      </c>
      <c r="G1035" s="34"/>
      <c r="H1035" s="39"/>
    </row>
    <row r="1036" spans="1:8" s="2" customFormat="1" ht="16.899999999999999" customHeight="1">
      <c r="A1036" s="34"/>
      <c r="B1036" s="39"/>
      <c r="C1036" s="278" t="s">
        <v>1</v>
      </c>
      <c r="D1036" s="278" t="s">
        <v>1572</v>
      </c>
      <c r="E1036" s="17" t="s">
        <v>1</v>
      </c>
      <c r="F1036" s="279">
        <v>0</v>
      </c>
      <c r="G1036" s="34"/>
      <c r="H1036" s="39"/>
    </row>
    <row r="1037" spans="1:8" s="2" customFormat="1" ht="16.899999999999999" customHeight="1">
      <c r="A1037" s="34"/>
      <c r="B1037" s="39"/>
      <c r="C1037" s="278" t="s">
        <v>1</v>
      </c>
      <c r="D1037" s="278" t="s">
        <v>1573</v>
      </c>
      <c r="E1037" s="17" t="s">
        <v>1</v>
      </c>
      <c r="F1037" s="279">
        <v>0</v>
      </c>
      <c r="G1037" s="34"/>
      <c r="H1037" s="39"/>
    </row>
    <row r="1038" spans="1:8" s="2" customFormat="1" ht="16.899999999999999" customHeight="1">
      <c r="A1038" s="34"/>
      <c r="B1038" s="39"/>
      <c r="C1038" s="278" t="s">
        <v>1</v>
      </c>
      <c r="D1038" s="278" t="s">
        <v>1574</v>
      </c>
      <c r="E1038" s="17" t="s">
        <v>1</v>
      </c>
      <c r="F1038" s="279">
        <v>35.200000000000003</v>
      </c>
      <c r="G1038" s="34"/>
      <c r="H1038" s="39"/>
    </row>
    <row r="1039" spans="1:8" s="2" customFormat="1" ht="16.899999999999999" customHeight="1">
      <c r="A1039" s="34"/>
      <c r="B1039" s="39"/>
      <c r="C1039" s="278" t="s">
        <v>1</v>
      </c>
      <c r="D1039" s="278" t="s">
        <v>1</v>
      </c>
      <c r="E1039" s="17" t="s">
        <v>1</v>
      </c>
      <c r="F1039" s="279">
        <v>0</v>
      </c>
      <c r="G1039" s="34"/>
      <c r="H1039" s="39"/>
    </row>
    <row r="1040" spans="1:8" s="2" customFormat="1" ht="16.899999999999999" customHeight="1">
      <c r="A1040" s="34"/>
      <c r="B1040" s="39"/>
      <c r="C1040" s="278" t="s">
        <v>133</v>
      </c>
      <c r="D1040" s="278" t="s">
        <v>298</v>
      </c>
      <c r="E1040" s="17" t="s">
        <v>1</v>
      </c>
      <c r="F1040" s="279">
        <v>572.85699999999997</v>
      </c>
      <c r="G1040" s="34"/>
      <c r="H1040" s="39"/>
    </row>
    <row r="1041" spans="1:8" s="2" customFormat="1" ht="16.899999999999999" customHeight="1">
      <c r="A1041" s="34"/>
      <c r="B1041" s="39"/>
      <c r="C1041" s="280" t="s">
        <v>1710</v>
      </c>
      <c r="D1041" s="34"/>
      <c r="E1041" s="34"/>
      <c r="F1041" s="34"/>
      <c r="G1041" s="34"/>
      <c r="H1041" s="39"/>
    </row>
    <row r="1042" spans="1:8" s="2" customFormat="1" ht="22.5">
      <c r="A1042" s="34"/>
      <c r="B1042" s="39"/>
      <c r="C1042" s="278" t="s">
        <v>1175</v>
      </c>
      <c r="D1042" s="278" t="s">
        <v>1732</v>
      </c>
      <c r="E1042" s="17" t="s">
        <v>135</v>
      </c>
      <c r="F1042" s="279">
        <v>572.85699999999997</v>
      </c>
      <c r="G1042" s="34"/>
      <c r="H1042" s="39"/>
    </row>
    <row r="1043" spans="1:8" s="2" customFormat="1" ht="16.899999999999999" customHeight="1">
      <c r="A1043" s="34"/>
      <c r="B1043" s="39"/>
      <c r="C1043" s="278" t="s">
        <v>299</v>
      </c>
      <c r="D1043" s="278" t="s">
        <v>1722</v>
      </c>
      <c r="E1043" s="17" t="s">
        <v>135</v>
      </c>
      <c r="F1043" s="279">
        <v>57.286000000000001</v>
      </c>
      <c r="G1043" s="34"/>
      <c r="H1043" s="39"/>
    </row>
    <row r="1044" spans="1:8" s="2" customFormat="1" ht="22.5">
      <c r="A1044" s="34"/>
      <c r="B1044" s="39"/>
      <c r="C1044" s="278" t="s">
        <v>341</v>
      </c>
      <c r="D1044" s="278" t="s">
        <v>1712</v>
      </c>
      <c r="E1044" s="17" t="s">
        <v>135</v>
      </c>
      <c r="F1044" s="279">
        <v>572.85699999999997</v>
      </c>
      <c r="G1044" s="34"/>
      <c r="H1044" s="39"/>
    </row>
    <row r="1045" spans="1:8" s="2" customFormat="1" ht="22.5">
      <c r="A1045" s="34"/>
      <c r="B1045" s="39"/>
      <c r="C1045" s="278" t="s">
        <v>347</v>
      </c>
      <c r="D1045" s="278" t="s">
        <v>1713</v>
      </c>
      <c r="E1045" s="17" t="s">
        <v>135</v>
      </c>
      <c r="F1045" s="279">
        <v>2864.2849999999999</v>
      </c>
      <c r="G1045" s="34"/>
      <c r="H1045" s="39"/>
    </row>
    <row r="1046" spans="1:8" s="2" customFormat="1" ht="16.899999999999999" customHeight="1">
      <c r="A1046" s="34"/>
      <c r="B1046" s="39"/>
      <c r="C1046" s="278" t="s">
        <v>357</v>
      </c>
      <c r="D1046" s="278" t="s">
        <v>1715</v>
      </c>
      <c r="E1046" s="17" t="s">
        <v>359</v>
      </c>
      <c r="F1046" s="279">
        <v>1031.143</v>
      </c>
      <c r="G1046" s="34"/>
      <c r="H1046" s="39"/>
    </row>
    <row r="1047" spans="1:8" s="2" customFormat="1" ht="16.899999999999999" customHeight="1">
      <c r="A1047" s="34"/>
      <c r="B1047" s="39"/>
      <c r="C1047" s="278" t="s">
        <v>364</v>
      </c>
      <c r="D1047" s="278" t="s">
        <v>1716</v>
      </c>
      <c r="E1047" s="17" t="s">
        <v>135</v>
      </c>
      <c r="F1047" s="279">
        <v>572.85699999999997</v>
      </c>
      <c r="G1047" s="34"/>
      <c r="H1047" s="39"/>
    </row>
    <row r="1048" spans="1:8" s="2" customFormat="1" ht="16.899999999999999" customHeight="1">
      <c r="A1048" s="34"/>
      <c r="B1048" s="39"/>
      <c r="C1048" s="278" t="s">
        <v>369</v>
      </c>
      <c r="D1048" s="278" t="s">
        <v>1717</v>
      </c>
      <c r="E1048" s="17" t="s">
        <v>135</v>
      </c>
      <c r="F1048" s="279">
        <v>251.66499999999999</v>
      </c>
      <c r="G1048" s="34"/>
      <c r="H1048" s="39"/>
    </row>
    <row r="1049" spans="1:8" s="2" customFormat="1" ht="16.899999999999999" customHeight="1">
      <c r="A1049" s="34"/>
      <c r="B1049" s="39"/>
      <c r="C1049" s="278" t="s">
        <v>599</v>
      </c>
      <c r="D1049" s="278" t="s">
        <v>600</v>
      </c>
      <c r="E1049" s="17" t="s">
        <v>359</v>
      </c>
      <c r="F1049" s="279">
        <v>452.99700000000001</v>
      </c>
      <c r="G1049" s="34"/>
      <c r="H1049" s="39"/>
    </row>
    <row r="1050" spans="1:8" s="2" customFormat="1" ht="26.45" customHeight="1">
      <c r="A1050" s="34"/>
      <c r="B1050" s="39"/>
      <c r="C1050" s="273" t="s">
        <v>1736</v>
      </c>
      <c r="D1050" s="273" t="s">
        <v>128</v>
      </c>
      <c r="E1050" s="34"/>
      <c r="F1050" s="34"/>
      <c r="G1050" s="34"/>
      <c r="H1050" s="39"/>
    </row>
    <row r="1051" spans="1:8" s="2" customFormat="1" ht="16.899999999999999" customHeight="1">
      <c r="A1051" s="34"/>
      <c r="B1051" s="39"/>
      <c r="C1051" s="274" t="s">
        <v>144</v>
      </c>
      <c r="D1051" s="275" t="s">
        <v>145</v>
      </c>
      <c r="E1051" s="276" t="s">
        <v>135</v>
      </c>
      <c r="F1051" s="277">
        <v>20.88</v>
      </c>
      <c r="G1051" s="34"/>
      <c r="H1051" s="39"/>
    </row>
    <row r="1052" spans="1:8" s="2" customFormat="1" ht="16.899999999999999" customHeight="1">
      <c r="A1052" s="34"/>
      <c r="B1052" s="39"/>
      <c r="C1052" s="278" t="s">
        <v>1</v>
      </c>
      <c r="D1052" s="278" t="s">
        <v>1676</v>
      </c>
      <c r="E1052" s="17" t="s">
        <v>1</v>
      </c>
      <c r="F1052" s="279">
        <v>20.88</v>
      </c>
      <c r="G1052" s="34"/>
      <c r="H1052" s="39"/>
    </row>
    <row r="1053" spans="1:8" s="2" customFormat="1" ht="16.899999999999999" customHeight="1">
      <c r="A1053" s="34"/>
      <c r="B1053" s="39"/>
      <c r="C1053" s="278" t="s">
        <v>144</v>
      </c>
      <c r="D1053" s="278" t="s">
        <v>298</v>
      </c>
      <c r="E1053" s="17" t="s">
        <v>1</v>
      </c>
      <c r="F1053" s="279">
        <v>20.88</v>
      </c>
      <c r="G1053" s="34"/>
      <c r="H1053" s="39"/>
    </row>
    <row r="1054" spans="1:8" s="2" customFormat="1" ht="16.899999999999999" customHeight="1">
      <c r="A1054" s="34"/>
      <c r="B1054" s="39"/>
      <c r="C1054" s="280" t="s">
        <v>1710</v>
      </c>
      <c r="D1054" s="34"/>
      <c r="E1054" s="34"/>
      <c r="F1054" s="34"/>
      <c r="G1054" s="34"/>
      <c r="H1054" s="39"/>
    </row>
    <row r="1055" spans="1:8" s="2" customFormat="1" ht="16.899999999999999" customHeight="1">
      <c r="A1055" s="34"/>
      <c r="B1055" s="39"/>
      <c r="C1055" s="278" t="s">
        <v>441</v>
      </c>
      <c r="D1055" s="278" t="s">
        <v>1711</v>
      </c>
      <c r="E1055" s="17" t="s">
        <v>135</v>
      </c>
      <c r="F1055" s="279">
        <v>20.88</v>
      </c>
      <c r="G1055" s="34"/>
      <c r="H1055" s="39"/>
    </row>
    <row r="1056" spans="1:8" s="2" customFormat="1" ht="22.5">
      <c r="A1056" s="34"/>
      <c r="B1056" s="39"/>
      <c r="C1056" s="278" t="s">
        <v>341</v>
      </c>
      <c r="D1056" s="278" t="s">
        <v>1712</v>
      </c>
      <c r="E1056" s="17" t="s">
        <v>135</v>
      </c>
      <c r="F1056" s="279">
        <v>54.287999999999997</v>
      </c>
      <c r="G1056" s="34"/>
      <c r="H1056" s="39"/>
    </row>
    <row r="1057" spans="1:8" s="2" customFormat="1" ht="22.5">
      <c r="A1057" s="34"/>
      <c r="B1057" s="39"/>
      <c r="C1057" s="278" t="s">
        <v>347</v>
      </c>
      <c r="D1057" s="278" t="s">
        <v>1713</v>
      </c>
      <c r="E1057" s="17" t="s">
        <v>135</v>
      </c>
      <c r="F1057" s="279">
        <v>54.287999999999997</v>
      </c>
      <c r="G1057" s="34"/>
      <c r="H1057" s="39"/>
    </row>
    <row r="1058" spans="1:8" s="2" customFormat="1" ht="16.899999999999999" customHeight="1">
      <c r="A1058" s="34"/>
      <c r="B1058" s="39"/>
      <c r="C1058" s="278" t="s">
        <v>357</v>
      </c>
      <c r="D1058" s="278" t="s">
        <v>1715</v>
      </c>
      <c r="E1058" s="17" t="s">
        <v>359</v>
      </c>
      <c r="F1058" s="279">
        <v>217.15199999999999</v>
      </c>
      <c r="G1058" s="34"/>
      <c r="H1058" s="39"/>
    </row>
    <row r="1059" spans="1:8" s="2" customFormat="1" ht="16.899999999999999" customHeight="1">
      <c r="A1059" s="34"/>
      <c r="B1059" s="39"/>
      <c r="C1059" s="278" t="s">
        <v>364</v>
      </c>
      <c r="D1059" s="278" t="s">
        <v>1716</v>
      </c>
      <c r="E1059" s="17" t="s">
        <v>135</v>
      </c>
      <c r="F1059" s="279">
        <v>54.287999999999997</v>
      </c>
      <c r="G1059" s="34"/>
      <c r="H1059" s="39"/>
    </row>
    <row r="1060" spans="1:8" s="2" customFormat="1" ht="16.899999999999999" customHeight="1">
      <c r="A1060" s="34"/>
      <c r="B1060" s="39"/>
      <c r="C1060" s="278" t="s">
        <v>369</v>
      </c>
      <c r="D1060" s="278" t="s">
        <v>1717</v>
      </c>
      <c r="E1060" s="17" t="s">
        <v>135</v>
      </c>
      <c r="F1060" s="279">
        <v>84.912000000000006</v>
      </c>
      <c r="G1060" s="34"/>
      <c r="H1060" s="39"/>
    </row>
    <row r="1061" spans="1:8" s="2" customFormat="1" ht="16.899999999999999" customHeight="1">
      <c r="A1061" s="34"/>
      <c r="B1061" s="39"/>
      <c r="C1061" s="274" t="s">
        <v>147</v>
      </c>
      <c r="D1061" s="275" t="s">
        <v>148</v>
      </c>
      <c r="E1061" s="276" t="s">
        <v>135</v>
      </c>
      <c r="F1061" s="277">
        <v>33.408000000000001</v>
      </c>
      <c r="G1061" s="34"/>
      <c r="H1061" s="39"/>
    </row>
    <row r="1062" spans="1:8" s="2" customFormat="1" ht="16.899999999999999" customHeight="1">
      <c r="A1062" s="34"/>
      <c r="B1062" s="39"/>
      <c r="C1062" s="278" t="s">
        <v>147</v>
      </c>
      <c r="D1062" s="278" t="s">
        <v>1667</v>
      </c>
      <c r="E1062" s="17" t="s">
        <v>1</v>
      </c>
      <c r="F1062" s="279">
        <v>33.408000000000001</v>
      </c>
      <c r="G1062" s="34"/>
      <c r="H1062" s="39"/>
    </row>
    <row r="1063" spans="1:8" s="2" customFormat="1" ht="16.899999999999999" customHeight="1">
      <c r="A1063" s="34"/>
      <c r="B1063" s="39"/>
      <c r="C1063" s="280" t="s">
        <v>1710</v>
      </c>
      <c r="D1063" s="34"/>
      <c r="E1063" s="34"/>
      <c r="F1063" s="34"/>
      <c r="G1063" s="34"/>
      <c r="H1063" s="39"/>
    </row>
    <row r="1064" spans="1:8" s="2" customFormat="1" ht="16.899999999999999" customHeight="1">
      <c r="A1064" s="34"/>
      <c r="B1064" s="39"/>
      <c r="C1064" s="278" t="s">
        <v>377</v>
      </c>
      <c r="D1064" s="278" t="s">
        <v>1718</v>
      </c>
      <c r="E1064" s="17" t="s">
        <v>135</v>
      </c>
      <c r="F1064" s="279">
        <v>33.189</v>
      </c>
      <c r="G1064" s="34"/>
      <c r="H1064" s="39"/>
    </row>
    <row r="1065" spans="1:8" s="2" customFormat="1" ht="22.5">
      <c r="A1065" s="34"/>
      <c r="B1065" s="39"/>
      <c r="C1065" s="278" t="s">
        <v>341</v>
      </c>
      <c r="D1065" s="278" t="s">
        <v>1712</v>
      </c>
      <c r="E1065" s="17" t="s">
        <v>135</v>
      </c>
      <c r="F1065" s="279">
        <v>54.287999999999997</v>
      </c>
      <c r="G1065" s="34"/>
      <c r="H1065" s="39"/>
    </row>
    <row r="1066" spans="1:8" s="2" customFormat="1" ht="22.5">
      <c r="A1066" s="34"/>
      <c r="B1066" s="39"/>
      <c r="C1066" s="278" t="s">
        <v>347</v>
      </c>
      <c r="D1066" s="278" t="s">
        <v>1713</v>
      </c>
      <c r="E1066" s="17" t="s">
        <v>135</v>
      </c>
      <c r="F1066" s="279">
        <v>54.287999999999997</v>
      </c>
      <c r="G1066" s="34"/>
      <c r="H1066" s="39"/>
    </row>
    <row r="1067" spans="1:8" s="2" customFormat="1" ht="16.899999999999999" customHeight="1">
      <c r="A1067" s="34"/>
      <c r="B1067" s="39"/>
      <c r="C1067" s="278" t="s">
        <v>357</v>
      </c>
      <c r="D1067" s="278" t="s">
        <v>1715</v>
      </c>
      <c r="E1067" s="17" t="s">
        <v>359</v>
      </c>
      <c r="F1067" s="279">
        <v>217.15199999999999</v>
      </c>
      <c r="G1067" s="34"/>
      <c r="H1067" s="39"/>
    </row>
    <row r="1068" spans="1:8" s="2" customFormat="1" ht="16.899999999999999" customHeight="1">
      <c r="A1068" s="34"/>
      <c r="B1068" s="39"/>
      <c r="C1068" s="278" t="s">
        <v>364</v>
      </c>
      <c r="D1068" s="278" t="s">
        <v>1716</v>
      </c>
      <c r="E1068" s="17" t="s">
        <v>135</v>
      </c>
      <c r="F1068" s="279">
        <v>54.287999999999997</v>
      </c>
      <c r="G1068" s="34"/>
      <c r="H1068" s="39"/>
    </row>
    <row r="1069" spans="1:8" s="2" customFormat="1" ht="16.899999999999999" customHeight="1">
      <c r="A1069" s="34"/>
      <c r="B1069" s="39"/>
      <c r="C1069" s="278" t="s">
        <v>369</v>
      </c>
      <c r="D1069" s="278" t="s">
        <v>1717</v>
      </c>
      <c r="E1069" s="17" t="s">
        <v>135</v>
      </c>
      <c r="F1069" s="279">
        <v>84.912000000000006</v>
      </c>
      <c r="G1069" s="34"/>
      <c r="H1069" s="39"/>
    </row>
    <row r="1070" spans="1:8" s="2" customFormat="1" ht="16.899999999999999" customHeight="1">
      <c r="A1070" s="34"/>
      <c r="B1070" s="39"/>
      <c r="C1070" s="274" t="s">
        <v>133</v>
      </c>
      <c r="D1070" s="275" t="s">
        <v>134</v>
      </c>
      <c r="E1070" s="276" t="s">
        <v>135</v>
      </c>
      <c r="F1070" s="277">
        <v>139.19999999999999</v>
      </c>
      <c r="G1070" s="34"/>
      <c r="H1070" s="39"/>
    </row>
    <row r="1071" spans="1:8" s="2" customFormat="1" ht="16.899999999999999" customHeight="1">
      <c r="A1071" s="34"/>
      <c r="B1071" s="39"/>
      <c r="C1071" s="278" t="s">
        <v>1</v>
      </c>
      <c r="D1071" s="278" t="s">
        <v>1651</v>
      </c>
      <c r="E1071" s="17" t="s">
        <v>1</v>
      </c>
      <c r="F1071" s="279">
        <v>0</v>
      </c>
      <c r="G1071" s="34"/>
      <c r="H1071" s="39"/>
    </row>
    <row r="1072" spans="1:8" s="2" customFormat="1" ht="16.899999999999999" customHeight="1">
      <c r="A1072" s="34"/>
      <c r="B1072" s="39"/>
      <c r="C1072" s="278" t="s">
        <v>1</v>
      </c>
      <c r="D1072" s="278" t="s">
        <v>1652</v>
      </c>
      <c r="E1072" s="17" t="s">
        <v>1</v>
      </c>
      <c r="F1072" s="279">
        <v>139.19999999999999</v>
      </c>
      <c r="G1072" s="34"/>
      <c r="H1072" s="39"/>
    </row>
    <row r="1073" spans="1:8" s="2" customFormat="1" ht="16.899999999999999" customHeight="1">
      <c r="A1073" s="34"/>
      <c r="B1073" s="39"/>
      <c r="C1073" s="278" t="s">
        <v>133</v>
      </c>
      <c r="D1073" s="278" t="s">
        <v>298</v>
      </c>
      <c r="E1073" s="17" t="s">
        <v>1</v>
      </c>
      <c r="F1073" s="279">
        <v>139.19999999999999</v>
      </c>
      <c r="G1073" s="34"/>
      <c r="H1073" s="39"/>
    </row>
    <row r="1074" spans="1:8" s="2" customFormat="1" ht="16.899999999999999" customHeight="1">
      <c r="A1074" s="34"/>
      <c r="B1074" s="39"/>
      <c r="C1074" s="280" t="s">
        <v>1710</v>
      </c>
      <c r="D1074" s="34"/>
      <c r="E1074" s="34"/>
      <c r="F1074" s="34"/>
      <c r="G1074" s="34"/>
      <c r="H1074" s="39"/>
    </row>
    <row r="1075" spans="1:8" s="2" customFormat="1" ht="22.5">
      <c r="A1075" s="34"/>
      <c r="B1075" s="39"/>
      <c r="C1075" s="278" t="s">
        <v>1175</v>
      </c>
      <c r="D1075" s="278" t="s">
        <v>1732</v>
      </c>
      <c r="E1075" s="17" t="s">
        <v>135</v>
      </c>
      <c r="F1075" s="279">
        <v>139.19999999999999</v>
      </c>
      <c r="G1075" s="34"/>
      <c r="H1075" s="39"/>
    </row>
    <row r="1076" spans="1:8" s="2" customFormat="1" ht="16.899999999999999" customHeight="1">
      <c r="A1076" s="34"/>
      <c r="B1076" s="39"/>
      <c r="C1076" s="278" t="s">
        <v>299</v>
      </c>
      <c r="D1076" s="278" t="s">
        <v>1722</v>
      </c>
      <c r="E1076" s="17" t="s">
        <v>135</v>
      </c>
      <c r="F1076" s="279">
        <v>13.92</v>
      </c>
      <c r="G1076" s="34"/>
      <c r="H1076" s="39"/>
    </row>
    <row r="1077" spans="1:8" s="2" customFormat="1" ht="16.899999999999999" customHeight="1">
      <c r="A1077" s="34"/>
      <c r="B1077" s="39"/>
      <c r="C1077" s="278" t="s">
        <v>369</v>
      </c>
      <c r="D1077" s="278" t="s">
        <v>1717</v>
      </c>
      <c r="E1077" s="17" t="s">
        <v>135</v>
      </c>
      <c r="F1077" s="279">
        <v>84.912000000000006</v>
      </c>
      <c r="G1077" s="34"/>
      <c r="H1077" s="39"/>
    </row>
    <row r="1078" spans="1:8" s="2" customFormat="1" ht="7.35" customHeight="1">
      <c r="A1078" s="34"/>
      <c r="B1078" s="146"/>
      <c r="C1078" s="147"/>
      <c r="D1078" s="147"/>
      <c r="E1078" s="147"/>
      <c r="F1078" s="147"/>
      <c r="G1078" s="147"/>
      <c r="H1078" s="39"/>
    </row>
    <row r="1079" spans="1:8" s="2" customFormat="1" ht="11.25">
      <c r="A1079" s="34"/>
      <c r="B1079" s="34"/>
      <c r="C1079" s="34"/>
      <c r="D1079" s="34"/>
      <c r="E1079" s="34"/>
      <c r="F1079" s="34"/>
      <c r="G1079" s="34"/>
      <c r="H1079" s="34"/>
    </row>
  </sheetData>
  <sheetProtection algorithmName="SHA-512" hashValue="4b3BDe//D4RpMr8LqiG44aGTUwevMfyRwyo8rIGAFGspHWs2kywhOu3nakdZ7hcbIJurbtLlD2TGZNuNg1Cf6A==" saltValue="uldpY7MHWDKrttwFdJME4N5i4k1dfWHURH5/UcpBwsw1xxr8Kbuc54dmAmZNJFdVieAJcUEq/PGcnlgWPVxWzQ==" spinCount="100000" sheet="1" objects="1" scenarios="1" formatColumns="0" formatRows="0"/>
  <mergeCells count="2">
    <mergeCell ref="D5:F5"/>
    <mergeCell ref="D6:F6"/>
  </mergeCells>
  <pageMargins left="0.7" right="0.7" top="0.78740157499999996" bottom="0.78740157499999996" header="0.3" footer="0.3"/>
  <pageSetup paperSize="9" fitToHeight="100" orientation="portrait"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506"/>
  <sheetViews>
    <sheetView showGridLines="0" tabSelected="1" workbookViewId="0">
      <selection activeCell="AA18" sqref="AA18"/>
    </sheetView>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56" s="1" customFormat="1" ht="36.950000000000003" customHeight="1">
      <c r="L2" s="308"/>
      <c r="M2" s="308"/>
      <c r="N2" s="308"/>
      <c r="O2" s="308"/>
      <c r="P2" s="308"/>
      <c r="Q2" s="308"/>
      <c r="R2" s="308"/>
      <c r="S2" s="308"/>
      <c r="T2" s="308"/>
      <c r="U2" s="308"/>
      <c r="V2" s="308"/>
      <c r="AT2" s="17" t="s">
        <v>93</v>
      </c>
      <c r="AZ2" s="115" t="s">
        <v>133</v>
      </c>
      <c r="BA2" s="115" t="s">
        <v>134</v>
      </c>
      <c r="BB2" s="115" t="s">
        <v>135</v>
      </c>
      <c r="BC2" s="115" t="s">
        <v>136</v>
      </c>
      <c r="BD2" s="115" t="s">
        <v>88</v>
      </c>
    </row>
    <row r="3" spans="1:56" s="1" customFormat="1" ht="6.95" customHeight="1">
      <c r="B3" s="116"/>
      <c r="C3" s="117"/>
      <c r="D3" s="117"/>
      <c r="E3" s="117"/>
      <c r="F3" s="117"/>
      <c r="G3" s="117"/>
      <c r="H3" s="117"/>
      <c r="I3" s="117"/>
      <c r="J3" s="117"/>
      <c r="K3" s="117"/>
      <c r="L3" s="20"/>
      <c r="AT3" s="17" t="s">
        <v>88</v>
      </c>
      <c r="AZ3" s="115" t="s">
        <v>137</v>
      </c>
      <c r="BA3" s="115" t="s">
        <v>138</v>
      </c>
      <c r="BB3" s="115" t="s">
        <v>135</v>
      </c>
      <c r="BC3" s="115" t="s">
        <v>79</v>
      </c>
      <c r="BD3" s="115" t="s">
        <v>88</v>
      </c>
    </row>
    <row r="4" spans="1:56" s="1" customFormat="1" ht="24.95" customHeight="1">
      <c r="B4" s="20"/>
      <c r="D4" s="118" t="s">
        <v>139</v>
      </c>
      <c r="L4" s="20"/>
      <c r="M4" s="119" t="s">
        <v>10</v>
      </c>
      <c r="AT4" s="17" t="s">
        <v>4</v>
      </c>
      <c r="AZ4" s="115" t="s">
        <v>140</v>
      </c>
      <c r="BA4" s="115" t="s">
        <v>141</v>
      </c>
      <c r="BB4" s="115" t="s">
        <v>142</v>
      </c>
      <c r="BC4" s="115" t="s">
        <v>143</v>
      </c>
      <c r="BD4" s="115" t="s">
        <v>88</v>
      </c>
    </row>
    <row r="5" spans="1:56" s="1" customFormat="1" ht="6.95" customHeight="1">
      <c r="B5" s="20"/>
      <c r="L5" s="20"/>
      <c r="AZ5" s="115" t="s">
        <v>144</v>
      </c>
      <c r="BA5" s="115" t="s">
        <v>145</v>
      </c>
      <c r="BB5" s="115" t="s">
        <v>135</v>
      </c>
      <c r="BC5" s="115" t="s">
        <v>146</v>
      </c>
      <c r="BD5" s="115" t="s">
        <v>88</v>
      </c>
    </row>
    <row r="6" spans="1:56" s="1" customFormat="1" ht="12" customHeight="1">
      <c r="B6" s="20"/>
      <c r="D6" s="120" t="s">
        <v>16</v>
      </c>
      <c r="L6" s="20"/>
      <c r="AZ6" s="115" t="s">
        <v>147</v>
      </c>
      <c r="BA6" s="115" t="s">
        <v>148</v>
      </c>
      <c r="BB6" s="115" t="s">
        <v>135</v>
      </c>
      <c r="BC6" s="115" t="s">
        <v>149</v>
      </c>
      <c r="BD6" s="115" t="s">
        <v>88</v>
      </c>
    </row>
    <row r="7" spans="1:56" s="1" customFormat="1" ht="16.5" customHeight="1">
      <c r="B7" s="20"/>
      <c r="E7" s="326" t="str">
        <f>'Rekapitulace stavby'!K6</f>
        <v>Příprava Území-Lokalita Petra Cingra ve Starém Bohumíně</v>
      </c>
      <c r="F7" s="327"/>
      <c r="G7" s="327"/>
      <c r="H7" s="327"/>
      <c r="L7" s="20"/>
      <c r="AZ7" s="115" t="s">
        <v>150</v>
      </c>
      <c r="BA7" s="115" t="s">
        <v>151</v>
      </c>
      <c r="BB7" s="115" t="s">
        <v>135</v>
      </c>
      <c r="BC7" s="115" t="s">
        <v>152</v>
      </c>
      <c r="BD7" s="115" t="s">
        <v>88</v>
      </c>
    </row>
    <row r="8" spans="1:56" s="1" customFormat="1" ht="12" customHeight="1">
      <c r="B8" s="20"/>
      <c r="D8" s="120" t="s">
        <v>153</v>
      </c>
      <c r="L8" s="20"/>
    </row>
    <row r="9" spans="1:56" s="2" customFormat="1" ht="16.5" customHeight="1">
      <c r="A9" s="34"/>
      <c r="B9" s="39"/>
      <c r="C9" s="34"/>
      <c r="D9" s="34"/>
      <c r="E9" s="326" t="s">
        <v>154</v>
      </c>
      <c r="F9" s="328"/>
      <c r="G9" s="328"/>
      <c r="H9" s="328"/>
      <c r="I9" s="34"/>
      <c r="J9" s="34"/>
      <c r="K9" s="34"/>
      <c r="L9" s="51"/>
      <c r="S9" s="34"/>
      <c r="T9" s="34"/>
      <c r="U9" s="34"/>
      <c r="V9" s="34"/>
      <c r="W9" s="34"/>
      <c r="X9" s="34"/>
      <c r="Y9" s="34"/>
      <c r="Z9" s="34"/>
      <c r="AA9" s="34"/>
      <c r="AB9" s="34"/>
      <c r="AC9" s="34"/>
      <c r="AD9" s="34"/>
      <c r="AE9" s="34"/>
    </row>
    <row r="10" spans="1:56" s="2" customFormat="1" ht="12" customHeight="1">
      <c r="A10" s="34"/>
      <c r="B10" s="39"/>
      <c r="C10" s="34"/>
      <c r="D10" s="120" t="s">
        <v>155</v>
      </c>
      <c r="E10" s="34"/>
      <c r="F10" s="34"/>
      <c r="G10" s="34"/>
      <c r="H10" s="34"/>
      <c r="I10" s="34"/>
      <c r="J10" s="34"/>
      <c r="K10" s="34"/>
      <c r="L10" s="51"/>
      <c r="S10" s="34"/>
      <c r="T10" s="34"/>
      <c r="U10" s="34"/>
      <c r="V10" s="34"/>
      <c r="W10" s="34"/>
      <c r="X10" s="34"/>
      <c r="Y10" s="34"/>
      <c r="Z10" s="34"/>
      <c r="AA10" s="34"/>
      <c r="AB10" s="34"/>
      <c r="AC10" s="34"/>
      <c r="AD10" s="34"/>
      <c r="AE10" s="34"/>
    </row>
    <row r="11" spans="1:56" s="2" customFormat="1" ht="16.5" customHeight="1">
      <c r="A11" s="34"/>
      <c r="B11" s="39"/>
      <c r="C11" s="34"/>
      <c r="D11" s="34"/>
      <c r="E11" s="329" t="s">
        <v>156</v>
      </c>
      <c r="F11" s="328"/>
      <c r="G11" s="328"/>
      <c r="H11" s="328"/>
      <c r="I11" s="34"/>
      <c r="J11" s="34"/>
      <c r="K11" s="34"/>
      <c r="L11" s="51"/>
      <c r="S11" s="34"/>
      <c r="T11" s="34"/>
      <c r="U11" s="34"/>
      <c r="V11" s="34"/>
      <c r="W11" s="34"/>
      <c r="X11" s="34"/>
      <c r="Y11" s="34"/>
      <c r="Z11" s="34"/>
      <c r="AA11" s="34"/>
      <c r="AB11" s="34"/>
      <c r="AC11" s="34"/>
      <c r="AD11" s="34"/>
      <c r="AE11" s="34"/>
    </row>
    <row r="12" spans="1:56" s="2" customFormat="1" ht="11.25">
      <c r="A12" s="34"/>
      <c r="B12" s="39"/>
      <c r="C12" s="34"/>
      <c r="D12" s="34"/>
      <c r="E12" s="34"/>
      <c r="F12" s="34"/>
      <c r="G12" s="34"/>
      <c r="H12" s="34"/>
      <c r="I12" s="34"/>
      <c r="J12" s="34"/>
      <c r="K12" s="34"/>
      <c r="L12" s="51"/>
      <c r="S12" s="34"/>
      <c r="T12" s="34"/>
      <c r="U12" s="34"/>
      <c r="V12" s="34"/>
      <c r="W12" s="34"/>
      <c r="X12" s="34"/>
      <c r="Y12" s="34"/>
      <c r="Z12" s="34"/>
      <c r="AA12" s="34"/>
      <c r="AB12" s="34"/>
      <c r="AC12" s="34"/>
      <c r="AD12" s="34"/>
      <c r="AE12" s="34"/>
    </row>
    <row r="13" spans="1:56" s="2" customFormat="1" ht="12" customHeight="1">
      <c r="A13" s="34"/>
      <c r="B13" s="39"/>
      <c r="C13" s="34"/>
      <c r="D13" s="120" t="s">
        <v>18</v>
      </c>
      <c r="E13" s="34"/>
      <c r="F13" s="110" t="s">
        <v>1</v>
      </c>
      <c r="G13" s="34"/>
      <c r="H13" s="34"/>
      <c r="I13" s="120" t="s">
        <v>19</v>
      </c>
      <c r="J13" s="110" t="s">
        <v>1</v>
      </c>
      <c r="K13" s="34"/>
      <c r="L13" s="51"/>
      <c r="S13" s="34"/>
      <c r="T13" s="34"/>
      <c r="U13" s="34"/>
      <c r="V13" s="34"/>
      <c r="W13" s="34"/>
      <c r="X13" s="34"/>
      <c r="Y13" s="34"/>
      <c r="Z13" s="34"/>
      <c r="AA13" s="34"/>
      <c r="AB13" s="34"/>
      <c r="AC13" s="34"/>
      <c r="AD13" s="34"/>
      <c r="AE13" s="34"/>
    </row>
    <row r="14" spans="1:56" s="2" customFormat="1" ht="12" customHeight="1">
      <c r="A14" s="34"/>
      <c r="B14" s="39"/>
      <c r="C14" s="34"/>
      <c r="D14" s="120" t="s">
        <v>20</v>
      </c>
      <c r="E14" s="34"/>
      <c r="F14" s="110" t="s">
        <v>21</v>
      </c>
      <c r="G14" s="34"/>
      <c r="H14" s="34"/>
      <c r="I14" s="120" t="s">
        <v>22</v>
      </c>
      <c r="J14" s="121" t="str">
        <f>'Rekapitulace stavby'!AN8</f>
        <v>4. 5. 2021</v>
      </c>
      <c r="K14" s="34"/>
      <c r="L14" s="51"/>
      <c r="S14" s="34"/>
      <c r="T14" s="34"/>
      <c r="U14" s="34"/>
      <c r="V14" s="34"/>
      <c r="W14" s="34"/>
      <c r="X14" s="34"/>
      <c r="Y14" s="34"/>
      <c r="Z14" s="34"/>
      <c r="AA14" s="34"/>
      <c r="AB14" s="34"/>
      <c r="AC14" s="34"/>
      <c r="AD14" s="34"/>
      <c r="AE14" s="34"/>
    </row>
    <row r="15" spans="1:56" s="2" customFormat="1" ht="10.9" customHeight="1">
      <c r="A15" s="34"/>
      <c r="B15" s="39"/>
      <c r="C15" s="34"/>
      <c r="D15" s="34"/>
      <c r="E15" s="34"/>
      <c r="F15" s="34"/>
      <c r="G15" s="34"/>
      <c r="H15" s="34"/>
      <c r="I15" s="34"/>
      <c r="J15" s="34"/>
      <c r="K15" s="34"/>
      <c r="L15" s="51"/>
      <c r="S15" s="34"/>
      <c r="T15" s="34"/>
      <c r="U15" s="34"/>
      <c r="V15" s="34"/>
      <c r="W15" s="34"/>
      <c r="X15" s="34"/>
      <c r="Y15" s="34"/>
      <c r="Z15" s="34"/>
      <c r="AA15" s="34"/>
      <c r="AB15" s="34"/>
      <c r="AC15" s="34"/>
      <c r="AD15" s="34"/>
      <c r="AE15" s="34"/>
    </row>
    <row r="16" spans="1:56" s="2" customFormat="1" ht="12" customHeight="1">
      <c r="A16" s="34"/>
      <c r="B16" s="39"/>
      <c r="C16" s="34"/>
      <c r="D16" s="120" t="s">
        <v>24</v>
      </c>
      <c r="E16" s="34"/>
      <c r="F16" s="34"/>
      <c r="G16" s="34"/>
      <c r="H16" s="34"/>
      <c r="I16" s="120" t="s">
        <v>25</v>
      </c>
      <c r="J16" s="110" t="s">
        <v>1</v>
      </c>
      <c r="K16" s="34"/>
      <c r="L16" s="51"/>
      <c r="S16" s="34"/>
      <c r="T16" s="34"/>
      <c r="U16" s="34"/>
      <c r="V16" s="34"/>
      <c r="W16" s="34"/>
      <c r="X16" s="34"/>
      <c r="Y16" s="34"/>
      <c r="Z16" s="34"/>
      <c r="AA16" s="34"/>
      <c r="AB16" s="34"/>
      <c r="AC16" s="34"/>
      <c r="AD16" s="34"/>
      <c r="AE16" s="34"/>
    </row>
    <row r="17" spans="1:31" s="2" customFormat="1" ht="18" customHeight="1">
      <c r="A17" s="34"/>
      <c r="B17" s="39"/>
      <c r="C17" s="34"/>
      <c r="D17" s="34"/>
      <c r="E17" s="110" t="s">
        <v>26</v>
      </c>
      <c r="F17" s="34"/>
      <c r="G17" s="34"/>
      <c r="H17" s="34"/>
      <c r="I17" s="120" t="s">
        <v>27</v>
      </c>
      <c r="J17" s="110" t="s">
        <v>1</v>
      </c>
      <c r="K17" s="34"/>
      <c r="L17" s="51"/>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34"/>
      <c r="J18" s="34"/>
      <c r="K18" s="34"/>
      <c r="L18" s="51"/>
      <c r="S18" s="34"/>
      <c r="T18" s="34"/>
      <c r="U18" s="34"/>
      <c r="V18" s="34"/>
      <c r="W18" s="34"/>
      <c r="X18" s="34"/>
      <c r="Y18" s="34"/>
      <c r="Z18" s="34"/>
      <c r="AA18" s="34"/>
      <c r="AB18" s="34"/>
      <c r="AC18" s="34"/>
      <c r="AD18" s="34"/>
      <c r="AE18" s="34"/>
    </row>
    <row r="19" spans="1:31" s="2" customFormat="1" ht="12" customHeight="1">
      <c r="A19" s="34"/>
      <c r="B19" s="39"/>
      <c r="C19" s="34"/>
      <c r="D19" s="120" t="s">
        <v>28</v>
      </c>
      <c r="E19" s="34"/>
      <c r="F19" s="34"/>
      <c r="G19" s="34"/>
      <c r="H19" s="34"/>
      <c r="I19" s="120" t="s">
        <v>25</v>
      </c>
      <c r="J19" s="30" t="str">
        <f>'Rekapitulace stavby'!AN13</f>
        <v>Vyplň údaj</v>
      </c>
      <c r="K19" s="34"/>
      <c r="L19" s="51"/>
      <c r="S19" s="34"/>
      <c r="T19" s="34"/>
      <c r="U19" s="34"/>
      <c r="V19" s="34"/>
      <c r="W19" s="34"/>
      <c r="X19" s="34"/>
      <c r="Y19" s="34"/>
      <c r="Z19" s="34"/>
      <c r="AA19" s="34"/>
      <c r="AB19" s="34"/>
      <c r="AC19" s="34"/>
      <c r="AD19" s="34"/>
      <c r="AE19" s="34"/>
    </row>
    <row r="20" spans="1:31" s="2" customFormat="1" ht="18" customHeight="1">
      <c r="A20" s="34"/>
      <c r="B20" s="39"/>
      <c r="C20" s="34"/>
      <c r="D20" s="34"/>
      <c r="E20" s="330" t="str">
        <f>'Rekapitulace stavby'!E14</f>
        <v>Vyplň údaj</v>
      </c>
      <c r="F20" s="331"/>
      <c r="G20" s="331"/>
      <c r="H20" s="331"/>
      <c r="I20" s="120" t="s">
        <v>27</v>
      </c>
      <c r="J20" s="30" t="str">
        <f>'Rekapitulace stavby'!AN14</f>
        <v>Vyplň údaj</v>
      </c>
      <c r="K20" s="34"/>
      <c r="L20" s="51"/>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34"/>
      <c r="J21" s="34"/>
      <c r="K21" s="34"/>
      <c r="L21" s="51"/>
      <c r="S21" s="34"/>
      <c r="T21" s="34"/>
      <c r="U21" s="34"/>
      <c r="V21" s="34"/>
      <c r="W21" s="34"/>
      <c r="X21" s="34"/>
      <c r="Y21" s="34"/>
      <c r="Z21" s="34"/>
      <c r="AA21" s="34"/>
      <c r="AB21" s="34"/>
      <c r="AC21" s="34"/>
      <c r="AD21" s="34"/>
      <c r="AE21" s="34"/>
    </row>
    <row r="22" spans="1:31" s="2" customFormat="1" ht="12" customHeight="1">
      <c r="A22" s="34"/>
      <c r="B22" s="39"/>
      <c r="C22" s="34"/>
      <c r="D22" s="120" t="s">
        <v>30</v>
      </c>
      <c r="E22" s="34"/>
      <c r="F22" s="34"/>
      <c r="G22" s="34"/>
      <c r="H22" s="34"/>
      <c r="I22" s="120" t="s">
        <v>25</v>
      </c>
      <c r="J22" s="110" t="s">
        <v>31</v>
      </c>
      <c r="K22" s="34"/>
      <c r="L22" s="51"/>
      <c r="S22" s="34"/>
      <c r="T22" s="34"/>
      <c r="U22" s="34"/>
      <c r="V22" s="34"/>
      <c r="W22" s="34"/>
      <c r="X22" s="34"/>
      <c r="Y22" s="34"/>
      <c r="Z22" s="34"/>
      <c r="AA22" s="34"/>
      <c r="AB22" s="34"/>
      <c r="AC22" s="34"/>
      <c r="AD22" s="34"/>
      <c r="AE22" s="34"/>
    </row>
    <row r="23" spans="1:31" s="2" customFormat="1" ht="18" customHeight="1">
      <c r="A23" s="34"/>
      <c r="B23" s="39"/>
      <c r="C23" s="34"/>
      <c r="D23" s="34"/>
      <c r="E23" s="110" t="s">
        <v>32</v>
      </c>
      <c r="F23" s="34"/>
      <c r="G23" s="34"/>
      <c r="H23" s="34"/>
      <c r="I23" s="120" t="s">
        <v>27</v>
      </c>
      <c r="J23" s="110" t="s">
        <v>1</v>
      </c>
      <c r="K23" s="34"/>
      <c r="L23" s="51"/>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34"/>
      <c r="J24" s="34"/>
      <c r="K24" s="34"/>
      <c r="L24" s="51"/>
      <c r="S24" s="34"/>
      <c r="T24" s="34"/>
      <c r="U24" s="34"/>
      <c r="V24" s="34"/>
      <c r="W24" s="34"/>
      <c r="X24" s="34"/>
      <c r="Y24" s="34"/>
      <c r="Z24" s="34"/>
      <c r="AA24" s="34"/>
      <c r="AB24" s="34"/>
      <c r="AC24" s="34"/>
      <c r="AD24" s="34"/>
      <c r="AE24" s="34"/>
    </row>
    <row r="25" spans="1:31" s="2" customFormat="1" ht="12" customHeight="1">
      <c r="A25" s="34"/>
      <c r="B25" s="39"/>
      <c r="C25" s="34"/>
      <c r="D25" s="120" t="s">
        <v>34</v>
      </c>
      <c r="E25" s="34"/>
      <c r="F25" s="34"/>
      <c r="G25" s="34"/>
      <c r="H25" s="34"/>
      <c r="I25" s="120" t="s">
        <v>25</v>
      </c>
      <c r="J25" s="110" t="s">
        <v>35</v>
      </c>
      <c r="K25" s="34"/>
      <c r="L25" s="51"/>
      <c r="S25" s="34"/>
      <c r="T25" s="34"/>
      <c r="U25" s="34"/>
      <c r="V25" s="34"/>
      <c r="W25" s="34"/>
      <c r="X25" s="34"/>
      <c r="Y25" s="34"/>
      <c r="Z25" s="34"/>
      <c r="AA25" s="34"/>
      <c r="AB25" s="34"/>
      <c r="AC25" s="34"/>
      <c r="AD25" s="34"/>
      <c r="AE25" s="34"/>
    </row>
    <row r="26" spans="1:31" s="2" customFormat="1" ht="18" customHeight="1">
      <c r="A26" s="34"/>
      <c r="B26" s="39"/>
      <c r="C26" s="34"/>
      <c r="D26" s="34"/>
      <c r="E26" s="110" t="s">
        <v>36</v>
      </c>
      <c r="F26" s="34"/>
      <c r="G26" s="34"/>
      <c r="H26" s="34"/>
      <c r="I26" s="120" t="s">
        <v>27</v>
      </c>
      <c r="J26" s="110" t="s">
        <v>1</v>
      </c>
      <c r="K26" s="34"/>
      <c r="L26" s="51"/>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34"/>
      <c r="J27" s="34"/>
      <c r="K27" s="34"/>
      <c r="L27" s="51"/>
      <c r="S27" s="34"/>
      <c r="T27" s="34"/>
      <c r="U27" s="34"/>
      <c r="V27" s="34"/>
      <c r="W27" s="34"/>
      <c r="X27" s="34"/>
      <c r="Y27" s="34"/>
      <c r="Z27" s="34"/>
      <c r="AA27" s="34"/>
      <c r="AB27" s="34"/>
      <c r="AC27" s="34"/>
      <c r="AD27" s="34"/>
      <c r="AE27" s="34"/>
    </row>
    <row r="28" spans="1:31" s="2" customFormat="1" ht="12" customHeight="1">
      <c r="A28" s="34"/>
      <c r="B28" s="39"/>
      <c r="C28" s="34"/>
      <c r="D28" s="120" t="s">
        <v>37</v>
      </c>
      <c r="E28" s="34"/>
      <c r="F28" s="34"/>
      <c r="G28" s="34"/>
      <c r="H28" s="34"/>
      <c r="I28" s="34"/>
      <c r="J28" s="34"/>
      <c r="K28" s="34"/>
      <c r="L28" s="51"/>
      <c r="S28" s="34"/>
      <c r="T28" s="34"/>
      <c r="U28" s="34"/>
      <c r="V28" s="34"/>
      <c r="W28" s="34"/>
      <c r="X28" s="34"/>
      <c r="Y28" s="34"/>
      <c r="Z28" s="34"/>
      <c r="AA28" s="34"/>
      <c r="AB28" s="34"/>
      <c r="AC28" s="34"/>
      <c r="AD28" s="34"/>
      <c r="AE28" s="34"/>
    </row>
    <row r="29" spans="1:31" s="8" customFormat="1" ht="71.25" customHeight="1">
      <c r="A29" s="122"/>
      <c r="B29" s="123"/>
      <c r="C29" s="122"/>
      <c r="D29" s="122"/>
      <c r="E29" s="332" t="s">
        <v>38</v>
      </c>
      <c r="F29" s="332"/>
      <c r="G29" s="332"/>
      <c r="H29" s="332"/>
      <c r="I29" s="122"/>
      <c r="J29" s="122"/>
      <c r="K29" s="122"/>
      <c r="L29" s="124"/>
      <c r="S29" s="122"/>
      <c r="T29" s="122"/>
      <c r="U29" s="122"/>
      <c r="V29" s="122"/>
      <c r="W29" s="122"/>
      <c r="X29" s="122"/>
      <c r="Y29" s="122"/>
      <c r="Z29" s="122"/>
      <c r="AA29" s="122"/>
      <c r="AB29" s="122"/>
      <c r="AC29" s="122"/>
      <c r="AD29" s="122"/>
      <c r="AE29" s="122"/>
    </row>
    <row r="30" spans="1:31" s="2" customFormat="1" ht="6.95" customHeight="1">
      <c r="A30" s="34"/>
      <c r="B30" s="39"/>
      <c r="C30" s="34"/>
      <c r="D30" s="34"/>
      <c r="E30" s="34"/>
      <c r="F30" s="34"/>
      <c r="G30" s="34"/>
      <c r="H30" s="34"/>
      <c r="I30" s="34"/>
      <c r="J30" s="34"/>
      <c r="K30" s="34"/>
      <c r="L30" s="51"/>
      <c r="S30" s="34"/>
      <c r="T30" s="34"/>
      <c r="U30" s="34"/>
      <c r="V30" s="34"/>
      <c r="W30" s="34"/>
      <c r="X30" s="34"/>
      <c r="Y30" s="34"/>
      <c r="Z30" s="34"/>
      <c r="AA30" s="34"/>
      <c r="AB30" s="34"/>
      <c r="AC30" s="34"/>
      <c r="AD30" s="34"/>
      <c r="AE30" s="34"/>
    </row>
    <row r="31" spans="1:31" s="2" customFormat="1" ht="6.95" customHeight="1">
      <c r="A31" s="34"/>
      <c r="B31" s="39"/>
      <c r="C31" s="34"/>
      <c r="D31" s="125"/>
      <c r="E31" s="125"/>
      <c r="F31" s="125"/>
      <c r="G31" s="125"/>
      <c r="H31" s="125"/>
      <c r="I31" s="125"/>
      <c r="J31" s="125"/>
      <c r="K31" s="125"/>
      <c r="L31" s="51"/>
      <c r="S31" s="34"/>
      <c r="T31" s="34"/>
      <c r="U31" s="34"/>
      <c r="V31" s="34"/>
      <c r="W31" s="34"/>
      <c r="X31" s="34"/>
      <c r="Y31" s="34"/>
      <c r="Z31" s="34"/>
      <c r="AA31" s="34"/>
      <c r="AB31" s="34"/>
      <c r="AC31" s="34"/>
      <c r="AD31" s="34"/>
      <c r="AE31" s="34"/>
    </row>
    <row r="32" spans="1:31" s="2" customFormat="1" ht="25.35" customHeight="1">
      <c r="A32" s="34"/>
      <c r="B32" s="39"/>
      <c r="C32" s="34"/>
      <c r="D32" s="126" t="s">
        <v>39</v>
      </c>
      <c r="E32" s="34"/>
      <c r="F32" s="34"/>
      <c r="G32" s="34"/>
      <c r="H32" s="34"/>
      <c r="I32" s="34"/>
      <c r="J32" s="127">
        <f>ROUND(J126, 2)</f>
        <v>0</v>
      </c>
      <c r="K32" s="34"/>
      <c r="L32" s="51"/>
      <c r="S32" s="34"/>
      <c r="T32" s="34"/>
      <c r="U32" s="34"/>
      <c r="V32" s="34"/>
      <c r="W32" s="34"/>
      <c r="X32" s="34"/>
      <c r="Y32" s="34"/>
      <c r="Z32" s="34"/>
      <c r="AA32" s="34"/>
      <c r="AB32" s="34"/>
      <c r="AC32" s="34"/>
      <c r="AD32" s="34"/>
      <c r="AE32" s="34"/>
    </row>
    <row r="33" spans="1:31" s="2" customFormat="1" ht="6.95" customHeight="1">
      <c r="A33" s="34"/>
      <c r="B33" s="39"/>
      <c r="C33" s="34"/>
      <c r="D33" s="125"/>
      <c r="E33" s="125"/>
      <c r="F33" s="125"/>
      <c r="G33" s="125"/>
      <c r="H33" s="125"/>
      <c r="I33" s="125"/>
      <c r="J33" s="125"/>
      <c r="K33" s="125"/>
      <c r="L33" s="51"/>
      <c r="S33" s="34"/>
      <c r="T33" s="34"/>
      <c r="U33" s="34"/>
      <c r="V33" s="34"/>
      <c r="W33" s="34"/>
      <c r="X33" s="34"/>
      <c r="Y33" s="34"/>
      <c r="Z33" s="34"/>
      <c r="AA33" s="34"/>
      <c r="AB33" s="34"/>
      <c r="AC33" s="34"/>
      <c r="AD33" s="34"/>
      <c r="AE33" s="34"/>
    </row>
    <row r="34" spans="1:31" s="2" customFormat="1" ht="14.45" customHeight="1">
      <c r="A34" s="34"/>
      <c r="B34" s="39"/>
      <c r="C34" s="34"/>
      <c r="D34" s="34"/>
      <c r="E34" s="34"/>
      <c r="F34" s="128" t="s">
        <v>41</v>
      </c>
      <c r="G34" s="34"/>
      <c r="H34" s="34"/>
      <c r="I34" s="128" t="s">
        <v>40</v>
      </c>
      <c r="J34" s="128" t="s">
        <v>42</v>
      </c>
      <c r="K34" s="34"/>
      <c r="L34" s="51"/>
      <c r="S34" s="34"/>
      <c r="T34" s="34"/>
      <c r="U34" s="34"/>
      <c r="V34" s="34"/>
      <c r="W34" s="34"/>
      <c r="X34" s="34"/>
      <c r="Y34" s="34"/>
      <c r="Z34" s="34"/>
      <c r="AA34" s="34"/>
      <c r="AB34" s="34"/>
      <c r="AC34" s="34"/>
      <c r="AD34" s="34"/>
      <c r="AE34" s="34"/>
    </row>
    <row r="35" spans="1:31" s="2" customFormat="1" ht="14.45" customHeight="1">
      <c r="A35" s="34"/>
      <c r="B35" s="39"/>
      <c r="C35" s="34"/>
      <c r="D35" s="129" t="s">
        <v>43</v>
      </c>
      <c r="E35" s="120" t="s">
        <v>44</v>
      </c>
      <c r="F35" s="130">
        <f>ROUND((SUM(BE126:BE505)),  2)</f>
        <v>0</v>
      </c>
      <c r="G35" s="34"/>
      <c r="H35" s="34"/>
      <c r="I35" s="131">
        <v>0.21</v>
      </c>
      <c r="J35" s="130">
        <f>ROUND(((SUM(BE126:BE505))*I35),  2)</f>
        <v>0</v>
      </c>
      <c r="K35" s="34"/>
      <c r="L35" s="51"/>
      <c r="S35" s="34"/>
      <c r="T35" s="34"/>
      <c r="U35" s="34"/>
      <c r="V35" s="34"/>
      <c r="W35" s="34"/>
      <c r="X35" s="34"/>
      <c r="Y35" s="34"/>
      <c r="Z35" s="34"/>
      <c r="AA35" s="34"/>
      <c r="AB35" s="34"/>
      <c r="AC35" s="34"/>
      <c r="AD35" s="34"/>
      <c r="AE35" s="34"/>
    </row>
    <row r="36" spans="1:31" s="2" customFormat="1" ht="14.45" customHeight="1">
      <c r="A36" s="34"/>
      <c r="B36" s="39"/>
      <c r="C36" s="34"/>
      <c r="D36" s="34"/>
      <c r="E36" s="120" t="s">
        <v>45</v>
      </c>
      <c r="F36" s="130">
        <f>ROUND((SUM(BF126:BF505)),  2)</f>
        <v>0</v>
      </c>
      <c r="G36" s="34"/>
      <c r="H36" s="34"/>
      <c r="I36" s="131">
        <v>0.15</v>
      </c>
      <c r="J36" s="130">
        <f>ROUND(((SUM(BF126:BF505))*I36),  2)</f>
        <v>0</v>
      </c>
      <c r="K36" s="34"/>
      <c r="L36" s="51"/>
      <c r="S36" s="34"/>
      <c r="T36" s="34"/>
      <c r="U36" s="34"/>
      <c r="V36" s="34"/>
      <c r="W36" s="34"/>
      <c r="X36" s="34"/>
      <c r="Y36" s="34"/>
      <c r="Z36" s="34"/>
      <c r="AA36" s="34"/>
      <c r="AB36" s="34"/>
      <c r="AC36" s="34"/>
      <c r="AD36" s="34"/>
      <c r="AE36" s="34"/>
    </row>
    <row r="37" spans="1:31" s="2" customFormat="1" ht="14.45" hidden="1" customHeight="1">
      <c r="A37" s="34"/>
      <c r="B37" s="39"/>
      <c r="C37" s="34"/>
      <c r="D37" s="34"/>
      <c r="E37" s="120" t="s">
        <v>46</v>
      </c>
      <c r="F37" s="130">
        <f>ROUND((SUM(BG126:BG505)),  2)</f>
        <v>0</v>
      </c>
      <c r="G37" s="34"/>
      <c r="H37" s="34"/>
      <c r="I37" s="131">
        <v>0.21</v>
      </c>
      <c r="J37" s="130">
        <f>0</f>
        <v>0</v>
      </c>
      <c r="K37" s="34"/>
      <c r="L37" s="51"/>
      <c r="S37" s="34"/>
      <c r="T37" s="34"/>
      <c r="U37" s="34"/>
      <c r="V37" s="34"/>
      <c r="W37" s="34"/>
      <c r="X37" s="34"/>
      <c r="Y37" s="34"/>
      <c r="Z37" s="34"/>
      <c r="AA37" s="34"/>
      <c r="AB37" s="34"/>
      <c r="AC37" s="34"/>
      <c r="AD37" s="34"/>
      <c r="AE37" s="34"/>
    </row>
    <row r="38" spans="1:31" s="2" customFormat="1" ht="14.45" hidden="1" customHeight="1">
      <c r="A38" s="34"/>
      <c r="B38" s="39"/>
      <c r="C38" s="34"/>
      <c r="D38" s="34"/>
      <c r="E38" s="120" t="s">
        <v>47</v>
      </c>
      <c r="F38" s="130">
        <f>ROUND((SUM(BH126:BH505)),  2)</f>
        <v>0</v>
      </c>
      <c r="G38" s="34"/>
      <c r="H38" s="34"/>
      <c r="I38" s="131">
        <v>0.15</v>
      </c>
      <c r="J38" s="130">
        <f>0</f>
        <v>0</v>
      </c>
      <c r="K38" s="34"/>
      <c r="L38" s="51"/>
      <c r="S38" s="34"/>
      <c r="T38" s="34"/>
      <c r="U38" s="34"/>
      <c r="V38" s="34"/>
      <c r="W38" s="34"/>
      <c r="X38" s="34"/>
      <c r="Y38" s="34"/>
      <c r="Z38" s="34"/>
      <c r="AA38" s="34"/>
      <c r="AB38" s="34"/>
      <c r="AC38" s="34"/>
      <c r="AD38" s="34"/>
      <c r="AE38" s="34"/>
    </row>
    <row r="39" spans="1:31" s="2" customFormat="1" ht="14.45" hidden="1" customHeight="1">
      <c r="A39" s="34"/>
      <c r="B39" s="39"/>
      <c r="C39" s="34"/>
      <c r="D39" s="34"/>
      <c r="E39" s="120" t="s">
        <v>48</v>
      </c>
      <c r="F39" s="130">
        <f>ROUND((SUM(BI126:BI505)),  2)</f>
        <v>0</v>
      </c>
      <c r="G39" s="34"/>
      <c r="H39" s="34"/>
      <c r="I39" s="131">
        <v>0</v>
      </c>
      <c r="J39" s="130">
        <f>0</f>
        <v>0</v>
      </c>
      <c r="K39" s="34"/>
      <c r="L39" s="51"/>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2" customFormat="1" ht="25.35" customHeight="1">
      <c r="A41" s="34"/>
      <c r="B41" s="39"/>
      <c r="C41" s="132"/>
      <c r="D41" s="133" t="s">
        <v>49</v>
      </c>
      <c r="E41" s="134"/>
      <c r="F41" s="134"/>
      <c r="G41" s="135" t="s">
        <v>50</v>
      </c>
      <c r="H41" s="136" t="s">
        <v>51</v>
      </c>
      <c r="I41" s="134"/>
      <c r="J41" s="137">
        <f>SUM(J32:J39)</f>
        <v>0</v>
      </c>
      <c r="K41" s="138"/>
      <c r="L41" s="51"/>
      <c r="S41" s="34"/>
      <c r="T41" s="34"/>
      <c r="U41" s="34"/>
      <c r="V41" s="34"/>
      <c r="W41" s="34"/>
      <c r="X41" s="34"/>
      <c r="Y41" s="34"/>
      <c r="Z41" s="34"/>
      <c r="AA41" s="34"/>
      <c r="AB41" s="34"/>
      <c r="AC41" s="34"/>
      <c r="AD41" s="34"/>
      <c r="AE41" s="34"/>
    </row>
    <row r="42" spans="1:31" s="2" customFormat="1" ht="14.4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1:31" s="1" customFormat="1" ht="14.45" customHeight="1">
      <c r="B43" s="20"/>
      <c r="L43" s="20"/>
    </row>
    <row r="44" spans="1:31" s="1" customFormat="1" ht="14.45" customHeight="1">
      <c r="B44" s="20"/>
      <c r="L44" s="20"/>
    </row>
    <row r="45" spans="1:31" s="1" customFormat="1" ht="14.45" customHeight="1">
      <c r="B45" s="20"/>
      <c r="L45" s="20"/>
    </row>
    <row r="46" spans="1:31" s="1" customFormat="1" ht="14.45" customHeight="1">
      <c r="B46" s="20"/>
      <c r="L46" s="20"/>
    </row>
    <row r="47" spans="1:31" s="1" customFormat="1" ht="14.45" customHeight="1">
      <c r="B47" s="20"/>
      <c r="L47" s="20"/>
    </row>
    <row r="48" spans="1:31" s="1" customFormat="1" ht="14.45" customHeight="1">
      <c r="B48" s="20"/>
      <c r="L48" s="20"/>
    </row>
    <row r="49" spans="1:31" s="1" customFormat="1" ht="14.45" customHeight="1">
      <c r="B49" s="20"/>
      <c r="L49" s="20"/>
    </row>
    <row r="50" spans="1:31" s="2" customFormat="1" ht="14.45" customHeight="1">
      <c r="B50" s="51"/>
      <c r="D50" s="139" t="s">
        <v>52</v>
      </c>
      <c r="E50" s="140"/>
      <c r="F50" s="140"/>
      <c r="G50" s="139" t="s">
        <v>53</v>
      </c>
      <c r="H50" s="140"/>
      <c r="I50" s="140"/>
      <c r="J50" s="140"/>
      <c r="K50" s="140"/>
      <c r="L50" s="51"/>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4"/>
      <c r="B61" s="39"/>
      <c r="C61" s="34"/>
      <c r="D61" s="141" t="s">
        <v>54</v>
      </c>
      <c r="E61" s="142"/>
      <c r="F61" s="143" t="s">
        <v>55</v>
      </c>
      <c r="G61" s="141" t="s">
        <v>54</v>
      </c>
      <c r="H61" s="142"/>
      <c r="I61" s="142"/>
      <c r="J61" s="144" t="s">
        <v>55</v>
      </c>
      <c r="K61" s="142"/>
      <c r="L61" s="51"/>
      <c r="S61" s="34"/>
      <c r="T61" s="34"/>
      <c r="U61" s="34"/>
      <c r="V61" s="34"/>
      <c r="W61" s="34"/>
      <c r="X61" s="34"/>
      <c r="Y61" s="34"/>
      <c r="Z61" s="34"/>
      <c r="AA61" s="34"/>
      <c r="AB61" s="34"/>
      <c r="AC61" s="34"/>
      <c r="AD61" s="34"/>
      <c r="AE61" s="34"/>
    </row>
    <row r="62" spans="1:31" ht="11.25">
      <c r="B62" s="20"/>
      <c r="L62" s="20"/>
    </row>
    <row r="63" spans="1:31" ht="11.25">
      <c r="B63" s="20"/>
      <c r="L63" s="20"/>
    </row>
    <row r="64" spans="1:31" ht="11.25">
      <c r="B64" s="20"/>
      <c r="L64" s="20"/>
    </row>
    <row r="65" spans="1:31" s="2" customFormat="1" ht="12.75">
      <c r="A65" s="34"/>
      <c r="B65" s="39"/>
      <c r="C65" s="34"/>
      <c r="D65" s="139" t="s">
        <v>56</v>
      </c>
      <c r="E65" s="145"/>
      <c r="F65" s="145"/>
      <c r="G65" s="139" t="s">
        <v>57</v>
      </c>
      <c r="H65" s="145"/>
      <c r="I65" s="145"/>
      <c r="J65" s="145"/>
      <c r="K65" s="145"/>
      <c r="L65" s="51"/>
      <c r="S65" s="34"/>
      <c r="T65" s="34"/>
      <c r="U65" s="34"/>
      <c r="V65" s="34"/>
      <c r="W65" s="34"/>
      <c r="X65" s="34"/>
      <c r="Y65" s="34"/>
      <c r="Z65" s="34"/>
      <c r="AA65" s="34"/>
      <c r="AB65" s="34"/>
      <c r="AC65" s="34"/>
      <c r="AD65" s="34"/>
      <c r="AE65" s="34"/>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4"/>
      <c r="B76" s="39"/>
      <c r="C76" s="34"/>
      <c r="D76" s="141" t="s">
        <v>54</v>
      </c>
      <c r="E76" s="142"/>
      <c r="F76" s="143" t="s">
        <v>55</v>
      </c>
      <c r="G76" s="141" t="s">
        <v>54</v>
      </c>
      <c r="H76" s="142"/>
      <c r="I76" s="142"/>
      <c r="J76" s="144" t="s">
        <v>55</v>
      </c>
      <c r="K76" s="142"/>
      <c r="L76" s="51"/>
      <c r="S76" s="34"/>
      <c r="T76" s="34"/>
      <c r="U76" s="34"/>
      <c r="V76" s="34"/>
      <c r="W76" s="34"/>
      <c r="X76" s="34"/>
      <c r="Y76" s="34"/>
      <c r="Z76" s="34"/>
      <c r="AA76" s="34"/>
      <c r="AB76" s="34"/>
      <c r="AC76" s="34"/>
      <c r="AD76" s="34"/>
      <c r="AE76" s="34"/>
    </row>
    <row r="77" spans="1:31" s="2" customFormat="1" ht="14.45" customHeight="1">
      <c r="A77" s="34"/>
      <c r="B77" s="146"/>
      <c r="C77" s="147"/>
      <c r="D77" s="147"/>
      <c r="E77" s="147"/>
      <c r="F77" s="147"/>
      <c r="G77" s="147"/>
      <c r="H77" s="147"/>
      <c r="I77" s="147"/>
      <c r="J77" s="147"/>
      <c r="K77" s="147"/>
      <c r="L77" s="51"/>
      <c r="S77" s="34"/>
      <c r="T77" s="34"/>
      <c r="U77" s="34"/>
      <c r="V77" s="34"/>
      <c r="W77" s="34"/>
      <c r="X77" s="34"/>
      <c r="Y77" s="34"/>
      <c r="Z77" s="34"/>
      <c r="AA77" s="34"/>
      <c r="AB77" s="34"/>
      <c r="AC77" s="34"/>
      <c r="AD77" s="34"/>
      <c r="AE77" s="34"/>
    </row>
    <row r="81" spans="1:31" s="2" customFormat="1" ht="6.95" customHeight="1">
      <c r="A81" s="34"/>
      <c r="B81" s="148"/>
      <c r="C81" s="149"/>
      <c r="D81" s="149"/>
      <c r="E81" s="149"/>
      <c r="F81" s="149"/>
      <c r="G81" s="149"/>
      <c r="H81" s="149"/>
      <c r="I81" s="149"/>
      <c r="J81" s="149"/>
      <c r="K81" s="149"/>
      <c r="L81" s="51"/>
      <c r="S81" s="34"/>
      <c r="T81" s="34"/>
      <c r="U81" s="34"/>
      <c r="V81" s="34"/>
      <c r="W81" s="34"/>
      <c r="X81" s="34"/>
      <c r="Y81" s="34"/>
      <c r="Z81" s="34"/>
      <c r="AA81" s="34"/>
      <c r="AB81" s="34"/>
      <c r="AC81" s="34"/>
      <c r="AD81" s="34"/>
      <c r="AE81" s="34"/>
    </row>
    <row r="82" spans="1:31" s="2" customFormat="1" ht="24.95" customHeight="1">
      <c r="A82" s="34"/>
      <c r="B82" s="35"/>
      <c r="C82" s="23" t="s">
        <v>157</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33" t="str">
        <f>E7</f>
        <v>Příprava Území-Lokalita Petra Cingra ve Starém Bohumíně</v>
      </c>
      <c r="F85" s="334"/>
      <c r="G85" s="334"/>
      <c r="H85" s="334"/>
      <c r="I85" s="36"/>
      <c r="J85" s="36"/>
      <c r="K85" s="36"/>
      <c r="L85" s="51"/>
      <c r="S85" s="34"/>
      <c r="T85" s="34"/>
      <c r="U85" s="34"/>
      <c r="V85" s="34"/>
      <c r="W85" s="34"/>
      <c r="X85" s="34"/>
      <c r="Y85" s="34"/>
      <c r="Z85" s="34"/>
      <c r="AA85" s="34"/>
      <c r="AB85" s="34"/>
      <c r="AC85" s="34"/>
      <c r="AD85" s="34"/>
      <c r="AE85" s="34"/>
    </row>
    <row r="86" spans="1:31" s="1" customFormat="1" ht="12" customHeight="1">
      <c r="B86" s="21"/>
      <c r="C86" s="29" t="s">
        <v>153</v>
      </c>
      <c r="D86" s="22"/>
      <c r="E86" s="22"/>
      <c r="F86" s="22"/>
      <c r="G86" s="22"/>
      <c r="H86" s="22"/>
      <c r="I86" s="22"/>
      <c r="J86" s="22"/>
      <c r="K86" s="22"/>
      <c r="L86" s="20"/>
    </row>
    <row r="87" spans="1:31" s="2" customFormat="1" ht="16.5" customHeight="1">
      <c r="A87" s="34"/>
      <c r="B87" s="35"/>
      <c r="C87" s="36"/>
      <c r="D87" s="36"/>
      <c r="E87" s="333" t="s">
        <v>154</v>
      </c>
      <c r="F87" s="335"/>
      <c r="G87" s="335"/>
      <c r="H87" s="335"/>
      <c r="I87" s="36"/>
      <c r="J87" s="36"/>
      <c r="K87" s="36"/>
      <c r="L87" s="51"/>
      <c r="S87" s="34"/>
      <c r="T87" s="34"/>
      <c r="U87" s="34"/>
      <c r="V87" s="34"/>
      <c r="W87" s="34"/>
      <c r="X87" s="34"/>
      <c r="Y87" s="34"/>
      <c r="Z87" s="34"/>
      <c r="AA87" s="34"/>
      <c r="AB87" s="34"/>
      <c r="AC87" s="34"/>
      <c r="AD87" s="34"/>
      <c r="AE87" s="34"/>
    </row>
    <row r="88" spans="1:31" s="2" customFormat="1" ht="12" customHeight="1">
      <c r="A88" s="34"/>
      <c r="B88" s="35"/>
      <c r="C88" s="29" t="s">
        <v>155</v>
      </c>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6.5" customHeight="1">
      <c r="A89" s="34"/>
      <c r="B89" s="35"/>
      <c r="C89" s="36"/>
      <c r="D89" s="36"/>
      <c r="E89" s="286" t="str">
        <f>E11</f>
        <v>30 - Dešťová kanalizace</v>
      </c>
      <c r="F89" s="335"/>
      <c r="G89" s="335"/>
      <c r="H89" s="335"/>
      <c r="I89" s="36"/>
      <c r="J89" s="36"/>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2" customHeight="1">
      <c r="A91" s="34"/>
      <c r="B91" s="35"/>
      <c r="C91" s="29" t="s">
        <v>20</v>
      </c>
      <c r="D91" s="36"/>
      <c r="E91" s="36"/>
      <c r="F91" s="27" t="str">
        <f>F14</f>
        <v xml:space="preserve"> </v>
      </c>
      <c r="G91" s="36"/>
      <c r="H91" s="36"/>
      <c r="I91" s="29" t="s">
        <v>22</v>
      </c>
      <c r="J91" s="66" t="str">
        <f>IF(J14="","",J14)</f>
        <v>4. 5. 2021</v>
      </c>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15.2" customHeight="1">
      <c r="A93" s="34"/>
      <c r="B93" s="35"/>
      <c r="C93" s="29" t="s">
        <v>24</v>
      </c>
      <c r="D93" s="36"/>
      <c r="E93" s="36"/>
      <c r="F93" s="27" t="str">
        <f>E17</f>
        <v>Město Bohumín</v>
      </c>
      <c r="G93" s="36"/>
      <c r="H93" s="36"/>
      <c r="I93" s="29" t="s">
        <v>30</v>
      </c>
      <c r="J93" s="32" t="str">
        <f>E23</f>
        <v>SPAN s. r. o.</v>
      </c>
      <c r="K93" s="36"/>
      <c r="L93" s="51"/>
      <c r="S93" s="34"/>
      <c r="T93" s="34"/>
      <c r="U93" s="34"/>
      <c r="V93" s="34"/>
      <c r="W93" s="34"/>
      <c r="X93" s="34"/>
      <c r="Y93" s="34"/>
      <c r="Z93" s="34"/>
      <c r="AA93" s="34"/>
      <c r="AB93" s="34"/>
      <c r="AC93" s="34"/>
      <c r="AD93" s="34"/>
      <c r="AE93" s="34"/>
    </row>
    <row r="94" spans="1:31" s="2" customFormat="1" ht="15.2" customHeight="1">
      <c r="A94" s="34"/>
      <c r="B94" s="35"/>
      <c r="C94" s="29" t="s">
        <v>28</v>
      </c>
      <c r="D94" s="36"/>
      <c r="E94" s="36"/>
      <c r="F94" s="27" t="str">
        <f>IF(E20="","",E20)</f>
        <v>Vyplň údaj</v>
      </c>
      <c r="G94" s="36"/>
      <c r="H94" s="36"/>
      <c r="I94" s="29" t="s">
        <v>34</v>
      </c>
      <c r="J94" s="32" t="str">
        <f>E26</f>
        <v>Ladislav Pekárek</v>
      </c>
      <c r="K94" s="36"/>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31" s="2" customFormat="1" ht="29.25" customHeight="1">
      <c r="A96" s="34"/>
      <c r="B96" s="35"/>
      <c r="C96" s="150" t="s">
        <v>158</v>
      </c>
      <c r="D96" s="151"/>
      <c r="E96" s="151"/>
      <c r="F96" s="151"/>
      <c r="G96" s="151"/>
      <c r="H96" s="151"/>
      <c r="I96" s="151"/>
      <c r="J96" s="152" t="s">
        <v>159</v>
      </c>
      <c r="K96" s="151"/>
      <c r="L96" s="51"/>
      <c r="S96" s="34"/>
      <c r="T96" s="34"/>
      <c r="U96" s="34"/>
      <c r="V96" s="34"/>
      <c r="W96" s="34"/>
      <c r="X96" s="34"/>
      <c r="Y96" s="34"/>
      <c r="Z96" s="34"/>
      <c r="AA96" s="34"/>
      <c r="AB96" s="34"/>
      <c r="AC96" s="34"/>
      <c r="AD96" s="34"/>
      <c r="AE96" s="34"/>
    </row>
    <row r="97" spans="1:47"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47" s="2" customFormat="1" ht="22.9" customHeight="1">
      <c r="A98" s="34"/>
      <c r="B98" s="35"/>
      <c r="C98" s="153" t="s">
        <v>160</v>
      </c>
      <c r="D98" s="36"/>
      <c r="E98" s="36"/>
      <c r="F98" s="36"/>
      <c r="G98" s="36"/>
      <c r="H98" s="36"/>
      <c r="I98" s="36"/>
      <c r="J98" s="84">
        <f>J126</f>
        <v>0</v>
      </c>
      <c r="K98" s="36"/>
      <c r="L98" s="51"/>
      <c r="S98" s="34"/>
      <c r="T98" s="34"/>
      <c r="U98" s="34"/>
      <c r="V98" s="34"/>
      <c r="W98" s="34"/>
      <c r="X98" s="34"/>
      <c r="Y98" s="34"/>
      <c r="Z98" s="34"/>
      <c r="AA98" s="34"/>
      <c r="AB98" s="34"/>
      <c r="AC98" s="34"/>
      <c r="AD98" s="34"/>
      <c r="AE98" s="34"/>
      <c r="AU98" s="17" t="s">
        <v>161</v>
      </c>
    </row>
    <row r="99" spans="1:47" s="9" customFormat="1" ht="24.95" customHeight="1">
      <c r="B99" s="154"/>
      <c r="C99" s="155"/>
      <c r="D99" s="156" t="s">
        <v>162</v>
      </c>
      <c r="E99" s="157"/>
      <c r="F99" s="157"/>
      <c r="G99" s="157"/>
      <c r="H99" s="157"/>
      <c r="I99" s="157"/>
      <c r="J99" s="158">
        <f>J127</f>
        <v>0</v>
      </c>
      <c r="K99" s="155"/>
      <c r="L99" s="159"/>
    </row>
    <row r="100" spans="1:47" s="9" customFormat="1" ht="24.95" customHeight="1">
      <c r="B100" s="154"/>
      <c r="C100" s="155"/>
      <c r="D100" s="156" t="s">
        <v>163</v>
      </c>
      <c r="E100" s="157"/>
      <c r="F100" s="157"/>
      <c r="G100" s="157"/>
      <c r="H100" s="157"/>
      <c r="I100" s="157"/>
      <c r="J100" s="158">
        <f>J364</f>
        <v>0</v>
      </c>
      <c r="K100" s="155"/>
      <c r="L100" s="159"/>
    </row>
    <row r="101" spans="1:47" s="9" customFormat="1" ht="24.95" customHeight="1">
      <c r="B101" s="154"/>
      <c r="C101" s="155"/>
      <c r="D101" s="156" t="s">
        <v>164</v>
      </c>
      <c r="E101" s="157"/>
      <c r="F101" s="157"/>
      <c r="G101" s="157"/>
      <c r="H101" s="157"/>
      <c r="I101" s="157"/>
      <c r="J101" s="158">
        <f>J420</f>
        <v>0</v>
      </c>
      <c r="K101" s="155"/>
      <c r="L101" s="159"/>
    </row>
    <row r="102" spans="1:47" s="9" customFormat="1" ht="24.95" customHeight="1">
      <c r="B102" s="154"/>
      <c r="C102" s="155"/>
      <c r="D102" s="156" t="s">
        <v>165</v>
      </c>
      <c r="E102" s="157"/>
      <c r="F102" s="157"/>
      <c r="G102" s="157"/>
      <c r="H102" s="157"/>
      <c r="I102" s="157"/>
      <c r="J102" s="158">
        <f>J444</f>
        <v>0</v>
      </c>
      <c r="K102" s="155"/>
      <c r="L102" s="159"/>
    </row>
    <row r="103" spans="1:47" s="9" customFormat="1" ht="24.95" customHeight="1">
      <c r="B103" s="154"/>
      <c r="C103" s="155"/>
      <c r="D103" s="156" t="s">
        <v>166</v>
      </c>
      <c r="E103" s="157"/>
      <c r="F103" s="157"/>
      <c r="G103" s="157"/>
      <c r="H103" s="157"/>
      <c r="I103" s="157"/>
      <c r="J103" s="158">
        <f>J501</f>
        <v>0</v>
      </c>
      <c r="K103" s="155"/>
      <c r="L103" s="159"/>
    </row>
    <row r="104" spans="1:47" s="9" customFormat="1" ht="24.95" customHeight="1">
      <c r="B104" s="154"/>
      <c r="C104" s="155"/>
      <c r="D104" s="156" t="s">
        <v>167</v>
      </c>
      <c r="E104" s="157"/>
      <c r="F104" s="157"/>
      <c r="G104" s="157"/>
      <c r="H104" s="157"/>
      <c r="I104" s="157"/>
      <c r="J104" s="158">
        <f>J504</f>
        <v>0</v>
      </c>
      <c r="K104" s="155"/>
      <c r="L104" s="159"/>
    </row>
    <row r="105" spans="1:47" s="2" customFormat="1" ht="21.75" customHeight="1">
      <c r="A105" s="34"/>
      <c r="B105" s="35"/>
      <c r="C105" s="36"/>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47" s="2" customFormat="1" ht="6.95" customHeight="1">
      <c r="A106" s="34"/>
      <c r="B106" s="54"/>
      <c r="C106" s="55"/>
      <c r="D106" s="55"/>
      <c r="E106" s="55"/>
      <c r="F106" s="55"/>
      <c r="G106" s="55"/>
      <c r="H106" s="55"/>
      <c r="I106" s="55"/>
      <c r="J106" s="55"/>
      <c r="K106" s="55"/>
      <c r="L106" s="51"/>
      <c r="S106" s="34"/>
      <c r="T106" s="34"/>
      <c r="U106" s="34"/>
      <c r="V106" s="34"/>
      <c r="W106" s="34"/>
      <c r="X106" s="34"/>
      <c r="Y106" s="34"/>
      <c r="Z106" s="34"/>
      <c r="AA106" s="34"/>
      <c r="AB106" s="34"/>
      <c r="AC106" s="34"/>
      <c r="AD106" s="34"/>
      <c r="AE106" s="34"/>
    </row>
    <row r="110" spans="1:47" s="2" customFormat="1" ht="6.95" customHeight="1">
      <c r="A110" s="34"/>
      <c r="B110" s="56"/>
      <c r="C110" s="57"/>
      <c r="D110" s="57"/>
      <c r="E110" s="57"/>
      <c r="F110" s="57"/>
      <c r="G110" s="57"/>
      <c r="H110" s="57"/>
      <c r="I110" s="57"/>
      <c r="J110" s="57"/>
      <c r="K110" s="57"/>
      <c r="L110" s="51"/>
      <c r="S110" s="34"/>
      <c r="T110" s="34"/>
      <c r="U110" s="34"/>
      <c r="V110" s="34"/>
      <c r="W110" s="34"/>
      <c r="X110" s="34"/>
      <c r="Y110" s="34"/>
      <c r="Z110" s="34"/>
      <c r="AA110" s="34"/>
      <c r="AB110" s="34"/>
      <c r="AC110" s="34"/>
      <c r="AD110" s="34"/>
      <c r="AE110" s="34"/>
    </row>
    <row r="111" spans="1:47" s="2" customFormat="1" ht="24.95" customHeight="1">
      <c r="A111" s="34"/>
      <c r="B111" s="35"/>
      <c r="C111" s="23" t="s">
        <v>168</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47" s="2" customFormat="1" ht="6.95"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65" s="2" customFormat="1" ht="12" customHeight="1">
      <c r="A113" s="34"/>
      <c r="B113" s="35"/>
      <c r="C113" s="29" t="s">
        <v>16</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65" s="2" customFormat="1" ht="16.5" customHeight="1">
      <c r="A114" s="34"/>
      <c r="B114" s="35"/>
      <c r="C114" s="36"/>
      <c r="D114" s="36"/>
      <c r="E114" s="333" t="str">
        <f>E7</f>
        <v>Příprava Území-Lokalita Petra Cingra ve Starém Bohumíně</v>
      </c>
      <c r="F114" s="334"/>
      <c r="G114" s="334"/>
      <c r="H114" s="334"/>
      <c r="I114" s="36"/>
      <c r="J114" s="36"/>
      <c r="K114" s="36"/>
      <c r="L114" s="51"/>
      <c r="S114" s="34"/>
      <c r="T114" s="34"/>
      <c r="U114" s="34"/>
      <c r="V114" s="34"/>
      <c r="W114" s="34"/>
      <c r="X114" s="34"/>
      <c r="Y114" s="34"/>
      <c r="Z114" s="34"/>
      <c r="AA114" s="34"/>
      <c r="AB114" s="34"/>
      <c r="AC114" s="34"/>
      <c r="AD114" s="34"/>
      <c r="AE114" s="34"/>
    </row>
    <row r="115" spans="1:65" s="1" customFormat="1" ht="12" customHeight="1">
      <c r="B115" s="21"/>
      <c r="C115" s="29" t="s">
        <v>153</v>
      </c>
      <c r="D115" s="22"/>
      <c r="E115" s="22"/>
      <c r="F115" s="22"/>
      <c r="G115" s="22"/>
      <c r="H115" s="22"/>
      <c r="I115" s="22"/>
      <c r="J115" s="22"/>
      <c r="K115" s="22"/>
      <c r="L115" s="20"/>
    </row>
    <row r="116" spans="1:65" s="2" customFormat="1" ht="16.5" customHeight="1">
      <c r="A116" s="34"/>
      <c r="B116" s="35"/>
      <c r="C116" s="36"/>
      <c r="D116" s="36"/>
      <c r="E116" s="333" t="s">
        <v>154</v>
      </c>
      <c r="F116" s="335"/>
      <c r="G116" s="335"/>
      <c r="H116" s="335"/>
      <c r="I116" s="36"/>
      <c r="J116" s="36"/>
      <c r="K116" s="36"/>
      <c r="L116" s="51"/>
      <c r="S116" s="34"/>
      <c r="T116" s="34"/>
      <c r="U116" s="34"/>
      <c r="V116" s="34"/>
      <c r="W116" s="34"/>
      <c r="X116" s="34"/>
      <c r="Y116" s="34"/>
      <c r="Z116" s="34"/>
      <c r="AA116" s="34"/>
      <c r="AB116" s="34"/>
      <c r="AC116" s="34"/>
      <c r="AD116" s="34"/>
      <c r="AE116" s="34"/>
    </row>
    <row r="117" spans="1:65" s="2" customFormat="1" ht="12" customHeight="1">
      <c r="A117" s="34"/>
      <c r="B117" s="35"/>
      <c r="C117" s="29" t="s">
        <v>155</v>
      </c>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65" s="2" customFormat="1" ht="16.5" customHeight="1">
      <c r="A118" s="34"/>
      <c r="B118" s="35"/>
      <c r="C118" s="36"/>
      <c r="D118" s="36"/>
      <c r="E118" s="286" t="str">
        <f>E11</f>
        <v>30 - Dešťová kanalizace</v>
      </c>
      <c r="F118" s="335"/>
      <c r="G118" s="335"/>
      <c r="H118" s="335"/>
      <c r="I118" s="36"/>
      <c r="J118" s="36"/>
      <c r="K118" s="36"/>
      <c r="L118" s="51"/>
      <c r="S118" s="34"/>
      <c r="T118" s="34"/>
      <c r="U118" s="34"/>
      <c r="V118" s="34"/>
      <c r="W118" s="34"/>
      <c r="X118" s="34"/>
      <c r="Y118" s="34"/>
      <c r="Z118" s="34"/>
      <c r="AA118" s="34"/>
      <c r="AB118" s="34"/>
      <c r="AC118" s="34"/>
      <c r="AD118" s="34"/>
      <c r="AE118" s="34"/>
    </row>
    <row r="119" spans="1:65" s="2" customFormat="1" ht="6.9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65" s="2" customFormat="1" ht="12" customHeight="1">
      <c r="A120" s="34"/>
      <c r="B120" s="35"/>
      <c r="C120" s="29" t="s">
        <v>20</v>
      </c>
      <c r="D120" s="36"/>
      <c r="E120" s="36"/>
      <c r="F120" s="27" t="str">
        <f>F14</f>
        <v xml:space="preserve"> </v>
      </c>
      <c r="G120" s="36"/>
      <c r="H120" s="36"/>
      <c r="I120" s="29" t="s">
        <v>22</v>
      </c>
      <c r="J120" s="66" t="str">
        <f>IF(J14="","",J14)</f>
        <v>4. 5. 2021</v>
      </c>
      <c r="K120" s="36"/>
      <c r="L120" s="51"/>
      <c r="S120" s="34"/>
      <c r="T120" s="34"/>
      <c r="U120" s="34"/>
      <c r="V120" s="34"/>
      <c r="W120" s="34"/>
      <c r="X120" s="34"/>
      <c r="Y120" s="34"/>
      <c r="Z120" s="34"/>
      <c r="AA120" s="34"/>
      <c r="AB120" s="34"/>
      <c r="AC120" s="34"/>
      <c r="AD120" s="34"/>
      <c r="AE120" s="34"/>
    </row>
    <row r="121" spans="1:65" s="2" customFormat="1" ht="6.95" customHeight="1">
      <c r="A121" s="34"/>
      <c r="B121" s="35"/>
      <c r="C121" s="36"/>
      <c r="D121" s="36"/>
      <c r="E121" s="36"/>
      <c r="F121" s="36"/>
      <c r="G121" s="36"/>
      <c r="H121" s="36"/>
      <c r="I121" s="36"/>
      <c r="J121" s="36"/>
      <c r="K121" s="36"/>
      <c r="L121" s="51"/>
      <c r="S121" s="34"/>
      <c r="T121" s="34"/>
      <c r="U121" s="34"/>
      <c r="V121" s="34"/>
      <c r="W121" s="34"/>
      <c r="X121" s="34"/>
      <c r="Y121" s="34"/>
      <c r="Z121" s="34"/>
      <c r="AA121" s="34"/>
      <c r="AB121" s="34"/>
      <c r="AC121" s="34"/>
      <c r="AD121" s="34"/>
      <c r="AE121" s="34"/>
    </row>
    <row r="122" spans="1:65" s="2" customFormat="1" ht="15.2" customHeight="1">
      <c r="A122" s="34"/>
      <c r="B122" s="35"/>
      <c r="C122" s="29" t="s">
        <v>24</v>
      </c>
      <c r="D122" s="36"/>
      <c r="E122" s="36"/>
      <c r="F122" s="27" t="str">
        <f>E17</f>
        <v>Město Bohumín</v>
      </c>
      <c r="G122" s="36"/>
      <c r="H122" s="36"/>
      <c r="I122" s="29" t="s">
        <v>30</v>
      </c>
      <c r="J122" s="32" t="str">
        <f>E23</f>
        <v>SPAN s. r. o.</v>
      </c>
      <c r="K122" s="36"/>
      <c r="L122" s="51"/>
      <c r="S122" s="34"/>
      <c r="T122" s="34"/>
      <c r="U122" s="34"/>
      <c r="V122" s="34"/>
      <c r="W122" s="34"/>
      <c r="X122" s="34"/>
      <c r="Y122" s="34"/>
      <c r="Z122" s="34"/>
      <c r="AA122" s="34"/>
      <c r="AB122" s="34"/>
      <c r="AC122" s="34"/>
      <c r="AD122" s="34"/>
      <c r="AE122" s="34"/>
    </row>
    <row r="123" spans="1:65" s="2" customFormat="1" ht="15.2" customHeight="1">
      <c r="A123" s="34"/>
      <c r="B123" s="35"/>
      <c r="C123" s="29" t="s">
        <v>28</v>
      </c>
      <c r="D123" s="36"/>
      <c r="E123" s="36"/>
      <c r="F123" s="27" t="str">
        <f>IF(E20="","",E20)</f>
        <v>Vyplň údaj</v>
      </c>
      <c r="G123" s="36"/>
      <c r="H123" s="36"/>
      <c r="I123" s="29" t="s">
        <v>34</v>
      </c>
      <c r="J123" s="32" t="str">
        <f>E26</f>
        <v>Ladislav Pekárek</v>
      </c>
      <c r="K123" s="36"/>
      <c r="L123" s="51"/>
      <c r="S123" s="34"/>
      <c r="T123" s="34"/>
      <c r="U123" s="34"/>
      <c r="V123" s="34"/>
      <c r="W123" s="34"/>
      <c r="X123" s="34"/>
      <c r="Y123" s="34"/>
      <c r="Z123" s="34"/>
      <c r="AA123" s="34"/>
      <c r="AB123" s="34"/>
      <c r="AC123" s="34"/>
      <c r="AD123" s="34"/>
      <c r="AE123" s="34"/>
    </row>
    <row r="124" spans="1:65" s="2" customFormat="1" ht="10.35" customHeight="1">
      <c r="A124" s="34"/>
      <c r="B124" s="35"/>
      <c r="C124" s="36"/>
      <c r="D124" s="36"/>
      <c r="E124" s="36"/>
      <c r="F124" s="36"/>
      <c r="G124" s="36"/>
      <c r="H124" s="36"/>
      <c r="I124" s="36"/>
      <c r="J124" s="36"/>
      <c r="K124" s="36"/>
      <c r="L124" s="51"/>
      <c r="S124" s="34"/>
      <c r="T124" s="34"/>
      <c r="U124" s="34"/>
      <c r="V124" s="34"/>
      <c r="W124" s="34"/>
      <c r="X124" s="34"/>
      <c r="Y124" s="34"/>
      <c r="Z124" s="34"/>
      <c r="AA124" s="34"/>
      <c r="AB124" s="34"/>
      <c r="AC124" s="34"/>
      <c r="AD124" s="34"/>
      <c r="AE124" s="34"/>
    </row>
    <row r="125" spans="1:65" s="10" customFormat="1" ht="29.25" customHeight="1">
      <c r="A125" s="160"/>
      <c r="B125" s="161"/>
      <c r="C125" s="162" t="s">
        <v>169</v>
      </c>
      <c r="D125" s="163" t="s">
        <v>64</v>
      </c>
      <c r="E125" s="163" t="s">
        <v>60</v>
      </c>
      <c r="F125" s="163" t="s">
        <v>61</v>
      </c>
      <c r="G125" s="163" t="s">
        <v>170</v>
      </c>
      <c r="H125" s="163" t="s">
        <v>171</v>
      </c>
      <c r="I125" s="163" t="s">
        <v>172</v>
      </c>
      <c r="J125" s="163" t="s">
        <v>159</v>
      </c>
      <c r="K125" s="164" t="s">
        <v>173</v>
      </c>
      <c r="L125" s="165"/>
      <c r="M125" s="75" t="s">
        <v>1</v>
      </c>
      <c r="N125" s="76" t="s">
        <v>43</v>
      </c>
      <c r="O125" s="76" t="s">
        <v>174</v>
      </c>
      <c r="P125" s="76" t="s">
        <v>175</v>
      </c>
      <c r="Q125" s="76" t="s">
        <v>176</v>
      </c>
      <c r="R125" s="76" t="s">
        <v>177</v>
      </c>
      <c r="S125" s="76" t="s">
        <v>178</v>
      </c>
      <c r="T125" s="77" t="s">
        <v>179</v>
      </c>
      <c r="U125" s="160"/>
      <c r="V125" s="160"/>
      <c r="W125" s="160"/>
      <c r="X125" s="160"/>
      <c r="Y125" s="160"/>
      <c r="Z125" s="160"/>
      <c r="AA125" s="160"/>
      <c r="AB125" s="160"/>
      <c r="AC125" s="160"/>
      <c r="AD125" s="160"/>
      <c r="AE125" s="160"/>
    </row>
    <row r="126" spans="1:65" s="2" customFormat="1" ht="22.9" customHeight="1">
      <c r="A126" s="34"/>
      <c r="B126" s="35"/>
      <c r="C126" s="82" t="s">
        <v>180</v>
      </c>
      <c r="D126" s="36"/>
      <c r="E126" s="36"/>
      <c r="F126" s="36"/>
      <c r="G126" s="36"/>
      <c r="H126" s="36"/>
      <c r="I126" s="36"/>
      <c r="J126" s="166">
        <f>BK126</f>
        <v>0</v>
      </c>
      <c r="K126" s="36"/>
      <c r="L126" s="39"/>
      <c r="M126" s="78"/>
      <c r="N126" s="167"/>
      <c r="O126" s="79"/>
      <c r="P126" s="168">
        <f>P127+P364+P420+P444+P501+P504</f>
        <v>0</v>
      </c>
      <c r="Q126" s="79"/>
      <c r="R126" s="168">
        <f>R127+R364+R420+R444+R501+R504</f>
        <v>36.465987910000003</v>
      </c>
      <c r="S126" s="79"/>
      <c r="T126" s="169">
        <f>T127+T364+T420+T444+T501+T504</f>
        <v>0</v>
      </c>
      <c r="U126" s="34"/>
      <c r="V126" s="34"/>
      <c r="W126" s="34"/>
      <c r="X126" s="34"/>
      <c r="Y126" s="34"/>
      <c r="Z126" s="34"/>
      <c r="AA126" s="34"/>
      <c r="AB126" s="34"/>
      <c r="AC126" s="34"/>
      <c r="AD126" s="34"/>
      <c r="AE126" s="34"/>
      <c r="AT126" s="17" t="s">
        <v>78</v>
      </c>
      <c r="AU126" s="17" t="s">
        <v>161</v>
      </c>
      <c r="BK126" s="170">
        <f>BK127+BK364+BK420+BK444+BK501+BK504</f>
        <v>0</v>
      </c>
    </row>
    <row r="127" spans="1:65" s="11" customFormat="1" ht="25.9" customHeight="1">
      <c r="B127" s="171"/>
      <c r="C127" s="172"/>
      <c r="D127" s="173" t="s">
        <v>78</v>
      </c>
      <c r="E127" s="174" t="s">
        <v>86</v>
      </c>
      <c r="F127" s="174" t="s">
        <v>181</v>
      </c>
      <c r="G127" s="172"/>
      <c r="H127" s="172"/>
      <c r="I127" s="175"/>
      <c r="J127" s="176">
        <f>BK127</f>
        <v>0</v>
      </c>
      <c r="K127" s="172"/>
      <c r="L127" s="177"/>
      <c r="M127" s="178"/>
      <c r="N127" s="179"/>
      <c r="O127" s="179"/>
      <c r="P127" s="180">
        <f>SUM(P128:P363)</f>
        <v>0</v>
      </c>
      <c r="Q127" s="179"/>
      <c r="R127" s="180">
        <f>SUM(R128:R363)</f>
        <v>1.5168548599999998</v>
      </c>
      <c r="S127" s="179"/>
      <c r="T127" s="181">
        <f>SUM(T128:T363)</f>
        <v>0</v>
      </c>
      <c r="AR127" s="182" t="s">
        <v>86</v>
      </c>
      <c r="AT127" s="183" t="s">
        <v>78</v>
      </c>
      <c r="AU127" s="183" t="s">
        <v>79</v>
      </c>
      <c r="AY127" s="182" t="s">
        <v>182</v>
      </c>
      <c r="BK127" s="184">
        <f>SUM(BK128:BK363)</f>
        <v>0</v>
      </c>
    </row>
    <row r="128" spans="1:65" s="2" customFormat="1" ht="49.15" customHeight="1">
      <c r="A128" s="34"/>
      <c r="B128" s="35"/>
      <c r="C128" s="185" t="s">
        <v>86</v>
      </c>
      <c r="D128" s="185" t="s">
        <v>183</v>
      </c>
      <c r="E128" s="186" t="s">
        <v>184</v>
      </c>
      <c r="F128" s="187" t="s">
        <v>185</v>
      </c>
      <c r="G128" s="188" t="s">
        <v>135</v>
      </c>
      <c r="H128" s="189">
        <v>1845.519</v>
      </c>
      <c r="I128" s="190"/>
      <c r="J128" s="191">
        <f>ROUND(I128*H128,2)</f>
        <v>0</v>
      </c>
      <c r="K128" s="187" t="s">
        <v>186</v>
      </c>
      <c r="L128" s="39"/>
      <c r="M128" s="192" t="s">
        <v>1</v>
      </c>
      <c r="N128" s="193" t="s">
        <v>44</v>
      </c>
      <c r="O128" s="71"/>
      <c r="P128" s="194">
        <f>O128*H128</f>
        <v>0</v>
      </c>
      <c r="Q128" s="194">
        <v>0</v>
      </c>
      <c r="R128" s="194">
        <f>Q128*H128</f>
        <v>0</v>
      </c>
      <c r="S128" s="194">
        <v>0</v>
      </c>
      <c r="T128" s="195">
        <f>S128*H128</f>
        <v>0</v>
      </c>
      <c r="U128" s="34"/>
      <c r="V128" s="34"/>
      <c r="W128" s="34"/>
      <c r="X128" s="34"/>
      <c r="Y128" s="34"/>
      <c r="Z128" s="34"/>
      <c r="AA128" s="34"/>
      <c r="AB128" s="34"/>
      <c r="AC128" s="34"/>
      <c r="AD128" s="34"/>
      <c r="AE128" s="34"/>
      <c r="AR128" s="196" t="s">
        <v>187</v>
      </c>
      <c r="AT128" s="196" t="s">
        <v>183</v>
      </c>
      <c r="AU128" s="196" t="s">
        <v>86</v>
      </c>
      <c r="AY128" s="17" t="s">
        <v>182</v>
      </c>
      <c r="BE128" s="197">
        <f>IF(N128="základní",J128,0)</f>
        <v>0</v>
      </c>
      <c r="BF128" s="197">
        <f>IF(N128="snížená",J128,0)</f>
        <v>0</v>
      </c>
      <c r="BG128" s="197">
        <f>IF(N128="zákl. přenesená",J128,0)</f>
        <v>0</v>
      </c>
      <c r="BH128" s="197">
        <f>IF(N128="sníž. přenesená",J128,0)</f>
        <v>0</v>
      </c>
      <c r="BI128" s="197">
        <f>IF(N128="nulová",J128,0)</f>
        <v>0</v>
      </c>
      <c r="BJ128" s="17" t="s">
        <v>86</v>
      </c>
      <c r="BK128" s="197">
        <f>ROUND(I128*H128,2)</f>
        <v>0</v>
      </c>
      <c r="BL128" s="17" t="s">
        <v>187</v>
      </c>
      <c r="BM128" s="196" t="s">
        <v>188</v>
      </c>
    </row>
    <row r="129" spans="1:51" s="2" customFormat="1" ht="48.75">
      <c r="A129" s="34"/>
      <c r="B129" s="35"/>
      <c r="C129" s="36"/>
      <c r="D129" s="198" t="s">
        <v>189</v>
      </c>
      <c r="E129" s="36"/>
      <c r="F129" s="199" t="s">
        <v>190</v>
      </c>
      <c r="G129" s="36"/>
      <c r="H129" s="36"/>
      <c r="I129" s="200"/>
      <c r="J129" s="36"/>
      <c r="K129" s="36"/>
      <c r="L129" s="39"/>
      <c r="M129" s="201"/>
      <c r="N129" s="202"/>
      <c r="O129" s="71"/>
      <c r="P129" s="71"/>
      <c r="Q129" s="71"/>
      <c r="R129" s="71"/>
      <c r="S129" s="71"/>
      <c r="T129" s="72"/>
      <c r="U129" s="34"/>
      <c r="V129" s="34"/>
      <c r="W129" s="34"/>
      <c r="X129" s="34"/>
      <c r="Y129" s="34"/>
      <c r="Z129" s="34"/>
      <c r="AA129" s="34"/>
      <c r="AB129" s="34"/>
      <c r="AC129" s="34"/>
      <c r="AD129" s="34"/>
      <c r="AE129" s="34"/>
      <c r="AT129" s="17" t="s">
        <v>189</v>
      </c>
      <c r="AU129" s="17" t="s">
        <v>86</v>
      </c>
    </row>
    <row r="130" spans="1:51" s="12" customFormat="1" ht="11.25">
      <c r="B130" s="203"/>
      <c r="C130" s="204"/>
      <c r="D130" s="198" t="s">
        <v>191</v>
      </c>
      <c r="E130" s="205" t="s">
        <v>1</v>
      </c>
      <c r="F130" s="206" t="s">
        <v>192</v>
      </c>
      <c r="G130" s="204"/>
      <c r="H130" s="205" t="s">
        <v>1</v>
      </c>
      <c r="I130" s="207"/>
      <c r="J130" s="204"/>
      <c r="K130" s="204"/>
      <c r="L130" s="208"/>
      <c r="M130" s="209"/>
      <c r="N130" s="210"/>
      <c r="O130" s="210"/>
      <c r="P130" s="210"/>
      <c r="Q130" s="210"/>
      <c r="R130" s="210"/>
      <c r="S130" s="210"/>
      <c r="T130" s="211"/>
      <c r="AT130" s="212" t="s">
        <v>191</v>
      </c>
      <c r="AU130" s="212" t="s">
        <v>86</v>
      </c>
      <c r="AV130" s="12" t="s">
        <v>86</v>
      </c>
      <c r="AW130" s="12" t="s">
        <v>33</v>
      </c>
      <c r="AX130" s="12" t="s">
        <v>79</v>
      </c>
      <c r="AY130" s="212" t="s">
        <v>182</v>
      </c>
    </row>
    <row r="131" spans="1:51" s="12" customFormat="1" ht="22.5">
      <c r="B131" s="203"/>
      <c r="C131" s="204"/>
      <c r="D131" s="198" t="s">
        <v>191</v>
      </c>
      <c r="E131" s="205" t="s">
        <v>1</v>
      </c>
      <c r="F131" s="206" t="s">
        <v>193</v>
      </c>
      <c r="G131" s="204"/>
      <c r="H131" s="205" t="s">
        <v>1</v>
      </c>
      <c r="I131" s="207"/>
      <c r="J131" s="204"/>
      <c r="K131" s="204"/>
      <c r="L131" s="208"/>
      <c r="M131" s="209"/>
      <c r="N131" s="210"/>
      <c r="O131" s="210"/>
      <c r="P131" s="210"/>
      <c r="Q131" s="210"/>
      <c r="R131" s="210"/>
      <c r="S131" s="210"/>
      <c r="T131" s="211"/>
      <c r="AT131" s="212" t="s">
        <v>191</v>
      </c>
      <c r="AU131" s="212" t="s">
        <v>86</v>
      </c>
      <c r="AV131" s="12" t="s">
        <v>86</v>
      </c>
      <c r="AW131" s="12" t="s">
        <v>33</v>
      </c>
      <c r="AX131" s="12" t="s">
        <v>79</v>
      </c>
      <c r="AY131" s="212" t="s">
        <v>182</v>
      </c>
    </row>
    <row r="132" spans="1:51" s="12" customFormat="1" ht="11.25">
      <c r="B132" s="203"/>
      <c r="C132" s="204"/>
      <c r="D132" s="198" t="s">
        <v>191</v>
      </c>
      <c r="E132" s="205" t="s">
        <v>1</v>
      </c>
      <c r="F132" s="206" t="s">
        <v>194</v>
      </c>
      <c r="G132" s="204"/>
      <c r="H132" s="205" t="s">
        <v>1</v>
      </c>
      <c r="I132" s="207"/>
      <c r="J132" s="204"/>
      <c r="K132" s="204"/>
      <c r="L132" s="208"/>
      <c r="M132" s="209"/>
      <c r="N132" s="210"/>
      <c r="O132" s="210"/>
      <c r="P132" s="210"/>
      <c r="Q132" s="210"/>
      <c r="R132" s="210"/>
      <c r="S132" s="210"/>
      <c r="T132" s="211"/>
      <c r="AT132" s="212" t="s">
        <v>191</v>
      </c>
      <c r="AU132" s="212" t="s">
        <v>86</v>
      </c>
      <c r="AV132" s="12" t="s">
        <v>86</v>
      </c>
      <c r="AW132" s="12" t="s">
        <v>33</v>
      </c>
      <c r="AX132" s="12" t="s">
        <v>79</v>
      </c>
      <c r="AY132" s="212" t="s">
        <v>182</v>
      </c>
    </row>
    <row r="133" spans="1:51" s="12" customFormat="1" ht="11.25">
      <c r="B133" s="203"/>
      <c r="C133" s="204"/>
      <c r="D133" s="198" t="s">
        <v>191</v>
      </c>
      <c r="E133" s="205" t="s">
        <v>1</v>
      </c>
      <c r="F133" s="206" t="s">
        <v>195</v>
      </c>
      <c r="G133" s="204"/>
      <c r="H133" s="205" t="s">
        <v>1</v>
      </c>
      <c r="I133" s="207"/>
      <c r="J133" s="204"/>
      <c r="K133" s="204"/>
      <c r="L133" s="208"/>
      <c r="M133" s="209"/>
      <c r="N133" s="210"/>
      <c r="O133" s="210"/>
      <c r="P133" s="210"/>
      <c r="Q133" s="210"/>
      <c r="R133" s="210"/>
      <c r="S133" s="210"/>
      <c r="T133" s="211"/>
      <c r="AT133" s="212" t="s">
        <v>191</v>
      </c>
      <c r="AU133" s="212" t="s">
        <v>86</v>
      </c>
      <c r="AV133" s="12" t="s">
        <v>86</v>
      </c>
      <c r="AW133" s="12" t="s">
        <v>33</v>
      </c>
      <c r="AX133" s="12" t="s">
        <v>79</v>
      </c>
      <c r="AY133" s="212" t="s">
        <v>182</v>
      </c>
    </row>
    <row r="134" spans="1:51" s="13" customFormat="1" ht="11.25">
      <c r="B134" s="213"/>
      <c r="C134" s="214"/>
      <c r="D134" s="198" t="s">
        <v>191</v>
      </c>
      <c r="E134" s="215" t="s">
        <v>1</v>
      </c>
      <c r="F134" s="216" t="s">
        <v>196</v>
      </c>
      <c r="G134" s="214"/>
      <c r="H134" s="217">
        <v>62.631999999999998</v>
      </c>
      <c r="I134" s="218"/>
      <c r="J134" s="214"/>
      <c r="K134" s="214"/>
      <c r="L134" s="219"/>
      <c r="M134" s="220"/>
      <c r="N134" s="221"/>
      <c r="O134" s="221"/>
      <c r="P134" s="221"/>
      <c r="Q134" s="221"/>
      <c r="R134" s="221"/>
      <c r="S134" s="221"/>
      <c r="T134" s="222"/>
      <c r="AT134" s="223" t="s">
        <v>191</v>
      </c>
      <c r="AU134" s="223" t="s">
        <v>86</v>
      </c>
      <c r="AV134" s="13" t="s">
        <v>88</v>
      </c>
      <c r="AW134" s="13" t="s">
        <v>33</v>
      </c>
      <c r="AX134" s="13" t="s">
        <v>79</v>
      </c>
      <c r="AY134" s="223" t="s">
        <v>182</v>
      </c>
    </row>
    <row r="135" spans="1:51" s="12" customFormat="1" ht="11.25">
      <c r="B135" s="203"/>
      <c r="C135" s="204"/>
      <c r="D135" s="198" t="s">
        <v>191</v>
      </c>
      <c r="E135" s="205" t="s">
        <v>1</v>
      </c>
      <c r="F135" s="206" t="s">
        <v>197</v>
      </c>
      <c r="G135" s="204"/>
      <c r="H135" s="205" t="s">
        <v>1</v>
      </c>
      <c r="I135" s="207"/>
      <c r="J135" s="204"/>
      <c r="K135" s="204"/>
      <c r="L135" s="208"/>
      <c r="M135" s="209"/>
      <c r="N135" s="210"/>
      <c r="O135" s="210"/>
      <c r="P135" s="210"/>
      <c r="Q135" s="210"/>
      <c r="R135" s="210"/>
      <c r="S135" s="210"/>
      <c r="T135" s="211"/>
      <c r="AT135" s="212" t="s">
        <v>191</v>
      </c>
      <c r="AU135" s="212" t="s">
        <v>86</v>
      </c>
      <c r="AV135" s="12" t="s">
        <v>86</v>
      </c>
      <c r="AW135" s="12" t="s">
        <v>33</v>
      </c>
      <c r="AX135" s="12" t="s">
        <v>79</v>
      </c>
      <c r="AY135" s="212" t="s">
        <v>182</v>
      </c>
    </row>
    <row r="136" spans="1:51" s="13" customFormat="1" ht="11.25">
      <c r="B136" s="213"/>
      <c r="C136" s="214"/>
      <c r="D136" s="198" t="s">
        <v>191</v>
      </c>
      <c r="E136" s="215" t="s">
        <v>1</v>
      </c>
      <c r="F136" s="216" t="s">
        <v>198</v>
      </c>
      <c r="G136" s="214"/>
      <c r="H136" s="217">
        <v>123.077</v>
      </c>
      <c r="I136" s="218"/>
      <c r="J136" s="214"/>
      <c r="K136" s="214"/>
      <c r="L136" s="219"/>
      <c r="M136" s="220"/>
      <c r="N136" s="221"/>
      <c r="O136" s="221"/>
      <c r="P136" s="221"/>
      <c r="Q136" s="221"/>
      <c r="R136" s="221"/>
      <c r="S136" s="221"/>
      <c r="T136" s="222"/>
      <c r="AT136" s="223" t="s">
        <v>191</v>
      </c>
      <c r="AU136" s="223" t="s">
        <v>86</v>
      </c>
      <c r="AV136" s="13" t="s">
        <v>88</v>
      </c>
      <c r="AW136" s="13" t="s">
        <v>33</v>
      </c>
      <c r="AX136" s="13" t="s">
        <v>79</v>
      </c>
      <c r="AY136" s="223" t="s">
        <v>182</v>
      </c>
    </row>
    <row r="137" spans="1:51" s="12" customFormat="1" ht="11.25">
      <c r="B137" s="203"/>
      <c r="C137" s="204"/>
      <c r="D137" s="198" t="s">
        <v>191</v>
      </c>
      <c r="E137" s="205" t="s">
        <v>1</v>
      </c>
      <c r="F137" s="206" t="s">
        <v>199</v>
      </c>
      <c r="G137" s="204"/>
      <c r="H137" s="205" t="s">
        <v>1</v>
      </c>
      <c r="I137" s="207"/>
      <c r="J137" s="204"/>
      <c r="K137" s="204"/>
      <c r="L137" s="208"/>
      <c r="M137" s="209"/>
      <c r="N137" s="210"/>
      <c r="O137" s="210"/>
      <c r="P137" s="210"/>
      <c r="Q137" s="210"/>
      <c r="R137" s="210"/>
      <c r="S137" s="210"/>
      <c r="T137" s="211"/>
      <c r="AT137" s="212" t="s">
        <v>191</v>
      </c>
      <c r="AU137" s="212" t="s">
        <v>86</v>
      </c>
      <c r="AV137" s="12" t="s">
        <v>86</v>
      </c>
      <c r="AW137" s="12" t="s">
        <v>33</v>
      </c>
      <c r="AX137" s="12" t="s">
        <v>79</v>
      </c>
      <c r="AY137" s="212" t="s">
        <v>182</v>
      </c>
    </row>
    <row r="138" spans="1:51" s="13" customFormat="1" ht="11.25">
      <c r="B138" s="213"/>
      <c r="C138" s="214"/>
      <c r="D138" s="198" t="s">
        <v>191</v>
      </c>
      <c r="E138" s="215" t="s">
        <v>1</v>
      </c>
      <c r="F138" s="216" t="s">
        <v>200</v>
      </c>
      <c r="G138" s="214"/>
      <c r="H138" s="217">
        <v>129.60499999999999</v>
      </c>
      <c r="I138" s="218"/>
      <c r="J138" s="214"/>
      <c r="K138" s="214"/>
      <c r="L138" s="219"/>
      <c r="M138" s="220"/>
      <c r="N138" s="221"/>
      <c r="O138" s="221"/>
      <c r="P138" s="221"/>
      <c r="Q138" s="221"/>
      <c r="R138" s="221"/>
      <c r="S138" s="221"/>
      <c r="T138" s="222"/>
      <c r="AT138" s="223" t="s">
        <v>191</v>
      </c>
      <c r="AU138" s="223" t="s">
        <v>86</v>
      </c>
      <c r="AV138" s="13" t="s">
        <v>88</v>
      </c>
      <c r="AW138" s="13" t="s">
        <v>33</v>
      </c>
      <c r="AX138" s="13" t="s">
        <v>79</v>
      </c>
      <c r="AY138" s="223" t="s">
        <v>182</v>
      </c>
    </row>
    <row r="139" spans="1:51" s="12" customFormat="1" ht="11.25">
      <c r="B139" s="203"/>
      <c r="C139" s="204"/>
      <c r="D139" s="198" t="s">
        <v>191</v>
      </c>
      <c r="E139" s="205" t="s">
        <v>1</v>
      </c>
      <c r="F139" s="206" t="s">
        <v>201</v>
      </c>
      <c r="G139" s="204"/>
      <c r="H139" s="205" t="s">
        <v>1</v>
      </c>
      <c r="I139" s="207"/>
      <c r="J139" s="204"/>
      <c r="K139" s="204"/>
      <c r="L139" s="208"/>
      <c r="M139" s="209"/>
      <c r="N139" s="210"/>
      <c r="O139" s="210"/>
      <c r="P139" s="210"/>
      <c r="Q139" s="210"/>
      <c r="R139" s="210"/>
      <c r="S139" s="210"/>
      <c r="T139" s="211"/>
      <c r="AT139" s="212" t="s">
        <v>191</v>
      </c>
      <c r="AU139" s="212" t="s">
        <v>86</v>
      </c>
      <c r="AV139" s="12" t="s">
        <v>86</v>
      </c>
      <c r="AW139" s="12" t="s">
        <v>33</v>
      </c>
      <c r="AX139" s="12" t="s">
        <v>79</v>
      </c>
      <c r="AY139" s="212" t="s">
        <v>182</v>
      </c>
    </row>
    <row r="140" spans="1:51" s="13" customFormat="1" ht="11.25">
      <c r="B140" s="213"/>
      <c r="C140" s="214"/>
      <c r="D140" s="198" t="s">
        <v>191</v>
      </c>
      <c r="E140" s="215" t="s">
        <v>1</v>
      </c>
      <c r="F140" s="216" t="s">
        <v>202</v>
      </c>
      <c r="G140" s="214"/>
      <c r="H140" s="217">
        <v>88.251999999999995</v>
      </c>
      <c r="I140" s="218"/>
      <c r="J140" s="214"/>
      <c r="K140" s="214"/>
      <c r="L140" s="219"/>
      <c r="M140" s="220"/>
      <c r="N140" s="221"/>
      <c r="O140" s="221"/>
      <c r="P140" s="221"/>
      <c r="Q140" s="221"/>
      <c r="R140" s="221"/>
      <c r="S140" s="221"/>
      <c r="T140" s="222"/>
      <c r="AT140" s="223" t="s">
        <v>191</v>
      </c>
      <c r="AU140" s="223" t="s">
        <v>86</v>
      </c>
      <c r="AV140" s="13" t="s">
        <v>88</v>
      </c>
      <c r="AW140" s="13" t="s">
        <v>33</v>
      </c>
      <c r="AX140" s="13" t="s">
        <v>79</v>
      </c>
      <c r="AY140" s="223" t="s">
        <v>182</v>
      </c>
    </row>
    <row r="141" spans="1:51" s="12" customFormat="1" ht="11.25">
      <c r="B141" s="203"/>
      <c r="C141" s="204"/>
      <c r="D141" s="198" t="s">
        <v>191</v>
      </c>
      <c r="E141" s="205" t="s">
        <v>1</v>
      </c>
      <c r="F141" s="206" t="s">
        <v>203</v>
      </c>
      <c r="G141" s="204"/>
      <c r="H141" s="205" t="s">
        <v>1</v>
      </c>
      <c r="I141" s="207"/>
      <c r="J141" s="204"/>
      <c r="K141" s="204"/>
      <c r="L141" s="208"/>
      <c r="M141" s="209"/>
      <c r="N141" s="210"/>
      <c r="O141" s="210"/>
      <c r="P141" s="210"/>
      <c r="Q141" s="210"/>
      <c r="R141" s="210"/>
      <c r="S141" s="210"/>
      <c r="T141" s="211"/>
      <c r="AT141" s="212" t="s">
        <v>191</v>
      </c>
      <c r="AU141" s="212" t="s">
        <v>86</v>
      </c>
      <c r="AV141" s="12" t="s">
        <v>86</v>
      </c>
      <c r="AW141" s="12" t="s">
        <v>33</v>
      </c>
      <c r="AX141" s="12" t="s">
        <v>79</v>
      </c>
      <c r="AY141" s="212" t="s">
        <v>182</v>
      </c>
    </row>
    <row r="142" spans="1:51" s="13" customFormat="1" ht="11.25">
      <c r="B142" s="213"/>
      <c r="C142" s="214"/>
      <c r="D142" s="198" t="s">
        <v>191</v>
      </c>
      <c r="E142" s="215" t="s">
        <v>1</v>
      </c>
      <c r="F142" s="216" t="s">
        <v>204</v>
      </c>
      <c r="G142" s="214"/>
      <c r="H142" s="217">
        <v>57.792999999999999</v>
      </c>
      <c r="I142" s="218"/>
      <c r="J142" s="214"/>
      <c r="K142" s="214"/>
      <c r="L142" s="219"/>
      <c r="M142" s="220"/>
      <c r="N142" s="221"/>
      <c r="O142" s="221"/>
      <c r="P142" s="221"/>
      <c r="Q142" s="221"/>
      <c r="R142" s="221"/>
      <c r="S142" s="221"/>
      <c r="T142" s="222"/>
      <c r="AT142" s="223" t="s">
        <v>191</v>
      </c>
      <c r="AU142" s="223" t="s">
        <v>86</v>
      </c>
      <c r="AV142" s="13" t="s">
        <v>88</v>
      </c>
      <c r="AW142" s="13" t="s">
        <v>33</v>
      </c>
      <c r="AX142" s="13" t="s">
        <v>79</v>
      </c>
      <c r="AY142" s="223" t="s">
        <v>182</v>
      </c>
    </row>
    <row r="143" spans="1:51" s="12" customFormat="1" ht="11.25">
      <c r="B143" s="203"/>
      <c r="C143" s="204"/>
      <c r="D143" s="198" t="s">
        <v>191</v>
      </c>
      <c r="E143" s="205" t="s">
        <v>1</v>
      </c>
      <c r="F143" s="206" t="s">
        <v>205</v>
      </c>
      <c r="G143" s="204"/>
      <c r="H143" s="205" t="s">
        <v>1</v>
      </c>
      <c r="I143" s="207"/>
      <c r="J143" s="204"/>
      <c r="K143" s="204"/>
      <c r="L143" s="208"/>
      <c r="M143" s="209"/>
      <c r="N143" s="210"/>
      <c r="O143" s="210"/>
      <c r="P143" s="210"/>
      <c r="Q143" s="210"/>
      <c r="R143" s="210"/>
      <c r="S143" s="210"/>
      <c r="T143" s="211"/>
      <c r="AT143" s="212" t="s">
        <v>191</v>
      </c>
      <c r="AU143" s="212" t="s">
        <v>86</v>
      </c>
      <c r="AV143" s="12" t="s">
        <v>86</v>
      </c>
      <c r="AW143" s="12" t="s">
        <v>33</v>
      </c>
      <c r="AX143" s="12" t="s">
        <v>79</v>
      </c>
      <c r="AY143" s="212" t="s">
        <v>182</v>
      </c>
    </row>
    <row r="144" spans="1:51" s="13" customFormat="1" ht="11.25">
      <c r="B144" s="213"/>
      <c r="C144" s="214"/>
      <c r="D144" s="198" t="s">
        <v>191</v>
      </c>
      <c r="E144" s="215" t="s">
        <v>1</v>
      </c>
      <c r="F144" s="216" t="s">
        <v>206</v>
      </c>
      <c r="G144" s="214"/>
      <c r="H144" s="217">
        <v>24.393999999999998</v>
      </c>
      <c r="I144" s="218"/>
      <c r="J144" s="214"/>
      <c r="K144" s="214"/>
      <c r="L144" s="219"/>
      <c r="M144" s="220"/>
      <c r="N144" s="221"/>
      <c r="O144" s="221"/>
      <c r="P144" s="221"/>
      <c r="Q144" s="221"/>
      <c r="R144" s="221"/>
      <c r="S144" s="221"/>
      <c r="T144" s="222"/>
      <c r="AT144" s="223" t="s">
        <v>191</v>
      </c>
      <c r="AU144" s="223" t="s">
        <v>86</v>
      </c>
      <c r="AV144" s="13" t="s">
        <v>88</v>
      </c>
      <c r="AW144" s="13" t="s">
        <v>33</v>
      </c>
      <c r="AX144" s="13" t="s">
        <v>79</v>
      </c>
      <c r="AY144" s="223" t="s">
        <v>182</v>
      </c>
    </row>
    <row r="145" spans="2:51" s="12" customFormat="1" ht="11.25">
      <c r="B145" s="203"/>
      <c r="C145" s="204"/>
      <c r="D145" s="198" t="s">
        <v>191</v>
      </c>
      <c r="E145" s="205" t="s">
        <v>1</v>
      </c>
      <c r="F145" s="206" t="s">
        <v>207</v>
      </c>
      <c r="G145" s="204"/>
      <c r="H145" s="205" t="s">
        <v>1</v>
      </c>
      <c r="I145" s="207"/>
      <c r="J145" s="204"/>
      <c r="K145" s="204"/>
      <c r="L145" s="208"/>
      <c r="M145" s="209"/>
      <c r="N145" s="210"/>
      <c r="O145" s="210"/>
      <c r="P145" s="210"/>
      <c r="Q145" s="210"/>
      <c r="R145" s="210"/>
      <c r="S145" s="210"/>
      <c r="T145" s="211"/>
      <c r="AT145" s="212" t="s">
        <v>191</v>
      </c>
      <c r="AU145" s="212" t="s">
        <v>86</v>
      </c>
      <c r="AV145" s="12" t="s">
        <v>86</v>
      </c>
      <c r="AW145" s="12" t="s">
        <v>33</v>
      </c>
      <c r="AX145" s="12" t="s">
        <v>79</v>
      </c>
      <c r="AY145" s="212" t="s">
        <v>182</v>
      </c>
    </row>
    <row r="146" spans="2:51" s="12" customFormat="1" ht="11.25">
      <c r="B146" s="203"/>
      <c r="C146" s="204"/>
      <c r="D146" s="198" t="s">
        <v>191</v>
      </c>
      <c r="E146" s="205" t="s">
        <v>1</v>
      </c>
      <c r="F146" s="206" t="s">
        <v>208</v>
      </c>
      <c r="G146" s="204"/>
      <c r="H146" s="205" t="s">
        <v>1</v>
      </c>
      <c r="I146" s="207"/>
      <c r="J146" s="204"/>
      <c r="K146" s="204"/>
      <c r="L146" s="208"/>
      <c r="M146" s="209"/>
      <c r="N146" s="210"/>
      <c r="O146" s="210"/>
      <c r="P146" s="210"/>
      <c r="Q146" s="210"/>
      <c r="R146" s="210"/>
      <c r="S146" s="210"/>
      <c r="T146" s="211"/>
      <c r="AT146" s="212" t="s">
        <v>191</v>
      </c>
      <c r="AU146" s="212" t="s">
        <v>86</v>
      </c>
      <c r="AV146" s="12" t="s">
        <v>86</v>
      </c>
      <c r="AW146" s="12" t="s">
        <v>33</v>
      </c>
      <c r="AX146" s="12" t="s">
        <v>79</v>
      </c>
      <c r="AY146" s="212" t="s">
        <v>182</v>
      </c>
    </row>
    <row r="147" spans="2:51" s="13" customFormat="1" ht="11.25">
      <c r="B147" s="213"/>
      <c r="C147" s="214"/>
      <c r="D147" s="198" t="s">
        <v>191</v>
      </c>
      <c r="E147" s="215" t="s">
        <v>1</v>
      </c>
      <c r="F147" s="216" t="s">
        <v>209</v>
      </c>
      <c r="G147" s="214"/>
      <c r="H147" s="217">
        <v>2.0030000000000001</v>
      </c>
      <c r="I147" s="218"/>
      <c r="J147" s="214"/>
      <c r="K147" s="214"/>
      <c r="L147" s="219"/>
      <c r="M147" s="220"/>
      <c r="N147" s="221"/>
      <c r="O147" s="221"/>
      <c r="P147" s="221"/>
      <c r="Q147" s="221"/>
      <c r="R147" s="221"/>
      <c r="S147" s="221"/>
      <c r="T147" s="222"/>
      <c r="AT147" s="223" t="s">
        <v>191</v>
      </c>
      <c r="AU147" s="223" t="s">
        <v>86</v>
      </c>
      <c r="AV147" s="13" t="s">
        <v>88</v>
      </c>
      <c r="AW147" s="13" t="s">
        <v>33</v>
      </c>
      <c r="AX147" s="13" t="s">
        <v>79</v>
      </c>
      <c r="AY147" s="223" t="s">
        <v>182</v>
      </c>
    </row>
    <row r="148" spans="2:51" s="12" customFormat="1" ht="11.25">
      <c r="B148" s="203"/>
      <c r="C148" s="204"/>
      <c r="D148" s="198" t="s">
        <v>191</v>
      </c>
      <c r="E148" s="205" t="s">
        <v>1</v>
      </c>
      <c r="F148" s="206" t="s">
        <v>210</v>
      </c>
      <c r="G148" s="204"/>
      <c r="H148" s="205" t="s">
        <v>1</v>
      </c>
      <c r="I148" s="207"/>
      <c r="J148" s="204"/>
      <c r="K148" s="204"/>
      <c r="L148" s="208"/>
      <c r="M148" s="209"/>
      <c r="N148" s="210"/>
      <c r="O148" s="210"/>
      <c r="P148" s="210"/>
      <c r="Q148" s="210"/>
      <c r="R148" s="210"/>
      <c r="S148" s="210"/>
      <c r="T148" s="211"/>
      <c r="AT148" s="212" t="s">
        <v>191</v>
      </c>
      <c r="AU148" s="212" t="s">
        <v>86</v>
      </c>
      <c r="AV148" s="12" t="s">
        <v>86</v>
      </c>
      <c r="AW148" s="12" t="s">
        <v>33</v>
      </c>
      <c r="AX148" s="12" t="s">
        <v>79</v>
      </c>
      <c r="AY148" s="212" t="s">
        <v>182</v>
      </c>
    </row>
    <row r="149" spans="2:51" s="13" customFormat="1" ht="11.25">
      <c r="B149" s="213"/>
      <c r="C149" s="214"/>
      <c r="D149" s="198" t="s">
        <v>191</v>
      </c>
      <c r="E149" s="215" t="s">
        <v>1</v>
      </c>
      <c r="F149" s="216" t="s">
        <v>211</v>
      </c>
      <c r="G149" s="214"/>
      <c r="H149" s="217">
        <v>73.801000000000002</v>
      </c>
      <c r="I149" s="218"/>
      <c r="J149" s="214"/>
      <c r="K149" s="214"/>
      <c r="L149" s="219"/>
      <c r="M149" s="220"/>
      <c r="N149" s="221"/>
      <c r="O149" s="221"/>
      <c r="P149" s="221"/>
      <c r="Q149" s="221"/>
      <c r="R149" s="221"/>
      <c r="S149" s="221"/>
      <c r="T149" s="222"/>
      <c r="AT149" s="223" t="s">
        <v>191</v>
      </c>
      <c r="AU149" s="223" t="s">
        <v>86</v>
      </c>
      <c r="AV149" s="13" t="s">
        <v>88</v>
      </c>
      <c r="AW149" s="13" t="s">
        <v>33</v>
      </c>
      <c r="AX149" s="13" t="s">
        <v>79</v>
      </c>
      <c r="AY149" s="223" t="s">
        <v>182</v>
      </c>
    </row>
    <row r="150" spans="2:51" s="12" customFormat="1" ht="11.25">
      <c r="B150" s="203"/>
      <c r="C150" s="204"/>
      <c r="D150" s="198" t="s">
        <v>191</v>
      </c>
      <c r="E150" s="205" t="s">
        <v>1</v>
      </c>
      <c r="F150" s="206" t="s">
        <v>212</v>
      </c>
      <c r="G150" s="204"/>
      <c r="H150" s="205" t="s">
        <v>1</v>
      </c>
      <c r="I150" s="207"/>
      <c r="J150" s="204"/>
      <c r="K150" s="204"/>
      <c r="L150" s="208"/>
      <c r="M150" s="209"/>
      <c r="N150" s="210"/>
      <c r="O150" s="210"/>
      <c r="P150" s="210"/>
      <c r="Q150" s="210"/>
      <c r="R150" s="210"/>
      <c r="S150" s="210"/>
      <c r="T150" s="211"/>
      <c r="AT150" s="212" t="s">
        <v>191</v>
      </c>
      <c r="AU150" s="212" t="s">
        <v>86</v>
      </c>
      <c r="AV150" s="12" t="s">
        <v>86</v>
      </c>
      <c r="AW150" s="12" t="s">
        <v>33</v>
      </c>
      <c r="AX150" s="12" t="s">
        <v>79</v>
      </c>
      <c r="AY150" s="212" t="s">
        <v>182</v>
      </c>
    </row>
    <row r="151" spans="2:51" s="13" customFormat="1" ht="11.25">
      <c r="B151" s="213"/>
      <c r="C151" s="214"/>
      <c r="D151" s="198" t="s">
        <v>191</v>
      </c>
      <c r="E151" s="215" t="s">
        <v>1</v>
      </c>
      <c r="F151" s="216" t="s">
        <v>213</v>
      </c>
      <c r="G151" s="214"/>
      <c r="H151" s="217">
        <v>49.595999999999997</v>
      </c>
      <c r="I151" s="218"/>
      <c r="J151" s="214"/>
      <c r="K151" s="214"/>
      <c r="L151" s="219"/>
      <c r="M151" s="220"/>
      <c r="N151" s="221"/>
      <c r="O151" s="221"/>
      <c r="P151" s="221"/>
      <c r="Q151" s="221"/>
      <c r="R151" s="221"/>
      <c r="S151" s="221"/>
      <c r="T151" s="222"/>
      <c r="AT151" s="223" t="s">
        <v>191</v>
      </c>
      <c r="AU151" s="223" t="s">
        <v>86</v>
      </c>
      <c r="AV151" s="13" t="s">
        <v>88</v>
      </c>
      <c r="AW151" s="13" t="s">
        <v>33</v>
      </c>
      <c r="AX151" s="13" t="s">
        <v>79</v>
      </c>
      <c r="AY151" s="223" t="s">
        <v>182</v>
      </c>
    </row>
    <row r="152" spans="2:51" s="12" customFormat="1" ht="11.25">
      <c r="B152" s="203"/>
      <c r="C152" s="204"/>
      <c r="D152" s="198" t="s">
        <v>191</v>
      </c>
      <c r="E152" s="205" t="s">
        <v>1</v>
      </c>
      <c r="F152" s="206" t="s">
        <v>214</v>
      </c>
      <c r="G152" s="204"/>
      <c r="H152" s="205" t="s">
        <v>1</v>
      </c>
      <c r="I152" s="207"/>
      <c r="J152" s="204"/>
      <c r="K152" s="204"/>
      <c r="L152" s="208"/>
      <c r="M152" s="209"/>
      <c r="N152" s="210"/>
      <c r="O152" s="210"/>
      <c r="P152" s="210"/>
      <c r="Q152" s="210"/>
      <c r="R152" s="210"/>
      <c r="S152" s="210"/>
      <c r="T152" s="211"/>
      <c r="AT152" s="212" t="s">
        <v>191</v>
      </c>
      <c r="AU152" s="212" t="s">
        <v>86</v>
      </c>
      <c r="AV152" s="12" t="s">
        <v>86</v>
      </c>
      <c r="AW152" s="12" t="s">
        <v>33</v>
      </c>
      <c r="AX152" s="12" t="s">
        <v>79</v>
      </c>
      <c r="AY152" s="212" t="s">
        <v>182</v>
      </c>
    </row>
    <row r="153" spans="2:51" s="13" customFormat="1" ht="11.25">
      <c r="B153" s="213"/>
      <c r="C153" s="214"/>
      <c r="D153" s="198" t="s">
        <v>191</v>
      </c>
      <c r="E153" s="215" t="s">
        <v>1</v>
      </c>
      <c r="F153" s="216" t="s">
        <v>215</v>
      </c>
      <c r="G153" s="214"/>
      <c r="H153" s="217">
        <v>48.344999999999999</v>
      </c>
      <c r="I153" s="218"/>
      <c r="J153" s="214"/>
      <c r="K153" s="214"/>
      <c r="L153" s="219"/>
      <c r="M153" s="220"/>
      <c r="N153" s="221"/>
      <c r="O153" s="221"/>
      <c r="P153" s="221"/>
      <c r="Q153" s="221"/>
      <c r="R153" s="221"/>
      <c r="S153" s="221"/>
      <c r="T153" s="222"/>
      <c r="AT153" s="223" t="s">
        <v>191</v>
      </c>
      <c r="AU153" s="223" t="s">
        <v>86</v>
      </c>
      <c r="AV153" s="13" t="s">
        <v>88</v>
      </c>
      <c r="AW153" s="13" t="s">
        <v>33</v>
      </c>
      <c r="AX153" s="13" t="s">
        <v>79</v>
      </c>
      <c r="AY153" s="223" t="s">
        <v>182</v>
      </c>
    </row>
    <row r="154" spans="2:51" s="12" customFormat="1" ht="11.25">
      <c r="B154" s="203"/>
      <c r="C154" s="204"/>
      <c r="D154" s="198" t="s">
        <v>191</v>
      </c>
      <c r="E154" s="205" t="s">
        <v>1</v>
      </c>
      <c r="F154" s="206" t="s">
        <v>216</v>
      </c>
      <c r="G154" s="204"/>
      <c r="H154" s="205" t="s">
        <v>1</v>
      </c>
      <c r="I154" s="207"/>
      <c r="J154" s="204"/>
      <c r="K154" s="204"/>
      <c r="L154" s="208"/>
      <c r="M154" s="209"/>
      <c r="N154" s="210"/>
      <c r="O154" s="210"/>
      <c r="P154" s="210"/>
      <c r="Q154" s="210"/>
      <c r="R154" s="210"/>
      <c r="S154" s="210"/>
      <c r="T154" s="211"/>
      <c r="AT154" s="212" t="s">
        <v>191</v>
      </c>
      <c r="AU154" s="212" t="s">
        <v>86</v>
      </c>
      <c r="AV154" s="12" t="s">
        <v>86</v>
      </c>
      <c r="AW154" s="12" t="s">
        <v>33</v>
      </c>
      <c r="AX154" s="12" t="s">
        <v>79</v>
      </c>
      <c r="AY154" s="212" t="s">
        <v>182</v>
      </c>
    </row>
    <row r="155" spans="2:51" s="13" customFormat="1" ht="11.25">
      <c r="B155" s="213"/>
      <c r="C155" s="214"/>
      <c r="D155" s="198" t="s">
        <v>191</v>
      </c>
      <c r="E155" s="215" t="s">
        <v>1</v>
      </c>
      <c r="F155" s="216" t="s">
        <v>217</v>
      </c>
      <c r="G155" s="214"/>
      <c r="H155" s="217">
        <v>10.746</v>
      </c>
      <c r="I155" s="218"/>
      <c r="J155" s="214"/>
      <c r="K155" s="214"/>
      <c r="L155" s="219"/>
      <c r="M155" s="220"/>
      <c r="N155" s="221"/>
      <c r="O155" s="221"/>
      <c r="P155" s="221"/>
      <c r="Q155" s="221"/>
      <c r="R155" s="221"/>
      <c r="S155" s="221"/>
      <c r="T155" s="222"/>
      <c r="AT155" s="223" t="s">
        <v>191</v>
      </c>
      <c r="AU155" s="223" t="s">
        <v>86</v>
      </c>
      <c r="AV155" s="13" t="s">
        <v>88</v>
      </c>
      <c r="AW155" s="13" t="s">
        <v>33</v>
      </c>
      <c r="AX155" s="13" t="s">
        <v>79</v>
      </c>
      <c r="AY155" s="223" t="s">
        <v>182</v>
      </c>
    </row>
    <row r="156" spans="2:51" s="12" customFormat="1" ht="11.25">
      <c r="B156" s="203"/>
      <c r="C156" s="204"/>
      <c r="D156" s="198" t="s">
        <v>191</v>
      </c>
      <c r="E156" s="205" t="s">
        <v>1</v>
      </c>
      <c r="F156" s="206" t="s">
        <v>218</v>
      </c>
      <c r="G156" s="204"/>
      <c r="H156" s="205" t="s">
        <v>1</v>
      </c>
      <c r="I156" s="207"/>
      <c r="J156" s="204"/>
      <c r="K156" s="204"/>
      <c r="L156" s="208"/>
      <c r="M156" s="209"/>
      <c r="N156" s="210"/>
      <c r="O156" s="210"/>
      <c r="P156" s="210"/>
      <c r="Q156" s="210"/>
      <c r="R156" s="210"/>
      <c r="S156" s="210"/>
      <c r="T156" s="211"/>
      <c r="AT156" s="212" t="s">
        <v>191</v>
      </c>
      <c r="AU156" s="212" t="s">
        <v>86</v>
      </c>
      <c r="AV156" s="12" t="s">
        <v>86</v>
      </c>
      <c r="AW156" s="12" t="s">
        <v>33</v>
      </c>
      <c r="AX156" s="12" t="s">
        <v>79</v>
      </c>
      <c r="AY156" s="212" t="s">
        <v>182</v>
      </c>
    </row>
    <row r="157" spans="2:51" s="13" customFormat="1" ht="11.25">
      <c r="B157" s="213"/>
      <c r="C157" s="214"/>
      <c r="D157" s="198" t="s">
        <v>191</v>
      </c>
      <c r="E157" s="215" t="s">
        <v>1</v>
      </c>
      <c r="F157" s="216" t="s">
        <v>219</v>
      </c>
      <c r="G157" s="214"/>
      <c r="H157" s="217">
        <v>4.7519999999999998</v>
      </c>
      <c r="I157" s="218"/>
      <c r="J157" s="214"/>
      <c r="K157" s="214"/>
      <c r="L157" s="219"/>
      <c r="M157" s="220"/>
      <c r="N157" s="221"/>
      <c r="O157" s="221"/>
      <c r="P157" s="221"/>
      <c r="Q157" s="221"/>
      <c r="R157" s="221"/>
      <c r="S157" s="221"/>
      <c r="T157" s="222"/>
      <c r="AT157" s="223" t="s">
        <v>191</v>
      </c>
      <c r="AU157" s="223" t="s">
        <v>86</v>
      </c>
      <c r="AV157" s="13" t="s">
        <v>88</v>
      </c>
      <c r="AW157" s="13" t="s">
        <v>33</v>
      </c>
      <c r="AX157" s="13" t="s">
        <v>79</v>
      </c>
      <c r="AY157" s="223" t="s">
        <v>182</v>
      </c>
    </row>
    <row r="158" spans="2:51" s="12" customFormat="1" ht="11.25">
      <c r="B158" s="203"/>
      <c r="C158" s="204"/>
      <c r="D158" s="198" t="s">
        <v>191</v>
      </c>
      <c r="E158" s="205" t="s">
        <v>1</v>
      </c>
      <c r="F158" s="206" t="s">
        <v>220</v>
      </c>
      <c r="G158" s="204"/>
      <c r="H158" s="205" t="s">
        <v>1</v>
      </c>
      <c r="I158" s="207"/>
      <c r="J158" s="204"/>
      <c r="K158" s="204"/>
      <c r="L158" s="208"/>
      <c r="M158" s="209"/>
      <c r="N158" s="210"/>
      <c r="O158" s="210"/>
      <c r="P158" s="210"/>
      <c r="Q158" s="210"/>
      <c r="R158" s="210"/>
      <c r="S158" s="210"/>
      <c r="T158" s="211"/>
      <c r="AT158" s="212" t="s">
        <v>191</v>
      </c>
      <c r="AU158" s="212" t="s">
        <v>86</v>
      </c>
      <c r="AV158" s="12" t="s">
        <v>86</v>
      </c>
      <c r="AW158" s="12" t="s">
        <v>33</v>
      </c>
      <c r="AX158" s="12" t="s">
        <v>79</v>
      </c>
      <c r="AY158" s="212" t="s">
        <v>182</v>
      </c>
    </row>
    <row r="159" spans="2:51" s="13" customFormat="1" ht="11.25">
      <c r="B159" s="213"/>
      <c r="C159" s="214"/>
      <c r="D159" s="198" t="s">
        <v>191</v>
      </c>
      <c r="E159" s="215" t="s">
        <v>1</v>
      </c>
      <c r="F159" s="216" t="s">
        <v>221</v>
      </c>
      <c r="G159" s="214"/>
      <c r="H159" s="217">
        <v>11.19</v>
      </c>
      <c r="I159" s="218"/>
      <c r="J159" s="214"/>
      <c r="K159" s="214"/>
      <c r="L159" s="219"/>
      <c r="M159" s="220"/>
      <c r="N159" s="221"/>
      <c r="O159" s="221"/>
      <c r="P159" s="221"/>
      <c r="Q159" s="221"/>
      <c r="R159" s="221"/>
      <c r="S159" s="221"/>
      <c r="T159" s="222"/>
      <c r="AT159" s="223" t="s">
        <v>191</v>
      </c>
      <c r="AU159" s="223" t="s">
        <v>86</v>
      </c>
      <c r="AV159" s="13" t="s">
        <v>88</v>
      </c>
      <c r="AW159" s="13" t="s">
        <v>33</v>
      </c>
      <c r="AX159" s="13" t="s">
        <v>79</v>
      </c>
      <c r="AY159" s="223" t="s">
        <v>182</v>
      </c>
    </row>
    <row r="160" spans="2:51" s="12" customFormat="1" ht="11.25">
      <c r="B160" s="203"/>
      <c r="C160" s="204"/>
      <c r="D160" s="198" t="s">
        <v>191</v>
      </c>
      <c r="E160" s="205" t="s">
        <v>1</v>
      </c>
      <c r="F160" s="206" t="s">
        <v>222</v>
      </c>
      <c r="G160" s="204"/>
      <c r="H160" s="205" t="s">
        <v>1</v>
      </c>
      <c r="I160" s="207"/>
      <c r="J160" s="204"/>
      <c r="K160" s="204"/>
      <c r="L160" s="208"/>
      <c r="M160" s="209"/>
      <c r="N160" s="210"/>
      <c r="O160" s="210"/>
      <c r="P160" s="210"/>
      <c r="Q160" s="210"/>
      <c r="R160" s="210"/>
      <c r="S160" s="210"/>
      <c r="T160" s="211"/>
      <c r="AT160" s="212" t="s">
        <v>191</v>
      </c>
      <c r="AU160" s="212" t="s">
        <v>86</v>
      </c>
      <c r="AV160" s="12" t="s">
        <v>86</v>
      </c>
      <c r="AW160" s="12" t="s">
        <v>33</v>
      </c>
      <c r="AX160" s="12" t="s">
        <v>79</v>
      </c>
      <c r="AY160" s="212" t="s">
        <v>182</v>
      </c>
    </row>
    <row r="161" spans="2:51" s="12" customFormat="1" ht="11.25">
      <c r="B161" s="203"/>
      <c r="C161" s="204"/>
      <c r="D161" s="198" t="s">
        <v>191</v>
      </c>
      <c r="E161" s="205" t="s">
        <v>1</v>
      </c>
      <c r="F161" s="206" t="s">
        <v>223</v>
      </c>
      <c r="G161" s="204"/>
      <c r="H161" s="205" t="s">
        <v>1</v>
      </c>
      <c r="I161" s="207"/>
      <c r="J161" s="204"/>
      <c r="K161" s="204"/>
      <c r="L161" s="208"/>
      <c r="M161" s="209"/>
      <c r="N161" s="210"/>
      <c r="O161" s="210"/>
      <c r="P161" s="210"/>
      <c r="Q161" s="210"/>
      <c r="R161" s="210"/>
      <c r="S161" s="210"/>
      <c r="T161" s="211"/>
      <c r="AT161" s="212" t="s">
        <v>191</v>
      </c>
      <c r="AU161" s="212" t="s">
        <v>86</v>
      </c>
      <c r="AV161" s="12" t="s">
        <v>86</v>
      </c>
      <c r="AW161" s="12" t="s">
        <v>33</v>
      </c>
      <c r="AX161" s="12" t="s">
        <v>79</v>
      </c>
      <c r="AY161" s="212" t="s">
        <v>182</v>
      </c>
    </row>
    <row r="162" spans="2:51" s="13" customFormat="1" ht="11.25">
      <c r="B162" s="213"/>
      <c r="C162" s="214"/>
      <c r="D162" s="198" t="s">
        <v>191</v>
      </c>
      <c r="E162" s="215" t="s">
        <v>1</v>
      </c>
      <c r="F162" s="216" t="s">
        <v>224</v>
      </c>
      <c r="G162" s="214"/>
      <c r="H162" s="217">
        <v>14.670999999999999</v>
      </c>
      <c r="I162" s="218"/>
      <c r="J162" s="214"/>
      <c r="K162" s="214"/>
      <c r="L162" s="219"/>
      <c r="M162" s="220"/>
      <c r="N162" s="221"/>
      <c r="O162" s="221"/>
      <c r="P162" s="221"/>
      <c r="Q162" s="221"/>
      <c r="R162" s="221"/>
      <c r="S162" s="221"/>
      <c r="T162" s="222"/>
      <c r="AT162" s="223" t="s">
        <v>191</v>
      </c>
      <c r="AU162" s="223" t="s">
        <v>86</v>
      </c>
      <c r="AV162" s="13" t="s">
        <v>88</v>
      </c>
      <c r="AW162" s="13" t="s">
        <v>33</v>
      </c>
      <c r="AX162" s="13" t="s">
        <v>79</v>
      </c>
      <c r="AY162" s="223" t="s">
        <v>182</v>
      </c>
    </row>
    <row r="163" spans="2:51" s="12" customFormat="1" ht="11.25">
      <c r="B163" s="203"/>
      <c r="C163" s="204"/>
      <c r="D163" s="198" t="s">
        <v>191</v>
      </c>
      <c r="E163" s="205" t="s">
        <v>1</v>
      </c>
      <c r="F163" s="206" t="s">
        <v>225</v>
      </c>
      <c r="G163" s="204"/>
      <c r="H163" s="205" t="s">
        <v>1</v>
      </c>
      <c r="I163" s="207"/>
      <c r="J163" s="204"/>
      <c r="K163" s="204"/>
      <c r="L163" s="208"/>
      <c r="M163" s="209"/>
      <c r="N163" s="210"/>
      <c r="O163" s="210"/>
      <c r="P163" s="210"/>
      <c r="Q163" s="210"/>
      <c r="R163" s="210"/>
      <c r="S163" s="210"/>
      <c r="T163" s="211"/>
      <c r="AT163" s="212" t="s">
        <v>191</v>
      </c>
      <c r="AU163" s="212" t="s">
        <v>86</v>
      </c>
      <c r="AV163" s="12" t="s">
        <v>86</v>
      </c>
      <c r="AW163" s="12" t="s">
        <v>33</v>
      </c>
      <c r="AX163" s="12" t="s">
        <v>79</v>
      </c>
      <c r="AY163" s="212" t="s">
        <v>182</v>
      </c>
    </row>
    <row r="164" spans="2:51" s="13" customFormat="1" ht="11.25">
      <c r="B164" s="213"/>
      <c r="C164" s="214"/>
      <c r="D164" s="198" t="s">
        <v>191</v>
      </c>
      <c r="E164" s="215" t="s">
        <v>1</v>
      </c>
      <c r="F164" s="216" t="s">
        <v>226</v>
      </c>
      <c r="G164" s="214"/>
      <c r="H164" s="217">
        <v>53.210999999999999</v>
      </c>
      <c r="I164" s="218"/>
      <c r="J164" s="214"/>
      <c r="K164" s="214"/>
      <c r="L164" s="219"/>
      <c r="M164" s="220"/>
      <c r="N164" s="221"/>
      <c r="O164" s="221"/>
      <c r="P164" s="221"/>
      <c r="Q164" s="221"/>
      <c r="R164" s="221"/>
      <c r="S164" s="221"/>
      <c r="T164" s="222"/>
      <c r="AT164" s="223" t="s">
        <v>191</v>
      </c>
      <c r="AU164" s="223" t="s">
        <v>86</v>
      </c>
      <c r="AV164" s="13" t="s">
        <v>88</v>
      </c>
      <c r="AW164" s="13" t="s">
        <v>33</v>
      </c>
      <c r="AX164" s="13" t="s">
        <v>79</v>
      </c>
      <c r="AY164" s="223" t="s">
        <v>182</v>
      </c>
    </row>
    <row r="165" spans="2:51" s="12" customFormat="1" ht="11.25">
      <c r="B165" s="203"/>
      <c r="C165" s="204"/>
      <c r="D165" s="198" t="s">
        <v>191</v>
      </c>
      <c r="E165" s="205" t="s">
        <v>1</v>
      </c>
      <c r="F165" s="206" t="s">
        <v>227</v>
      </c>
      <c r="G165" s="204"/>
      <c r="H165" s="205" t="s">
        <v>1</v>
      </c>
      <c r="I165" s="207"/>
      <c r="J165" s="204"/>
      <c r="K165" s="204"/>
      <c r="L165" s="208"/>
      <c r="M165" s="209"/>
      <c r="N165" s="210"/>
      <c r="O165" s="210"/>
      <c r="P165" s="210"/>
      <c r="Q165" s="210"/>
      <c r="R165" s="210"/>
      <c r="S165" s="210"/>
      <c r="T165" s="211"/>
      <c r="AT165" s="212" t="s">
        <v>191</v>
      </c>
      <c r="AU165" s="212" t="s">
        <v>86</v>
      </c>
      <c r="AV165" s="12" t="s">
        <v>86</v>
      </c>
      <c r="AW165" s="12" t="s">
        <v>33</v>
      </c>
      <c r="AX165" s="12" t="s">
        <v>79</v>
      </c>
      <c r="AY165" s="212" t="s">
        <v>182</v>
      </c>
    </row>
    <row r="166" spans="2:51" s="13" customFormat="1" ht="11.25">
      <c r="B166" s="213"/>
      <c r="C166" s="214"/>
      <c r="D166" s="198" t="s">
        <v>191</v>
      </c>
      <c r="E166" s="215" t="s">
        <v>1</v>
      </c>
      <c r="F166" s="216" t="s">
        <v>228</v>
      </c>
      <c r="G166" s="214"/>
      <c r="H166" s="217">
        <v>54.722999999999999</v>
      </c>
      <c r="I166" s="218"/>
      <c r="J166" s="214"/>
      <c r="K166" s="214"/>
      <c r="L166" s="219"/>
      <c r="M166" s="220"/>
      <c r="N166" s="221"/>
      <c r="O166" s="221"/>
      <c r="P166" s="221"/>
      <c r="Q166" s="221"/>
      <c r="R166" s="221"/>
      <c r="S166" s="221"/>
      <c r="T166" s="222"/>
      <c r="AT166" s="223" t="s">
        <v>191</v>
      </c>
      <c r="AU166" s="223" t="s">
        <v>86</v>
      </c>
      <c r="AV166" s="13" t="s">
        <v>88</v>
      </c>
      <c r="AW166" s="13" t="s">
        <v>33</v>
      </c>
      <c r="AX166" s="13" t="s">
        <v>79</v>
      </c>
      <c r="AY166" s="223" t="s">
        <v>182</v>
      </c>
    </row>
    <row r="167" spans="2:51" s="12" customFormat="1" ht="11.25">
      <c r="B167" s="203"/>
      <c r="C167" s="204"/>
      <c r="D167" s="198" t="s">
        <v>191</v>
      </c>
      <c r="E167" s="205" t="s">
        <v>1</v>
      </c>
      <c r="F167" s="206" t="s">
        <v>229</v>
      </c>
      <c r="G167" s="204"/>
      <c r="H167" s="205" t="s">
        <v>1</v>
      </c>
      <c r="I167" s="207"/>
      <c r="J167" s="204"/>
      <c r="K167" s="204"/>
      <c r="L167" s="208"/>
      <c r="M167" s="209"/>
      <c r="N167" s="210"/>
      <c r="O167" s="210"/>
      <c r="P167" s="210"/>
      <c r="Q167" s="210"/>
      <c r="R167" s="210"/>
      <c r="S167" s="210"/>
      <c r="T167" s="211"/>
      <c r="AT167" s="212" t="s">
        <v>191</v>
      </c>
      <c r="AU167" s="212" t="s">
        <v>86</v>
      </c>
      <c r="AV167" s="12" t="s">
        <v>86</v>
      </c>
      <c r="AW167" s="12" t="s">
        <v>33</v>
      </c>
      <c r="AX167" s="12" t="s">
        <v>79</v>
      </c>
      <c r="AY167" s="212" t="s">
        <v>182</v>
      </c>
    </row>
    <row r="168" spans="2:51" s="13" customFormat="1" ht="11.25">
      <c r="B168" s="213"/>
      <c r="C168" s="214"/>
      <c r="D168" s="198" t="s">
        <v>191</v>
      </c>
      <c r="E168" s="215" t="s">
        <v>1</v>
      </c>
      <c r="F168" s="216" t="s">
        <v>230</v>
      </c>
      <c r="G168" s="214"/>
      <c r="H168" s="217">
        <v>62.207999999999998</v>
      </c>
      <c r="I168" s="218"/>
      <c r="J168" s="214"/>
      <c r="K168" s="214"/>
      <c r="L168" s="219"/>
      <c r="M168" s="220"/>
      <c r="N168" s="221"/>
      <c r="O168" s="221"/>
      <c r="P168" s="221"/>
      <c r="Q168" s="221"/>
      <c r="R168" s="221"/>
      <c r="S168" s="221"/>
      <c r="T168" s="222"/>
      <c r="AT168" s="223" t="s">
        <v>191</v>
      </c>
      <c r="AU168" s="223" t="s">
        <v>86</v>
      </c>
      <c r="AV168" s="13" t="s">
        <v>88</v>
      </c>
      <c r="AW168" s="13" t="s">
        <v>33</v>
      </c>
      <c r="AX168" s="13" t="s">
        <v>79</v>
      </c>
      <c r="AY168" s="223" t="s">
        <v>182</v>
      </c>
    </row>
    <row r="169" spans="2:51" s="12" customFormat="1" ht="11.25">
      <c r="B169" s="203"/>
      <c r="C169" s="204"/>
      <c r="D169" s="198" t="s">
        <v>191</v>
      </c>
      <c r="E169" s="205" t="s">
        <v>1</v>
      </c>
      <c r="F169" s="206" t="s">
        <v>231</v>
      </c>
      <c r="G169" s="204"/>
      <c r="H169" s="205" t="s">
        <v>1</v>
      </c>
      <c r="I169" s="207"/>
      <c r="J169" s="204"/>
      <c r="K169" s="204"/>
      <c r="L169" s="208"/>
      <c r="M169" s="209"/>
      <c r="N169" s="210"/>
      <c r="O169" s="210"/>
      <c r="P169" s="210"/>
      <c r="Q169" s="210"/>
      <c r="R169" s="210"/>
      <c r="S169" s="210"/>
      <c r="T169" s="211"/>
      <c r="AT169" s="212" t="s">
        <v>191</v>
      </c>
      <c r="AU169" s="212" t="s">
        <v>86</v>
      </c>
      <c r="AV169" s="12" t="s">
        <v>86</v>
      </c>
      <c r="AW169" s="12" t="s">
        <v>33</v>
      </c>
      <c r="AX169" s="12" t="s">
        <v>79</v>
      </c>
      <c r="AY169" s="212" t="s">
        <v>182</v>
      </c>
    </row>
    <row r="170" spans="2:51" s="13" customFormat="1" ht="11.25">
      <c r="B170" s="213"/>
      <c r="C170" s="214"/>
      <c r="D170" s="198" t="s">
        <v>191</v>
      </c>
      <c r="E170" s="215" t="s">
        <v>1</v>
      </c>
      <c r="F170" s="216" t="s">
        <v>232</v>
      </c>
      <c r="G170" s="214"/>
      <c r="H170" s="217">
        <v>16.347000000000001</v>
      </c>
      <c r="I170" s="218"/>
      <c r="J170" s="214"/>
      <c r="K170" s="214"/>
      <c r="L170" s="219"/>
      <c r="M170" s="220"/>
      <c r="N170" s="221"/>
      <c r="O170" s="221"/>
      <c r="P170" s="221"/>
      <c r="Q170" s="221"/>
      <c r="R170" s="221"/>
      <c r="S170" s="221"/>
      <c r="T170" s="222"/>
      <c r="AT170" s="223" t="s">
        <v>191</v>
      </c>
      <c r="AU170" s="223" t="s">
        <v>86</v>
      </c>
      <c r="AV170" s="13" t="s">
        <v>88</v>
      </c>
      <c r="AW170" s="13" t="s">
        <v>33</v>
      </c>
      <c r="AX170" s="13" t="s">
        <v>79</v>
      </c>
      <c r="AY170" s="223" t="s">
        <v>182</v>
      </c>
    </row>
    <row r="171" spans="2:51" s="12" customFormat="1" ht="11.25">
      <c r="B171" s="203"/>
      <c r="C171" s="204"/>
      <c r="D171" s="198" t="s">
        <v>191</v>
      </c>
      <c r="E171" s="205" t="s">
        <v>1</v>
      </c>
      <c r="F171" s="206" t="s">
        <v>233</v>
      </c>
      <c r="G171" s="204"/>
      <c r="H171" s="205" t="s">
        <v>1</v>
      </c>
      <c r="I171" s="207"/>
      <c r="J171" s="204"/>
      <c r="K171" s="204"/>
      <c r="L171" s="208"/>
      <c r="M171" s="209"/>
      <c r="N171" s="210"/>
      <c r="O171" s="210"/>
      <c r="P171" s="210"/>
      <c r="Q171" s="210"/>
      <c r="R171" s="210"/>
      <c r="S171" s="210"/>
      <c r="T171" s="211"/>
      <c r="AT171" s="212" t="s">
        <v>191</v>
      </c>
      <c r="AU171" s="212" t="s">
        <v>86</v>
      </c>
      <c r="AV171" s="12" t="s">
        <v>86</v>
      </c>
      <c r="AW171" s="12" t="s">
        <v>33</v>
      </c>
      <c r="AX171" s="12" t="s">
        <v>79</v>
      </c>
      <c r="AY171" s="212" t="s">
        <v>182</v>
      </c>
    </row>
    <row r="172" spans="2:51" s="13" customFormat="1" ht="11.25">
      <c r="B172" s="213"/>
      <c r="C172" s="214"/>
      <c r="D172" s="198" t="s">
        <v>191</v>
      </c>
      <c r="E172" s="215" t="s">
        <v>1</v>
      </c>
      <c r="F172" s="216" t="s">
        <v>234</v>
      </c>
      <c r="G172" s="214"/>
      <c r="H172" s="217">
        <v>20.53</v>
      </c>
      <c r="I172" s="218"/>
      <c r="J172" s="214"/>
      <c r="K172" s="214"/>
      <c r="L172" s="219"/>
      <c r="M172" s="220"/>
      <c r="N172" s="221"/>
      <c r="O172" s="221"/>
      <c r="P172" s="221"/>
      <c r="Q172" s="221"/>
      <c r="R172" s="221"/>
      <c r="S172" s="221"/>
      <c r="T172" s="222"/>
      <c r="AT172" s="223" t="s">
        <v>191</v>
      </c>
      <c r="AU172" s="223" t="s">
        <v>86</v>
      </c>
      <c r="AV172" s="13" t="s">
        <v>88</v>
      </c>
      <c r="AW172" s="13" t="s">
        <v>33</v>
      </c>
      <c r="AX172" s="13" t="s">
        <v>79</v>
      </c>
      <c r="AY172" s="223" t="s">
        <v>182</v>
      </c>
    </row>
    <row r="173" spans="2:51" s="12" customFormat="1" ht="11.25">
      <c r="B173" s="203"/>
      <c r="C173" s="204"/>
      <c r="D173" s="198" t="s">
        <v>191</v>
      </c>
      <c r="E173" s="205" t="s">
        <v>1</v>
      </c>
      <c r="F173" s="206" t="s">
        <v>235</v>
      </c>
      <c r="G173" s="204"/>
      <c r="H173" s="205" t="s">
        <v>1</v>
      </c>
      <c r="I173" s="207"/>
      <c r="J173" s="204"/>
      <c r="K173" s="204"/>
      <c r="L173" s="208"/>
      <c r="M173" s="209"/>
      <c r="N173" s="210"/>
      <c r="O173" s="210"/>
      <c r="P173" s="210"/>
      <c r="Q173" s="210"/>
      <c r="R173" s="210"/>
      <c r="S173" s="210"/>
      <c r="T173" s="211"/>
      <c r="AT173" s="212" t="s">
        <v>191</v>
      </c>
      <c r="AU173" s="212" t="s">
        <v>86</v>
      </c>
      <c r="AV173" s="12" t="s">
        <v>86</v>
      </c>
      <c r="AW173" s="12" t="s">
        <v>33</v>
      </c>
      <c r="AX173" s="12" t="s">
        <v>79</v>
      </c>
      <c r="AY173" s="212" t="s">
        <v>182</v>
      </c>
    </row>
    <row r="174" spans="2:51" s="13" customFormat="1" ht="11.25">
      <c r="B174" s="213"/>
      <c r="C174" s="214"/>
      <c r="D174" s="198" t="s">
        <v>191</v>
      </c>
      <c r="E174" s="215" t="s">
        <v>1</v>
      </c>
      <c r="F174" s="216" t="s">
        <v>236</v>
      </c>
      <c r="G174" s="214"/>
      <c r="H174" s="217">
        <v>15.335000000000001</v>
      </c>
      <c r="I174" s="218"/>
      <c r="J174" s="214"/>
      <c r="K174" s="214"/>
      <c r="L174" s="219"/>
      <c r="M174" s="220"/>
      <c r="N174" s="221"/>
      <c r="O174" s="221"/>
      <c r="P174" s="221"/>
      <c r="Q174" s="221"/>
      <c r="R174" s="221"/>
      <c r="S174" s="221"/>
      <c r="T174" s="222"/>
      <c r="AT174" s="223" t="s">
        <v>191</v>
      </c>
      <c r="AU174" s="223" t="s">
        <v>86</v>
      </c>
      <c r="AV174" s="13" t="s">
        <v>88</v>
      </c>
      <c r="AW174" s="13" t="s">
        <v>33</v>
      </c>
      <c r="AX174" s="13" t="s">
        <v>79</v>
      </c>
      <c r="AY174" s="223" t="s">
        <v>182</v>
      </c>
    </row>
    <row r="175" spans="2:51" s="12" customFormat="1" ht="11.25">
      <c r="B175" s="203"/>
      <c r="C175" s="204"/>
      <c r="D175" s="198" t="s">
        <v>191</v>
      </c>
      <c r="E175" s="205" t="s">
        <v>1</v>
      </c>
      <c r="F175" s="206" t="s">
        <v>237</v>
      </c>
      <c r="G175" s="204"/>
      <c r="H175" s="205" t="s">
        <v>1</v>
      </c>
      <c r="I175" s="207"/>
      <c r="J175" s="204"/>
      <c r="K175" s="204"/>
      <c r="L175" s="208"/>
      <c r="M175" s="209"/>
      <c r="N175" s="210"/>
      <c r="O175" s="210"/>
      <c r="P175" s="210"/>
      <c r="Q175" s="210"/>
      <c r="R175" s="210"/>
      <c r="S175" s="210"/>
      <c r="T175" s="211"/>
      <c r="AT175" s="212" t="s">
        <v>191</v>
      </c>
      <c r="AU175" s="212" t="s">
        <v>86</v>
      </c>
      <c r="AV175" s="12" t="s">
        <v>86</v>
      </c>
      <c r="AW175" s="12" t="s">
        <v>33</v>
      </c>
      <c r="AX175" s="12" t="s">
        <v>79</v>
      </c>
      <c r="AY175" s="212" t="s">
        <v>182</v>
      </c>
    </row>
    <row r="176" spans="2:51" s="13" customFormat="1" ht="11.25">
      <c r="B176" s="213"/>
      <c r="C176" s="214"/>
      <c r="D176" s="198" t="s">
        <v>191</v>
      </c>
      <c r="E176" s="215" t="s">
        <v>1</v>
      </c>
      <c r="F176" s="216" t="s">
        <v>238</v>
      </c>
      <c r="G176" s="214"/>
      <c r="H176" s="217">
        <v>28.428000000000001</v>
      </c>
      <c r="I176" s="218"/>
      <c r="J176" s="214"/>
      <c r="K176" s="214"/>
      <c r="L176" s="219"/>
      <c r="M176" s="220"/>
      <c r="N176" s="221"/>
      <c r="O176" s="221"/>
      <c r="P176" s="221"/>
      <c r="Q176" s="221"/>
      <c r="R176" s="221"/>
      <c r="S176" s="221"/>
      <c r="T176" s="222"/>
      <c r="AT176" s="223" t="s">
        <v>191</v>
      </c>
      <c r="AU176" s="223" t="s">
        <v>86</v>
      </c>
      <c r="AV176" s="13" t="s">
        <v>88</v>
      </c>
      <c r="AW176" s="13" t="s">
        <v>33</v>
      </c>
      <c r="AX176" s="13" t="s">
        <v>79</v>
      </c>
      <c r="AY176" s="223" t="s">
        <v>182</v>
      </c>
    </row>
    <row r="177" spans="2:51" s="12" customFormat="1" ht="11.25">
      <c r="B177" s="203"/>
      <c r="C177" s="204"/>
      <c r="D177" s="198" t="s">
        <v>191</v>
      </c>
      <c r="E177" s="205" t="s">
        <v>1</v>
      </c>
      <c r="F177" s="206" t="s">
        <v>239</v>
      </c>
      <c r="G177" s="204"/>
      <c r="H177" s="205" t="s">
        <v>1</v>
      </c>
      <c r="I177" s="207"/>
      <c r="J177" s="204"/>
      <c r="K177" s="204"/>
      <c r="L177" s="208"/>
      <c r="M177" s="209"/>
      <c r="N177" s="210"/>
      <c r="O177" s="210"/>
      <c r="P177" s="210"/>
      <c r="Q177" s="210"/>
      <c r="R177" s="210"/>
      <c r="S177" s="210"/>
      <c r="T177" s="211"/>
      <c r="AT177" s="212" t="s">
        <v>191</v>
      </c>
      <c r="AU177" s="212" t="s">
        <v>86</v>
      </c>
      <c r="AV177" s="12" t="s">
        <v>86</v>
      </c>
      <c r="AW177" s="12" t="s">
        <v>33</v>
      </c>
      <c r="AX177" s="12" t="s">
        <v>79</v>
      </c>
      <c r="AY177" s="212" t="s">
        <v>182</v>
      </c>
    </row>
    <row r="178" spans="2:51" s="12" customFormat="1" ht="11.25">
      <c r="B178" s="203"/>
      <c r="C178" s="204"/>
      <c r="D178" s="198" t="s">
        <v>191</v>
      </c>
      <c r="E178" s="205" t="s">
        <v>1</v>
      </c>
      <c r="F178" s="206" t="s">
        <v>240</v>
      </c>
      <c r="G178" s="204"/>
      <c r="H178" s="205" t="s">
        <v>1</v>
      </c>
      <c r="I178" s="207"/>
      <c r="J178" s="204"/>
      <c r="K178" s="204"/>
      <c r="L178" s="208"/>
      <c r="M178" s="209"/>
      <c r="N178" s="210"/>
      <c r="O178" s="210"/>
      <c r="P178" s="210"/>
      <c r="Q178" s="210"/>
      <c r="R178" s="210"/>
      <c r="S178" s="210"/>
      <c r="T178" s="211"/>
      <c r="AT178" s="212" t="s">
        <v>191</v>
      </c>
      <c r="AU178" s="212" t="s">
        <v>86</v>
      </c>
      <c r="AV178" s="12" t="s">
        <v>86</v>
      </c>
      <c r="AW178" s="12" t="s">
        <v>33</v>
      </c>
      <c r="AX178" s="12" t="s">
        <v>79</v>
      </c>
      <c r="AY178" s="212" t="s">
        <v>182</v>
      </c>
    </row>
    <row r="179" spans="2:51" s="13" customFormat="1" ht="11.25">
      <c r="B179" s="213"/>
      <c r="C179" s="214"/>
      <c r="D179" s="198" t="s">
        <v>191</v>
      </c>
      <c r="E179" s="215" t="s">
        <v>1</v>
      </c>
      <c r="F179" s="216" t="s">
        <v>241</v>
      </c>
      <c r="G179" s="214"/>
      <c r="H179" s="217">
        <v>3.8769999999999998</v>
      </c>
      <c r="I179" s="218"/>
      <c r="J179" s="214"/>
      <c r="K179" s="214"/>
      <c r="L179" s="219"/>
      <c r="M179" s="220"/>
      <c r="N179" s="221"/>
      <c r="O179" s="221"/>
      <c r="P179" s="221"/>
      <c r="Q179" s="221"/>
      <c r="R179" s="221"/>
      <c r="S179" s="221"/>
      <c r="T179" s="222"/>
      <c r="AT179" s="223" t="s">
        <v>191</v>
      </c>
      <c r="AU179" s="223" t="s">
        <v>86</v>
      </c>
      <c r="AV179" s="13" t="s">
        <v>88</v>
      </c>
      <c r="AW179" s="13" t="s">
        <v>33</v>
      </c>
      <c r="AX179" s="13" t="s">
        <v>79</v>
      </c>
      <c r="AY179" s="223" t="s">
        <v>182</v>
      </c>
    </row>
    <row r="180" spans="2:51" s="12" customFormat="1" ht="11.25">
      <c r="B180" s="203"/>
      <c r="C180" s="204"/>
      <c r="D180" s="198" t="s">
        <v>191</v>
      </c>
      <c r="E180" s="205" t="s">
        <v>1</v>
      </c>
      <c r="F180" s="206" t="s">
        <v>242</v>
      </c>
      <c r="G180" s="204"/>
      <c r="H180" s="205" t="s">
        <v>1</v>
      </c>
      <c r="I180" s="207"/>
      <c r="J180" s="204"/>
      <c r="K180" s="204"/>
      <c r="L180" s="208"/>
      <c r="M180" s="209"/>
      <c r="N180" s="210"/>
      <c r="O180" s="210"/>
      <c r="P180" s="210"/>
      <c r="Q180" s="210"/>
      <c r="R180" s="210"/>
      <c r="S180" s="210"/>
      <c r="T180" s="211"/>
      <c r="AT180" s="212" t="s">
        <v>191</v>
      </c>
      <c r="AU180" s="212" t="s">
        <v>86</v>
      </c>
      <c r="AV180" s="12" t="s">
        <v>86</v>
      </c>
      <c r="AW180" s="12" t="s">
        <v>33</v>
      </c>
      <c r="AX180" s="12" t="s">
        <v>79</v>
      </c>
      <c r="AY180" s="212" t="s">
        <v>182</v>
      </c>
    </row>
    <row r="181" spans="2:51" s="13" customFormat="1" ht="11.25">
      <c r="B181" s="213"/>
      <c r="C181" s="214"/>
      <c r="D181" s="198" t="s">
        <v>191</v>
      </c>
      <c r="E181" s="215" t="s">
        <v>1</v>
      </c>
      <c r="F181" s="216" t="s">
        <v>243</v>
      </c>
      <c r="G181" s="214"/>
      <c r="H181" s="217">
        <v>14.092000000000001</v>
      </c>
      <c r="I181" s="218"/>
      <c r="J181" s="214"/>
      <c r="K181" s="214"/>
      <c r="L181" s="219"/>
      <c r="M181" s="220"/>
      <c r="N181" s="221"/>
      <c r="O181" s="221"/>
      <c r="P181" s="221"/>
      <c r="Q181" s="221"/>
      <c r="R181" s="221"/>
      <c r="S181" s="221"/>
      <c r="T181" s="222"/>
      <c r="AT181" s="223" t="s">
        <v>191</v>
      </c>
      <c r="AU181" s="223" t="s">
        <v>86</v>
      </c>
      <c r="AV181" s="13" t="s">
        <v>88</v>
      </c>
      <c r="AW181" s="13" t="s">
        <v>33</v>
      </c>
      <c r="AX181" s="13" t="s">
        <v>79</v>
      </c>
      <c r="AY181" s="223" t="s">
        <v>182</v>
      </c>
    </row>
    <row r="182" spans="2:51" s="12" customFormat="1" ht="11.25">
      <c r="B182" s="203"/>
      <c r="C182" s="204"/>
      <c r="D182" s="198" t="s">
        <v>191</v>
      </c>
      <c r="E182" s="205" t="s">
        <v>1</v>
      </c>
      <c r="F182" s="206" t="s">
        <v>244</v>
      </c>
      <c r="G182" s="204"/>
      <c r="H182" s="205" t="s">
        <v>1</v>
      </c>
      <c r="I182" s="207"/>
      <c r="J182" s="204"/>
      <c r="K182" s="204"/>
      <c r="L182" s="208"/>
      <c r="M182" s="209"/>
      <c r="N182" s="210"/>
      <c r="O182" s="210"/>
      <c r="P182" s="210"/>
      <c r="Q182" s="210"/>
      <c r="R182" s="210"/>
      <c r="S182" s="210"/>
      <c r="T182" s="211"/>
      <c r="AT182" s="212" t="s">
        <v>191</v>
      </c>
      <c r="AU182" s="212" t="s">
        <v>86</v>
      </c>
      <c r="AV182" s="12" t="s">
        <v>86</v>
      </c>
      <c r="AW182" s="12" t="s">
        <v>33</v>
      </c>
      <c r="AX182" s="12" t="s">
        <v>79</v>
      </c>
      <c r="AY182" s="212" t="s">
        <v>182</v>
      </c>
    </row>
    <row r="183" spans="2:51" s="13" customFormat="1" ht="11.25">
      <c r="B183" s="213"/>
      <c r="C183" s="214"/>
      <c r="D183" s="198" t="s">
        <v>191</v>
      </c>
      <c r="E183" s="215" t="s">
        <v>1</v>
      </c>
      <c r="F183" s="216" t="s">
        <v>245</v>
      </c>
      <c r="G183" s="214"/>
      <c r="H183" s="217">
        <v>108.001</v>
      </c>
      <c r="I183" s="218"/>
      <c r="J183" s="214"/>
      <c r="K183" s="214"/>
      <c r="L183" s="219"/>
      <c r="M183" s="220"/>
      <c r="N183" s="221"/>
      <c r="O183" s="221"/>
      <c r="P183" s="221"/>
      <c r="Q183" s="221"/>
      <c r="R183" s="221"/>
      <c r="S183" s="221"/>
      <c r="T183" s="222"/>
      <c r="AT183" s="223" t="s">
        <v>191</v>
      </c>
      <c r="AU183" s="223" t="s">
        <v>86</v>
      </c>
      <c r="AV183" s="13" t="s">
        <v>88</v>
      </c>
      <c r="AW183" s="13" t="s">
        <v>33</v>
      </c>
      <c r="AX183" s="13" t="s">
        <v>79</v>
      </c>
      <c r="AY183" s="223" t="s">
        <v>182</v>
      </c>
    </row>
    <row r="184" spans="2:51" s="12" customFormat="1" ht="11.25">
      <c r="B184" s="203"/>
      <c r="C184" s="204"/>
      <c r="D184" s="198" t="s">
        <v>191</v>
      </c>
      <c r="E184" s="205" t="s">
        <v>1</v>
      </c>
      <c r="F184" s="206" t="s">
        <v>246</v>
      </c>
      <c r="G184" s="204"/>
      <c r="H184" s="205" t="s">
        <v>1</v>
      </c>
      <c r="I184" s="207"/>
      <c r="J184" s="204"/>
      <c r="K184" s="204"/>
      <c r="L184" s="208"/>
      <c r="M184" s="209"/>
      <c r="N184" s="210"/>
      <c r="O184" s="210"/>
      <c r="P184" s="210"/>
      <c r="Q184" s="210"/>
      <c r="R184" s="210"/>
      <c r="S184" s="210"/>
      <c r="T184" s="211"/>
      <c r="AT184" s="212" t="s">
        <v>191</v>
      </c>
      <c r="AU184" s="212" t="s">
        <v>86</v>
      </c>
      <c r="AV184" s="12" t="s">
        <v>86</v>
      </c>
      <c r="AW184" s="12" t="s">
        <v>33</v>
      </c>
      <c r="AX184" s="12" t="s">
        <v>79</v>
      </c>
      <c r="AY184" s="212" t="s">
        <v>182</v>
      </c>
    </row>
    <row r="185" spans="2:51" s="13" customFormat="1" ht="11.25">
      <c r="B185" s="213"/>
      <c r="C185" s="214"/>
      <c r="D185" s="198" t="s">
        <v>191</v>
      </c>
      <c r="E185" s="215" t="s">
        <v>1</v>
      </c>
      <c r="F185" s="216" t="s">
        <v>247</v>
      </c>
      <c r="G185" s="214"/>
      <c r="H185" s="217">
        <v>39.83</v>
      </c>
      <c r="I185" s="218"/>
      <c r="J185" s="214"/>
      <c r="K185" s="214"/>
      <c r="L185" s="219"/>
      <c r="M185" s="220"/>
      <c r="N185" s="221"/>
      <c r="O185" s="221"/>
      <c r="P185" s="221"/>
      <c r="Q185" s="221"/>
      <c r="R185" s="221"/>
      <c r="S185" s="221"/>
      <c r="T185" s="222"/>
      <c r="AT185" s="223" t="s">
        <v>191</v>
      </c>
      <c r="AU185" s="223" t="s">
        <v>86</v>
      </c>
      <c r="AV185" s="13" t="s">
        <v>88</v>
      </c>
      <c r="AW185" s="13" t="s">
        <v>33</v>
      </c>
      <c r="AX185" s="13" t="s">
        <v>79</v>
      </c>
      <c r="AY185" s="223" t="s">
        <v>182</v>
      </c>
    </row>
    <row r="186" spans="2:51" s="12" customFormat="1" ht="11.25">
      <c r="B186" s="203"/>
      <c r="C186" s="204"/>
      <c r="D186" s="198" t="s">
        <v>191</v>
      </c>
      <c r="E186" s="205" t="s">
        <v>1</v>
      </c>
      <c r="F186" s="206" t="s">
        <v>248</v>
      </c>
      <c r="G186" s="204"/>
      <c r="H186" s="205" t="s">
        <v>1</v>
      </c>
      <c r="I186" s="207"/>
      <c r="J186" s="204"/>
      <c r="K186" s="204"/>
      <c r="L186" s="208"/>
      <c r="M186" s="209"/>
      <c r="N186" s="210"/>
      <c r="O186" s="210"/>
      <c r="P186" s="210"/>
      <c r="Q186" s="210"/>
      <c r="R186" s="210"/>
      <c r="S186" s="210"/>
      <c r="T186" s="211"/>
      <c r="AT186" s="212" t="s">
        <v>191</v>
      </c>
      <c r="AU186" s="212" t="s">
        <v>86</v>
      </c>
      <c r="AV186" s="12" t="s">
        <v>86</v>
      </c>
      <c r="AW186" s="12" t="s">
        <v>33</v>
      </c>
      <c r="AX186" s="12" t="s">
        <v>79</v>
      </c>
      <c r="AY186" s="212" t="s">
        <v>182</v>
      </c>
    </row>
    <row r="187" spans="2:51" s="13" customFormat="1" ht="11.25">
      <c r="B187" s="213"/>
      <c r="C187" s="214"/>
      <c r="D187" s="198" t="s">
        <v>191</v>
      </c>
      <c r="E187" s="215" t="s">
        <v>1</v>
      </c>
      <c r="F187" s="216" t="s">
        <v>249</v>
      </c>
      <c r="G187" s="214"/>
      <c r="H187" s="217">
        <v>4.7619999999999996</v>
      </c>
      <c r="I187" s="218"/>
      <c r="J187" s="214"/>
      <c r="K187" s="214"/>
      <c r="L187" s="219"/>
      <c r="M187" s="220"/>
      <c r="N187" s="221"/>
      <c r="O187" s="221"/>
      <c r="P187" s="221"/>
      <c r="Q187" s="221"/>
      <c r="R187" s="221"/>
      <c r="S187" s="221"/>
      <c r="T187" s="222"/>
      <c r="AT187" s="223" t="s">
        <v>191</v>
      </c>
      <c r="AU187" s="223" t="s">
        <v>86</v>
      </c>
      <c r="AV187" s="13" t="s">
        <v>88</v>
      </c>
      <c r="AW187" s="13" t="s">
        <v>33</v>
      </c>
      <c r="AX187" s="13" t="s">
        <v>79</v>
      </c>
      <c r="AY187" s="223" t="s">
        <v>182</v>
      </c>
    </row>
    <row r="188" spans="2:51" s="12" customFormat="1" ht="11.25">
      <c r="B188" s="203"/>
      <c r="C188" s="204"/>
      <c r="D188" s="198" t="s">
        <v>191</v>
      </c>
      <c r="E188" s="205" t="s">
        <v>1</v>
      </c>
      <c r="F188" s="206" t="s">
        <v>250</v>
      </c>
      <c r="G188" s="204"/>
      <c r="H188" s="205" t="s">
        <v>1</v>
      </c>
      <c r="I188" s="207"/>
      <c r="J188" s="204"/>
      <c r="K188" s="204"/>
      <c r="L188" s="208"/>
      <c r="M188" s="209"/>
      <c r="N188" s="210"/>
      <c r="O188" s="210"/>
      <c r="P188" s="210"/>
      <c r="Q188" s="210"/>
      <c r="R188" s="210"/>
      <c r="S188" s="210"/>
      <c r="T188" s="211"/>
      <c r="AT188" s="212" t="s">
        <v>191</v>
      </c>
      <c r="AU188" s="212" t="s">
        <v>86</v>
      </c>
      <c r="AV188" s="12" t="s">
        <v>86</v>
      </c>
      <c r="AW188" s="12" t="s">
        <v>33</v>
      </c>
      <c r="AX188" s="12" t="s">
        <v>79</v>
      </c>
      <c r="AY188" s="212" t="s">
        <v>182</v>
      </c>
    </row>
    <row r="189" spans="2:51" s="13" customFormat="1" ht="11.25">
      <c r="B189" s="213"/>
      <c r="C189" s="214"/>
      <c r="D189" s="198" t="s">
        <v>191</v>
      </c>
      <c r="E189" s="215" t="s">
        <v>1</v>
      </c>
      <c r="F189" s="216" t="s">
        <v>251</v>
      </c>
      <c r="G189" s="214"/>
      <c r="H189" s="217">
        <v>14.023999999999999</v>
      </c>
      <c r="I189" s="218"/>
      <c r="J189" s="214"/>
      <c r="K189" s="214"/>
      <c r="L189" s="219"/>
      <c r="M189" s="220"/>
      <c r="N189" s="221"/>
      <c r="O189" s="221"/>
      <c r="P189" s="221"/>
      <c r="Q189" s="221"/>
      <c r="R189" s="221"/>
      <c r="S189" s="221"/>
      <c r="T189" s="222"/>
      <c r="AT189" s="223" t="s">
        <v>191</v>
      </c>
      <c r="AU189" s="223" t="s">
        <v>86</v>
      </c>
      <c r="AV189" s="13" t="s">
        <v>88</v>
      </c>
      <c r="AW189" s="13" t="s">
        <v>33</v>
      </c>
      <c r="AX189" s="13" t="s">
        <v>79</v>
      </c>
      <c r="AY189" s="223" t="s">
        <v>182</v>
      </c>
    </row>
    <row r="190" spans="2:51" s="12" customFormat="1" ht="11.25">
      <c r="B190" s="203"/>
      <c r="C190" s="204"/>
      <c r="D190" s="198" t="s">
        <v>191</v>
      </c>
      <c r="E190" s="205" t="s">
        <v>1</v>
      </c>
      <c r="F190" s="206" t="s">
        <v>252</v>
      </c>
      <c r="G190" s="204"/>
      <c r="H190" s="205" t="s">
        <v>1</v>
      </c>
      <c r="I190" s="207"/>
      <c r="J190" s="204"/>
      <c r="K190" s="204"/>
      <c r="L190" s="208"/>
      <c r="M190" s="209"/>
      <c r="N190" s="210"/>
      <c r="O190" s="210"/>
      <c r="P190" s="210"/>
      <c r="Q190" s="210"/>
      <c r="R190" s="210"/>
      <c r="S190" s="210"/>
      <c r="T190" s="211"/>
      <c r="AT190" s="212" t="s">
        <v>191</v>
      </c>
      <c r="AU190" s="212" t="s">
        <v>86</v>
      </c>
      <c r="AV190" s="12" t="s">
        <v>86</v>
      </c>
      <c r="AW190" s="12" t="s">
        <v>33</v>
      </c>
      <c r="AX190" s="12" t="s">
        <v>79</v>
      </c>
      <c r="AY190" s="212" t="s">
        <v>182</v>
      </c>
    </row>
    <row r="191" spans="2:51" s="13" customFormat="1" ht="11.25">
      <c r="B191" s="213"/>
      <c r="C191" s="214"/>
      <c r="D191" s="198" t="s">
        <v>191</v>
      </c>
      <c r="E191" s="215" t="s">
        <v>1</v>
      </c>
      <c r="F191" s="216" t="s">
        <v>253</v>
      </c>
      <c r="G191" s="214"/>
      <c r="H191" s="217">
        <v>22.946999999999999</v>
      </c>
      <c r="I191" s="218"/>
      <c r="J191" s="214"/>
      <c r="K191" s="214"/>
      <c r="L191" s="219"/>
      <c r="M191" s="220"/>
      <c r="N191" s="221"/>
      <c r="O191" s="221"/>
      <c r="P191" s="221"/>
      <c r="Q191" s="221"/>
      <c r="R191" s="221"/>
      <c r="S191" s="221"/>
      <c r="T191" s="222"/>
      <c r="AT191" s="223" t="s">
        <v>191</v>
      </c>
      <c r="AU191" s="223" t="s">
        <v>86</v>
      </c>
      <c r="AV191" s="13" t="s">
        <v>88</v>
      </c>
      <c r="AW191" s="13" t="s">
        <v>33</v>
      </c>
      <c r="AX191" s="13" t="s">
        <v>79</v>
      </c>
      <c r="AY191" s="223" t="s">
        <v>182</v>
      </c>
    </row>
    <row r="192" spans="2:51" s="12" customFormat="1" ht="11.25">
      <c r="B192" s="203"/>
      <c r="C192" s="204"/>
      <c r="D192" s="198" t="s">
        <v>191</v>
      </c>
      <c r="E192" s="205" t="s">
        <v>1</v>
      </c>
      <c r="F192" s="206" t="s">
        <v>254</v>
      </c>
      <c r="G192" s="204"/>
      <c r="H192" s="205" t="s">
        <v>1</v>
      </c>
      <c r="I192" s="207"/>
      <c r="J192" s="204"/>
      <c r="K192" s="204"/>
      <c r="L192" s="208"/>
      <c r="M192" s="209"/>
      <c r="N192" s="210"/>
      <c r="O192" s="210"/>
      <c r="P192" s="210"/>
      <c r="Q192" s="210"/>
      <c r="R192" s="210"/>
      <c r="S192" s="210"/>
      <c r="T192" s="211"/>
      <c r="AT192" s="212" t="s">
        <v>191</v>
      </c>
      <c r="AU192" s="212" t="s">
        <v>86</v>
      </c>
      <c r="AV192" s="12" t="s">
        <v>86</v>
      </c>
      <c r="AW192" s="12" t="s">
        <v>33</v>
      </c>
      <c r="AX192" s="12" t="s">
        <v>79</v>
      </c>
      <c r="AY192" s="212" t="s">
        <v>182</v>
      </c>
    </row>
    <row r="193" spans="2:51" s="13" customFormat="1" ht="11.25">
      <c r="B193" s="213"/>
      <c r="C193" s="214"/>
      <c r="D193" s="198" t="s">
        <v>191</v>
      </c>
      <c r="E193" s="215" t="s">
        <v>1</v>
      </c>
      <c r="F193" s="216" t="s">
        <v>255</v>
      </c>
      <c r="G193" s="214"/>
      <c r="H193" s="217">
        <v>2.5880000000000001</v>
      </c>
      <c r="I193" s="218"/>
      <c r="J193" s="214"/>
      <c r="K193" s="214"/>
      <c r="L193" s="219"/>
      <c r="M193" s="220"/>
      <c r="N193" s="221"/>
      <c r="O193" s="221"/>
      <c r="P193" s="221"/>
      <c r="Q193" s="221"/>
      <c r="R193" s="221"/>
      <c r="S193" s="221"/>
      <c r="T193" s="222"/>
      <c r="AT193" s="223" t="s">
        <v>191</v>
      </c>
      <c r="AU193" s="223" t="s">
        <v>86</v>
      </c>
      <c r="AV193" s="13" t="s">
        <v>88</v>
      </c>
      <c r="AW193" s="13" t="s">
        <v>33</v>
      </c>
      <c r="AX193" s="13" t="s">
        <v>79</v>
      </c>
      <c r="AY193" s="223" t="s">
        <v>182</v>
      </c>
    </row>
    <row r="194" spans="2:51" s="12" customFormat="1" ht="11.25">
      <c r="B194" s="203"/>
      <c r="C194" s="204"/>
      <c r="D194" s="198" t="s">
        <v>191</v>
      </c>
      <c r="E194" s="205" t="s">
        <v>1</v>
      </c>
      <c r="F194" s="206" t="s">
        <v>256</v>
      </c>
      <c r="G194" s="204"/>
      <c r="H194" s="205" t="s">
        <v>1</v>
      </c>
      <c r="I194" s="207"/>
      <c r="J194" s="204"/>
      <c r="K194" s="204"/>
      <c r="L194" s="208"/>
      <c r="M194" s="209"/>
      <c r="N194" s="210"/>
      <c r="O194" s="210"/>
      <c r="P194" s="210"/>
      <c r="Q194" s="210"/>
      <c r="R194" s="210"/>
      <c r="S194" s="210"/>
      <c r="T194" s="211"/>
      <c r="AT194" s="212" t="s">
        <v>191</v>
      </c>
      <c r="AU194" s="212" t="s">
        <v>86</v>
      </c>
      <c r="AV194" s="12" t="s">
        <v>86</v>
      </c>
      <c r="AW194" s="12" t="s">
        <v>33</v>
      </c>
      <c r="AX194" s="12" t="s">
        <v>79</v>
      </c>
      <c r="AY194" s="212" t="s">
        <v>182</v>
      </c>
    </row>
    <row r="195" spans="2:51" s="13" customFormat="1" ht="11.25">
      <c r="B195" s="213"/>
      <c r="C195" s="214"/>
      <c r="D195" s="198" t="s">
        <v>191</v>
      </c>
      <c r="E195" s="215" t="s">
        <v>1</v>
      </c>
      <c r="F195" s="216" t="s">
        <v>257</v>
      </c>
      <c r="G195" s="214"/>
      <c r="H195" s="217">
        <v>22.04</v>
      </c>
      <c r="I195" s="218"/>
      <c r="J195" s="214"/>
      <c r="K195" s="214"/>
      <c r="L195" s="219"/>
      <c r="M195" s="220"/>
      <c r="N195" s="221"/>
      <c r="O195" s="221"/>
      <c r="P195" s="221"/>
      <c r="Q195" s="221"/>
      <c r="R195" s="221"/>
      <c r="S195" s="221"/>
      <c r="T195" s="222"/>
      <c r="AT195" s="223" t="s">
        <v>191</v>
      </c>
      <c r="AU195" s="223" t="s">
        <v>86</v>
      </c>
      <c r="AV195" s="13" t="s">
        <v>88</v>
      </c>
      <c r="AW195" s="13" t="s">
        <v>33</v>
      </c>
      <c r="AX195" s="13" t="s">
        <v>79</v>
      </c>
      <c r="AY195" s="223" t="s">
        <v>182</v>
      </c>
    </row>
    <row r="196" spans="2:51" s="12" customFormat="1" ht="11.25">
      <c r="B196" s="203"/>
      <c r="C196" s="204"/>
      <c r="D196" s="198" t="s">
        <v>191</v>
      </c>
      <c r="E196" s="205" t="s">
        <v>1</v>
      </c>
      <c r="F196" s="206" t="s">
        <v>258</v>
      </c>
      <c r="G196" s="204"/>
      <c r="H196" s="205" t="s">
        <v>1</v>
      </c>
      <c r="I196" s="207"/>
      <c r="J196" s="204"/>
      <c r="K196" s="204"/>
      <c r="L196" s="208"/>
      <c r="M196" s="209"/>
      <c r="N196" s="210"/>
      <c r="O196" s="210"/>
      <c r="P196" s="210"/>
      <c r="Q196" s="210"/>
      <c r="R196" s="210"/>
      <c r="S196" s="210"/>
      <c r="T196" s="211"/>
      <c r="AT196" s="212" t="s">
        <v>191</v>
      </c>
      <c r="AU196" s="212" t="s">
        <v>86</v>
      </c>
      <c r="AV196" s="12" t="s">
        <v>86</v>
      </c>
      <c r="AW196" s="12" t="s">
        <v>33</v>
      </c>
      <c r="AX196" s="12" t="s">
        <v>79</v>
      </c>
      <c r="AY196" s="212" t="s">
        <v>182</v>
      </c>
    </row>
    <row r="197" spans="2:51" s="13" customFormat="1" ht="11.25">
      <c r="B197" s="213"/>
      <c r="C197" s="214"/>
      <c r="D197" s="198" t="s">
        <v>191</v>
      </c>
      <c r="E197" s="215" t="s">
        <v>1</v>
      </c>
      <c r="F197" s="216" t="s">
        <v>259</v>
      </c>
      <c r="G197" s="214"/>
      <c r="H197" s="217">
        <v>5.9189999999999996</v>
      </c>
      <c r="I197" s="218"/>
      <c r="J197" s="214"/>
      <c r="K197" s="214"/>
      <c r="L197" s="219"/>
      <c r="M197" s="220"/>
      <c r="N197" s="221"/>
      <c r="O197" s="221"/>
      <c r="P197" s="221"/>
      <c r="Q197" s="221"/>
      <c r="R197" s="221"/>
      <c r="S197" s="221"/>
      <c r="T197" s="222"/>
      <c r="AT197" s="223" t="s">
        <v>191</v>
      </c>
      <c r="AU197" s="223" t="s">
        <v>86</v>
      </c>
      <c r="AV197" s="13" t="s">
        <v>88</v>
      </c>
      <c r="AW197" s="13" t="s">
        <v>33</v>
      </c>
      <c r="AX197" s="13" t="s">
        <v>79</v>
      </c>
      <c r="AY197" s="223" t="s">
        <v>182</v>
      </c>
    </row>
    <row r="198" spans="2:51" s="12" customFormat="1" ht="11.25">
      <c r="B198" s="203"/>
      <c r="C198" s="204"/>
      <c r="D198" s="198" t="s">
        <v>191</v>
      </c>
      <c r="E198" s="205" t="s">
        <v>1</v>
      </c>
      <c r="F198" s="206" t="s">
        <v>260</v>
      </c>
      <c r="G198" s="204"/>
      <c r="H198" s="205" t="s">
        <v>1</v>
      </c>
      <c r="I198" s="207"/>
      <c r="J198" s="204"/>
      <c r="K198" s="204"/>
      <c r="L198" s="208"/>
      <c r="M198" s="209"/>
      <c r="N198" s="210"/>
      <c r="O198" s="210"/>
      <c r="P198" s="210"/>
      <c r="Q198" s="210"/>
      <c r="R198" s="210"/>
      <c r="S198" s="210"/>
      <c r="T198" s="211"/>
      <c r="AT198" s="212" t="s">
        <v>191</v>
      </c>
      <c r="AU198" s="212" t="s">
        <v>86</v>
      </c>
      <c r="AV198" s="12" t="s">
        <v>86</v>
      </c>
      <c r="AW198" s="12" t="s">
        <v>33</v>
      </c>
      <c r="AX198" s="12" t="s">
        <v>79</v>
      </c>
      <c r="AY198" s="212" t="s">
        <v>182</v>
      </c>
    </row>
    <row r="199" spans="2:51" s="13" customFormat="1" ht="11.25">
      <c r="B199" s="213"/>
      <c r="C199" s="214"/>
      <c r="D199" s="198" t="s">
        <v>191</v>
      </c>
      <c r="E199" s="215" t="s">
        <v>1</v>
      </c>
      <c r="F199" s="216" t="s">
        <v>261</v>
      </c>
      <c r="G199" s="214"/>
      <c r="H199" s="217">
        <v>7.2350000000000003</v>
      </c>
      <c r="I199" s="218"/>
      <c r="J199" s="214"/>
      <c r="K199" s="214"/>
      <c r="L199" s="219"/>
      <c r="M199" s="220"/>
      <c r="N199" s="221"/>
      <c r="O199" s="221"/>
      <c r="P199" s="221"/>
      <c r="Q199" s="221"/>
      <c r="R199" s="221"/>
      <c r="S199" s="221"/>
      <c r="T199" s="222"/>
      <c r="AT199" s="223" t="s">
        <v>191</v>
      </c>
      <c r="AU199" s="223" t="s">
        <v>86</v>
      </c>
      <c r="AV199" s="13" t="s">
        <v>88</v>
      </c>
      <c r="AW199" s="13" t="s">
        <v>33</v>
      </c>
      <c r="AX199" s="13" t="s">
        <v>79</v>
      </c>
      <c r="AY199" s="223" t="s">
        <v>182</v>
      </c>
    </row>
    <row r="200" spans="2:51" s="12" customFormat="1" ht="11.25">
      <c r="B200" s="203"/>
      <c r="C200" s="204"/>
      <c r="D200" s="198" t="s">
        <v>191</v>
      </c>
      <c r="E200" s="205" t="s">
        <v>1</v>
      </c>
      <c r="F200" s="206" t="s">
        <v>262</v>
      </c>
      <c r="G200" s="204"/>
      <c r="H200" s="205" t="s">
        <v>1</v>
      </c>
      <c r="I200" s="207"/>
      <c r="J200" s="204"/>
      <c r="K200" s="204"/>
      <c r="L200" s="208"/>
      <c r="M200" s="209"/>
      <c r="N200" s="210"/>
      <c r="O200" s="210"/>
      <c r="P200" s="210"/>
      <c r="Q200" s="210"/>
      <c r="R200" s="210"/>
      <c r="S200" s="210"/>
      <c r="T200" s="211"/>
      <c r="AT200" s="212" t="s">
        <v>191</v>
      </c>
      <c r="AU200" s="212" t="s">
        <v>86</v>
      </c>
      <c r="AV200" s="12" t="s">
        <v>86</v>
      </c>
      <c r="AW200" s="12" t="s">
        <v>33</v>
      </c>
      <c r="AX200" s="12" t="s">
        <v>79</v>
      </c>
      <c r="AY200" s="212" t="s">
        <v>182</v>
      </c>
    </row>
    <row r="201" spans="2:51" s="13" customFormat="1" ht="11.25">
      <c r="B201" s="213"/>
      <c r="C201" s="214"/>
      <c r="D201" s="198" t="s">
        <v>191</v>
      </c>
      <c r="E201" s="215" t="s">
        <v>1</v>
      </c>
      <c r="F201" s="216" t="s">
        <v>263</v>
      </c>
      <c r="G201" s="214"/>
      <c r="H201" s="217">
        <v>0.60199999999999998</v>
      </c>
      <c r="I201" s="218"/>
      <c r="J201" s="214"/>
      <c r="K201" s="214"/>
      <c r="L201" s="219"/>
      <c r="M201" s="220"/>
      <c r="N201" s="221"/>
      <c r="O201" s="221"/>
      <c r="P201" s="221"/>
      <c r="Q201" s="221"/>
      <c r="R201" s="221"/>
      <c r="S201" s="221"/>
      <c r="T201" s="222"/>
      <c r="AT201" s="223" t="s">
        <v>191</v>
      </c>
      <c r="AU201" s="223" t="s">
        <v>86</v>
      </c>
      <c r="AV201" s="13" t="s">
        <v>88</v>
      </c>
      <c r="AW201" s="13" t="s">
        <v>33</v>
      </c>
      <c r="AX201" s="13" t="s">
        <v>79</v>
      </c>
      <c r="AY201" s="223" t="s">
        <v>182</v>
      </c>
    </row>
    <row r="202" spans="2:51" s="12" customFormat="1" ht="11.25">
      <c r="B202" s="203"/>
      <c r="C202" s="204"/>
      <c r="D202" s="198" t="s">
        <v>191</v>
      </c>
      <c r="E202" s="205" t="s">
        <v>1</v>
      </c>
      <c r="F202" s="206" t="s">
        <v>264</v>
      </c>
      <c r="G202" s="204"/>
      <c r="H202" s="205" t="s">
        <v>1</v>
      </c>
      <c r="I202" s="207"/>
      <c r="J202" s="204"/>
      <c r="K202" s="204"/>
      <c r="L202" s="208"/>
      <c r="M202" s="209"/>
      <c r="N202" s="210"/>
      <c r="O202" s="210"/>
      <c r="P202" s="210"/>
      <c r="Q202" s="210"/>
      <c r="R202" s="210"/>
      <c r="S202" s="210"/>
      <c r="T202" s="211"/>
      <c r="AT202" s="212" t="s">
        <v>191</v>
      </c>
      <c r="AU202" s="212" t="s">
        <v>86</v>
      </c>
      <c r="AV202" s="12" t="s">
        <v>86</v>
      </c>
      <c r="AW202" s="12" t="s">
        <v>33</v>
      </c>
      <c r="AX202" s="12" t="s">
        <v>79</v>
      </c>
      <c r="AY202" s="212" t="s">
        <v>182</v>
      </c>
    </row>
    <row r="203" spans="2:51" s="12" customFormat="1" ht="11.25">
      <c r="B203" s="203"/>
      <c r="C203" s="204"/>
      <c r="D203" s="198" t="s">
        <v>191</v>
      </c>
      <c r="E203" s="205" t="s">
        <v>1</v>
      </c>
      <c r="F203" s="206" t="s">
        <v>265</v>
      </c>
      <c r="G203" s="204"/>
      <c r="H203" s="205" t="s">
        <v>1</v>
      </c>
      <c r="I203" s="207"/>
      <c r="J203" s="204"/>
      <c r="K203" s="204"/>
      <c r="L203" s="208"/>
      <c r="M203" s="209"/>
      <c r="N203" s="210"/>
      <c r="O203" s="210"/>
      <c r="P203" s="210"/>
      <c r="Q203" s="210"/>
      <c r="R203" s="210"/>
      <c r="S203" s="210"/>
      <c r="T203" s="211"/>
      <c r="AT203" s="212" t="s">
        <v>191</v>
      </c>
      <c r="AU203" s="212" t="s">
        <v>86</v>
      </c>
      <c r="AV203" s="12" t="s">
        <v>86</v>
      </c>
      <c r="AW203" s="12" t="s">
        <v>33</v>
      </c>
      <c r="AX203" s="12" t="s">
        <v>79</v>
      </c>
      <c r="AY203" s="212" t="s">
        <v>182</v>
      </c>
    </row>
    <row r="204" spans="2:51" s="13" customFormat="1" ht="11.25">
      <c r="B204" s="213"/>
      <c r="C204" s="214"/>
      <c r="D204" s="198" t="s">
        <v>191</v>
      </c>
      <c r="E204" s="215" t="s">
        <v>1</v>
      </c>
      <c r="F204" s="216" t="s">
        <v>266</v>
      </c>
      <c r="G204" s="214"/>
      <c r="H204" s="217">
        <v>64.400000000000006</v>
      </c>
      <c r="I204" s="218"/>
      <c r="J204" s="214"/>
      <c r="K204" s="214"/>
      <c r="L204" s="219"/>
      <c r="M204" s="220"/>
      <c r="N204" s="221"/>
      <c r="O204" s="221"/>
      <c r="P204" s="221"/>
      <c r="Q204" s="221"/>
      <c r="R204" s="221"/>
      <c r="S204" s="221"/>
      <c r="T204" s="222"/>
      <c r="AT204" s="223" t="s">
        <v>191</v>
      </c>
      <c r="AU204" s="223" t="s">
        <v>86</v>
      </c>
      <c r="AV204" s="13" t="s">
        <v>88</v>
      </c>
      <c r="AW204" s="13" t="s">
        <v>33</v>
      </c>
      <c r="AX204" s="13" t="s">
        <v>79</v>
      </c>
      <c r="AY204" s="223" t="s">
        <v>182</v>
      </c>
    </row>
    <row r="205" spans="2:51" s="12" customFormat="1" ht="11.25">
      <c r="B205" s="203"/>
      <c r="C205" s="204"/>
      <c r="D205" s="198" t="s">
        <v>191</v>
      </c>
      <c r="E205" s="205" t="s">
        <v>1</v>
      </c>
      <c r="F205" s="206" t="s">
        <v>267</v>
      </c>
      <c r="G205" s="204"/>
      <c r="H205" s="205" t="s">
        <v>1</v>
      </c>
      <c r="I205" s="207"/>
      <c r="J205" s="204"/>
      <c r="K205" s="204"/>
      <c r="L205" s="208"/>
      <c r="M205" s="209"/>
      <c r="N205" s="210"/>
      <c r="O205" s="210"/>
      <c r="P205" s="210"/>
      <c r="Q205" s="210"/>
      <c r="R205" s="210"/>
      <c r="S205" s="210"/>
      <c r="T205" s="211"/>
      <c r="AT205" s="212" t="s">
        <v>191</v>
      </c>
      <c r="AU205" s="212" t="s">
        <v>86</v>
      </c>
      <c r="AV205" s="12" t="s">
        <v>86</v>
      </c>
      <c r="AW205" s="12" t="s">
        <v>33</v>
      </c>
      <c r="AX205" s="12" t="s">
        <v>79</v>
      </c>
      <c r="AY205" s="212" t="s">
        <v>182</v>
      </c>
    </row>
    <row r="206" spans="2:51" s="13" customFormat="1" ht="11.25">
      <c r="B206" s="213"/>
      <c r="C206" s="214"/>
      <c r="D206" s="198" t="s">
        <v>191</v>
      </c>
      <c r="E206" s="215" t="s">
        <v>1</v>
      </c>
      <c r="F206" s="216" t="s">
        <v>268</v>
      </c>
      <c r="G206" s="214"/>
      <c r="H206" s="217">
        <v>53.4</v>
      </c>
      <c r="I206" s="218"/>
      <c r="J206" s="214"/>
      <c r="K206" s="214"/>
      <c r="L206" s="219"/>
      <c r="M206" s="220"/>
      <c r="N206" s="221"/>
      <c r="O206" s="221"/>
      <c r="P206" s="221"/>
      <c r="Q206" s="221"/>
      <c r="R206" s="221"/>
      <c r="S206" s="221"/>
      <c r="T206" s="222"/>
      <c r="AT206" s="223" t="s">
        <v>191</v>
      </c>
      <c r="AU206" s="223" t="s">
        <v>86</v>
      </c>
      <c r="AV206" s="13" t="s">
        <v>88</v>
      </c>
      <c r="AW206" s="13" t="s">
        <v>33</v>
      </c>
      <c r="AX206" s="13" t="s">
        <v>79</v>
      </c>
      <c r="AY206" s="223" t="s">
        <v>182</v>
      </c>
    </row>
    <row r="207" spans="2:51" s="12" customFormat="1" ht="11.25">
      <c r="B207" s="203"/>
      <c r="C207" s="204"/>
      <c r="D207" s="198" t="s">
        <v>191</v>
      </c>
      <c r="E207" s="205" t="s">
        <v>1</v>
      </c>
      <c r="F207" s="206" t="s">
        <v>269</v>
      </c>
      <c r="G207" s="204"/>
      <c r="H207" s="205" t="s">
        <v>1</v>
      </c>
      <c r="I207" s="207"/>
      <c r="J207" s="204"/>
      <c r="K207" s="204"/>
      <c r="L207" s="208"/>
      <c r="M207" s="209"/>
      <c r="N207" s="210"/>
      <c r="O207" s="210"/>
      <c r="P207" s="210"/>
      <c r="Q207" s="210"/>
      <c r="R207" s="210"/>
      <c r="S207" s="210"/>
      <c r="T207" s="211"/>
      <c r="AT207" s="212" t="s">
        <v>191</v>
      </c>
      <c r="AU207" s="212" t="s">
        <v>86</v>
      </c>
      <c r="AV207" s="12" t="s">
        <v>86</v>
      </c>
      <c r="AW207" s="12" t="s">
        <v>33</v>
      </c>
      <c r="AX207" s="12" t="s">
        <v>79</v>
      </c>
      <c r="AY207" s="212" t="s">
        <v>182</v>
      </c>
    </row>
    <row r="208" spans="2:51" s="13" customFormat="1" ht="11.25">
      <c r="B208" s="213"/>
      <c r="C208" s="214"/>
      <c r="D208" s="198" t="s">
        <v>191</v>
      </c>
      <c r="E208" s="215" t="s">
        <v>1</v>
      </c>
      <c r="F208" s="216" t="s">
        <v>270</v>
      </c>
      <c r="G208" s="214"/>
      <c r="H208" s="217">
        <v>45.4</v>
      </c>
      <c r="I208" s="218"/>
      <c r="J208" s="214"/>
      <c r="K208" s="214"/>
      <c r="L208" s="219"/>
      <c r="M208" s="220"/>
      <c r="N208" s="221"/>
      <c r="O208" s="221"/>
      <c r="P208" s="221"/>
      <c r="Q208" s="221"/>
      <c r="R208" s="221"/>
      <c r="S208" s="221"/>
      <c r="T208" s="222"/>
      <c r="AT208" s="223" t="s">
        <v>191</v>
      </c>
      <c r="AU208" s="223" t="s">
        <v>86</v>
      </c>
      <c r="AV208" s="13" t="s">
        <v>88</v>
      </c>
      <c r="AW208" s="13" t="s">
        <v>33</v>
      </c>
      <c r="AX208" s="13" t="s">
        <v>79</v>
      </c>
      <c r="AY208" s="223" t="s">
        <v>182</v>
      </c>
    </row>
    <row r="209" spans="2:51" s="12" customFormat="1" ht="11.25">
      <c r="B209" s="203"/>
      <c r="C209" s="204"/>
      <c r="D209" s="198" t="s">
        <v>191</v>
      </c>
      <c r="E209" s="205" t="s">
        <v>1</v>
      </c>
      <c r="F209" s="206" t="s">
        <v>271</v>
      </c>
      <c r="G209" s="204"/>
      <c r="H209" s="205" t="s">
        <v>1</v>
      </c>
      <c r="I209" s="207"/>
      <c r="J209" s="204"/>
      <c r="K209" s="204"/>
      <c r="L209" s="208"/>
      <c r="M209" s="209"/>
      <c r="N209" s="210"/>
      <c r="O209" s="210"/>
      <c r="P209" s="210"/>
      <c r="Q209" s="210"/>
      <c r="R209" s="210"/>
      <c r="S209" s="210"/>
      <c r="T209" s="211"/>
      <c r="AT209" s="212" t="s">
        <v>191</v>
      </c>
      <c r="AU209" s="212" t="s">
        <v>86</v>
      </c>
      <c r="AV209" s="12" t="s">
        <v>86</v>
      </c>
      <c r="AW209" s="12" t="s">
        <v>33</v>
      </c>
      <c r="AX209" s="12" t="s">
        <v>79</v>
      </c>
      <c r="AY209" s="212" t="s">
        <v>182</v>
      </c>
    </row>
    <row r="210" spans="2:51" s="13" customFormat="1" ht="11.25">
      <c r="B210" s="213"/>
      <c r="C210" s="214"/>
      <c r="D210" s="198" t="s">
        <v>191</v>
      </c>
      <c r="E210" s="215" t="s">
        <v>1</v>
      </c>
      <c r="F210" s="216" t="s">
        <v>272</v>
      </c>
      <c r="G210" s="214"/>
      <c r="H210" s="217">
        <v>31.234999999999999</v>
      </c>
      <c r="I210" s="218"/>
      <c r="J210" s="214"/>
      <c r="K210" s="214"/>
      <c r="L210" s="219"/>
      <c r="M210" s="220"/>
      <c r="N210" s="221"/>
      <c r="O210" s="221"/>
      <c r="P210" s="221"/>
      <c r="Q210" s="221"/>
      <c r="R210" s="221"/>
      <c r="S210" s="221"/>
      <c r="T210" s="222"/>
      <c r="AT210" s="223" t="s">
        <v>191</v>
      </c>
      <c r="AU210" s="223" t="s">
        <v>86</v>
      </c>
      <c r="AV210" s="13" t="s">
        <v>88</v>
      </c>
      <c r="AW210" s="13" t="s">
        <v>33</v>
      </c>
      <c r="AX210" s="13" t="s">
        <v>79</v>
      </c>
      <c r="AY210" s="223" t="s">
        <v>182</v>
      </c>
    </row>
    <row r="211" spans="2:51" s="12" customFormat="1" ht="11.25">
      <c r="B211" s="203"/>
      <c r="C211" s="204"/>
      <c r="D211" s="198" t="s">
        <v>191</v>
      </c>
      <c r="E211" s="205" t="s">
        <v>1</v>
      </c>
      <c r="F211" s="206" t="s">
        <v>273</v>
      </c>
      <c r="G211" s="204"/>
      <c r="H211" s="205" t="s">
        <v>1</v>
      </c>
      <c r="I211" s="207"/>
      <c r="J211" s="204"/>
      <c r="K211" s="204"/>
      <c r="L211" s="208"/>
      <c r="M211" s="209"/>
      <c r="N211" s="210"/>
      <c r="O211" s="210"/>
      <c r="P211" s="210"/>
      <c r="Q211" s="210"/>
      <c r="R211" s="210"/>
      <c r="S211" s="210"/>
      <c r="T211" s="211"/>
      <c r="AT211" s="212" t="s">
        <v>191</v>
      </c>
      <c r="AU211" s="212" t="s">
        <v>86</v>
      </c>
      <c r="AV211" s="12" t="s">
        <v>86</v>
      </c>
      <c r="AW211" s="12" t="s">
        <v>33</v>
      </c>
      <c r="AX211" s="12" t="s">
        <v>79</v>
      </c>
      <c r="AY211" s="212" t="s">
        <v>182</v>
      </c>
    </row>
    <row r="212" spans="2:51" s="13" customFormat="1" ht="11.25">
      <c r="B212" s="213"/>
      <c r="C212" s="214"/>
      <c r="D212" s="198" t="s">
        <v>191</v>
      </c>
      <c r="E212" s="215" t="s">
        <v>1</v>
      </c>
      <c r="F212" s="216" t="s">
        <v>274</v>
      </c>
      <c r="G212" s="214"/>
      <c r="H212" s="217">
        <v>36.432000000000002</v>
      </c>
      <c r="I212" s="218"/>
      <c r="J212" s="214"/>
      <c r="K212" s="214"/>
      <c r="L212" s="219"/>
      <c r="M212" s="220"/>
      <c r="N212" s="221"/>
      <c r="O212" s="221"/>
      <c r="P212" s="221"/>
      <c r="Q212" s="221"/>
      <c r="R212" s="221"/>
      <c r="S212" s="221"/>
      <c r="T212" s="222"/>
      <c r="AT212" s="223" t="s">
        <v>191</v>
      </c>
      <c r="AU212" s="223" t="s">
        <v>86</v>
      </c>
      <c r="AV212" s="13" t="s">
        <v>88</v>
      </c>
      <c r="AW212" s="13" t="s">
        <v>33</v>
      </c>
      <c r="AX212" s="13" t="s">
        <v>79</v>
      </c>
      <c r="AY212" s="223" t="s">
        <v>182</v>
      </c>
    </row>
    <row r="213" spans="2:51" s="12" customFormat="1" ht="11.25">
      <c r="B213" s="203"/>
      <c r="C213" s="204"/>
      <c r="D213" s="198" t="s">
        <v>191</v>
      </c>
      <c r="E213" s="205" t="s">
        <v>1</v>
      </c>
      <c r="F213" s="206" t="s">
        <v>275</v>
      </c>
      <c r="G213" s="204"/>
      <c r="H213" s="205" t="s">
        <v>1</v>
      </c>
      <c r="I213" s="207"/>
      <c r="J213" s="204"/>
      <c r="K213" s="204"/>
      <c r="L213" s="208"/>
      <c r="M213" s="209"/>
      <c r="N213" s="210"/>
      <c r="O213" s="210"/>
      <c r="P213" s="210"/>
      <c r="Q213" s="210"/>
      <c r="R213" s="210"/>
      <c r="S213" s="210"/>
      <c r="T213" s="211"/>
      <c r="AT213" s="212" t="s">
        <v>191</v>
      </c>
      <c r="AU213" s="212" t="s">
        <v>86</v>
      </c>
      <c r="AV213" s="12" t="s">
        <v>86</v>
      </c>
      <c r="AW213" s="12" t="s">
        <v>33</v>
      </c>
      <c r="AX213" s="12" t="s">
        <v>79</v>
      </c>
      <c r="AY213" s="212" t="s">
        <v>182</v>
      </c>
    </row>
    <row r="214" spans="2:51" s="13" customFormat="1" ht="11.25">
      <c r="B214" s="213"/>
      <c r="C214" s="214"/>
      <c r="D214" s="198" t="s">
        <v>191</v>
      </c>
      <c r="E214" s="215" t="s">
        <v>1</v>
      </c>
      <c r="F214" s="216" t="s">
        <v>276</v>
      </c>
      <c r="G214" s="214"/>
      <c r="H214" s="217">
        <v>37.057000000000002</v>
      </c>
      <c r="I214" s="218"/>
      <c r="J214" s="214"/>
      <c r="K214" s="214"/>
      <c r="L214" s="219"/>
      <c r="M214" s="220"/>
      <c r="N214" s="221"/>
      <c r="O214" s="221"/>
      <c r="P214" s="221"/>
      <c r="Q214" s="221"/>
      <c r="R214" s="221"/>
      <c r="S214" s="221"/>
      <c r="T214" s="222"/>
      <c r="AT214" s="223" t="s">
        <v>191</v>
      </c>
      <c r="AU214" s="223" t="s">
        <v>86</v>
      </c>
      <c r="AV214" s="13" t="s">
        <v>88</v>
      </c>
      <c r="AW214" s="13" t="s">
        <v>33</v>
      </c>
      <c r="AX214" s="13" t="s">
        <v>79</v>
      </c>
      <c r="AY214" s="223" t="s">
        <v>182</v>
      </c>
    </row>
    <row r="215" spans="2:51" s="12" customFormat="1" ht="11.25">
      <c r="B215" s="203"/>
      <c r="C215" s="204"/>
      <c r="D215" s="198" t="s">
        <v>191</v>
      </c>
      <c r="E215" s="205" t="s">
        <v>1</v>
      </c>
      <c r="F215" s="206" t="s">
        <v>277</v>
      </c>
      <c r="G215" s="204"/>
      <c r="H215" s="205" t="s">
        <v>1</v>
      </c>
      <c r="I215" s="207"/>
      <c r="J215" s="204"/>
      <c r="K215" s="204"/>
      <c r="L215" s="208"/>
      <c r="M215" s="209"/>
      <c r="N215" s="210"/>
      <c r="O215" s="210"/>
      <c r="P215" s="210"/>
      <c r="Q215" s="210"/>
      <c r="R215" s="210"/>
      <c r="S215" s="210"/>
      <c r="T215" s="211"/>
      <c r="AT215" s="212" t="s">
        <v>191</v>
      </c>
      <c r="AU215" s="212" t="s">
        <v>86</v>
      </c>
      <c r="AV215" s="12" t="s">
        <v>86</v>
      </c>
      <c r="AW215" s="12" t="s">
        <v>33</v>
      </c>
      <c r="AX215" s="12" t="s">
        <v>79</v>
      </c>
      <c r="AY215" s="212" t="s">
        <v>182</v>
      </c>
    </row>
    <row r="216" spans="2:51" s="13" customFormat="1" ht="11.25">
      <c r="B216" s="213"/>
      <c r="C216" s="214"/>
      <c r="D216" s="198" t="s">
        <v>191</v>
      </c>
      <c r="E216" s="215" t="s">
        <v>1</v>
      </c>
      <c r="F216" s="216" t="s">
        <v>278</v>
      </c>
      <c r="G216" s="214"/>
      <c r="H216" s="217">
        <v>3.2610000000000001</v>
      </c>
      <c r="I216" s="218"/>
      <c r="J216" s="214"/>
      <c r="K216" s="214"/>
      <c r="L216" s="219"/>
      <c r="M216" s="220"/>
      <c r="N216" s="221"/>
      <c r="O216" s="221"/>
      <c r="P216" s="221"/>
      <c r="Q216" s="221"/>
      <c r="R216" s="221"/>
      <c r="S216" s="221"/>
      <c r="T216" s="222"/>
      <c r="AT216" s="223" t="s">
        <v>191</v>
      </c>
      <c r="AU216" s="223" t="s">
        <v>86</v>
      </c>
      <c r="AV216" s="13" t="s">
        <v>88</v>
      </c>
      <c r="AW216" s="13" t="s">
        <v>33</v>
      </c>
      <c r="AX216" s="13" t="s">
        <v>79</v>
      </c>
      <c r="AY216" s="223" t="s">
        <v>182</v>
      </c>
    </row>
    <row r="217" spans="2:51" s="12" customFormat="1" ht="11.25">
      <c r="B217" s="203"/>
      <c r="C217" s="204"/>
      <c r="D217" s="198" t="s">
        <v>191</v>
      </c>
      <c r="E217" s="205" t="s">
        <v>1</v>
      </c>
      <c r="F217" s="206" t="s">
        <v>279</v>
      </c>
      <c r="G217" s="204"/>
      <c r="H217" s="205" t="s">
        <v>1</v>
      </c>
      <c r="I217" s="207"/>
      <c r="J217" s="204"/>
      <c r="K217" s="204"/>
      <c r="L217" s="208"/>
      <c r="M217" s="209"/>
      <c r="N217" s="210"/>
      <c r="O217" s="210"/>
      <c r="P217" s="210"/>
      <c r="Q217" s="210"/>
      <c r="R217" s="210"/>
      <c r="S217" s="210"/>
      <c r="T217" s="211"/>
      <c r="AT217" s="212" t="s">
        <v>191</v>
      </c>
      <c r="AU217" s="212" t="s">
        <v>86</v>
      </c>
      <c r="AV217" s="12" t="s">
        <v>86</v>
      </c>
      <c r="AW217" s="12" t="s">
        <v>33</v>
      </c>
      <c r="AX217" s="12" t="s">
        <v>79</v>
      </c>
      <c r="AY217" s="212" t="s">
        <v>182</v>
      </c>
    </row>
    <row r="218" spans="2:51" s="13" customFormat="1" ht="11.25">
      <c r="B218" s="213"/>
      <c r="C218" s="214"/>
      <c r="D218" s="198" t="s">
        <v>191</v>
      </c>
      <c r="E218" s="215" t="s">
        <v>1</v>
      </c>
      <c r="F218" s="216" t="s">
        <v>280</v>
      </c>
      <c r="G218" s="214"/>
      <c r="H218" s="217">
        <v>1.8360000000000001</v>
      </c>
      <c r="I218" s="218"/>
      <c r="J218" s="214"/>
      <c r="K218" s="214"/>
      <c r="L218" s="219"/>
      <c r="M218" s="220"/>
      <c r="N218" s="221"/>
      <c r="O218" s="221"/>
      <c r="P218" s="221"/>
      <c r="Q218" s="221"/>
      <c r="R218" s="221"/>
      <c r="S218" s="221"/>
      <c r="T218" s="222"/>
      <c r="AT218" s="223" t="s">
        <v>191</v>
      </c>
      <c r="AU218" s="223" t="s">
        <v>86</v>
      </c>
      <c r="AV218" s="13" t="s">
        <v>88</v>
      </c>
      <c r="AW218" s="13" t="s">
        <v>33</v>
      </c>
      <c r="AX218" s="13" t="s">
        <v>79</v>
      </c>
      <c r="AY218" s="223" t="s">
        <v>182</v>
      </c>
    </row>
    <row r="219" spans="2:51" s="12" customFormat="1" ht="11.25">
      <c r="B219" s="203"/>
      <c r="C219" s="204"/>
      <c r="D219" s="198" t="s">
        <v>191</v>
      </c>
      <c r="E219" s="205" t="s">
        <v>1</v>
      </c>
      <c r="F219" s="206" t="s">
        <v>281</v>
      </c>
      <c r="G219" s="204"/>
      <c r="H219" s="205" t="s">
        <v>1</v>
      </c>
      <c r="I219" s="207"/>
      <c r="J219" s="204"/>
      <c r="K219" s="204"/>
      <c r="L219" s="208"/>
      <c r="M219" s="209"/>
      <c r="N219" s="210"/>
      <c r="O219" s="210"/>
      <c r="P219" s="210"/>
      <c r="Q219" s="210"/>
      <c r="R219" s="210"/>
      <c r="S219" s="210"/>
      <c r="T219" s="211"/>
      <c r="AT219" s="212" t="s">
        <v>191</v>
      </c>
      <c r="AU219" s="212" t="s">
        <v>86</v>
      </c>
      <c r="AV219" s="12" t="s">
        <v>86</v>
      </c>
      <c r="AW219" s="12" t="s">
        <v>33</v>
      </c>
      <c r="AX219" s="12" t="s">
        <v>79</v>
      </c>
      <c r="AY219" s="212" t="s">
        <v>182</v>
      </c>
    </row>
    <row r="220" spans="2:51" s="13" customFormat="1" ht="11.25">
      <c r="B220" s="213"/>
      <c r="C220" s="214"/>
      <c r="D220" s="198" t="s">
        <v>191</v>
      </c>
      <c r="E220" s="215" t="s">
        <v>1</v>
      </c>
      <c r="F220" s="216" t="s">
        <v>282</v>
      </c>
      <c r="G220" s="214"/>
      <c r="H220" s="217">
        <v>6.92</v>
      </c>
      <c r="I220" s="218"/>
      <c r="J220" s="214"/>
      <c r="K220" s="214"/>
      <c r="L220" s="219"/>
      <c r="M220" s="220"/>
      <c r="N220" s="221"/>
      <c r="O220" s="221"/>
      <c r="P220" s="221"/>
      <c r="Q220" s="221"/>
      <c r="R220" s="221"/>
      <c r="S220" s="221"/>
      <c r="T220" s="222"/>
      <c r="AT220" s="223" t="s">
        <v>191</v>
      </c>
      <c r="AU220" s="223" t="s">
        <v>86</v>
      </c>
      <c r="AV220" s="13" t="s">
        <v>88</v>
      </c>
      <c r="AW220" s="13" t="s">
        <v>33</v>
      </c>
      <c r="AX220" s="13" t="s">
        <v>79</v>
      </c>
      <c r="AY220" s="223" t="s">
        <v>182</v>
      </c>
    </row>
    <row r="221" spans="2:51" s="12" customFormat="1" ht="11.25">
      <c r="B221" s="203"/>
      <c r="C221" s="204"/>
      <c r="D221" s="198" t="s">
        <v>191</v>
      </c>
      <c r="E221" s="205" t="s">
        <v>1</v>
      </c>
      <c r="F221" s="206" t="s">
        <v>283</v>
      </c>
      <c r="G221" s="204"/>
      <c r="H221" s="205" t="s">
        <v>1</v>
      </c>
      <c r="I221" s="207"/>
      <c r="J221" s="204"/>
      <c r="K221" s="204"/>
      <c r="L221" s="208"/>
      <c r="M221" s="209"/>
      <c r="N221" s="210"/>
      <c r="O221" s="210"/>
      <c r="P221" s="210"/>
      <c r="Q221" s="210"/>
      <c r="R221" s="210"/>
      <c r="S221" s="210"/>
      <c r="T221" s="211"/>
      <c r="AT221" s="212" t="s">
        <v>191</v>
      </c>
      <c r="AU221" s="212" t="s">
        <v>86</v>
      </c>
      <c r="AV221" s="12" t="s">
        <v>86</v>
      </c>
      <c r="AW221" s="12" t="s">
        <v>33</v>
      </c>
      <c r="AX221" s="12" t="s">
        <v>79</v>
      </c>
      <c r="AY221" s="212" t="s">
        <v>182</v>
      </c>
    </row>
    <row r="222" spans="2:51" s="13" customFormat="1" ht="11.25">
      <c r="B222" s="213"/>
      <c r="C222" s="214"/>
      <c r="D222" s="198" t="s">
        <v>191</v>
      </c>
      <c r="E222" s="215" t="s">
        <v>1</v>
      </c>
      <c r="F222" s="216" t="s">
        <v>284</v>
      </c>
      <c r="G222" s="214"/>
      <c r="H222" s="217">
        <v>20.05</v>
      </c>
      <c r="I222" s="218"/>
      <c r="J222" s="214"/>
      <c r="K222" s="214"/>
      <c r="L222" s="219"/>
      <c r="M222" s="220"/>
      <c r="N222" s="221"/>
      <c r="O222" s="221"/>
      <c r="P222" s="221"/>
      <c r="Q222" s="221"/>
      <c r="R222" s="221"/>
      <c r="S222" s="221"/>
      <c r="T222" s="222"/>
      <c r="AT222" s="223" t="s">
        <v>191</v>
      </c>
      <c r="AU222" s="223" t="s">
        <v>86</v>
      </c>
      <c r="AV222" s="13" t="s">
        <v>88</v>
      </c>
      <c r="AW222" s="13" t="s">
        <v>33</v>
      </c>
      <c r="AX222" s="13" t="s">
        <v>79</v>
      </c>
      <c r="AY222" s="223" t="s">
        <v>182</v>
      </c>
    </row>
    <row r="223" spans="2:51" s="12" customFormat="1" ht="11.25">
      <c r="B223" s="203"/>
      <c r="C223" s="204"/>
      <c r="D223" s="198" t="s">
        <v>191</v>
      </c>
      <c r="E223" s="205" t="s">
        <v>1</v>
      </c>
      <c r="F223" s="206" t="s">
        <v>285</v>
      </c>
      <c r="G223" s="204"/>
      <c r="H223" s="205" t="s">
        <v>1</v>
      </c>
      <c r="I223" s="207"/>
      <c r="J223" s="204"/>
      <c r="K223" s="204"/>
      <c r="L223" s="208"/>
      <c r="M223" s="209"/>
      <c r="N223" s="210"/>
      <c r="O223" s="210"/>
      <c r="P223" s="210"/>
      <c r="Q223" s="210"/>
      <c r="R223" s="210"/>
      <c r="S223" s="210"/>
      <c r="T223" s="211"/>
      <c r="AT223" s="212" t="s">
        <v>191</v>
      </c>
      <c r="AU223" s="212" t="s">
        <v>86</v>
      </c>
      <c r="AV223" s="12" t="s">
        <v>86</v>
      </c>
      <c r="AW223" s="12" t="s">
        <v>33</v>
      </c>
      <c r="AX223" s="12" t="s">
        <v>79</v>
      </c>
      <c r="AY223" s="212" t="s">
        <v>182</v>
      </c>
    </row>
    <row r="224" spans="2:51" s="13" customFormat="1" ht="11.25">
      <c r="B224" s="213"/>
      <c r="C224" s="214"/>
      <c r="D224" s="198" t="s">
        <v>191</v>
      </c>
      <c r="E224" s="215" t="s">
        <v>1</v>
      </c>
      <c r="F224" s="216" t="s">
        <v>286</v>
      </c>
      <c r="G224" s="214"/>
      <c r="H224" s="217">
        <v>8.7720000000000002</v>
      </c>
      <c r="I224" s="218"/>
      <c r="J224" s="214"/>
      <c r="K224" s="214"/>
      <c r="L224" s="219"/>
      <c r="M224" s="220"/>
      <c r="N224" s="221"/>
      <c r="O224" s="221"/>
      <c r="P224" s="221"/>
      <c r="Q224" s="221"/>
      <c r="R224" s="221"/>
      <c r="S224" s="221"/>
      <c r="T224" s="222"/>
      <c r="AT224" s="223" t="s">
        <v>191</v>
      </c>
      <c r="AU224" s="223" t="s">
        <v>86</v>
      </c>
      <c r="AV224" s="13" t="s">
        <v>88</v>
      </c>
      <c r="AW224" s="13" t="s">
        <v>33</v>
      </c>
      <c r="AX224" s="13" t="s">
        <v>79</v>
      </c>
      <c r="AY224" s="223" t="s">
        <v>182</v>
      </c>
    </row>
    <row r="225" spans="1:65" s="12" customFormat="1" ht="11.25">
      <c r="B225" s="203"/>
      <c r="C225" s="204"/>
      <c r="D225" s="198" t="s">
        <v>191</v>
      </c>
      <c r="E225" s="205" t="s">
        <v>1</v>
      </c>
      <c r="F225" s="206" t="s">
        <v>287</v>
      </c>
      <c r="G225" s="204"/>
      <c r="H225" s="205" t="s">
        <v>1</v>
      </c>
      <c r="I225" s="207"/>
      <c r="J225" s="204"/>
      <c r="K225" s="204"/>
      <c r="L225" s="208"/>
      <c r="M225" s="209"/>
      <c r="N225" s="210"/>
      <c r="O225" s="210"/>
      <c r="P225" s="210"/>
      <c r="Q225" s="210"/>
      <c r="R225" s="210"/>
      <c r="S225" s="210"/>
      <c r="T225" s="211"/>
      <c r="AT225" s="212" t="s">
        <v>191</v>
      </c>
      <c r="AU225" s="212" t="s">
        <v>86</v>
      </c>
      <c r="AV225" s="12" t="s">
        <v>86</v>
      </c>
      <c r="AW225" s="12" t="s">
        <v>33</v>
      </c>
      <c r="AX225" s="12" t="s">
        <v>79</v>
      </c>
      <c r="AY225" s="212" t="s">
        <v>182</v>
      </c>
    </row>
    <row r="226" spans="1:65" s="12" customFormat="1" ht="11.25">
      <c r="B226" s="203"/>
      <c r="C226" s="204"/>
      <c r="D226" s="198" t="s">
        <v>191</v>
      </c>
      <c r="E226" s="205" t="s">
        <v>1</v>
      </c>
      <c r="F226" s="206" t="s">
        <v>288</v>
      </c>
      <c r="G226" s="204"/>
      <c r="H226" s="205" t="s">
        <v>1</v>
      </c>
      <c r="I226" s="207"/>
      <c r="J226" s="204"/>
      <c r="K226" s="204"/>
      <c r="L226" s="208"/>
      <c r="M226" s="209"/>
      <c r="N226" s="210"/>
      <c r="O226" s="210"/>
      <c r="P226" s="210"/>
      <c r="Q226" s="210"/>
      <c r="R226" s="210"/>
      <c r="S226" s="210"/>
      <c r="T226" s="211"/>
      <c r="AT226" s="212" t="s">
        <v>191</v>
      </c>
      <c r="AU226" s="212" t="s">
        <v>86</v>
      </c>
      <c r="AV226" s="12" t="s">
        <v>86</v>
      </c>
      <c r="AW226" s="12" t="s">
        <v>33</v>
      </c>
      <c r="AX226" s="12" t="s">
        <v>79</v>
      </c>
      <c r="AY226" s="212" t="s">
        <v>182</v>
      </c>
    </row>
    <row r="227" spans="1:65" s="13" customFormat="1" ht="11.25">
      <c r="B227" s="213"/>
      <c r="C227" s="214"/>
      <c r="D227" s="198" t="s">
        <v>191</v>
      </c>
      <c r="E227" s="215" t="s">
        <v>1</v>
      </c>
      <c r="F227" s="216" t="s">
        <v>289</v>
      </c>
      <c r="G227" s="214"/>
      <c r="H227" s="217">
        <v>100.8</v>
      </c>
      <c r="I227" s="218"/>
      <c r="J227" s="214"/>
      <c r="K227" s="214"/>
      <c r="L227" s="219"/>
      <c r="M227" s="220"/>
      <c r="N227" s="221"/>
      <c r="O227" s="221"/>
      <c r="P227" s="221"/>
      <c r="Q227" s="221"/>
      <c r="R227" s="221"/>
      <c r="S227" s="221"/>
      <c r="T227" s="222"/>
      <c r="AT227" s="223" t="s">
        <v>191</v>
      </c>
      <c r="AU227" s="223" t="s">
        <v>86</v>
      </c>
      <c r="AV227" s="13" t="s">
        <v>88</v>
      </c>
      <c r="AW227" s="13" t="s">
        <v>33</v>
      </c>
      <c r="AX227" s="13" t="s">
        <v>79</v>
      </c>
      <c r="AY227" s="223" t="s">
        <v>182</v>
      </c>
    </row>
    <row r="228" spans="1:65" s="12" customFormat="1" ht="11.25">
      <c r="B228" s="203"/>
      <c r="C228" s="204"/>
      <c r="D228" s="198" t="s">
        <v>191</v>
      </c>
      <c r="E228" s="205" t="s">
        <v>1</v>
      </c>
      <c r="F228" s="206" t="s">
        <v>290</v>
      </c>
      <c r="G228" s="204"/>
      <c r="H228" s="205" t="s">
        <v>1</v>
      </c>
      <c r="I228" s="207"/>
      <c r="J228" s="204"/>
      <c r="K228" s="204"/>
      <c r="L228" s="208"/>
      <c r="M228" s="209"/>
      <c r="N228" s="210"/>
      <c r="O228" s="210"/>
      <c r="P228" s="210"/>
      <c r="Q228" s="210"/>
      <c r="R228" s="210"/>
      <c r="S228" s="210"/>
      <c r="T228" s="211"/>
      <c r="AT228" s="212" t="s">
        <v>191</v>
      </c>
      <c r="AU228" s="212" t="s">
        <v>86</v>
      </c>
      <c r="AV228" s="12" t="s">
        <v>86</v>
      </c>
      <c r="AW228" s="12" t="s">
        <v>33</v>
      </c>
      <c r="AX228" s="12" t="s">
        <v>79</v>
      </c>
      <c r="AY228" s="212" t="s">
        <v>182</v>
      </c>
    </row>
    <row r="229" spans="1:65" s="12" customFormat="1" ht="11.25">
      <c r="B229" s="203"/>
      <c r="C229" s="204"/>
      <c r="D229" s="198" t="s">
        <v>191</v>
      </c>
      <c r="E229" s="205" t="s">
        <v>1</v>
      </c>
      <c r="F229" s="206" t="s">
        <v>291</v>
      </c>
      <c r="G229" s="204"/>
      <c r="H229" s="205" t="s">
        <v>1</v>
      </c>
      <c r="I229" s="207"/>
      <c r="J229" s="204"/>
      <c r="K229" s="204"/>
      <c r="L229" s="208"/>
      <c r="M229" s="209"/>
      <c r="N229" s="210"/>
      <c r="O229" s="210"/>
      <c r="P229" s="210"/>
      <c r="Q229" s="210"/>
      <c r="R229" s="210"/>
      <c r="S229" s="210"/>
      <c r="T229" s="211"/>
      <c r="AT229" s="212" t="s">
        <v>191</v>
      </c>
      <c r="AU229" s="212" t="s">
        <v>86</v>
      </c>
      <c r="AV229" s="12" t="s">
        <v>86</v>
      </c>
      <c r="AW229" s="12" t="s">
        <v>33</v>
      </c>
      <c r="AX229" s="12" t="s">
        <v>79</v>
      </c>
      <c r="AY229" s="212" t="s">
        <v>182</v>
      </c>
    </row>
    <row r="230" spans="1:65" s="13" customFormat="1" ht="11.25">
      <c r="B230" s="213"/>
      <c r="C230" s="214"/>
      <c r="D230" s="198" t="s">
        <v>191</v>
      </c>
      <c r="E230" s="215" t="s">
        <v>1</v>
      </c>
      <c r="F230" s="216" t="s">
        <v>292</v>
      </c>
      <c r="G230" s="214"/>
      <c r="H230" s="217">
        <v>23.2</v>
      </c>
      <c r="I230" s="218"/>
      <c r="J230" s="214"/>
      <c r="K230" s="214"/>
      <c r="L230" s="219"/>
      <c r="M230" s="220"/>
      <c r="N230" s="221"/>
      <c r="O230" s="221"/>
      <c r="P230" s="221"/>
      <c r="Q230" s="221"/>
      <c r="R230" s="221"/>
      <c r="S230" s="221"/>
      <c r="T230" s="222"/>
      <c r="AT230" s="223" t="s">
        <v>191</v>
      </c>
      <c r="AU230" s="223" t="s">
        <v>86</v>
      </c>
      <c r="AV230" s="13" t="s">
        <v>88</v>
      </c>
      <c r="AW230" s="13" t="s">
        <v>33</v>
      </c>
      <c r="AX230" s="13" t="s">
        <v>79</v>
      </c>
      <c r="AY230" s="223" t="s">
        <v>182</v>
      </c>
    </row>
    <row r="231" spans="1:65" s="12" customFormat="1" ht="11.25">
      <c r="B231" s="203"/>
      <c r="C231" s="204"/>
      <c r="D231" s="198" t="s">
        <v>191</v>
      </c>
      <c r="E231" s="205" t="s">
        <v>1</v>
      </c>
      <c r="F231" s="206" t="s">
        <v>293</v>
      </c>
      <c r="G231" s="204"/>
      <c r="H231" s="205" t="s">
        <v>1</v>
      </c>
      <c r="I231" s="207"/>
      <c r="J231" s="204"/>
      <c r="K231" s="204"/>
      <c r="L231" s="208"/>
      <c r="M231" s="209"/>
      <c r="N231" s="210"/>
      <c r="O231" s="210"/>
      <c r="P231" s="210"/>
      <c r="Q231" s="210"/>
      <c r="R231" s="210"/>
      <c r="S231" s="210"/>
      <c r="T231" s="211"/>
      <c r="AT231" s="212" t="s">
        <v>191</v>
      </c>
      <c r="AU231" s="212" t="s">
        <v>86</v>
      </c>
      <c r="AV231" s="12" t="s">
        <v>86</v>
      </c>
      <c r="AW231" s="12" t="s">
        <v>33</v>
      </c>
      <c r="AX231" s="12" t="s">
        <v>79</v>
      </c>
      <c r="AY231" s="212" t="s">
        <v>182</v>
      </c>
    </row>
    <row r="232" spans="1:65" s="12" customFormat="1" ht="11.25">
      <c r="B232" s="203"/>
      <c r="C232" s="204"/>
      <c r="D232" s="198" t="s">
        <v>191</v>
      </c>
      <c r="E232" s="205" t="s">
        <v>1</v>
      </c>
      <c r="F232" s="206" t="s">
        <v>294</v>
      </c>
      <c r="G232" s="204"/>
      <c r="H232" s="205" t="s">
        <v>1</v>
      </c>
      <c r="I232" s="207"/>
      <c r="J232" s="204"/>
      <c r="K232" s="204"/>
      <c r="L232" s="208"/>
      <c r="M232" s="209"/>
      <c r="N232" s="210"/>
      <c r="O232" s="210"/>
      <c r="P232" s="210"/>
      <c r="Q232" s="210"/>
      <c r="R232" s="210"/>
      <c r="S232" s="210"/>
      <c r="T232" s="211"/>
      <c r="AT232" s="212" t="s">
        <v>191</v>
      </c>
      <c r="AU232" s="212" t="s">
        <v>86</v>
      </c>
      <c r="AV232" s="12" t="s">
        <v>86</v>
      </c>
      <c r="AW232" s="12" t="s">
        <v>33</v>
      </c>
      <c r="AX232" s="12" t="s">
        <v>79</v>
      </c>
      <c r="AY232" s="212" t="s">
        <v>182</v>
      </c>
    </row>
    <row r="233" spans="1:65" s="13" customFormat="1" ht="11.25">
      <c r="B233" s="213"/>
      <c r="C233" s="214"/>
      <c r="D233" s="198" t="s">
        <v>191</v>
      </c>
      <c r="E233" s="215" t="s">
        <v>1</v>
      </c>
      <c r="F233" s="216" t="s">
        <v>295</v>
      </c>
      <c r="G233" s="214"/>
      <c r="H233" s="217">
        <v>99.2</v>
      </c>
      <c r="I233" s="218"/>
      <c r="J233" s="214"/>
      <c r="K233" s="214"/>
      <c r="L233" s="219"/>
      <c r="M233" s="220"/>
      <c r="N233" s="221"/>
      <c r="O233" s="221"/>
      <c r="P233" s="221"/>
      <c r="Q233" s="221"/>
      <c r="R233" s="221"/>
      <c r="S233" s="221"/>
      <c r="T233" s="222"/>
      <c r="AT233" s="223" t="s">
        <v>191</v>
      </c>
      <c r="AU233" s="223" t="s">
        <v>86</v>
      </c>
      <c r="AV233" s="13" t="s">
        <v>88</v>
      </c>
      <c r="AW233" s="13" t="s">
        <v>33</v>
      </c>
      <c r="AX233" s="13" t="s">
        <v>79</v>
      </c>
      <c r="AY233" s="223" t="s">
        <v>182</v>
      </c>
    </row>
    <row r="234" spans="1:65" s="12" customFormat="1" ht="11.25">
      <c r="B234" s="203"/>
      <c r="C234" s="204"/>
      <c r="D234" s="198" t="s">
        <v>191</v>
      </c>
      <c r="E234" s="205" t="s">
        <v>1</v>
      </c>
      <c r="F234" s="206" t="s">
        <v>296</v>
      </c>
      <c r="G234" s="204"/>
      <c r="H234" s="205" t="s">
        <v>1</v>
      </c>
      <c r="I234" s="207"/>
      <c r="J234" s="204"/>
      <c r="K234" s="204"/>
      <c r="L234" s="208"/>
      <c r="M234" s="209"/>
      <c r="N234" s="210"/>
      <c r="O234" s="210"/>
      <c r="P234" s="210"/>
      <c r="Q234" s="210"/>
      <c r="R234" s="210"/>
      <c r="S234" s="210"/>
      <c r="T234" s="211"/>
      <c r="AT234" s="212" t="s">
        <v>191</v>
      </c>
      <c r="AU234" s="212" t="s">
        <v>86</v>
      </c>
      <c r="AV234" s="12" t="s">
        <v>86</v>
      </c>
      <c r="AW234" s="12" t="s">
        <v>33</v>
      </c>
      <c r="AX234" s="12" t="s">
        <v>79</v>
      </c>
      <c r="AY234" s="212" t="s">
        <v>182</v>
      </c>
    </row>
    <row r="235" spans="1:65" s="13" customFormat="1" ht="11.25">
      <c r="B235" s="213"/>
      <c r="C235" s="214"/>
      <c r="D235" s="198" t="s">
        <v>191</v>
      </c>
      <c r="E235" s="215" t="s">
        <v>1</v>
      </c>
      <c r="F235" s="216" t="s">
        <v>297</v>
      </c>
      <c r="G235" s="214"/>
      <c r="H235" s="217">
        <v>116</v>
      </c>
      <c r="I235" s="218"/>
      <c r="J235" s="214"/>
      <c r="K235" s="214"/>
      <c r="L235" s="219"/>
      <c r="M235" s="220"/>
      <c r="N235" s="221"/>
      <c r="O235" s="221"/>
      <c r="P235" s="221"/>
      <c r="Q235" s="221"/>
      <c r="R235" s="221"/>
      <c r="S235" s="221"/>
      <c r="T235" s="222"/>
      <c r="AT235" s="223" t="s">
        <v>191</v>
      </c>
      <c r="AU235" s="223" t="s">
        <v>86</v>
      </c>
      <c r="AV235" s="13" t="s">
        <v>88</v>
      </c>
      <c r="AW235" s="13" t="s">
        <v>33</v>
      </c>
      <c r="AX235" s="13" t="s">
        <v>79</v>
      </c>
      <c r="AY235" s="223" t="s">
        <v>182</v>
      </c>
    </row>
    <row r="236" spans="1:65" s="14" customFormat="1" ht="11.25">
      <c r="B236" s="224"/>
      <c r="C236" s="225"/>
      <c r="D236" s="198" t="s">
        <v>191</v>
      </c>
      <c r="E236" s="226" t="s">
        <v>133</v>
      </c>
      <c r="F236" s="227" t="s">
        <v>298</v>
      </c>
      <c r="G236" s="225"/>
      <c r="H236" s="228">
        <v>1845.519</v>
      </c>
      <c r="I236" s="229"/>
      <c r="J236" s="225"/>
      <c r="K236" s="225"/>
      <c r="L236" s="230"/>
      <c r="M236" s="231"/>
      <c r="N236" s="232"/>
      <c r="O236" s="232"/>
      <c r="P236" s="232"/>
      <c r="Q236" s="232"/>
      <c r="R236" s="232"/>
      <c r="S236" s="232"/>
      <c r="T236" s="233"/>
      <c r="AT236" s="234" t="s">
        <v>191</v>
      </c>
      <c r="AU236" s="234" t="s">
        <v>86</v>
      </c>
      <c r="AV236" s="14" t="s">
        <v>187</v>
      </c>
      <c r="AW236" s="14" t="s">
        <v>33</v>
      </c>
      <c r="AX236" s="14" t="s">
        <v>86</v>
      </c>
      <c r="AY236" s="234" t="s">
        <v>182</v>
      </c>
    </row>
    <row r="237" spans="1:65" s="2" customFormat="1" ht="37.9" customHeight="1">
      <c r="A237" s="34"/>
      <c r="B237" s="35"/>
      <c r="C237" s="185" t="s">
        <v>88</v>
      </c>
      <c r="D237" s="185" t="s">
        <v>183</v>
      </c>
      <c r="E237" s="186" t="s">
        <v>299</v>
      </c>
      <c r="F237" s="187" t="s">
        <v>300</v>
      </c>
      <c r="G237" s="188" t="s">
        <v>135</v>
      </c>
      <c r="H237" s="189">
        <v>184.55199999999999</v>
      </c>
      <c r="I237" s="190"/>
      <c r="J237" s="191">
        <f>ROUND(I237*H237,2)</f>
        <v>0</v>
      </c>
      <c r="K237" s="187" t="s">
        <v>186</v>
      </c>
      <c r="L237" s="39"/>
      <c r="M237" s="192" t="s">
        <v>1</v>
      </c>
      <c r="N237" s="193" t="s">
        <v>44</v>
      </c>
      <c r="O237" s="71"/>
      <c r="P237" s="194">
        <f>O237*H237</f>
        <v>0</v>
      </c>
      <c r="Q237" s="194">
        <v>0</v>
      </c>
      <c r="R237" s="194">
        <f>Q237*H237</f>
        <v>0</v>
      </c>
      <c r="S237" s="194">
        <v>0</v>
      </c>
      <c r="T237" s="195">
        <f>S237*H237</f>
        <v>0</v>
      </c>
      <c r="U237" s="34"/>
      <c r="V237" s="34"/>
      <c r="W237" s="34"/>
      <c r="X237" s="34"/>
      <c r="Y237" s="34"/>
      <c r="Z237" s="34"/>
      <c r="AA237" s="34"/>
      <c r="AB237" s="34"/>
      <c r="AC237" s="34"/>
      <c r="AD237" s="34"/>
      <c r="AE237" s="34"/>
      <c r="AR237" s="196" t="s">
        <v>187</v>
      </c>
      <c r="AT237" s="196" t="s">
        <v>183</v>
      </c>
      <c r="AU237" s="196" t="s">
        <v>86</v>
      </c>
      <c r="AY237" s="17" t="s">
        <v>182</v>
      </c>
      <c r="BE237" s="197">
        <f>IF(N237="základní",J237,0)</f>
        <v>0</v>
      </c>
      <c r="BF237" s="197">
        <f>IF(N237="snížená",J237,0)</f>
        <v>0</v>
      </c>
      <c r="BG237" s="197">
        <f>IF(N237="zákl. přenesená",J237,0)</f>
        <v>0</v>
      </c>
      <c r="BH237" s="197">
        <f>IF(N237="sníž. přenesená",J237,0)</f>
        <v>0</v>
      </c>
      <c r="BI237" s="197">
        <f>IF(N237="nulová",J237,0)</f>
        <v>0</v>
      </c>
      <c r="BJ237" s="17" t="s">
        <v>86</v>
      </c>
      <c r="BK237" s="197">
        <f>ROUND(I237*H237,2)</f>
        <v>0</v>
      </c>
      <c r="BL237" s="17" t="s">
        <v>187</v>
      </c>
      <c r="BM237" s="196" t="s">
        <v>301</v>
      </c>
    </row>
    <row r="238" spans="1:65" s="2" customFormat="1" ht="331.5">
      <c r="A238" s="34"/>
      <c r="B238" s="35"/>
      <c r="C238" s="36"/>
      <c r="D238" s="198" t="s">
        <v>189</v>
      </c>
      <c r="E238" s="36"/>
      <c r="F238" s="199" t="s">
        <v>302</v>
      </c>
      <c r="G238" s="36"/>
      <c r="H238" s="36"/>
      <c r="I238" s="200"/>
      <c r="J238" s="36"/>
      <c r="K238" s="36"/>
      <c r="L238" s="39"/>
      <c r="M238" s="201"/>
      <c r="N238" s="202"/>
      <c r="O238" s="71"/>
      <c r="P238" s="71"/>
      <c r="Q238" s="71"/>
      <c r="R238" s="71"/>
      <c r="S238" s="71"/>
      <c r="T238" s="72"/>
      <c r="U238" s="34"/>
      <c r="V238" s="34"/>
      <c r="W238" s="34"/>
      <c r="X238" s="34"/>
      <c r="Y238" s="34"/>
      <c r="Z238" s="34"/>
      <c r="AA238" s="34"/>
      <c r="AB238" s="34"/>
      <c r="AC238" s="34"/>
      <c r="AD238" s="34"/>
      <c r="AE238" s="34"/>
      <c r="AT238" s="17" t="s">
        <v>189</v>
      </c>
      <c r="AU238" s="17" t="s">
        <v>86</v>
      </c>
    </row>
    <row r="239" spans="1:65" s="12" customFormat="1" ht="11.25">
      <c r="B239" s="203"/>
      <c r="C239" s="204"/>
      <c r="D239" s="198" t="s">
        <v>191</v>
      </c>
      <c r="E239" s="205" t="s">
        <v>1</v>
      </c>
      <c r="F239" s="206" t="s">
        <v>303</v>
      </c>
      <c r="G239" s="204"/>
      <c r="H239" s="205" t="s">
        <v>1</v>
      </c>
      <c r="I239" s="207"/>
      <c r="J239" s="204"/>
      <c r="K239" s="204"/>
      <c r="L239" s="208"/>
      <c r="M239" s="209"/>
      <c r="N239" s="210"/>
      <c r="O239" s="210"/>
      <c r="P239" s="210"/>
      <c r="Q239" s="210"/>
      <c r="R239" s="210"/>
      <c r="S239" s="210"/>
      <c r="T239" s="211"/>
      <c r="AT239" s="212" t="s">
        <v>191</v>
      </c>
      <c r="AU239" s="212" t="s">
        <v>86</v>
      </c>
      <c r="AV239" s="12" t="s">
        <v>86</v>
      </c>
      <c r="AW239" s="12" t="s">
        <v>33</v>
      </c>
      <c r="AX239" s="12" t="s">
        <v>79</v>
      </c>
      <c r="AY239" s="212" t="s">
        <v>182</v>
      </c>
    </row>
    <row r="240" spans="1:65" s="13" customFormat="1" ht="11.25">
      <c r="B240" s="213"/>
      <c r="C240" s="214"/>
      <c r="D240" s="198" t="s">
        <v>191</v>
      </c>
      <c r="E240" s="215" t="s">
        <v>1</v>
      </c>
      <c r="F240" s="216" t="s">
        <v>304</v>
      </c>
      <c r="G240" s="214"/>
      <c r="H240" s="217">
        <v>184.55199999999999</v>
      </c>
      <c r="I240" s="218"/>
      <c r="J240" s="214"/>
      <c r="K240" s="214"/>
      <c r="L240" s="219"/>
      <c r="M240" s="220"/>
      <c r="N240" s="221"/>
      <c r="O240" s="221"/>
      <c r="P240" s="221"/>
      <c r="Q240" s="221"/>
      <c r="R240" s="221"/>
      <c r="S240" s="221"/>
      <c r="T240" s="222"/>
      <c r="AT240" s="223" t="s">
        <v>191</v>
      </c>
      <c r="AU240" s="223" t="s">
        <v>86</v>
      </c>
      <c r="AV240" s="13" t="s">
        <v>88</v>
      </c>
      <c r="AW240" s="13" t="s">
        <v>33</v>
      </c>
      <c r="AX240" s="13" t="s">
        <v>79</v>
      </c>
      <c r="AY240" s="223" t="s">
        <v>182</v>
      </c>
    </row>
    <row r="241" spans="1:65" s="13" customFormat="1" ht="11.25">
      <c r="B241" s="213"/>
      <c r="C241" s="214"/>
      <c r="D241" s="198" t="s">
        <v>191</v>
      </c>
      <c r="E241" s="215" t="s">
        <v>1</v>
      </c>
      <c r="F241" s="216" t="s">
        <v>305</v>
      </c>
      <c r="G241" s="214"/>
      <c r="H241" s="217">
        <v>0</v>
      </c>
      <c r="I241" s="218"/>
      <c r="J241" s="214"/>
      <c r="K241" s="214"/>
      <c r="L241" s="219"/>
      <c r="M241" s="220"/>
      <c r="N241" s="221"/>
      <c r="O241" s="221"/>
      <c r="P241" s="221"/>
      <c r="Q241" s="221"/>
      <c r="R241" s="221"/>
      <c r="S241" s="221"/>
      <c r="T241" s="222"/>
      <c r="AT241" s="223" t="s">
        <v>191</v>
      </c>
      <c r="AU241" s="223" t="s">
        <v>86</v>
      </c>
      <c r="AV241" s="13" t="s">
        <v>88</v>
      </c>
      <c r="AW241" s="13" t="s">
        <v>33</v>
      </c>
      <c r="AX241" s="13" t="s">
        <v>79</v>
      </c>
      <c r="AY241" s="223" t="s">
        <v>182</v>
      </c>
    </row>
    <row r="242" spans="1:65" s="14" customFormat="1" ht="11.25">
      <c r="B242" s="224"/>
      <c r="C242" s="225"/>
      <c r="D242" s="198" t="s">
        <v>191</v>
      </c>
      <c r="E242" s="226" t="s">
        <v>1</v>
      </c>
      <c r="F242" s="227" t="s">
        <v>298</v>
      </c>
      <c r="G242" s="225"/>
      <c r="H242" s="228">
        <v>184.55199999999999</v>
      </c>
      <c r="I242" s="229"/>
      <c r="J242" s="225"/>
      <c r="K242" s="225"/>
      <c r="L242" s="230"/>
      <c r="M242" s="231"/>
      <c r="N242" s="232"/>
      <c r="O242" s="232"/>
      <c r="P242" s="232"/>
      <c r="Q242" s="232"/>
      <c r="R242" s="232"/>
      <c r="S242" s="232"/>
      <c r="T242" s="233"/>
      <c r="AT242" s="234" t="s">
        <v>191</v>
      </c>
      <c r="AU242" s="234" t="s">
        <v>86</v>
      </c>
      <c r="AV242" s="14" t="s">
        <v>187</v>
      </c>
      <c r="AW242" s="14" t="s">
        <v>33</v>
      </c>
      <c r="AX242" s="14" t="s">
        <v>86</v>
      </c>
      <c r="AY242" s="234" t="s">
        <v>182</v>
      </c>
    </row>
    <row r="243" spans="1:65" s="2" customFormat="1" ht="37.9" customHeight="1">
      <c r="A243" s="34"/>
      <c r="B243" s="35"/>
      <c r="C243" s="185" t="s">
        <v>306</v>
      </c>
      <c r="D243" s="185" t="s">
        <v>183</v>
      </c>
      <c r="E243" s="186" t="s">
        <v>307</v>
      </c>
      <c r="F243" s="187" t="s">
        <v>308</v>
      </c>
      <c r="G243" s="188" t="s">
        <v>142</v>
      </c>
      <c r="H243" s="189">
        <v>2615.2669999999998</v>
      </c>
      <c r="I243" s="190"/>
      <c r="J243" s="191">
        <f>ROUND(I243*H243,2)</f>
        <v>0</v>
      </c>
      <c r="K243" s="187" t="s">
        <v>186</v>
      </c>
      <c r="L243" s="39"/>
      <c r="M243" s="192" t="s">
        <v>1</v>
      </c>
      <c r="N243" s="193" t="s">
        <v>44</v>
      </c>
      <c r="O243" s="71"/>
      <c r="P243" s="194">
        <f>O243*H243</f>
        <v>0</v>
      </c>
      <c r="Q243" s="194">
        <v>5.8E-4</v>
      </c>
      <c r="R243" s="194">
        <f>Q243*H243</f>
        <v>1.5168548599999998</v>
      </c>
      <c r="S243" s="194">
        <v>0</v>
      </c>
      <c r="T243" s="195">
        <f>S243*H243</f>
        <v>0</v>
      </c>
      <c r="U243" s="34"/>
      <c r="V243" s="34"/>
      <c r="W243" s="34"/>
      <c r="X243" s="34"/>
      <c r="Y243" s="34"/>
      <c r="Z243" s="34"/>
      <c r="AA243" s="34"/>
      <c r="AB243" s="34"/>
      <c r="AC243" s="34"/>
      <c r="AD243" s="34"/>
      <c r="AE243" s="34"/>
      <c r="AR243" s="196" t="s">
        <v>187</v>
      </c>
      <c r="AT243" s="196" t="s">
        <v>183</v>
      </c>
      <c r="AU243" s="196" t="s">
        <v>86</v>
      </c>
      <c r="AY243" s="17" t="s">
        <v>182</v>
      </c>
      <c r="BE243" s="197">
        <f>IF(N243="základní",J243,0)</f>
        <v>0</v>
      </c>
      <c r="BF243" s="197">
        <f>IF(N243="snížená",J243,0)</f>
        <v>0</v>
      </c>
      <c r="BG243" s="197">
        <f>IF(N243="zákl. přenesená",J243,0)</f>
        <v>0</v>
      </c>
      <c r="BH243" s="197">
        <f>IF(N243="sníž. přenesená",J243,0)</f>
        <v>0</v>
      </c>
      <c r="BI243" s="197">
        <f>IF(N243="nulová",J243,0)</f>
        <v>0</v>
      </c>
      <c r="BJ243" s="17" t="s">
        <v>86</v>
      </c>
      <c r="BK243" s="197">
        <f>ROUND(I243*H243,2)</f>
        <v>0</v>
      </c>
      <c r="BL243" s="17" t="s">
        <v>187</v>
      </c>
      <c r="BM243" s="196" t="s">
        <v>309</v>
      </c>
    </row>
    <row r="244" spans="1:65" s="2" customFormat="1" ht="29.25">
      <c r="A244" s="34"/>
      <c r="B244" s="35"/>
      <c r="C244" s="36"/>
      <c r="D244" s="198" t="s">
        <v>189</v>
      </c>
      <c r="E244" s="36"/>
      <c r="F244" s="199" t="s">
        <v>310</v>
      </c>
      <c r="G244" s="36"/>
      <c r="H244" s="36"/>
      <c r="I244" s="200"/>
      <c r="J244" s="36"/>
      <c r="K244" s="36"/>
      <c r="L244" s="39"/>
      <c r="M244" s="201"/>
      <c r="N244" s="202"/>
      <c r="O244" s="71"/>
      <c r="P244" s="71"/>
      <c r="Q244" s="71"/>
      <c r="R244" s="71"/>
      <c r="S244" s="71"/>
      <c r="T244" s="72"/>
      <c r="U244" s="34"/>
      <c r="V244" s="34"/>
      <c r="W244" s="34"/>
      <c r="X244" s="34"/>
      <c r="Y244" s="34"/>
      <c r="Z244" s="34"/>
      <c r="AA244" s="34"/>
      <c r="AB244" s="34"/>
      <c r="AC244" s="34"/>
      <c r="AD244" s="34"/>
      <c r="AE244" s="34"/>
      <c r="AT244" s="17" t="s">
        <v>189</v>
      </c>
      <c r="AU244" s="17" t="s">
        <v>86</v>
      </c>
    </row>
    <row r="245" spans="1:65" s="12" customFormat="1" ht="11.25">
      <c r="B245" s="203"/>
      <c r="C245" s="204"/>
      <c r="D245" s="198" t="s">
        <v>191</v>
      </c>
      <c r="E245" s="205" t="s">
        <v>1</v>
      </c>
      <c r="F245" s="206" t="s">
        <v>311</v>
      </c>
      <c r="G245" s="204"/>
      <c r="H245" s="205" t="s">
        <v>1</v>
      </c>
      <c r="I245" s="207"/>
      <c r="J245" s="204"/>
      <c r="K245" s="204"/>
      <c r="L245" s="208"/>
      <c r="M245" s="209"/>
      <c r="N245" s="210"/>
      <c r="O245" s="210"/>
      <c r="P245" s="210"/>
      <c r="Q245" s="210"/>
      <c r="R245" s="210"/>
      <c r="S245" s="210"/>
      <c r="T245" s="211"/>
      <c r="AT245" s="212" t="s">
        <v>191</v>
      </c>
      <c r="AU245" s="212" t="s">
        <v>86</v>
      </c>
      <c r="AV245" s="12" t="s">
        <v>86</v>
      </c>
      <c r="AW245" s="12" t="s">
        <v>33</v>
      </c>
      <c r="AX245" s="12" t="s">
        <v>79</v>
      </c>
      <c r="AY245" s="212" t="s">
        <v>182</v>
      </c>
    </row>
    <row r="246" spans="1:65" s="12" customFormat="1" ht="11.25">
      <c r="B246" s="203"/>
      <c r="C246" s="204"/>
      <c r="D246" s="198" t="s">
        <v>191</v>
      </c>
      <c r="E246" s="205" t="s">
        <v>1</v>
      </c>
      <c r="F246" s="206" t="s">
        <v>312</v>
      </c>
      <c r="G246" s="204"/>
      <c r="H246" s="205" t="s">
        <v>1</v>
      </c>
      <c r="I246" s="207"/>
      <c r="J246" s="204"/>
      <c r="K246" s="204"/>
      <c r="L246" s="208"/>
      <c r="M246" s="209"/>
      <c r="N246" s="210"/>
      <c r="O246" s="210"/>
      <c r="P246" s="210"/>
      <c r="Q246" s="210"/>
      <c r="R246" s="210"/>
      <c r="S246" s="210"/>
      <c r="T246" s="211"/>
      <c r="AT246" s="212" t="s">
        <v>191</v>
      </c>
      <c r="AU246" s="212" t="s">
        <v>86</v>
      </c>
      <c r="AV246" s="12" t="s">
        <v>86</v>
      </c>
      <c r="AW246" s="12" t="s">
        <v>33</v>
      </c>
      <c r="AX246" s="12" t="s">
        <v>79</v>
      </c>
      <c r="AY246" s="212" t="s">
        <v>182</v>
      </c>
    </row>
    <row r="247" spans="1:65" s="12" customFormat="1" ht="11.25">
      <c r="B247" s="203"/>
      <c r="C247" s="204"/>
      <c r="D247" s="198" t="s">
        <v>191</v>
      </c>
      <c r="E247" s="205" t="s">
        <v>1</v>
      </c>
      <c r="F247" s="206" t="s">
        <v>313</v>
      </c>
      <c r="G247" s="204"/>
      <c r="H247" s="205" t="s">
        <v>1</v>
      </c>
      <c r="I247" s="207"/>
      <c r="J247" s="204"/>
      <c r="K247" s="204"/>
      <c r="L247" s="208"/>
      <c r="M247" s="209"/>
      <c r="N247" s="210"/>
      <c r="O247" s="210"/>
      <c r="P247" s="210"/>
      <c r="Q247" s="210"/>
      <c r="R247" s="210"/>
      <c r="S247" s="210"/>
      <c r="T247" s="211"/>
      <c r="AT247" s="212" t="s">
        <v>191</v>
      </c>
      <c r="AU247" s="212" t="s">
        <v>86</v>
      </c>
      <c r="AV247" s="12" t="s">
        <v>86</v>
      </c>
      <c r="AW247" s="12" t="s">
        <v>33</v>
      </c>
      <c r="AX247" s="12" t="s">
        <v>79</v>
      </c>
      <c r="AY247" s="212" t="s">
        <v>182</v>
      </c>
    </row>
    <row r="248" spans="1:65" s="12" customFormat="1" ht="11.25">
      <c r="B248" s="203"/>
      <c r="C248" s="204"/>
      <c r="D248" s="198" t="s">
        <v>191</v>
      </c>
      <c r="E248" s="205" t="s">
        <v>1</v>
      </c>
      <c r="F248" s="206" t="s">
        <v>194</v>
      </c>
      <c r="G248" s="204"/>
      <c r="H248" s="205" t="s">
        <v>1</v>
      </c>
      <c r="I248" s="207"/>
      <c r="J248" s="204"/>
      <c r="K248" s="204"/>
      <c r="L248" s="208"/>
      <c r="M248" s="209"/>
      <c r="N248" s="210"/>
      <c r="O248" s="210"/>
      <c r="P248" s="210"/>
      <c r="Q248" s="210"/>
      <c r="R248" s="210"/>
      <c r="S248" s="210"/>
      <c r="T248" s="211"/>
      <c r="AT248" s="212" t="s">
        <v>191</v>
      </c>
      <c r="AU248" s="212" t="s">
        <v>86</v>
      </c>
      <c r="AV248" s="12" t="s">
        <v>86</v>
      </c>
      <c r="AW248" s="12" t="s">
        <v>33</v>
      </c>
      <c r="AX248" s="12" t="s">
        <v>79</v>
      </c>
      <c r="AY248" s="212" t="s">
        <v>182</v>
      </c>
    </row>
    <row r="249" spans="1:65" s="12" customFormat="1" ht="11.25">
      <c r="B249" s="203"/>
      <c r="C249" s="204"/>
      <c r="D249" s="198" t="s">
        <v>191</v>
      </c>
      <c r="E249" s="205" t="s">
        <v>1</v>
      </c>
      <c r="F249" s="206" t="s">
        <v>195</v>
      </c>
      <c r="G249" s="204"/>
      <c r="H249" s="205" t="s">
        <v>1</v>
      </c>
      <c r="I249" s="207"/>
      <c r="J249" s="204"/>
      <c r="K249" s="204"/>
      <c r="L249" s="208"/>
      <c r="M249" s="209"/>
      <c r="N249" s="210"/>
      <c r="O249" s="210"/>
      <c r="P249" s="210"/>
      <c r="Q249" s="210"/>
      <c r="R249" s="210"/>
      <c r="S249" s="210"/>
      <c r="T249" s="211"/>
      <c r="AT249" s="212" t="s">
        <v>191</v>
      </c>
      <c r="AU249" s="212" t="s">
        <v>86</v>
      </c>
      <c r="AV249" s="12" t="s">
        <v>86</v>
      </c>
      <c r="AW249" s="12" t="s">
        <v>33</v>
      </c>
      <c r="AX249" s="12" t="s">
        <v>79</v>
      </c>
      <c r="AY249" s="212" t="s">
        <v>182</v>
      </c>
    </row>
    <row r="250" spans="1:65" s="13" customFormat="1" ht="11.25">
      <c r="B250" s="213"/>
      <c r="C250" s="214"/>
      <c r="D250" s="198" t="s">
        <v>191</v>
      </c>
      <c r="E250" s="215" t="s">
        <v>1</v>
      </c>
      <c r="F250" s="216" t="s">
        <v>314</v>
      </c>
      <c r="G250" s="214"/>
      <c r="H250" s="217">
        <v>139.18199999999999</v>
      </c>
      <c r="I250" s="218"/>
      <c r="J250" s="214"/>
      <c r="K250" s="214"/>
      <c r="L250" s="219"/>
      <c r="M250" s="220"/>
      <c r="N250" s="221"/>
      <c r="O250" s="221"/>
      <c r="P250" s="221"/>
      <c r="Q250" s="221"/>
      <c r="R250" s="221"/>
      <c r="S250" s="221"/>
      <c r="T250" s="222"/>
      <c r="AT250" s="223" t="s">
        <v>191</v>
      </c>
      <c r="AU250" s="223" t="s">
        <v>86</v>
      </c>
      <c r="AV250" s="13" t="s">
        <v>88</v>
      </c>
      <c r="AW250" s="13" t="s">
        <v>33</v>
      </c>
      <c r="AX250" s="13" t="s">
        <v>79</v>
      </c>
      <c r="AY250" s="223" t="s">
        <v>182</v>
      </c>
    </row>
    <row r="251" spans="1:65" s="12" customFormat="1" ht="11.25">
      <c r="B251" s="203"/>
      <c r="C251" s="204"/>
      <c r="D251" s="198" t="s">
        <v>191</v>
      </c>
      <c r="E251" s="205" t="s">
        <v>1</v>
      </c>
      <c r="F251" s="206" t="s">
        <v>197</v>
      </c>
      <c r="G251" s="204"/>
      <c r="H251" s="205" t="s">
        <v>1</v>
      </c>
      <c r="I251" s="207"/>
      <c r="J251" s="204"/>
      <c r="K251" s="204"/>
      <c r="L251" s="208"/>
      <c r="M251" s="209"/>
      <c r="N251" s="210"/>
      <c r="O251" s="210"/>
      <c r="P251" s="210"/>
      <c r="Q251" s="210"/>
      <c r="R251" s="210"/>
      <c r="S251" s="210"/>
      <c r="T251" s="211"/>
      <c r="AT251" s="212" t="s">
        <v>191</v>
      </c>
      <c r="AU251" s="212" t="s">
        <v>86</v>
      </c>
      <c r="AV251" s="12" t="s">
        <v>86</v>
      </c>
      <c r="AW251" s="12" t="s">
        <v>33</v>
      </c>
      <c r="AX251" s="12" t="s">
        <v>79</v>
      </c>
      <c r="AY251" s="212" t="s">
        <v>182</v>
      </c>
    </row>
    <row r="252" spans="1:65" s="13" customFormat="1" ht="11.25">
      <c r="B252" s="213"/>
      <c r="C252" s="214"/>
      <c r="D252" s="198" t="s">
        <v>191</v>
      </c>
      <c r="E252" s="215" t="s">
        <v>1</v>
      </c>
      <c r="F252" s="216" t="s">
        <v>315</v>
      </c>
      <c r="G252" s="214"/>
      <c r="H252" s="217">
        <v>273.50400000000002</v>
      </c>
      <c r="I252" s="218"/>
      <c r="J252" s="214"/>
      <c r="K252" s="214"/>
      <c r="L252" s="219"/>
      <c r="M252" s="220"/>
      <c r="N252" s="221"/>
      <c r="O252" s="221"/>
      <c r="P252" s="221"/>
      <c r="Q252" s="221"/>
      <c r="R252" s="221"/>
      <c r="S252" s="221"/>
      <c r="T252" s="222"/>
      <c r="AT252" s="223" t="s">
        <v>191</v>
      </c>
      <c r="AU252" s="223" t="s">
        <v>86</v>
      </c>
      <c r="AV252" s="13" t="s">
        <v>88</v>
      </c>
      <c r="AW252" s="13" t="s">
        <v>33</v>
      </c>
      <c r="AX252" s="13" t="s">
        <v>79</v>
      </c>
      <c r="AY252" s="223" t="s">
        <v>182</v>
      </c>
    </row>
    <row r="253" spans="1:65" s="12" customFormat="1" ht="11.25">
      <c r="B253" s="203"/>
      <c r="C253" s="204"/>
      <c r="D253" s="198" t="s">
        <v>191</v>
      </c>
      <c r="E253" s="205" t="s">
        <v>1</v>
      </c>
      <c r="F253" s="206" t="s">
        <v>199</v>
      </c>
      <c r="G253" s="204"/>
      <c r="H253" s="205" t="s">
        <v>1</v>
      </c>
      <c r="I253" s="207"/>
      <c r="J253" s="204"/>
      <c r="K253" s="204"/>
      <c r="L253" s="208"/>
      <c r="M253" s="209"/>
      <c r="N253" s="210"/>
      <c r="O253" s="210"/>
      <c r="P253" s="210"/>
      <c r="Q253" s="210"/>
      <c r="R253" s="210"/>
      <c r="S253" s="210"/>
      <c r="T253" s="211"/>
      <c r="AT253" s="212" t="s">
        <v>191</v>
      </c>
      <c r="AU253" s="212" t="s">
        <v>86</v>
      </c>
      <c r="AV253" s="12" t="s">
        <v>86</v>
      </c>
      <c r="AW253" s="12" t="s">
        <v>33</v>
      </c>
      <c r="AX253" s="12" t="s">
        <v>79</v>
      </c>
      <c r="AY253" s="212" t="s">
        <v>182</v>
      </c>
    </row>
    <row r="254" spans="1:65" s="13" customFormat="1" ht="11.25">
      <c r="B254" s="213"/>
      <c r="C254" s="214"/>
      <c r="D254" s="198" t="s">
        <v>191</v>
      </c>
      <c r="E254" s="215" t="s">
        <v>1</v>
      </c>
      <c r="F254" s="216" t="s">
        <v>316</v>
      </c>
      <c r="G254" s="214"/>
      <c r="H254" s="217">
        <v>288.01</v>
      </c>
      <c r="I254" s="218"/>
      <c r="J254" s="214"/>
      <c r="K254" s="214"/>
      <c r="L254" s="219"/>
      <c r="M254" s="220"/>
      <c r="N254" s="221"/>
      <c r="O254" s="221"/>
      <c r="P254" s="221"/>
      <c r="Q254" s="221"/>
      <c r="R254" s="221"/>
      <c r="S254" s="221"/>
      <c r="T254" s="222"/>
      <c r="AT254" s="223" t="s">
        <v>191</v>
      </c>
      <c r="AU254" s="223" t="s">
        <v>86</v>
      </c>
      <c r="AV254" s="13" t="s">
        <v>88</v>
      </c>
      <c r="AW254" s="13" t="s">
        <v>33</v>
      </c>
      <c r="AX254" s="13" t="s">
        <v>79</v>
      </c>
      <c r="AY254" s="223" t="s">
        <v>182</v>
      </c>
    </row>
    <row r="255" spans="1:65" s="12" customFormat="1" ht="11.25">
      <c r="B255" s="203"/>
      <c r="C255" s="204"/>
      <c r="D255" s="198" t="s">
        <v>191</v>
      </c>
      <c r="E255" s="205" t="s">
        <v>1</v>
      </c>
      <c r="F255" s="206" t="s">
        <v>201</v>
      </c>
      <c r="G255" s="204"/>
      <c r="H255" s="205" t="s">
        <v>1</v>
      </c>
      <c r="I255" s="207"/>
      <c r="J255" s="204"/>
      <c r="K255" s="204"/>
      <c r="L255" s="208"/>
      <c r="M255" s="209"/>
      <c r="N255" s="210"/>
      <c r="O255" s="210"/>
      <c r="P255" s="210"/>
      <c r="Q255" s="210"/>
      <c r="R255" s="210"/>
      <c r="S255" s="210"/>
      <c r="T255" s="211"/>
      <c r="AT255" s="212" t="s">
        <v>191</v>
      </c>
      <c r="AU255" s="212" t="s">
        <v>86</v>
      </c>
      <c r="AV255" s="12" t="s">
        <v>86</v>
      </c>
      <c r="AW255" s="12" t="s">
        <v>33</v>
      </c>
      <c r="AX255" s="12" t="s">
        <v>79</v>
      </c>
      <c r="AY255" s="212" t="s">
        <v>182</v>
      </c>
    </row>
    <row r="256" spans="1:65" s="13" customFormat="1" ht="11.25">
      <c r="B256" s="213"/>
      <c r="C256" s="214"/>
      <c r="D256" s="198" t="s">
        <v>191</v>
      </c>
      <c r="E256" s="215" t="s">
        <v>1</v>
      </c>
      <c r="F256" s="216" t="s">
        <v>317</v>
      </c>
      <c r="G256" s="214"/>
      <c r="H256" s="217">
        <v>196.11500000000001</v>
      </c>
      <c r="I256" s="218"/>
      <c r="J256" s="214"/>
      <c r="K256" s="214"/>
      <c r="L256" s="219"/>
      <c r="M256" s="220"/>
      <c r="N256" s="221"/>
      <c r="O256" s="221"/>
      <c r="P256" s="221"/>
      <c r="Q256" s="221"/>
      <c r="R256" s="221"/>
      <c r="S256" s="221"/>
      <c r="T256" s="222"/>
      <c r="AT256" s="223" t="s">
        <v>191</v>
      </c>
      <c r="AU256" s="223" t="s">
        <v>86</v>
      </c>
      <c r="AV256" s="13" t="s">
        <v>88</v>
      </c>
      <c r="AW256" s="13" t="s">
        <v>33</v>
      </c>
      <c r="AX256" s="13" t="s">
        <v>79</v>
      </c>
      <c r="AY256" s="223" t="s">
        <v>182</v>
      </c>
    </row>
    <row r="257" spans="2:51" s="12" customFormat="1" ht="11.25">
      <c r="B257" s="203"/>
      <c r="C257" s="204"/>
      <c r="D257" s="198" t="s">
        <v>191</v>
      </c>
      <c r="E257" s="205" t="s">
        <v>1</v>
      </c>
      <c r="F257" s="206" t="s">
        <v>203</v>
      </c>
      <c r="G257" s="204"/>
      <c r="H257" s="205" t="s">
        <v>1</v>
      </c>
      <c r="I257" s="207"/>
      <c r="J257" s="204"/>
      <c r="K257" s="204"/>
      <c r="L257" s="208"/>
      <c r="M257" s="209"/>
      <c r="N257" s="210"/>
      <c r="O257" s="210"/>
      <c r="P257" s="210"/>
      <c r="Q257" s="210"/>
      <c r="R257" s="210"/>
      <c r="S257" s="210"/>
      <c r="T257" s="211"/>
      <c r="AT257" s="212" t="s">
        <v>191</v>
      </c>
      <c r="AU257" s="212" t="s">
        <v>86</v>
      </c>
      <c r="AV257" s="12" t="s">
        <v>86</v>
      </c>
      <c r="AW257" s="12" t="s">
        <v>33</v>
      </c>
      <c r="AX257" s="12" t="s">
        <v>79</v>
      </c>
      <c r="AY257" s="212" t="s">
        <v>182</v>
      </c>
    </row>
    <row r="258" spans="2:51" s="13" customFormat="1" ht="11.25">
      <c r="B258" s="213"/>
      <c r="C258" s="214"/>
      <c r="D258" s="198" t="s">
        <v>191</v>
      </c>
      <c r="E258" s="215" t="s">
        <v>1</v>
      </c>
      <c r="F258" s="216" t="s">
        <v>318</v>
      </c>
      <c r="G258" s="214"/>
      <c r="H258" s="217">
        <v>128.429</v>
      </c>
      <c r="I258" s="218"/>
      <c r="J258" s="214"/>
      <c r="K258" s="214"/>
      <c r="L258" s="219"/>
      <c r="M258" s="220"/>
      <c r="N258" s="221"/>
      <c r="O258" s="221"/>
      <c r="P258" s="221"/>
      <c r="Q258" s="221"/>
      <c r="R258" s="221"/>
      <c r="S258" s="221"/>
      <c r="T258" s="222"/>
      <c r="AT258" s="223" t="s">
        <v>191</v>
      </c>
      <c r="AU258" s="223" t="s">
        <v>86</v>
      </c>
      <c r="AV258" s="13" t="s">
        <v>88</v>
      </c>
      <c r="AW258" s="13" t="s">
        <v>33</v>
      </c>
      <c r="AX258" s="13" t="s">
        <v>79</v>
      </c>
      <c r="AY258" s="223" t="s">
        <v>182</v>
      </c>
    </row>
    <row r="259" spans="2:51" s="12" customFormat="1" ht="11.25">
      <c r="B259" s="203"/>
      <c r="C259" s="204"/>
      <c r="D259" s="198" t="s">
        <v>191</v>
      </c>
      <c r="E259" s="205" t="s">
        <v>1</v>
      </c>
      <c r="F259" s="206" t="s">
        <v>205</v>
      </c>
      <c r="G259" s="204"/>
      <c r="H259" s="205" t="s">
        <v>1</v>
      </c>
      <c r="I259" s="207"/>
      <c r="J259" s="204"/>
      <c r="K259" s="204"/>
      <c r="L259" s="208"/>
      <c r="M259" s="209"/>
      <c r="N259" s="210"/>
      <c r="O259" s="210"/>
      <c r="P259" s="210"/>
      <c r="Q259" s="210"/>
      <c r="R259" s="210"/>
      <c r="S259" s="210"/>
      <c r="T259" s="211"/>
      <c r="AT259" s="212" t="s">
        <v>191</v>
      </c>
      <c r="AU259" s="212" t="s">
        <v>86</v>
      </c>
      <c r="AV259" s="12" t="s">
        <v>86</v>
      </c>
      <c r="AW259" s="12" t="s">
        <v>33</v>
      </c>
      <c r="AX259" s="12" t="s">
        <v>79</v>
      </c>
      <c r="AY259" s="212" t="s">
        <v>182</v>
      </c>
    </row>
    <row r="260" spans="2:51" s="13" customFormat="1" ht="11.25">
      <c r="B260" s="213"/>
      <c r="C260" s="214"/>
      <c r="D260" s="198" t="s">
        <v>191</v>
      </c>
      <c r="E260" s="215" t="s">
        <v>1</v>
      </c>
      <c r="F260" s="216" t="s">
        <v>319</v>
      </c>
      <c r="G260" s="214"/>
      <c r="H260" s="217">
        <v>54.207999999999998</v>
      </c>
      <c r="I260" s="218"/>
      <c r="J260" s="214"/>
      <c r="K260" s="214"/>
      <c r="L260" s="219"/>
      <c r="M260" s="220"/>
      <c r="N260" s="221"/>
      <c r="O260" s="221"/>
      <c r="P260" s="221"/>
      <c r="Q260" s="221"/>
      <c r="R260" s="221"/>
      <c r="S260" s="221"/>
      <c r="T260" s="222"/>
      <c r="AT260" s="223" t="s">
        <v>191</v>
      </c>
      <c r="AU260" s="223" t="s">
        <v>86</v>
      </c>
      <c r="AV260" s="13" t="s">
        <v>88</v>
      </c>
      <c r="AW260" s="13" t="s">
        <v>33</v>
      </c>
      <c r="AX260" s="13" t="s">
        <v>79</v>
      </c>
      <c r="AY260" s="223" t="s">
        <v>182</v>
      </c>
    </row>
    <row r="261" spans="2:51" s="12" customFormat="1" ht="11.25">
      <c r="B261" s="203"/>
      <c r="C261" s="204"/>
      <c r="D261" s="198" t="s">
        <v>191</v>
      </c>
      <c r="E261" s="205" t="s">
        <v>1</v>
      </c>
      <c r="F261" s="206" t="s">
        <v>207</v>
      </c>
      <c r="G261" s="204"/>
      <c r="H261" s="205" t="s">
        <v>1</v>
      </c>
      <c r="I261" s="207"/>
      <c r="J261" s="204"/>
      <c r="K261" s="204"/>
      <c r="L261" s="208"/>
      <c r="M261" s="209"/>
      <c r="N261" s="210"/>
      <c r="O261" s="210"/>
      <c r="P261" s="210"/>
      <c r="Q261" s="210"/>
      <c r="R261" s="210"/>
      <c r="S261" s="210"/>
      <c r="T261" s="211"/>
      <c r="AT261" s="212" t="s">
        <v>191</v>
      </c>
      <c r="AU261" s="212" t="s">
        <v>86</v>
      </c>
      <c r="AV261" s="12" t="s">
        <v>86</v>
      </c>
      <c r="AW261" s="12" t="s">
        <v>33</v>
      </c>
      <c r="AX261" s="12" t="s">
        <v>79</v>
      </c>
      <c r="AY261" s="212" t="s">
        <v>182</v>
      </c>
    </row>
    <row r="262" spans="2:51" s="12" customFormat="1" ht="11.25">
      <c r="B262" s="203"/>
      <c r="C262" s="204"/>
      <c r="D262" s="198" t="s">
        <v>191</v>
      </c>
      <c r="E262" s="205" t="s">
        <v>1</v>
      </c>
      <c r="F262" s="206" t="s">
        <v>210</v>
      </c>
      <c r="G262" s="204"/>
      <c r="H262" s="205" t="s">
        <v>1</v>
      </c>
      <c r="I262" s="207"/>
      <c r="J262" s="204"/>
      <c r="K262" s="204"/>
      <c r="L262" s="208"/>
      <c r="M262" s="209"/>
      <c r="N262" s="210"/>
      <c r="O262" s="210"/>
      <c r="P262" s="210"/>
      <c r="Q262" s="210"/>
      <c r="R262" s="210"/>
      <c r="S262" s="210"/>
      <c r="T262" s="211"/>
      <c r="AT262" s="212" t="s">
        <v>191</v>
      </c>
      <c r="AU262" s="212" t="s">
        <v>86</v>
      </c>
      <c r="AV262" s="12" t="s">
        <v>86</v>
      </c>
      <c r="AW262" s="12" t="s">
        <v>33</v>
      </c>
      <c r="AX262" s="12" t="s">
        <v>79</v>
      </c>
      <c r="AY262" s="212" t="s">
        <v>182</v>
      </c>
    </row>
    <row r="263" spans="2:51" s="13" customFormat="1" ht="11.25">
      <c r="B263" s="213"/>
      <c r="C263" s="214"/>
      <c r="D263" s="198" t="s">
        <v>191</v>
      </c>
      <c r="E263" s="215" t="s">
        <v>1</v>
      </c>
      <c r="F263" s="216" t="s">
        <v>320</v>
      </c>
      <c r="G263" s="214"/>
      <c r="H263" s="217">
        <v>164.00200000000001</v>
      </c>
      <c r="I263" s="218"/>
      <c r="J263" s="214"/>
      <c r="K263" s="214"/>
      <c r="L263" s="219"/>
      <c r="M263" s="220"/>
      <c r="N263" s="221"/>
      <c r="O263" s="221"/>
      <c r="P263" s="221"/>
      <c r="Q263" s="221"/>
      <c r="R263" s="221"/>
      <c r="S263" s="221"/>
      <c r="T263" s="222"/>
      <c r="AT263" s="223" t="s">
        <v>191</v>
      </c>
      <c r="AU263" s="223" t="s">
        <v>86</v>
      </c>
      <c r="AV263" s="13" t="s">
        <v>88</v>
      </c>
      <c r="AW263" s="13" t="s">
        <v>33</v>
      </c>
      <c r="AX263" s="13" t="s">
        <v>79</v>
      </c>
      <c r="AY263" s="223" t="s">
        <v>182</v>
      </c>
    </row>
    <row r="264" spans="2:51" s="12" customFormat="1" ht="11.25">
      <c r="B264" s="203"/>
      <c r="C264" s="204"/>
      <c r="D264" s="198" t="s">
        <v>191</v>
      </c>
      <c r="E264" s="205" t="s">
        <v>1</v>
      </c>
      <c r="F264" s="206" t="s">
        <v>212</v>
      </c>
      <c r="G264" s="204"/>
      <c r="H264" s="205" t="s">
        <v>1</v>
      </c>
      <c r="I264" s="207"/>
      <c r="J264" s="204"/>
      <c r="K264" s="204"/>
      <c r="L264" s="208"/>
      <c r="M264" s="209"/>
      <c r="N264" s="210"/>
      <c r="O264" s="210"/>
      <c r="P264" s="210"/>
      <c r="Q264" s="210"/>
      <c r="R264" s="210"/>
      <c r="S264" s="210"/>
      <c r="T264" s="211"/>
      <c r="AT264" s="212" t="s">
        <v>191</v>
      </c>
      <c r="AU264" s="212" t="s">
        <v>86</v>
      </c>
      <c r="AV264" s="12" t="s">
        <v>86</v>
      </c>
      <c r="AW264" s="12" t="s">
        <v>33</v>
      </c>
      <c r="AX264" s="12" t="s">
        <v>79</v>
      </c>
      <c r="AY264" s="212" t="s">
        <v>182</v>
      </c>
    </row>
    <row r="265" spans="2:51" s="13" customFormat="1" ht="11.25">
      <c r="B265" s="213"/>
      <c r="C265" s="214"/>
      <c r="D265" s="198" t="s">
        <v>191</v>
      </c>
      <c r="E265" s="215" t="s">
        <v>1</v>
      </c>
      <c r="F265" s="216" t="s">
        <v>321</v>
      </c>
      <c r="G265" s="214"/>
      <c r="H265" s="217">
        <v>110.214</v>
      </c>
      <c r="I265" s="218"/>
      <c r="J265" s="214"/>
      <c r="K265" s="214"/>
      <c r="L265" s="219"/>
      <c r="M265" s="220"/>
      <c r="N265" s="221"/>
      <c r="O265" s="221"/>
      <c r="P265" s="221"/>
      <c r="Q265" s="221"/>
      <c r="R265" s="221"/>
      <c r="S265" s="221"/>
      <c r="T265" s="222"/>
      <c r="AT265" s="223" t="s">
        <v>191</v>
      </c>
      <c r="AU265" s="223" t="s">
        <v>86</v>
      </c>
      <c r="AV265" s="13" t="s">
        <v>88</v>
      </c>
      <c r="AW265" s="13" t="s">
        <v>33</v>
      </c>
      <c r="AX265" s="13" t="s">
        <v>79</v>
      </c>
      <c r="AY265" s="223" t="s">
        <v>182</v>
      </c>
    </row>
    <row r="266" spans="2:51" s="12" customFormat="1" ht="11.25">
      <c r="B266" s="203"/>
      <c r="C266" s="204"/>
      <c r="D266" s="198" t="s">
        <v>191</v>
      </c>
      <c r="E266" s="205" t="s">
        <v>1</v>
      </c>
      <c r="F266" s="206" t="s">
        <v>214</v>
      </c>
      <c r="G266" s="204"/>
      <c r="H266" s="205" t="s">
        <v>1</v>
      </c>
      <c r="I266" s="207"/>
      <c r="J266" s="204"/>
      <c r="K266" s="204"/>
      <c r="L266" s="208"/>
      <c r="M266" s="209"/>
      <c r="N266" s="210"/>
      <c r="O266" s="210"/>
      <c r="P266" s="210"/>
      <c r="Q266" s="210"/>
      <c r="R266" s="210"/>
      <c r="S266" s="210"/>
      <c r="T266" s="211"/>
      <c r="AT266" s="212" t="s">
        <v>191</v>
      </c>
      <c r="AU266" s="212" t="s">
        <v>86</v>
      </c>
      <c r="AV266" s="12" t="s">
        <v>86</v>
      </c>
      <c r="AW266" s="12" t="s">
        <v>33</v>
      </c>
      <c r="AX266" s="12" t="s">
        <v>79</v>
      </c>
      <c r="AY266" s="212" t="s">
        <v>182</v>
      </c>
    </row>
    <row r="267" spans="2:51" s="13" customFormat="1" ht="11.25">
      <c r="B267" s="213"/>
      <c r="C267" s="214"/>
      <c r="D267" s="198" t="s">
        <v>191</v>
      </c>
      <c r="E267" s="215" t="s">
        <v>1</v>
      </c>
      <c r="F267" s="216" t="s">
        <v>322</v>
      </c>
      <c r="G267" s="214"/>
      <c r="H267" s="217">
        <v>107.434</v>
      </c>
      <c r="I267" s="218"/>
      <c r="J267" s="214"/>
      <c r="K267" s="214"/>
      <c r="L267" s="219"/>
      <c r="M267" s="220"/>
      <c r="N267" s="221"/>
      <c r="O267" s="221"/>
      <c r="P267" s="221"/>
      <c r="Q267" s="221"/>
      <c r="R267" s="221"/>
      <c r="S267" s="221"/>
      <c r="T267" s="222"/>
      <c r="AT267" s="223" t="s">
        <v>191</v>
      </c>
      <c r="AU267" s="223" t="s">
        <v>86</v>
      </c>
      <c r="AV267" s="13" t="s">
        <v>88</v>
      </c>
      <c r="AW267" s="13" t="s">
        <v>33</v>
      </c>
      <c r="AX267" s="13" t="s">
        <v>79</v>
      </c>
      <c r="AY267" s="223" t="s">
        <v>182</v>
      </c>
    </row>
    <row r="268" spans="2:51" s="12" customFormat="1" ht="11.25">
      <c r="B268" s="203"/>
      <c r="C268" s="204"/>
      <c r="D268" s="198" t="s">
        <v>191</v>
      </c>
      <c r="E268" s="205" t="s">
        <v>1</v>
      </c>
      <c r="F268" s="206" t="s">
        <v>216</v>
      </c>
      <c r="G268" s="204"/>
      <c r="H268" s="205" t="s">
        <v>1</v>
      </c>
      <c r="I268" s="207"/>
      <c r="J268" s="204"/>
      <c r="K268" s="204"/>
      <c r="L268" s="208"/>
      <c r="M268" s="209"/>
      <c r="N268" s="210"/>
      <c r="O268" s="210"/>
      <c r="P268" s="210"/>
      <c r="Q268" s="210"/>
      <c r="R268" s="210"/>
      <c r="S268" s="210"/>
      <c r="T268" s="211"/>
      <c r="AT268" s="212" t="s">
        <v>191</v>
      </c>
      <c r="AU268" s="212" t="s">
        <v>86</v>
      </c>
      <c r="AV268" s="12" t="s">
        <v>86</v>
      </c>
      <c r="AW268" s="12" t="s">
        <v>33</v>
      </c>
      <c r="AX268" s="12" t="s">
        <v>79</v>
      </c>
      <c r="AY268" s="212" t="s">
        <v>182</v>
      </c>
    </row>
    <row r="269" spans="2:51" s="13" customFormat="1" ht="11.25">
      <c r="B269" s="213"/>
      <c r="C269" s="214"/>
      <c r="D269" s="198" t="s">
        <v>191</v>
      </c>
      <c r="E269" s="215" t="s">
        <v>1</v>
      </c>
      <c r="F269" s="216" t="s">
        <v>323</v>
      </c>
      <c r="G269" s="214"/>
      <c r="H269" s="217">
        <v>23.88</v>
      </c>
      <c r="I269" s="218"/>
      <c r="J269" s="214"/>
      <c r="K269" s="214"/>
      <c r="L269" s="219"/>
      <c r="M269" s="220"/>
      <c r="N269" s="221"/>
      <c r="O269" s="221"/>
      <c r="P269" s="221"/>
      <c r="Q269" s="221"/>
      <c r="R269" s="221"/>
      <c r="S269" s="221"/>
      <c r="T269" s="222"/>
      <c r="AT269" s="223" t="s">
        <v>191</v>
      </c>
      <c r="AU269" s="223" t="s">
        <v>86</v>
      </c>
      <c r="AV269" s="13" t="s">
        <v>88</v>
      </c>
      <c r="AW269" s="13" t="s">
        <v>33</v>
      </c>
      <c r="AX269" s="13" t="s">
        <v>79</v>
      </c>
      <c r="AY269" s="223" t="s">
        <v>182</v>
      </c>
    </row>
    <row r="270" spans="2:51" s="12" customFormat="1" ht="11.25">
      <c r="B270" s="203"/>
      <c r="C270" s="204"/>
      <c r="D270" s="198" t="s">
        <v>191</v>
      </c>
      <c r="E270" s="205" t="s">
        <v>1</v>
      </c>
      <c r="F270" s="206" t="s">
        <v>218</v>
      </c>
      <c r="G270" s="204"/>
      <c r="H270" s="205" t="s">
        <v>1</v>
      </c>
      <c r="I270" s="207"/>
      <c r="J270" s="204"/>
      <c r="K270" s="204"/>
      <c r="L270" s="208"/>
      <c r="M270" s="209"/>
      <c r="N270" s="210"/>
      <c r="O270" s="210"/>
      <c r="P270" s="210"/>
      <c r="Q270" s="210"/>
      <c r="R270" s="210"/>
      <c r="S270" s="210"/>
      <c r="T270" s="211"/>
      <c r="AT270" s="212" t="s">
        <v>191</v>
      </c>
      <c r="AU270" s="212" t="s">
        <v>86</v>
      </c>
      <c r="AV270" s="12" t="s">
        <v>86</v>
      </c>
      <c r="AW270" s="12" t="s">
        <v>33</v>
      </c>
      <c r="AX270" s="12" t="s">
        <v>79</v>
      </c>
      <c r="AY270" s="212" t="s">
        <v>182</v>
      </c>
    </row>
    <row r="271" spans="2:51" s="13" customFormat="1" ht="11.25">
      <c r="B271" s="213"/>
      <c r="C271" s="214"/>
      <c r="D271" s="198" t="s">
        <v>191</v>
      </c>
      <c r="E271" s="215" t="s">
        <v>1</v>
      </c>
      <c r="F271" s="216" t="s">
        <v>324</v>
      </c>
      <c r="G271" s="214"/>
      <c r="H271" s="217">
        <v>10.561</v>
      </c>
      <c r="I271" s="218"/>
      <c r="J271" s="214"/>
      <c r="K271" s="214"/>
      <c r="L271" s="219"/>
      <c r="M271" s="220"/>
      <c r="N271" s="221"/>
      <c r="O271" s="221"/>
      <c r="P271" s="221"/>
      <c r="Q271" s="221"/>
      <c r="R271" s="221"/>
      <c r="S271" s="221"/>
      <c r="T271" s="222"/>
      <c r="AT271" s="223" t="s">
        <v>191</v>
      </c>
      <c r="AU271" s="223" t="s">
        <v>86</v>
      </c>
      <c r="AV271" s="13" t="s">
        <v>88</v>
      </c>
      <c r="AW271" s="13" t="s">
        <v>33</v>
      </c>
      <c r="AX271" s="13" t="s">
        <v>79</v>
      </c>
      <c r="AY271" s="223" t="s">
        <v>182</v>
      </c>
    </row>
    <row r="272" spans="2:51" s="12" customFormat="1" ht="11.25">
      <c r="B272" s="203"/>
      <c r="C272" s="204"/>
      <c r="D272" s="198" t="s">
        <v>191</v>
      </c>
      <c r="E272" s="205" t="s">
        <v>1</v>
      </c>
      <c r="F272" s="206" t="s">
        <v>220</v>
      </c>
      <c r="G272" s="204"/>
      <c r="H272" s="205" t="s">
        <v>1</v>
      </c>
      <c r="I272" s="207"/>
      <c r="J272" s="204"/>
      <c r="K272" s="204"/>
      <c r="L272" s="208"/>
      <c r="M272" s="209"/>
      <c r="N272" s="210"/>
      <c r="O272" s="210"/>
      <c r="P272" s="210"/>
      <c r="Q272" s="210"/>
      <c r="R272" s="210"/>
      <c r="S272" s="210"/>
      <c r="T272" s="211"/>
      <c r="AT272" s="212" t="s">
        <v>191</v>
      </c>
      <c r="AU272" s="212" t="s">
        <v>86</v>
      </c>
      <c r="AV272" s="12" t="s">
        <v>86</v>
      </c>
      <c r="AW272" s="12" t="s">
        <v>33</v>
      </c>
      <c r="AX272" s="12" t="s">
        <v>79</v>
      </c>
      <c r="AY272" s="212" t="s">
        <v>182</v>
      </c>
    </row>
    <row r="273" spans="2:51" s="13" customFormat="1" ht="11.25">
      <c r="B273" s="213"/>
      <c r="C273" s="214"/>
      <c r="D273" s="198" t="s">
        <v>191</v>
      </c>
      <c r="E273" s="215" t="s">
        <v>1</v>
      </c>
      <c r="F273" s="216" t="s">
        <v>325</v>
      </c>
      <c r="G273" s="214"/>
      <c r="H273" s="217">
        <v>24.867999999999999</v>
      </c>
      <c r="I273" s="218"/>
      <c r="J273" s="214"/>
      <c r="K273" s="214"/>
      <c r="L273" s="219"/>
      <c r="M273" s="220"/>
      <c r="N273" s="221"/>
      <c r="O273" s="221"/>
      <c r="P273" s="221"/>
      <c r="Q273" s="221"/>
      <c r="R273" s="221"/>
      <c r="S273" s="221"/>
      <c r="T273" s="222"/>
      <c r="AT273" s="223" t="s">
        <v>191</v>
      </c>
      <c r="AU273" s="223" t="s">
        <v>86</v>
      </c>
      <c r="AV273" s="13" t="s">
        <v>88</v>
      </c>
      <c r="AW273" s="13" t="s">
        <v>33</v>
      </c>
      <c r="AX273" s="13" t="s">
        <v>79</v>
      </c>
      <c r="AY273" s="223" t="s">
        <v>182</v>
      </c>
    </row>
    <row r="274" spans="2:51" s="12" customFormat="1" ht="11.25">
      <c r="B274" s="203"/>
      <c r="C274" s="204"/>
      <c r="D274" s="198" t="s">
        <v>191</v>
      </c>
      <c r="E274" s="205" t="s">
        <v>1</v>
      </c>
      <c r="F274" s="206" t="s">
        <v>223</v>
      </c>
      <c r="G274" s="204"/>
      <c r="H274" s="205" t="s">
        <v>1</v>
      </c>
      <c r="I274" s="207"/>
      <c r="J274" s="204"/>
      <c r="K274" s="204"/>
      <c r="L274" s="208"/>
      <c r="M274" s="209"/>
      <c r="N274" s="210"/>
      <c r="O274" s="210"/>
      <c r="P274" s="210"/>
      <c r="Q274" s="210"/>
      <c r="R274" s="210"/>
      <c r="S274" s="210"/>
      <c r="T274" s="211"/>
      <c r="AT274" s="212" t="s">
        <v>191</v>
      </c>
      <c r="AU274" s="212" t="s">
        <v>86</v>
      </c>
      <c r="AV274" s="12" t="s">
        <v>86</v>
      </c>
      <c r="AW274" s="12" t="s">
        <v>33</v>
      </c>
      <c r="AX274" s="12" t="s">
        <v>79</v>
      </c>
      <c r="AY274" s="212" t="s">
        <v>182</v>
      </c>
    </row>
    <row r="275" spans="2:51" s="13" customFormat="1" ht="11.25">
      <c r="B275" s="213"/>
      <c r="C275" s="214"/>
      <c r="D275" s="198" t="s">
        <v>191</v>
      </c>
      <c r="E275" s="215" t="s">
        <v>1</v>
      </c>
      <c r="F275" s="216" t="s">
        <v>326</v>
      </c>
      <c r="G275" s="214"/>
      <c r="H275" s="217">
        <v>36.679000000000002</v>
      </c>
      <c r="I275" s="218"/>
      <c r="J275" s="214"/>
      <c r="K275" s="214"/>
      <c r="L275" s="219"/>
      <c r="M275" s="220"/>
      <c r="N275" s="221"/>
      <c r="O275" s="221"/>
      <c r="P275" s="221"/>
      <c r="Q275" s="221"/>
      <c r="R275" s="221"/>
      <c r="S275" s="221"/>
      <c r="T275" s="222"/>
      <c r="AT275" s="223" t="s">
        <v>191</v>
      </c>
      <c r="AU275" s="223" t="s">
        <v>86</v>
      </c>
      <c r="AV275" s="13" t="s">
        <v>88</v>
      </c>
      <c r="AW275" s="13" t="s">
        <v>33</v>
      </c>
      <c r="AX275" s="13" t="s">
        <v>79</v>
      </c>
      <c r="AY275" s="223" t="s">
        <v>182</v>
      </c>
    </row>
    <row r="276" spans="2:51" s="12" customFormat="1" ht="11.25">
      <c r="B276" s="203"/>
      <c r="C276" s="204"/>
      <c r="D276" s="198" t="s">
        <v>191</v>
      </c>
      <c r="E276" s="205" t="s">
        <v>1</v>
      </c>
      <c r="F276" s="206" t="s">
        <v>225</v>
      </c>
      <c r="G276" s="204"/>
      <c r="H276" s="205" t="s">
        <v>1</v>
      </c>
      <c r="I276" s="207"/>
      <c r="J276" s="204"/>
      <c r="K276" s="204"/>
      <c r="L276" s="208"/>
      <c r="M276" s="209"/>
      <c r="N276" s="210"/>
      <c r="O276" s="210"/>
      <c r="P276" s="210"/>
      <c r="Q276" s="210"/>
      <c r="R276" s="210"/>
      <c r="S276" s="210"/>
      <c r="T276" s="211"/>
      <c r="AT276" s="212" t="s">
        <v>191</v>
      </c>
      <c r="AU276" s="212" t="s">
        <v>86</v>
      </c>
      <c r="AV276" s="12" t="s">
        <v>86</v>
      </c>
      <c r="AW276" s="12" t="s">
        <v>33</v>
      </c>
      <c r="AX276" s="12" t="s">
        <v>79</v>
      </c>
      <c r="AY276" s="212" t="s">
        <v>182</v>
      </c>
    </row>
    <row r="277" spans="2:51" s="13" customFormat="1" ht="11.25">
      <c r="B277" s="213"/>
      <c r="C277" s="214"/>
      <c r="D277" s="198" t="s">
        <v>191</v>
      </c>
      <c r="E277" s="215" t="s">
        <v>1</v>
      </c>
      <c r="F277" s="216" t="s">
        <v>327</v>
      </c>
      <c r="G277" s="214"/>
      <c r="H277" s="217">
        <v>133.02699999999999</v>
      </c>
      <c r="I277" s="218"/>
      <c r="J277" s="214"/>
      <c r="K277" s="214"/>
      <c r="L277" s="219"/>
      <c r="M277" s="220"/>
      <c r="N277" s="221"/>
      <c r="O277" s="221"/>
      <c r="P277" s="221"/>
      <c r="Q277" s="221"/>
      <c r="R277" s="221"/>
      <c r="S277" s="221"/>
      <c r="T277" s="222"/>
      <c r="AT277" s="223" t="s">
        <v>191</v>
      </c>
      <c r="AU277" s="223" t="s">
        <v>86</v>
      </c>
      <c r="AV277" s="13" t="s">
        <v>88</v>
      </c>
      <c r="AW277" s="13" t="s">
        <v>33</v>
      </c>
      <c r="AX277" s="13" t="s">
        <v>79</v>
      </c>
      <c r="AY277" s="223" t="s">
        <v>182</v>
      </c>
    </row>
    <row r="278" spans="2:51" s="12" customFormat="1" ht="11.25">
      <c r="B278" s="203"/>
      <c r="C278" s="204"/>
      <c r="D278" s="198" t="s">
        <v>191</v>
      </c>
      <c r="E278" s="205" t="s">
        <v>1</v>
      </c>
      <c r="F278" s="206" t="s">
        <v>227</v>
      </c>
      <c r="G278" s="204"/>
      <c r="H278" s="205" t="s">
        <v>1</v>
      </c>
      <c r="I278" s="207"/>
      <c r="J278" s="204"/>
      <c r="K278" s="204"/>
      <c r="L278" s="208"/>
      <c r="M278" s="209"/>
      <c r="N278" s="210"/>
      <c r="O278" s="210"/>
      <c r="P278" s="210"/>
      <c r="Q278" s="210"/>
      <c r="R278" s="210"/>
      <c r="S278" s="210"/>
      <c r="T278" s="211"/>
      <c r="AT278" s="212" t="s">
        <v>191</v>
      </c>
      <c r="AU278" s="212" t="s">
        <v>86</v>
      </c>
      <c r="AV278" s="12" t="s">
        <v>86</v>
      </c>
      <c r="AW278" s="12" t="s">
        <v>33</v>
      </c>
      <c r="AX278" s="12" t="s">
        <v>79</v>
      </c>
      <c r="AY278" s="212" t="s">
        <v>182</v>
      </c>
    </row>
    <row r="279" spans="2:51" s="13" customFormat="1" ht="11.25">
      <c r="B279" s="213"/>
      <c r="C279" s="214"/>
      <c r="D279" s="198" t="s">
        <v>191</v>
      </c>
      <c r="E279" s="215" t="s">
        <v>1</v>
      </c>
      <c r="F279" s="216" t="s">
        <v>328</v>
      </c>
      <c r="G279" s="214"/>
      <c r="H279" s="217">
        <v>136.80799999999999</v>
      </c>
      <c r="I279" s="218"/>
      <c r="J279" s="214"/>
      <c r="K279" s="214"/>
      <c r="L279" s="219"/>
      <c r="M279" s="220"/>
      <c r="N279" s="221"/>
      <c r="O279" s="221"/>
      <c r="P279" s="221"/>
      <c r="Q279" s="221"/>
      <c r="R279" s="221"/>
      <c r="S279" s="221"/>
      <c r="T279" s="222"/>
      <c r="AT279" s="223" t="s">
        <v>191</v>
      </c>
      <c r="AU279" s="223" t="s">
        <v>86</v>
      </c>
      <c r="AV279" s="13" t="s">
        <v>88</v>
      </c>
      <c r="AW279" s="13" t="s">
        <v>33</v>
      </c>
      <c r="AX279" s="13" t="s">
        <v>79</v>
      </c>
      <c r="AY279" s="223" t="s">
        <v>182</v>
      </c>
    </row>
    <row r="280" spans="2:51" s="12" customFormat="1" ht="11.25">
      <c r="B280" s="203"/>
      <c r="C280" s="204"/>
      <c r="D280" s="198" t="s">
        <v>191</v>
      </c>
      <c r="E280" s="205" t="s">
        <v>1</v>
      </c>
      <c r="F280" s="206" t="s">
        <v>239</v>
      </c>
      <c r="G280" s="204"/>
      <c r="H280" s="205" t="s">
        <v>1</v>
      </c>
      <c r="I280" s="207"/>
      <c r="J280" s="204"/>
      <c r="K280" s="204"/>
      <c r="L280" s="208"/>
      <c r="M280" s="209"/>
      <c r="N280" s="210"/>
      <c r="O280" s="210"/>
      <c r="P280" s="210"/>
      <c r="Q280" s="210"/>
      <c r="R280" s="210"/>
      <c r="S280" s="210"/>
      <c r="T280" s="211"/>
      <c r="AT280" s="212" t="s">
        <v>191</v>
      </c>
      <c r="AU280" s="212" t="s">
        <v>86</v>
      </c>
      <c r="AV280" s="12" t="s">
        <v>86</v>
      </c>
      <c r="AW280" s="12" t="s">
        <v>33</v>
      </c>
      <c r="AX280" s="12" t="s">
        <v>79</v>
      </c>
      <c r="AY280" s="212" t="s">
        <v>182</v>
      </c>
    </row>
    <row r="281" spans="2:51" s="12" customFormat="1" ht="11.25">
      <c r="B281" s="203"/>
      <c r="C281" s="204"/>
      <c r="D281" s="198" t="s">
        <v>191</v>
      </c>
      <c r="E281" s="205" t="s">
        <v>1</v>
      </c>
      <c r="F281" s="206" t="s">
        <v>240</v>
      </c>
      <c r="G281" s="204"/>
      <c r="H281" s="205" t="s">
        <v>1</v>
      </c>
      <c r="I281" s="207"/>
      <c r="J281" s="204"/>
      <c r="K281" s="204"/>
      <c r="L281" s="208"/>
      <c r="M281" s="209"/>
      <c r="N281" s="210"/>
      <c r="O281" s="210"/>
      <c r="P281" s="210"/>
      <c r="Q281" s="210"/>
      <c r="R281" s="210"/>
      <c r="S281" s="210"/>
      <c r="T281" s="211"/>
      <c r="AT281" s="212" t="s">
        <v>191</v>
      </c>
      <c r="AU281" s="212" t="s">
        <v>86</v>
      </c>
      <c r="AV281" s="12" t="s">
        <v>86</v>
      </c>
      <c r="AW281" s="12" t="s">
        <v>33</v>
      </c>
      <c r="AX281" s="12" t="s">
        <v>79</v>
      </c>
      <c r="AY281" s="212" t="s">
        <v>182</v>
      </c>
    </row>
    <row r="282" spans="2:51" s="13" customFormat="1" ht="11.25">
      <c r="B282" s="213"/>
      <c r="C282" s="214"/>
      <c r="D282" s="198" t="s">
        <v>191</v>
      </c>
      <c r="E282" s="215" t="s">
        <v>1</v>
      </c>
      <c r="F282" s="216" t="s">
        <v>329</v>
      </c>
      <c r="G282" s="214"/>
      <c r="H282" s="217">
        <v>8.6150000000000002</v>
      </c>
      <c r="I282" s="218"/>
      <c r="J282" s="214"/>
      <c r="K282" s="214"/>
      <c r="L282" s="219"/>
      <c r="M282" s="220"/>
      <c r="N282" s="221"/>
      <c r="O282" s="221"/>
      <c r="P282" s="221"/>
      <c r="Q282" s="221"/>
      <c r="R282" s="221"/>
      <c r="S282" s="221"/>
      <c r="T282" s="222"/>
      <c r="AT282" s="223" t="s">
        <v>191</v>
      </c>
      <c r="AU282" s="223" t="s">
        <v>86</v>
      </c>
      <c r="AV282" s="13" t="s">
        <v>88</v>
      </c>
      <c r="AW282" s="13" t="s">
        <v>33</v>
      </c>
      <c r="AX282" s="13" t="s">
        <v>79</v>
      </c>
      <c r="AY282" s="223" t="s">
        <v>182</v>
      </c>
    </row>
    <row r="283" spans="2:51" s="12" customFormat="1" ht="11.25">
      <c r="B283" s="203"/>
      <c r="C283" s="204"/>
      <c r="D283" s="198" t="s">
        <v>191</v>
      </c>
      <c r="E283" s="205" t="s">
        <v>1</v>
      </c>
      <c r="F283" s="206" t="s">
        <v>242</v>
      </c>
      <c r="G283" s="204"/>
      <c r="H283" s="205" t="s">
        <v>1</v>
      </c>
      <c r="I283" s="207"/>
      <c r="J283" s="204"/>
      <c r="K283" s="204"/>
      <c r="L283" s="208"/>
      <c r="M283" s="209"/>
      <c r="N283" s="210"/>
      <c r="O283" s="210"/>
      <c r="P283" s="210"/>
      <c r="Q283" s="210"/>
      <c r="R283" s="210"/>
      <c r="S283" s="210"/>
      <c r="T283" s="211"/>
      <c r="AT283" s="212" t="s">
        <v>191</v>
      </c>
      <c r="AU283" s="212" t="s">
        <v>86</v>
      </c>
      <c r="AV283" s="12" t="s">
        <v>86</v>
      </c>
      <c r="AW283" s="12" t="s">
        <v>33</v>
      </c>
      <c r="AX283" s="12" t="s">
        <v>79</v>
      </c>
      <c r="AY283" s="212" t="s">
        <v>182</v>
      </c>
    </row>
    <row r="284" spans="2:51" s="13" customFormat="1" ht="11.25">
      <c r="B284" s="213"/>
      <c r="C284" s="214"/>
      <c r="D284" s="198" t="s">
        <v>191</v>
      </c>
      <c r="E284" s="215" t="s">
        <v>1</v>
      </c>
      <c r="F284" s="216" t="s">
        <v>330</v>
      </c>
      <c r="G284" s="214"/>
      <c r="H284" s="217">
        <v>31.315000000000001</v>
      </c>
      <c r="I284" s="218"/>
      <c r="J284" s="214"/>
      <c r="K284" s="214"/>
      <c r="L284" s="219"/>
      <c r="M284" s="220"/>
      <c r="N284" s="221"/>
      <c r="O284" s="221"/>
      <c r="P284" s="221"/>
      <c r="Q284" s="221"/>
      <c r="R284" s="221"/>
      <c r="S284" s="221"/>
      <c r="T284" s="222"/>
      <c r="AT284" s="223" t="s">
        <v>191</v>
      </c>
      <c r="AU284" s="223" t="s">
        <v>86</v>
      </c>
      <c r="AV284" s="13" t="s">
        <v>88</v>
      </c>
      <c r="AW284" s="13" t="s">
        <v>33</v>
      </c>
      <c r="AX284" s="13" t="s">
        <v>79</v>
      </c>
      <c r="AY284" s="223" t="s">
        <v>182</v>
      </c>
    </row>
    <row r="285" spans="2:51" s="12" customFormat="1" ht="11.25">
      <c r="B285" s="203"/>
      <c r="C285" s="204"/>
      <c r="D285" s="198" t="s">
        <v>191</v>
      </c>
      <c r="E285" s="205" t="s">
        <v>1</v>
      </c>
      <c r="F285" s="206" t="s">
        <v>244</v>
      </c>
      <c r="G285" s="204"/>
      <c r="H285" s="205" t="s">
        <v>1</v>
      </c>
      <c r="I285" s="207"/>
      <c r="J285" s="204"/>
      <c r="K285" s="204"/>
      <c r="L285" s="208"/>
      <c r="M285" s="209"/>
      <c r="N285" s="210"/>
      <c r="O285" s="210"/>
      <c r="P285" s="210"/>
      <c r="Q285" s="210"/>
      <c r="R285" s="210"/>
      <c r="S285" s="210"/>
      <c r="T285" s="211"/>
      <c r="AT285" s="212" t="s">
        <v>191</v>
      </c>
      <c r="AU285" s="212" t="s">
        <v>86</v>
      </c>
      <c r="AV285" s="12" t="s">
        <v>86</v>
      </c>
      <c r="AW285" s="12" t="s">
        <v>33</v>
      </c>
      <c r="AX285" s="12" t="s">
        <v>79</v>
      </c>
      <c r="AY285" s="212" t="s">
        <v>182</v>
      </c>
    </row>
    <row r="286" spans="2:51" s="13" customFormat="1" ht="11.25">
      <c r="B286" s="213"/>
      <c r="C286" s="214"/>
      <c r="D286" s="198" t="s">
        <v>191</v>
      </c>
      <c r="E286" s="215" t="s">
        <v>1</v>
      </c>
      <c r="F286" s="216" t="s">
        <v>331</v>
      </c>
      <c r="G286" s="214"/>
      <c r="H286" s="217">
        <v>240.001</v>
      </c>
      <c r="I286" s="218"/>
      <c r="J286" s="214"/>
      <c r="K286" s="214"/>
      <c r="L286" s="219"/>
      <c r="M286" s="220"/>
      <c r="N286" s="221"/>
      <c r="O286" s="221"/>
      <c r="P286" s="221"/>
      <c r="Q286" s="221"/>
      <c r="R286" s="221"/>
      <c r="S286" s="221"/>
      <c r="T286" s="222"/>
      <c r="AT286" s="223" t="s">
        <v>191</v>
      </c>
      <c r="AU286" s="223" t="s">
        <v>86</v>
      </c>
      <c r="AV286" s="13" t="s">
        <v>88</v>
      </c>
      <c r="AW286" s="13" t="s">
        <v>33</v>
      </c>
      <c r="AX286" s="13" t="s">
        <v>79</v>
      </c>
      <c r="AY286" s="223" t="s">
        <v>182</v>
      </c>
    </row>
    <row r="287" spans="2:51" s="12" customFormat="1" ht="11.25">
      <c r="B287" s="203"/>
      <c r="C287" s="204"/>
      <c r="D287" s="198" t="s">
        <v>191</v>
      </c>
      <c r="E287" s="205" t="s">
        <v>1</v>
      </c>
      <c r="F287" s="206" t="s">
        <v>246</v>
      </c>
      <c r="G287" s="204"/>
      <c r="H287" s="205" t="s">
        <v>1</v>
      </c>
      <c r="I287" s="207"/>
      <c r="J287" s="204"/>
      <c r="K287" s="204"/>
      <c r="L287" s="208"/>
      <c r="M287" s="209"/>
      <c r="N287" s="210"/>
      <c r="O287" s="210"/>
      <c r="P287" s="210"/>
      <c r="Q287" s="210"/>
      <c r="R287" s="210"/>
      <c r="S287" s="210"/>
      <c r="T287" s="211"/>
      <c r="AT287" s="212" t="s">
        <v>191</v>
      </c>
      <c r="AU287" s="212" t="s">
        <v>86</v>
      </c>
      <c r="AV287" s="12" t="s">
        <v>86</v>
      </c>
      <c r="AW287" s="12" t="s">
        <v>33</v>
      </c>
      <c r="AX287" s="12" t="s">
        <v>79</v>
      </c>
      <c r="AY287" s="212" t="s">
        <v>182</v>
      </c>
    </row>
    <row r="288" spans="2:51" s="13" customFormat="1" ht="11.25">
      <c r="B288" s="213"/>
      <c r="C288" s="214"/>
      <c r="D288" s="198" t="s">
        <v>191</v>
      </c>
      <c r="E288" s="215" t="s">
        <v>1</v>
      </c>
      <c r="F288" s="216" t="s">
        <v>332</v>
      </c>
      <c r="G288" s="214"/>
      <c r="H288" s="217">
        <v>88.510999999999996</v>
      </c>
      <c r="I288" s="218"/>
      <c r="J288" s="214"/>
      <c r="K288" s="214"/>
      <c r="L288" s="219"/>
      <c r="M288" s="220"/>
      <c r="N288" s="221"/>
      <c r="O288" s="221"/>
      <c r="P288" s="221"/>
      <c r="Q288" s="221"/>
      <c r="R288" s="221"/>
      <c r="S288" s="221"/>
      <c r="T288" s="222"/>
      <c r="AT288" s="223" t="s">
        <v>191</v>
      </c>
      <c r="AU288" s="223" t="s">
        <v>86</v>
      </c>
      <c r="AV288" s="13" t="s">
        <v>88</v>
      </c>
      <c r="AW288" s="13" t="s">
        <v>33</v>
      </c>
      <c r="AX288" s="13" t="s">
        <v>79</v>
      </c>
      <c r="AY288" s="223" t="s">
        <v>182</v>
      </c>
    </row>
    <row r="289" spans="1:65" s="12" customFormat="1" ht="11.25">
      <c r="B289" s="203"/>
      <c r="C289" s="204"/>
      <c r="D289" s="198" t="s">
        <v>191</v>
      </c>
      <c r="E289" s="205" t="s">
        <v>1</v>
      </c>
      <c r="F289" s="206" t="s">
        <v>248</v>
      </c>
      <c r="G289" s="204"/>
      <c r="H289" s="205" t="s">
        <v>1</v>
      </c>
      <c r="I289" s="207"/>
      <c r="J289" s="204"/>
      <c r="K289" s="204"/>
      <c r="L289" s="208"/>
      <c r="M289" s="209"/>
      <c r="N289" s="210"/>
      <c r="O289" s="210"/>
      <c r="P289" s="210"/>
      <c r="Q289" s="210"/>
      <c r="R289" s="210"/>
      <c r="S289" s="210"/>
      <c r="T289" s="211"/>
      <c r="AT289" s="212" t="s">
        <v>191</v>
      </c>
      <c r="AU289" s="212" t="s">
        <v>86</v>
      </c>
      <c r="AV289" s="12" t="s">
        <v>86</v>
      </c>
      <c r="AW289" s="12" t="s">
        <v>33</v>
      </c>
      <c r="AX289" s="12" t="s">
        <v>79</v>
      </c>
      <c r="AY289" s="212" t="s">
        <v>182</v>
      </c>
    </row>
    <row r="290" spans="1:65" s="13" customFormat="1" ht="11.25">
      <c r="B290" s="213"/>
      <c r="C290" s="214"/>
      <c r="D290" s="198" t="s">
        <v>191</v>
      </c>
      <c r="E290" s="215" t="s">
        <v>1</v>
      </c>
      <c r="F290" s="216" t="s">
        <v>333</v>
      </c>
      <c r="G290" s="214"/>
      <c r="H290" s="217">
        <v>11.904</v>
      </c>
      <c r="I290" s="218"/>
      <c r="J290" s="214"/>
      <c r="K290" s="214"/>
      <c r="L290" s="219"/>
      <c r="M290" s="220"/>
      <c r="N290" s="221"/>
      <c r="O290" s="221"/>
      <c r="P290" s="221"/>
      <c r="Q290" s="221"/>
      <c r="R290" s="221"/>
      <c r="S290" s="221"/>
      <c r="T290" s="222"/>
      <c r="AT290" s="223" t="s">
        <v>191</v>
      </c>
      <c r="AU290" s="223" t="s">
        <v>86</v>
      </c>
      <c r="AV290" s="13" t="s">
        <v>88</v>
      </c>
      <c r="AW290" s="13" t="s">
        <v>33</v>
      </c>
      <c r="AX290" s="13" t="s">
        <v>79</v>
      </c>
      <c r="AY290" s="223" t="s">
        <v>182</v>
      </c>
    </row>
    <row r="291" spans="1:65" s="12" customFormat="1" ht="11.25">
      <c r="B291" s="203"/>
      <c r="C291" s="204"/>
      <c r="D291" s="198" t="s">
        <v>191</v>
      </c>
      <c r="E291" s="205" t="s">
        <v>1</v>
      </c>
      <c r="F291" s="206" t="s">
        <v>264</v>
      </c>
      <c r="G291" s="204"/>
      <c r="H291" s="205" t="s">
        <v>1</v>
      </c>
      <c r="I291" s="207"/>
      <c r="J291" s="204"/>
      <c r="K291" s="204"/>
      <c r="L291" s="208"/>
      <c r="M291" s="209"/>
      <c r="N291" s="210"/>
      <c r="O291" s="210"/>
      <c r="P291" s="210"/>
      <c r="Q291" s="210"/>
      <c r="R291" s="210"/>
      <c r="S291" s="210"/>
      <c r="T291" s="211"/>
      <c r="AT291" s="212" t="s">
        <v>191</v>
      </c>
      <c r="AU291" s="212" t="s">
        <v>86</v>
      </c>
      <c r="AV291" s="12" t="s">
        <v>86</v>
      </c>
      <c r="AW291" s="12" t="s">
        <v>33</v>
      </c>
      <c r="AX291" s="12" t="s">
        <v>79</v>
      </c>
      <c r="AY291" s="212" t="s">
        <v>182</v>
      </c>
    </row>
    <row r="292" spans="1:65" s="12" customFormat="1" ht="11.25">
      <c r="B292" s="203"/>
      <c r="C292" s="204"/>
      <c r="D292" s="198" t="s">
        <v>191</v>
      </c>
      <c r="E292" s="205" t="s">
        <v>1</v>
      </c>
      <c r="F292" s="206" t="s">
        <v>265</v>
      </c>
      <c r="G292" s="204"/>
      <c r="H292" s="205" t="s">
        <v>1</v>
      </c>
      <c r="I292" s="207"/>
      <c r="J292" s="204"/>
      <c r="K292" s="204"/>
      <c r="L292" s="208"/>
      <c r="M292" s="209"/>
      <c r="N292" s="210"/>
      <c r="O292" s="210"/>
      <c r="P292" s="210"/>
      <c r="Q292" s="210"/>
      <c r="R292" s="210"/>
      <c r="S292" s="210"/>
      <c r="T292" s="211"/>
      <c r="AT292" s="212" t="s">
        <v>191</v>
      </c>
      <c r="AU292" s="212" t="s">
        <v>86</v>
      </c>
      <c r="AV292" s="12" t="s">
        <v>86</v>
      </c>
      <c r="AW292" s="12" t="s">
        <v>33</v>
      </c>
      <c r="AX292" s="12" t="s">
        <v>79</v>
      </c>
      <c r="AY292" s="212" t="s">
        <v>182</v>
      </c>
    </row>
    <row r="293" spans="1:65" s="13" customFormat="1" ht="11.25">
      <c r="B293" s="213"/>
      <c r="C293" s="214"/>
      <c r="D293" s="198" t="s">
        <v>191</v>
      </c>
      <c r="E293" s="215" t="s">
        <v>1</v>
      </c>
      <c r="F293" s="216" t="s">
        <v>334</v>
      </c>
      <c r="G293" s="214"/>
      <c r="H293" s="217">
        <v>161</v>
      </c>
      <c r="I293" s="218"/>
      <c r="J293" s="214"/>
      <c r="K293" s="214"/>
      <c r="L293" s="219"/>
      <c r="M293" s="220"/>
      <c r="N293" s="221"/>
      <c r="O293" s="221"/>
      <c r="P293" s="221"/>
      <c r="Q293" s="221"/>
      <c r="R293" s="221"/>
      <c r="S293" s="221"/>
      <c r="T293" s="222"/>
      <c r="AT293" s="223" t="s">
        <v>191</v>
      </c>
      <c r="AU293" s="223" t="s">
        <v>86</v>
      </c>
      <c r="AV293" s="13" t="s">
        <v>88</v>
      </c>
      <c r="AW293" s="13" t="s">
        <v>33</v>
      </c>
      <c r="AX293" s="13" t="s">
        <v>79</v>
      </c>
      <c r="AY293" s="223" t="s">
        <v>182</v>
      </c>
    </row>
    <row r="294" spans="1:65" s="12" customFormat="1" ht="11.25">
      <c r="B294" s="203"/>
      <c r="C294" s="204"/>
      <c r="D294" s="198" t="s">
        <v>191</v>
      </c>
      <c r="E294" s="205" t="s">
        <v>1</v>
      </c>
      <c r="F294" s="206" t="s">
        <v>267</v>
      </c>
      <c r="G294" s="204"/>
      <c r="H294" s="205" t="s">
        <v>1</v>
      </c>
      <c r="I294" s="207"/>
      <c r="J294" s="204"/>
      <c r="K294" s="204"/>
      <c r="L294" s="208"/>
      <c r="M294" s="209"/>
      <c r="N294" s="210"/>
      <c r="O294" s="210"/>
      <c r="P294" s="210"/>
      <c r="Q294" s="210"/>
      <c r="R294" s="210"/>
      <c r="S294" s="210"/>
      <c r="T294" s="211"/>
      <c r="AT294" s="212" t="s">
        <v>191</v>
      </c>
      <c r="AU294" s="212" t="s">
        <v>86</v>
      </c>
      <c r="AV294" s="12" t="s">
        <v>86</v>
      </c>
      <c r="AW294" s="12" t="s">
        <v>33</v>
      </c>
      <c r="AX294" s="12" t="s">
        <v>79</v>
      </c>
      <c r="AY294" s="212" t="s">
        <v>182</v>
      </c>
    </row>
    <row r="295" spans="1:65" s="13" customFormat="1" ht="11.25">
      <c r="B295" s="213"/>
      <c r="C295" s="214"/>
      <c r="D295" s="198" t="s">
        <v>191</v>
      </c>
      <c r="E295" s="215" t="s">
        <v>1</v>
      </c>
      <c r="F295" s="216" t="s">
        <v>335</v>
      </c>
      <c r="G295" s="214"/>
      <c r="H295" s="217">
        <v>133.5</v>
      </c>
      <c r="I295" s="218"/>
      <c r="J295" s="214"/>
      <c r="K295" s="214"/>
      <c r="L295" s="219"/>
      <c r="M295" s="220"/>
      <c r="N295" s="221"/>
      <c r="O295" s="221"/>
      <c r="P295" s="221"/>
      <c r="Q295" s="221"/>
      <c r="R295" s="221"/>
      <c r="S295" s="221"/>
      <c r="T295" s="222"/>
      <c r="AT295" s="223" t="s">
        <v>191</v>
      </c>
      <c r="AU295" s="223" t="s">
        <v>86</v>
      </c>
      <c r="AV295" s="13" t="s">
        <v>88</v>
      </c>
      <c r="AW295" s="13" t="s">
        <v>33</v>
      </c>
      <c r="AX295" s="13" t="s">
        <v>79</v>
      </c>
      <c r="AY295" s="223" t="s">
        <v>182</v>
      </c>
    </row>
    <row r="296" spans="1:65" s="12" customFormat="1" ht="11.25">
      <c r="B296" s="203"/>
      <c r="C296" s="204"/>
      <c r="D296" s="198" t="s">
        <v>191</v>
      </c>
      <c r="E296" s="205" t="s">
        <v>1</v>
      </c>
      <c r="F296" s="206" t="s">
        <v>269</v>
      </c>
      <c r="G296" s="204"/>
      <c r="H296" s="205" t="s">
        <v>1</v>
      </c>
      <c r="I296" s="207"/>
      <c r="J296" s="204"/>
      <c r="K296" s="204"/>
      <c r="L296" s="208"/>
      <c r="M296" s="209"/>
      <c r="N296" s="210"/>
      <c r="O296" s="210"/>
      <c r="P296" s="210"/>
      <c r="Q296" s="210"/>
      <c r="R296" s="210"/>
      <c r="S296" s="210"/>
      <c r="T296" s="211"/>
      <c r="AT296" s="212" t="s">
        <v>191</v>
      </c>
      <c r="AU296" s="212" t="s">
        <v>86</v>
      </c>
      <c r="AV296" s="12" t="s">
        <v>86</v>
      </c>
      <c r="AW296" s="12" t="s">
        <v>33</v>
      </c>
      <c r="AX296" s="12" t="s">
        <v>79</v>
      </c>
      <c r="AY296" s="212" t="s">
        <v>182</v>
      </c>
    </row>
    <row r="297" spans="1:65" s="13" customFormat="1" ht="11.25">
      <c r="B297" s="213"/>
      <c r="C297" s="214"/>
      <c r="D297" s="198" t="s">
        <v>191</v>
      </c>
      <c r="E297" s="215" t="s">
        <v>1</v>
      </c>
      <c r="F297" s="216" t="s">
        <v>336</v>
      </c>
      <c r="G297" s="214"/>
      <c r="H297" s="217">
        <v>113.5</v>
      </c>
      <c r="I297" s="218"/>
      <c r="J297" s="214"/>
      <c r="K297" s="214"/>
      <c r="L297" s="219"/>
      <c r="M297" s="220"/>
      <c r="N297" s="221"/>
      <c r="O297" s="221"/>
      <c r="P297" s="221"/>
      <c r="Q297" s="221"/>
      <c r="R297" s="221"/>
      <c r="S297" s="221"/>
      <c r="T297" s="222"/>
      <c r="AT297" s="223" t="s">
        <v>191</v>
      </c>
      <c r="AU297" s="223" t="s">
        <v>86</v>
      </c>
      <c r="AV297" s="13" t="s">
        <v>88</v>
      </c>
      <c r="AW297" s="13" t="s">
        <v>33</v>
      </c>
      <c r="AX297" s="13" t="s">
        <v>79</v>
      </c>
      <c r="AY297" s="223" t="s">
        <v>182</v>
      </c>
    </row>
    <row r="298" spans="1:65" s="14" customFormat="1" ht="11.25">
      <c r="B298" s="224"/>
      <c r="C298" s="225"/>
      <c r="D298" s="198" t="s">
        <v>191</v>
      </c>
      <c r="E298" s="226" t="s">
        <v>140</v>
      </c>
      <c r="F298" s="227" t="s">
        <v>298</v>
      </c>
      <c r="G298" s="225"/>
      <c r="H298" s="228">
        <v>2615.2669999999998</v>
      </c>
      <c r="I298" s="229"/>
      <c r="J298" s="225"/>
      <c r="K298" s="225"/>
      <c r="L298" s="230"/>
      <c r="M298" s="231"/>
      <c r="N298" s="232"/>
      <c r="O298" s="232"/>
      <c r="P298" s="232"/>
      <c r="Q298" s="232"/>
      <c r="R298" s="232"/>
      <c r="S298" s="232"/>
      <c r="T298" s="233"/>
      <c r="AT298" s="234" t="s">
        <v>191</v>
      </c>
      <c r="AU298" s="234" t="s">
        <v>86</v>
      </c>
      <c r="AV298" s="14" t="s">
        <v>187</v>
      </c>
      <c r="AW298" s="14" t="s">
        <v>33</v>
      </c>
      <c r="AX298" s="14" t="s">
        <v>86</v>
      </c>
      <c r="AY298" s="234" t="s">
        <v>182</v>
      </c>
    </row>
    <row r="299" spans="1:65" s="2" customFormat="1" ht="37.9" customHeight="1">
      <c r="A299" s="34"/>
      <c r="B299" s="35"/>
      <c r="C299" s="185" t="s">
        <v>187</v>
      </c>
      <c r="D299" s="185" t="s">
        <v>183</v>
      </c>
      <c r="E299" s="186" t="s">
        <v>337</v>
      </c>
      <c r="F299" s="187" t="s">
        <v>338</v>
      </c>
      <c r="G299" s="188" t="s">
        <v>142</v>
      </c>
      <c r="H299" s="189">
        <v>2615.2669999999998</v>
      </c>
      <c r="I299" s="190"/>
      <c r="J299" s="191">
        <f>ROUND(I299*H299,2)</f>
        <v>0</v>
      </c>
      <c r="K299" s="187" t="s">
        <v>186</v>
      </c>
      <c r="L299" s="39"/>
      <c r="M299" s="192" t="s">
        <v>1</v>
      </c>
      <c r="N299" s="193" t="s">
        <v>44</v>
      </c>
      <c r="O299" s="71"/>
      <c r="P299" s="194">
        <f>O299*H299</f>
        <v>0</v>
      </c>
      <c r="Q299" s="194">
        <v>0</v>
      </c>
      <c r="R299" s="194">
        <f>Q299*H299</f>
        <v>0</v>
      </c>
      <c r="S299" s="194">
        <v>0</v>
      </c>
      <c r="T299" s="195">
        <f>S299*H299</f>
        <v>0</v>
      </c>
      <c r="U299" s="34"/>
      <c r="V299" s="34"/>
      <c r="W299" s="34"/>
      <c r="X299" s="34"/>
      <c r="Y299" s="34"/>
      <c r="Z299" s="34"/>
      <c r="AA299" s="34"/>
      <c r="AB299" s="34"/>
      <c r="AC299" s="34"/>
      <c r="AD299" s="34"/>
      <c r="AE299" s="34"/>
      <c r="AR299" s="196" t="s">
        <v>187</v>
      </c>
      <c r="AT299" s="196" t="s">
        <v>183</v>
      </c>
      <c r="AU299" s="196" t="s">
        <v>86</v>
      </c>
      <c r="AY299" s="17" t="s">
        <v>182</v>
      </c>
      <c r="BE299" s="197">
        <f>IF(N299="základní",J299,0)</f>
        <v>0</v>
      </c>
      <c r="BF299" s="197">
        <f>IF(N299="snížená",J299,0)</f>
        <v>0</v>
      </c>
      <c r="BG299" s="197">
        <f>IF(N299="zákl. přenesená",J299,0)</f>
        <v>0</v>
      </c>
      <c r="BH299" s="197">
        <f>IF(N299="sníž. přenesená",J299,0)</f>
        <v>0</v>
      </c>
      <c r="BI299" s="197">
        <f>IF(N299="nulová",J299,0)</f>
        <v>0</v>
      </c>
      <c r="BJ299" s="17" t="s">
        <v>86</v>
      </c>
      <c r="BK299" s="197">
        <f>ROUND(I299*H299,2)</f>
        <v>0</v>
      </c>
      <c r="BL299" s="17" t="s">
        <v>187</v>
      </c>
      <c r="BM299" s="196" t="s">
        <v>339</v>
      </c>
    </row>
    <row r="300" spans="1:65" s="13" customFormat="1" ht="11.25">
      <c r="B300" s="213"/>
      <c r="C300" s="214"/>
      <c r="D300" s="198" t="s">
        <v>191</v>
      </c>
      <c r="E300" s="215" t="s">
        <v>1</v>
      </c>
      <c r="F300" s="216" t="s">
        <v>140</v>
      </c>
      <c r="G300" s="214"/>
      <c r="H300" s="217">
        <v>2615.2669999999998</v>
      </c>
      <c r="I300" s="218"/>
      <c r="J300" s="214"/>
      <c r="K300" s="214"/>
      <c r="L300" s="219"/>
      <c r="M300" s="220"/>
      <c r="N300" s="221"/>
      <c r="O300" s="221"/>
      <c r="P300" s="221"/>
      <c r="Q300" s="221"/>
      <c r="R300" s="221"/>
      <c r="S300" s="221"/>
      <c r="T300" s="222"/>
      <c r="AT300" s="223" t="s">
        <v>191</v>
      </c>
      <c r="AU300" s="223" t="s">
        <v>86</v>
      </c>
      <c r="AV300" s="13" t="s">
        <v>88</v>
      </c>
      <c r="AW300" s="13" t="s">
        <v>33</v>
      </c>
      <c r="AX300" s="13" t="s">
        <v>86</v>
      </c>
      <c r="AY300" s="223" t="s">
        <v>182</v>
      </c>
    </row>
    <row r="301" spans="1:65" s="2" customFormat="1" ht="62.65" customHeight="1">
      <c r="A301" s="34"/>
      <c r="B301" s="35"/>
      <c r="C301" s="185" t="s">
        <v>340</v>
      </c>
      <c r="D301" s="185" t="s">
        <v>183</v>
      </c>
      <c r="E301" s="186" t="s">
        <v>341</v>
      </c>
      <c r="F301" s="187" t="s">
        <v>342</v>
      </c>
      <c r="G301" s="188" t="s">
        <v>135</v>
      </c>
      <c r="H301" s="189">
        <v>1042.653</v>
      </c>
      <c r="I301" s="190"/>
      <c r="J301" s="191">
        <f>ROUND(I301*H301,2)</f>
        <v>0</v>
      </c>
      <c r="K301" s="187" t="s">
        <v>186</v>
      </c>
      <c r="L301" s="39"/>
      <c r="M301" s="192" t="s">
        <v>1</v>
      </c>
      <c r="N301" s="193" t="s">
        <v>44</v>
      </c>
      <c r="O301" s="71"/>
      <c r="P301" s="194">
        <f>O301*H301</f>
        <v>0</v>
      </c>
      <c r="Q301" s="194">
        <v>0</v>
      </c>
      <c r="R301" s="194">
        <f>Q301*H301</f>
        <v>0</v>
      </c>
      <c r="S301" s="194">
        <v>0</v>
      </c>
      <c r="T301" s="195">
        <f>S301*H301</f>
        <v>0</v>
      </c>
      <c r="U301" s="34"/>
      <c r="V301" s="34"/>
      <c r="W301" s="34"/>
      <c r="X301" s="34"/>
      <c r="Y301" s="34"/>
      <c r="Z301" s="34"/>
      <c r="AA301" s="34"/>
      <c r="AB301" s="34"/>
      <c r="AC301" s="34"/>
      <c r="AD301" s="34"/>
      <c r="AE301" s="34"/>
      <c r="AR301" s="196" t="s">
        <v>187</v>
      </c>
      <c r="AT301" s="196" t="s">
        <v>183</v>
      </c>
      <c r="AU301" s="196" t="s">
        <v>86</v>
      </c>
      <c r="AY301" s="17" t="s">
        <v>182</v>
      </c>
      <c r="BE301" s="197">
        <f>IF(N301="základní",J301,0)</f>
        <v>0</v>
      </c>
      <c r="BF301" s="197">
        <f>IF(N301="snížená",J301,0)</f>
        <v>0</v>
      </c>
      <c r="BG301" s="197">
        <f>IF(N301="zákl. přenesená",J301,0)</f>
        <v>0</v>
      </c>
      <c r="BH301" s="197">
        <f>IF(N301="sníž. přenesená",J301,0)</f>
        <v>0</v>
      </c>
      <c r="BI301" s="197">
        <f>IF(N301="nulová",J301,0)</f>
        <v>0</v>
      </c>
      <c r="BJ301" s="17" t="s">
        <v>86</v>
      </c>
      <c r="BK301" s="197">
        <f>ROUND(I301*H301,2)</f>
        <v>0</v>
      </c>
      <c r="BL301" s="17" t="s">
        <v>187</v>
      </c>
      <c r="BM301" s="196" t="s">
        <v>343</v>
      </c>
    </row>
    <row r="302" spans="1:65" s="2" customFormat="1" ht="68.25">
      <c r="A302" s="34"/>
      <c r="B302" s="35"/>
      <c r="C302" s="36"/>
      <c r="D302" s="198" t="s">
        <v>189</v>
      </c>
      <c r="E302" s="36"/>
      <c r="F302" s="199" t="s">
        <v>344</v>
      </c>
      <c r="G302" s="36"/>
      <c r="H302" s="36"/>
      <c r="I302" s="200"/>
      <c r="J302" s="36"/>
      <c r="K302" s="36"/>
      <c r="L302" s="39"/>
      <c r="M302" s="201"/>
      <c r="N302" s="202"/>
      <c r="O302" s="71"/>
      <c r="P302" s="71"/>
      <c r="Q302" s="71"/>
      <c r="R302" s="71"/>
      <c r="S302" s="71"/>
      <c r="T302" s="72"/>
      <c r="U302" s="34"/>
      <c r="V302" s="34"/>
      <c r="W302" s="34"/>
      <c r="X302" s="34"/>
      <c r="Y302" s="34"/>
      <c r="Z302" s="34"/>
      <c r="AA302" s="34"/>
      <c r="AB302" s="34"/>
      <c r="AC302" s="34"/>
      <c r="AD302" s="34"/>
      <c r="AE302" s="34"/>
      <c r="AT302" s="17" t="s">
        <v>189</v>
      </c>
      <c r="AU302" s="17" t="s">
        <v>86</v>
      </c>
    </row>
    <row r="303" spans="1:65" s="12" customFormat="1" ht="11.25">
      <c r="B303" s="203"/>
      <c r="C303" s="204"/>
      <c r="D303" s="198" t="s">
        <v>191</v>
      </c>
      <c r="E303" s="205" t="s">
        <v>1</v>
      </c>
      <c r="F303" s="206" t="s">
        <v>345</v>
      </c>
      <c r="G303" s="204"/>
      <c r="H303" s="205" t="s">
        <v>1</v>
      </c>
      <c r="I303" s="207"/>
      <c r="J303" s="204"/>
      <c r="K303" s="204"/>
      <c r="L303" s="208"/>
      <c r="M303" s="209"/>
      <c r="N303" s="210"/>
      <c r="O303" s="210"/>
      <c r="P303" s="210"/>
      <c r="Q303" s="210"/>
      <c r="R303" s="210"/>
      <c r="S303" s="210"/>
      <c r="T303" s="211"/>
      <c r="AT303" s="212" t="s">
        <v>191</v>
      </c>
      <c r="AU303" s="212" t="s">
        <v>86</v>
      </c>
      <c r="AV303" s="12" t="s">
        <v>86</v>
      </c>
      <c r="AW303" s="12" t="s">
        <v>33</v>
      </c>
      <c r="AX303" s="12" t="s">
        <v>79</v>
      </c>
      <c r="AY303" s="212" t="s">
        <v>182</v>
      </c>
    </row>
    <row r="304" spans="1:65" s="13" customFormat="1" ht="11.25">
      <c r="B304" s="213"/>
      <c r="C304" s="214"/>
      <c r="D304" s="198" t="s">
        <v>191</v>
      </c>
      <c r="E304" s="215" t="s">
        <v>1</v>
      </c>
      <c r="F304" s="216" t="s">
        <v>144</v>
      </c>
      <c r="G304" s="214"/>
      <c r="H304" s="217">
        <v>122.47499999999999</v>
      </c>
      <c r="I304" s="218"/>
      <c r="J304" s="214"/>
      <c r="K304" s="214"/>
      <c r="L304" s="219"/>
      <c r="M304" s="220"/>
      <c r="N304" s="221"/>
      <c r="O304" s="221"/>
      <c r="P304" s="221"/>
      <c r="Q304" s="221"/>
      <c r="R304" s="221"/>
      <c r="S304" s="221"/>
      <c r="T304" s="222"/>
      <c r="AT304" s="223" t="s">
        <v>191</v>
      </c>
      <c r="AU304" s="223" t="s">
        <v>86</v>
      </c>
      <c r="AV304" s="13" t="s">
        <v>88</v>
      </c>
      <c r="AW304" s="13" t="s">
        <v>33</v>
      </c>
      <c r="AX304" s="13" t="s">
        <v>79</v>
      </c>
      <c r="AY304" s="223" t="s">
        <v>182</v>
      </c>
    </row>
    <row r="305" spans="1:65" s="13" customFormat="1" ht="11.25">
      <c r="B305" s="213"/>
      <c r="C305" s="214"/>
      <c r="D305" s="198" t="s">
        <v>191</v>
      </c>
      <c r="E305" s="215" t="s">
        <v>1</v>
      </c>
      <c r="F305" s="216" t="s">
        <v>147</v>
      </c>
      <c r="G305" s="214"/>
      <c r="H305" s="217">
        <v>457.76</v>
      </c>
      <c r="I305" s="218"/>
      <c r="J305" s="214"/>
      <c r="K305" s="214"/>
      <c r="L305" s="219"/>
      <c r="M305" s="220"/>
      <c r="N305" s="221"/>
      <c r="O305" s="221"/>
      <c r="P305" s="221"/>
      <c r="Q305" s="221"/>
      <c r="R305" s="221"/>
      <c r="S305" s="221"/>
      <c r="T305" s="222"/>
      <c r="AT305" s="223" t="s">
        <v>191</v>
      </c>
      <c r="AU305" s="223" t="s">
        <v>86</v>
      </c>
      <c r="AV305" s="13" t="s">
        <v>88</v>
      </c>
      <c r="AW305" s="13" t="s">
        <v>33</v>
      </c>
      <c r="AX305" s="13" t="s">
        <v>79</v>
      </c>
      <c r="AY305" s="223" t="s">
        <v>182</v>
      </c>
    </row>
    <row r="306" spans="1:65" s="13" customFormat="1" ht="11.25">
      <c r="B306" s="213"/>
      <c r="C306" s="214"/>
      <c r="D306" s="198" t="s">
        <v>191</v>
      </c>
      <c r="E306" s="215" t="s">
        <v>1</v>
      </c>
      <c r="F306" s="216" t="s">
        <v>150</v>
      </c>
      <c r="G306" s="214"/>
      <c r="H306" s="217">
        <v>462.41800000000001</v>
      </c>
      <c r="I306" s="218"/>
      <c r="J306" s="214"/>
      <c r="K306" s="214"/>
      <c r="L306" s="219"/>
      <c r="M306" s="220"/>
      <c r="N306" s="221"/>
      <c r="O306" s="221"/>
      <c r="P306" s="221"/>
      <c r="Q306" s="221"/>
      <c r="R306" s="221"/>
      <c r="S306" s="221"/>
      <c r="T306" s="222"/>
      <c r="AT306" s="223" t="s">
        <v>191</v>
      </c>
      <c r="AU306" s="223" t="s">
        <v>86</v>
      </c>
      <c r="AV306" s="13" t="s">
        <v>88</v>
      </c>
      <c r="AW306" s="13" t="s">
        <v>33</v>
      </c>
      <c r="AX306" s="13" t="s">
        <v>79</v>
      </c>
      <c r="AY306" s="223" t="s">
        <v>182</v>
      </c>
    </row>
    <row r="307" spans="1:65" s="14" customFormat="1" ht="11.25">
      <c r="B307" s="224"/>
      <c r="C307" s="225"/>
      <c r="D307" s="198" t="s">
        <v>191</v>
      </c>
      <c r="E307" s="226" t="s">
        <v>1</v>
      </c>
      <c r="F307" s="227" t="s">
        <v>298</v>
      </c>
      <c r="G307" s="225"/>
      <c r="H307" s="228">
        <v>1042.653</v>
      </c>
      <c r="I307" s="229"/>
      <c r="J307" s="225"/>
      <c r="K307" s="225"/>
      <c r="L307" s="230"/>
      <c r="M307" s="231"/>
      <c r="N307" s="232"/>
      <c r="O307" s="232"/>
      <c r="P307" s="232"/>
      <c r="Q307" s="232"/>
      <c r="R307" s="232"/>
      <c r="S307" s="232"/>
      <c r="T307" s="233"/>
      <c r="AT307" s="234" t="s">
        <v>191</v>
      </c>
      <c r="AU307" s="234" t="s">
        <v>86</v>
      </c>
      <c r="AV307" s="14" t="s">
        <v>187</v>
      </c>
      <c r="AW307" s="14" t="s">
        <v>33</v>
      </c>
      <c r="AX307" s="14" t="s">
        <v>86</v>
      </c>
      <c r="AY307" s="234" t="s">
        <v>182</v>
      </c>
    </row>
    <row r="308" spans="1:65" s="2" customFormat="1" ht="62.65" customHeight="1">
      <c r="A308" s="34"/>
      <c r="B308" s="35"/>
      <c r="C308" s="185" t="s">
        <v>346</v>
      </c>
      <c r="D308" s="185" t="s">
        <v>183</v>
      </c>
      <c r="E308" s="186" t="s">
        <v>347</v>
      </c>
      <c r="F308" s="187" t="s">
        <v>348</v>
      </c>
      <c r="G308" s="188" t="s">
        <v>135</v>
      </c>
      <c r="H308" s="189">
        <v>5213.2650000000003</v>
      </c>
      <c r="I308" s="190"/>
      <c r="J308" s="191">
        <f>ROUND(I308*H308,2)</f>
        <v>0</v>
      </c>
      <c r="K308" s="187" t="s">
        <v>186</v>
      </c>
      <c r="L308" s="39"/>
      <c r="M308" s="192" t="s">
        <v>1</v>
      </c>
      <c r="N308" s="193" t="s">
        <v>44</v>
      </c>
      <c r="O308" s="71"/>
      <c r="P308" s="194">
        <f>O308*H308</f>
        <v>0</v>
      </c>
      <c r="Q308" s="194">
        <v>0</v>
      </c>
      <c r="R308" s="194">
        <f>Q308*H308</f>
        <v>0</v>
      </c>
      <c r="S308" s="194">
        <v>0</v>
      </c>
      <c r="T308" s="195">
        <f>S308*H308</f>
        <v>0</v>
      </c>
      <c r="U308" s="34"/>
      <c r="V308" s="34"/>
      <c r="W308" s="34"/>
      <c r="X308" s="34"/>
      <c r="Y308" s="34"/>
      <c r="Z308" s="34"/>
      <c r="AA308" s="34"/>
      <c r="AB308" s="34"/>
      <c r="AC308" s="34"/>
      <c r="AD308" s="34"/>
      <c r="AE308" s="34"/>
      <c r="AR308" s="196" t="s">
        <v>187</v>
      </c>
      <c r="AT308" s="196" t="s">
        <v>183</v>
      </c>
      <c r="AU308" s="196" t="s">
        <v>86</v>
      </c>
      <c r="AY308" s="17" t="s">
        <v>182</v>
      </c>
      <c r="BE308" s="197">
        <f>IF(N308="základní",J308,0)</f>
        <v>0</v>
      </c>
      <c r="BF308" s="197">
        <f>IF(N308="snížená",J308,0)</f>
        <v>0</v>
      </c>
      <c r="BG308" s="197">
        <f>IF(N308="zákl. přenesená",J308,0)</f>
        <v>0</v>
      </c>
      <c r="BH308" s="197">
        <f>IF(N308="sníž. přenesená",J308,0)</f>
        <v>0</v>
      </c>
      <c r="BI308" s="197">
        <f>IF(N308="nulová",J308,0)</f>
        <v>0</v>
      </c>
      <c r="BJ308" s="17" t="s">
        <v>86</v>
      </c>
      <c r="BK308" s="197">
        <f>ROUND(I308*H308,2)</f>
        <v>0</v>
      </c>
      <c r="BL308" s="17" t="s">
        <v>187</v>
      </c>
      <c r="BM308" s="196" t="s">
        <v>349</v>
      </c>
    </row>
    <row r="309" spans="1:65" s="2" customFormat="1" ht="68.25">
      <c r="A309" s="34"/>
      <c r="B309" s="35"/>
      <c r="C309" s="36"/>
      <c r="D309" s="198" t="s">
        <v>189</v>
      </c>
      <c r="E309" s="36"/>
      <c r="F309" s="199" t="s">
        <v>344</v>
      </c>
      <c r="G309" s="36"/>
      <c r="H309" s="36"/>
      <c r="I309" s="200"/>
      <c r="J309" s="36"/>
      <c r="K309" s="36"/>
      <c r="L309" s="39"/>
      <c r="M309" s="201"/>
      <c r="N309" s="202"/>
      <c r="O309" s="71"/>
      <c r="P309" s="71"/>
      <c r="Q309" s="71"/>
      <c r="R309" s="71"/>
      <c r="S309" s="71"/>
      <c r="T309" s="72"/>
      <c r="U309" s="34"/>
      <c r="V309" s="34"/>
      <c r="W309" s="34"/>
      <c r="X309" s="34"/>
      <c r="Y309" s="34"/>
      <c r="Z309" s="34"/>
      <c r="AA309" s="34"/>
      <c r="AB309" s="34"/>
      <c r="AC309" s="34"/>
      <c r="AD309" s="34"/>
      <c r="AE309" s="34"/>
      <c r="AT309" s="17" t="s">
        <v>189</v>
      </c>
      <c r="AU309" s="17" t="s">
        <v>86</v>
      </c>
    </row>
    <row r="310" spans="1:65" s="12" customFormat="1" ht="11.25">
      <c r="B310" s="203"/>
      <c r="C310" s="204"/>
      <c r="D310" s="198" t="s">
        <v>191</v>
      </c>
      <c r="E310" s="205" t="s">
        <v>1</v>
      </c>
      <c r="F310" s="206" t="s">
        <v>345</v>
      </c>
      <c r="G310" s="204"/>
      <c r="H310" s="205" t="s">
        <v>1</v>
      </c>
      <c r="I310" s="207"/>
      <c r="J310" s="204"/>
      <c r="K310" s="204"/>
      <c r="L310" s="208"/>
      <c r="M310" s="209"/>
      <c r="N310" s="210"/>
      <c r="O310" s="210"/>
      <c r="P310" s="210"/>
      <c r="Q310" s="210"/>
      <c r="R310" s="210"/>
      <c r="S310" s="210"/>
      <c r="T310" s="211"/>
      <c r="AT310" s="212" t="s">
        <v>191</v>
      </c>
      <c r="AU310" s="212" t="s">
        <v>86</v>
      </c>
      <c r="AV310" s="12" t="s">
        <v>86</v>
      </c>
      <c r="AW310" s="12" t="s">
        <v>33</v>
      </c>
      <c r="AX310" s="12" t="s">
        <v>79</v>
      </c>
      <c r="AY310" s="212" t="s">
        <v>182</v>
      </c>
    </row>
    <row r="311" spans="1:65" s="13" customFormat="1" ht="11.25">
      <c r="B311" s="213"/>
      <c r="C311" s="214"/>
      <c r="D311" s="198" t="s">
        <v>191</v>
      </c>
      <c r="E311" s="215" t="s">
        <v>1</v>
      </c>
      <c r="F311" s="216" t="s">
        <v>144</v>
      </c>
      <c r="G311" s="214"/>
      <c r="H311" s="217">
        <v>122.47499999999999</v>
      </c>
      <c r="I311" s="218"/>
      <c r="J311" s="214"/>
      <c r="K311" s="214"/>
      <c r="L311" s="219"/>
      <c r="M311" s="220"/>
      <c r="N311" s="221"/>
      <c r="O311" s="221"/>
      <c r="P311" s="221"/>
      <c r="Q311" s="221"/>
      <c r="R311" s="221"/>
      <c r="S311" s="221"/>
      <c r="T311" s="222"/>
      <c r="AT311" s="223" t="s">
        <v>191</v>
      </c>
      <c r="AU311" s="223" t="s">
        <v>86</v>
      </c>
      <c r="AV311" s="13" t="s">
        <v>88</v>
      </c>
      <c r="AW311" s="13" t="s">
        <v>33</v>
      </c>
      <c r="AX311" s="13" t="s">
        <v>79</v>
      </c>
      <c r="AY311" s="223" t="s">
        <v>182</v>
      </c>
    </row>
    <row r="312" spans="1:65" s="13" customFormat="1" ht="11.25">
      <c r="B312" s="213"/>
      <c r="C312" s="214"/>
      <c r="D312" s="198" t="s">
        <v>191</v>
      </c>
      <c r="E312" s="215" t="s">
        <v>1</v>
      </c>
      <c r="F312" s="216" t="s">
        <v>147</v>
      </c>
      <c r="G312" s="214"/>
      <c r="H312" s="217">
        <v>457.76</v>
      </c>
      <c r="I312" s="218"/>
      <c r="J312" s="214"/>
      <c r="K312" s="214"/>
      <c r="L312" s="219"/>
      <c r="M312" s="220"/>
      <c r="N312" s="221"/>
      <c r="O312" s="221"/>
      <c r="P312" s="221"/>
      <c r="Q312" s="221"/>
      <c r="R312" s="221"/>
      <c r="S312" s="221"/>
      <c r="T312" s="222"/>
      <c r="AT312" s="223" t="s">
        <v>191</v>
      </c>
      <c r="AU312" s="223" t="s">
        <v>86</v>
      </c>
      <c r="AV312" s="13" t="s">
        <v>88</v>
      </c>
      <c r="AW312" s="13" t="s">
        <v>33</v>
      </c>
      <c r="AX312" s="13" t="s">
        <v>79</v>
      </c>
      <c r="AY312" s="223" t="s">
        <v>182</v>
      </c>
    </row>
    <row r="313" spans="1:65" s="13" customFormat="1" ht="11.25">
      <c r="B313" s="213"/>
      <c r="C313" s="214"/>
      <c r="D313" s="198" t="s">
        <v>191</v>
      </c>
      <c r="E313" s="215" t="s">
        <v>1</v>
      </c>
      <c r="F313" s="216" t="s">
        <v>150</v>
      </c>
      <c r="G313" s="214"/>
      <c r="H313" s="217">
        <v>462.41800000000001</v>
      </c>
      <c r="I313" s="218"/>
      <c r="J313" s="214"/>
      <c r="K313" s="214"/>
      <c r="L313" s="219"/>
      <c r="M313" s="220"/>
      <c r="N313" s="221"/>
      <c r="O313" s="221"/>
      <c r="P313" s="221"/>
      <c r="Q313" s="221"/>
      <c r="R313" s="221"/>
      <c r="S313" s="221"/>
      <c r="T313" s="222"/>
      <c r="AT313" s="223" t="s">
        <v>191</v>
      </c>
      <c r="AU313" s="223" t="s">
        <v>86</v>
      </c>
      <c r="AV313" s="13" t="s">
        <v>88</v>
      </c>
      <c r="AW313" s="13" t="s">
        <v>33</v>
      </c>
      <c r="AX313" s="13" t="s">
        <v>79</v>
      </c>
      <c r="AY313" s="223" t="s">
        <v>182</v>
      </c>
    </row>
    <row r="314" spans="1:65" s="14" customFormat="1" ht="11.25">
      <c r="B314" s="224"/>
      <c r="C314" s="225"/>
      <c r="D314" s="198" t="s">
        <v>191</v>
      </c>
      <c r="E314" s="226" t="s">
        <v>1</v>
      </c>
      <c r="F314" s="227" t="s">
        <v>298</v>
      </c>
      <c r="G314" s="225"/>
      <c r="H314" s="228">
        <v>1042.653</v>
      </c>
      <c r="I314" s="229"/>
      <c r="J314" s="225"/>
      <c r="K314" s="225"/>
      <c r="L314" s="230"/>
      <c r="M314" s="231"/>
      <c r="N314" s="232"/>
      <c r="O314" s="232"/>
      <c r="P314" s="232"/>
      <c r="Q314" s="232"/>
      <c r="R314" s="232"/>
      <c r="S314" s="232"/>
      <c r="T314" s="233"/>
      <c r="AT314" s="234" t="s">
        <v>191</v>
      </c>
      <c r="AU314" s="234" t="s">
        <v>86</v>
      </c>
      <c r="AV314" s="14" t="s">
        <v>187</v>
      </c>
      <c r="AW314" s="14" t="s">
        <v>33</v>
      </c>
      <c r="AX314" s="14" t="s">
        <v>86</v>
      </c>
      <c r="AY314" s="234" t="s">
        <v>182</v>
      </c>
    </row>
    <row r="315" spans="1:65" s="13" customFormat="1" ht="11.25">
      <c r="B315" s="213"/>
      <c r="C315" s="214"/>
      <c r="D315" s="198" t="s">
        <v>191</v>
      </c>
      <c r="E315" s="214"/>
      <c r="F315" s="216" t="s">
        <v>350</v>
      </c>
      <c r="G315" s="214"/>
      <c r="H315" s="217">
        <v>5213.2650000000003</v>
      </c>
      <c r="I315" s="218"/>
      <c r="J315" s="214"/>
      <c r="K315" s="214"/>
      <c r="L315" s="219"/>
      <c r="M315" s="220"/>
      <c r="N315" s="221"/>
      <c r="O315" s="221"/>
      <c r="P315" s="221"/>
      <c r="Q315" s="221"/>
      <c r="R315" s="221"/>
      <c r="S315" s="221"/>
      <c r="T315" s="222"/>
      <c r="AT315" s="223" t="s">
        <v>191</v>
      </c>
      <c r="AU315" s="223" t="s">
        <v>86</v>
      </c>
      <c r="AV315" s="13" t="s">
        <v>88</v>
      </c>
      <c r="AW315" s="13" t="s">
        <v>4</v>
      </c>
      <c r="AX315" s="13" t="s">
        <v>86</v>
      </c>
      <c r="AY315" s="223" t="s">
        <v>182</v>
      </c>
    </row>
    <row r="316" spans="1:65" s="2" customFormat="1" ht="37.9" customHeight="1">
      <c r="A316" s="34"/>
      <c r="B316" s="35"/>
      <c r="C316" s="185" t="s">
        <v>351</v>
      </c>
      <c r="D316" s="185" t="s">
        <v>183</v>
      </c>
      <c r="E316" s="186" t="s">
        <v>352</v>
      </c>
      <c r="F316" s="187" t="s">
        <v>353</v>
      </c>
      <c r="G316" s="188" t="s">
        <v>135</v>
      </c>
      <c r="H316" s="189">
        <v>1042.653</v>
      </c>
      <c r="I316" s="190"/>
      <c r="J316" s="191">
        <f>ROUND(I316*H316,2)</f>
        <v>0</v>
      </c>
      <c r="K316" s="187" t="s">
        <v>186</v>
      </c>
      <c r="L316" s="39"/>
      <c r="M316" s="192" t="s">
        <v>1</v>
      </c>
      <c r="N316" s="193" t="s">
        <v>44</v>
      </c>
      <c r="O316" s="71"/>
      <c r="P316" s="194">
        <f>O316*H316</f>
        <v>0</v>
      </c>
      <c r="Q316" s="194">
        <v>0</v>
      </c>
      <c r="R316" s="194">
        <f>Q316*H316</f>
        <v>0</v>
      </c>
      <c r="S316" s="194">
        <v>0</v>
      </c>
      <c r="T316" s="195">
        <f>S316*H316</f>
        <v>0</v>
      </c>
      <c r="U316" s="34"/>
      <c r="V316" s="34"/>
      <c r="W316" s="34"/>
      <c r="X316" s="34"/>
      <c r="Y316" s="34"/>
      <c r="Z316" s="34"/>
      <c r="AA316" s="34"/>
      <c r="AB316" s="34"/>
      <c r="AC316" s="34"/>
      <c r="AD316" s="34"/>
      <c r="AE316" s="34"/>
      <c r="AR316" s="196" t="s">
        <v>187</v>
      </c>
      <c r="AT316" s="196" t="s">
        <v>183</v>
      </c>
      <c r="AU316" s="196" t="s">
        <v>86</v>
      </c>
      <c r="AY316" s="17" t="s">
        <v>182</v>
      </c>
      <c r="BE316" s="197">
        <f>IF(N316="základní",J316,0)</f>
        <v>0</v>
      </c>
      <c r="BF316" s="197">
        <f>IF(N316="snížená",J316,0)</f>
        <v>0</v>
      </c>
      <c r="BG316" s="197">
        <f>IF(N316="zákl. přenesená",J316,0)</f>
        <v>0</v>
      </c>
      <c r="BH316" s="197">
        <f>IF(N316="sníž. přenesená",J316,0)</f>
        <v>0</v>
      </c>
      <c r="BI316" s="197">
        <f>IF(N316="nulová",J316,0)</f>
        <v>0</v>
      </c>
      <c r="BJ316" s="17" t="s">
        <v>86</v>
      </c>
      <c r="BK316" s="197">
        <f>ROUND(I316*H316,2)</f>
        <v>0</v>
      </c>
      <c r="BL316" s="17" t="s">
        <v>187</v>
      </c>
      <c r="BM316" s="196" t="s">
        <v>354</v>
      </c>
    </row>
    <row r="317" spans="1:65" s="2" customFormat="1" ht="19.5">
      <c r="A317" s="34"/>
      <c r="B317" s="35"/>
      <c r="C317" s="36"/>
      <c r="D317" s="198" t="s">
        <v>189</v>
      </c>
      <c r="E317" s="36"/>
      <c r="F317" s="199" t="s">
        <v>355</v>
      </c>
      <c r="G317" s="36"/>
      <c r="H317" s="36"/>
      <c r="I317" s="200"/>
      <c r="J317" s="36"/>
      <c r="K317" s="36"/>
      <c r="L317" s="39"/>
      <c r="M317" s="201"/>
      <c r="N317" s="202"/>
      <c r="O317" s="71"/>
      <c r="P317" s="71"/>
      <c r="Q317" s="71"/>
      <c r="R317" s="71"/>
      <c r="S317" s="71"/>
      <c r="T317" s="72"/>
      <c r="U317" s="34"/>
      <c r="V317" s="34"/>
      <c r="W317" s="34"/>
      <c r="X317" s="34"/>
      <c r="Y317" s="34"/>
      <c r="Z317" s="34"/>
      <c r="AA317" s="34"/>
      <c r="AB317" s="34"/>
      <c r="AC317" s="34"/>
      <c r="AD317" s="34"/>
      <c r="AE317" s="34"/>
      <c r="AT317" s="17" t="s">
        <v>189</v>
      </c>
      <c r="AU317" s="17" t="s">
        <v>86</v>
      </c>
    </row>
    <row r="318" spans="1:65" s="12" customFormat="1" ht="11.25">
      <c r="B318" s="203"/>
      <c r="C318" s="204"/>
      <c r="D318" s="198" t="s">
        <v>191</v>
      </c>
      <c r="E318" s="205" t="s">
        <v>1</v>
      </c>
      <c r="F318" s="206" t="s">
        <v>345</v>
      </c>
      <c r="G318" s="204"/>
      <c r="H318" s="205" t="s">
        <v>1</v>
      </c>
      <c r="I318" s="207"/>
      <c r="J318" s="204"/>
      <c r="K318" s="204"/>
      <c r="L318" s="208"/>
      <c r="M318" s="209"/>
      <c r="N318" s="210"/>
      <c r="O318" s="210"/>
      <c r="P318" s="210"/>
      <c r="Q318" s="210"/>
      <c r="R318" s="210"/>
      <c r="S318" s="210"/>
      <c r="T318" s="211"/>
      <c r="AT318" s="212" t="s">
        <v>191</v>
      </c>
      <c r="AU318" s="212" t="s">
        <v>86</v>
      </c>
      <c r="AV318" s="12" t="s">
        <v>86</v>
      </c>
      <c r="AW318" s="12" t="s">
        <v>33</v>
      </c>
      <c r="AX318" s="12" t="s">
        <v>79</v>
      </c>
      <c r="AY318" s="212" t="s">
        <v>182</v>
      </c>
    </row>
    <row r="319" spans="1:65" s="13" customFormat="1" ht="11.25">
      <c r="B319" s="213"/>
      <c r="C319" s="214"/>
      <c r="D319" s="198" t="s">
        <v>191</v>
      </c>
      <c r="E319" s="215" t="s">
        <v>1</v>
      </c>
      <c r="F319" s="216" t="s">
        <v>144</v>
      </c>
      <c r="G319" s="214"/>
      <c r="H319" s="217">
        <v>122.47499999999999</v>
      </c>
      <c r="I319" s="218"/>
      <c r="J319" s="214"/>
      <c r="K319" s="214"/>
      <c r="L319" s="219"/>
      <c r="M319" s="220"/>
      <c r="N319" s="221"/>
      <c r="O319" s="221"/>
      <c r="P319" s="221"/>
      <c r="Q319" s="221"/>
      <c r="R319" s="221"/>
      <c r="S319" s="221"/>
      <c r="T319" s="222"/>
      <c r="AT319" s="223" t="s">
        <v>191</v>
      </c>
      <c r="AU319" s="223" t="s">
        <v>86</v>
      </c>
      <c r="AV319" s="13" t="s">
        <v>88</v>
      </c>
      <c r="AW319" s="13" t="s">
        <v>33</v>
      </c>
      <c r="AX319" s="13" t="s">
        <v>79</v>
      </c>
      <c r="AY319" s="223" t="s">
        <v>182</v>
      </c>
    </row>
    <row r="320" spans="1:65" s="13" customFormat="1" ht="11.25">
      <c r="B320" s="213"/>
      <c r="C320" s="214"/>
      <c r="D320" s="198" t="s">
        <v>191</v>
      </c>
      <c r="E320" s="215" t="s">
        <v>1</v>
      </c>
      <c r="F320" s="216" t="s">
        <v>147</v>
      </c>
      <c r="G320" s="214"/>
      <c r="H320" s="217">
        <v>457.76</v>
      </c>
      <c r="I320" s="218"/>
      <c r="J320" s="214"/>
      <c r="K320" s="214"/>
      <c r="L320" s="219"/>
      <c r="M320" s="220"/>
      <c r="N320" s="221"/>
      <c r="O320" s="221"/>
      <c r="P320" s="221"/>
      <c r="Q320" s="221"/>
      <c r="R320" s="221"/>
      <c r="S320" s="221"/>
      <c r="T320" s="222"/>
      <c r="AT320" s="223" t="s">
        <v>191</v>
      </c>
      <c r="AU320" s="223" t="s">
        <v>86</v>
      </c>
      <c r="AV320" s="13" t="s">
        <v>88</v>
      </c>
      <c r="AW320" s="13" t="s">
        <v>33</v>
      </c>
      <c r="AX320" s="13" t="s">
        <v>79</v>
      </c>
      <c r="AY320" s="223" t="s">
        <v>182</v>
      </c>
    </row>
    <row r="321" spans="1:65" s="13" customFormat="1" ht="11.25">
      <c r="B321" s="213"/>
      <c r="C321" s="214"/>
      <c r="D321" s="198" t="s">
        <v>191</v>
      </c>
      <c r="E321" s="215" t="s">
        <v>1</v>
      </c>
      <c r="F321" s="216" t="s">
        <v>150</v>
      </c>
      <c r="G321" s="214"/>
      <c r="H321" s="217">
        <v>462.41800000000001</v>
      </c>
      <c r="I321" s="218"/>
      <c r="J321" s="214"/>
      <c r="K321" s="214"/>
      <c r="L321" s="219"/>
      <c r="M321" s="220"/>
      <c r="N321" s="221"/>
      <c r="O321" s="221"/>
      <c r="P321" s="221"/>
      <c r="Q321" s="221"/>
      <c r="R321" s="221"/>
      <c r="S321" s="221"/>
      <c r="T321" s="222"/>
      <c r="AT321" s="223" t="s">
        <v>191</v>
      </c>
      <c r="AU321" s="223" t="s">
        <v>86</v>
      </c>
      <c r="AV321" s="13" t="s">
        <v>88</v>
      </c>
      <c r="AW321" s="13" t="s">
        <v>33</v>
      </c>
      <c r="AX321" s="13" t="s">
        <v>79</v>
      </c>
      <c r="AY321" s="223" t="s">
        <v>182</v>
      </c>
    </row>
    <row r="322" spans="1:65" s="14" customFormat="1" ht="11.25">
      <c r="B322" s="224"/>
      <c r="C322" s="225"/>
      <c r="D322" s="198" t="s">
        <v>191</v>
      </c>
      <c r="E322" s="226" t="s">
        <v>1</v>
      </c>
      <c r="F322" s="227" t="s">
        <v>298</v>
      </c>
      <c r="G322" s="225"/>
      <c r="H322" s="228">
        <v>1042.653</v>
      </c>
      <c r="I322" s="229"/>
      <c r="J322" s="225"/>
      <c r="K322" s="225"/>
      <c r="L322" s="230"/>
      <c r="M322" s="231"/>
      <c r="N322" s="232"/>
      <c r="O322" s="232"/>
      <c r="P322" s="232"/>
      <c r="Q322" s="232"/>
      <c r="R322" s="232"/>
      <c r="S322" s="232"/>
      <c r="T322" s="233"/>
      <c r="AT322" s="234" t="s">
        <v>191</v>
      </c>
      <c r="AU322" s="234" t="s">
        <v>86</v>
      </c>
      <c r="AV322" s="14" t="s">
        <v>187</v>
      </c>
      <c r="AW322" s="14" t="s">
        <v>33</v>
      </c>
      <c r="AX322" s="14" t="s">
        <v>86</v>
      </c>
      <c r="AY322" s="234" t="s">
        <v>182</v>
      </c>
    </row>
    <row r="323" spans="1:65" s="2" customFormat="1" ht="37.9" customHeight="1">
      <c r="A323" s="34"/>
      <c r="B323" s="35"/>
      <c r="C323" s="185" t="s">
        <v>356</v>
      </c>
      <c r="D323" s="185" t="s">
        <v>183</v>
      </c>
      <c r="E323" s="186" t="s">
        <v>357</v>
      </c>
      <c r="F323" s="187" t="s">
        <v>358</v>
      </c>
      <c r="G323" s="188" t="s">
        <v>359</v>
      </c>
      <c r="H323" s="189">
        <v>1876.7750000000001</v>
      </c>
      <c r="I323" s="190"/>
      <c r="J323" s="191">
        <f>ROUND(I323*H323,2)</f>
        <v>0</v>
      </c>
      <c r="K323" s="187" t="s">
        <v>186</v>
      </c>
      <c r="L323" s="39"/>
      <c r="M323" s="192" t="s">
        <v>1</v>
      </c>
      <c r="N323" s="193" t="s">
        <v>44</v>
      </c>
      <c r="O323" s="71"/>
      <c r="P323" s="194">
        <f>O323*H323</f>
        <v>0</v>
      </c>
      <c r="Q323" s="194">
        <v>0</v>
      </c>
      <c r="R323" s="194">
        <f>Q323*H323</f>
        <v>0</v>
      </c>
      <c r="S323" s="194">
        <v>0</v>
      </c>
      <c r="T323" s="195">
        <f>S323*H323</f>
        <v>0</v>
      </c>
      <c r="U323" s="34"/>
      <c r="V323" s="34"/>
      <c r="W323" s="34"/>
      <c r="X323" s="34"/>
      <c r="Y323" s="34"/>
      <c r="Z323" s="34"/>
      <c r="AA323" s="34"/>
      <c r="AB323" s="34"/>
      <c r="AC323" s="34"/>
      <c r="AD323" s="34"/>
      <c r="AE323" s="34"/>
      <c r="AR323" s="196" t="s">
        <v>187</v>
      </c>
      <c r="AT323" s="196" t="s">
        <v>183</v>
      </c>
      <c r="AU323" s="196" t="s">
        <v>86</v>
      </c>
      <c r="AY323" s="17" t="s">
        <v>182</v>
      </c>
      <c r="BE323" s="197">
        <f>IF(N323="základní",J323,0)</f>
        <v>0</v>
      </c>
      <c r="BF323" s="197">
        <f>IF(N323="snížená",J323,0)</f>
        <v>0</v>
      </c>
      <c r="BG323" s="197">
        <f>IF(N323="zákl. přenesená",J323,0)</f>
        <v>0</v>
      </c>
      <c r="BH323" s="197">
        <f>IF(N323="sníž. přenesená",J323,0)</f>
        <v>0</v>
      </c>
      <c r="BI323" s="197">
        <f>IF(N323="nulová",J323,0)</f>
        <v>0</v>
      </c>
      <c r="BJ323" s="17" t="s">
        <v>86</v>
      </c>
      <c r="BK323" s="197">
        <f>ROUND(I323*H323,2)</f>
        <v>0</v>
      </c>
      <c r="BL323" s="17" t="s">
        <v>187</v>
      </c>
      <c r="BM323" s="196" t="s">
        <v>360</v>
      </c>
    </row>
    <row r="324" spans="1:65" s="2" customFormat="1" ht="39">
      <c r="A324" s="34"/>
      <c r="B324" s="35"/>
      <c r="C324" s="36"/>
      <c r="D324" s="198" t="s">
        <v>189</v>
      </c>
      <c r="E324" s="36"/>
      <c r="F324" s="199" t="s">
        <v>361</v>
      </c>
      <c r="G324" s="36"/>
      <c r="H324" s="36"/>
      <c r="I324" s="200"/>
      <c r="J324" s="36"/>
      <c r="K324" s="36"/>
      <c r="L324" s="39"/>
      <c r="M324" s="201"/>
      <c r="N324" s="202"/>
      <c r="O324" s="71"/>
      <c r="P324" s="71"/>
      <c r="Q324" s="71"/>
      <c r="R324" s="71"/>
      <c r="S324" s="71"/>
      <c r="T324" s="72"/>
      <c r="U324" s="34"/>
      <c r="V324" s="34"/>
      <c r="W324" s="34"/>
      <c r="X324" s="34"/>
      <c r="Y324" s="34"/>
      <c r="Z324" s="34"/>
      <c r="AA324" s="34"/>
      <c r="AB324" s="34"/>
      <c r="AC324" s="34"/>
      <c r="AD324" s="34"/>
      <c r="AE324" s="34"/>
      <c r="AT324" s="17" t="s">
        <v>189</v>
      </c>
      <c r="AU324" s="17" t="s">
        <v>86</v>
      </c>
    </row>
    <row r="325" spans="1:65" s="12" customFormat="1" ht="11.25">
      <c r="B325" s="203"/>
      <c r="C325" s="204"/>
      <c r="D325" s="198" t="s">
        <v>191</v>
      </c>
      <c r="E325" s="205" t="s">
        <v>1</v>
      </c>
      <c r="F325" s="206" t="s">
        <v>345</v>
      </c>
      <c r="G325" s="204"/>
      <c r="H325" s="205" t="s">
        <v>1</v>
      </c>
      <c r="I325" s="207"/>
      <c r="J325" s="204"/>
      <c r="K325" s="204"/>
      <c r="L325" s="208"/>
      <c r="M325" s="209"/>
      <c r="N325" s="210"/>
      <c r="O325" s="210"/>
      <c r="P325" s="210"/>
      <c r="Q325" s="210"/>
      <c r="R325" s="210"/>
      <c r="S325" s="210"/>
      <c r="T325" s="211"/>
      <c r="AT325" s="212" t="s">
        <v>191</v>
      </c>
      <c r="AU325" s="212" t="s">
        <v>86</v>
      </c>
      <c r="AV325" s="12" t="s">
        <v>86</v>
      </c>
      <c r="AW325" s="12" t="s">
        <v>33</v>
      </c>
      <c r="AX325" s="12" t="s">
        <v>79</v>
      </c>
      <c r="AY325" s="212" t="s">
        <v>182</v>
      </c>
    </row>
    <row r="326" spans="1:65" s="13" customFormat="1" ht="11.25">
      <c r="B326" s="213"/>
      <c r="C326" s="214"/>
      <c r="D326" s="198" t="s">
        <v>191</v>
      </c>
      <c r="E326" s="215" t="s">
        <v>1</v>
      </c>
      <c r="F326" s="216" t="s">
        <v>144</v>
      </c>
      <c r="G326" s="214"/>
      <c r="H326" s="217">
        <v>122.47499999999999</v>
      </c>
      <c r="I326" s="218"/>
      <c r="J326" s="214"/>
      <c r="K326" s="214"/>
      <c r="L326" s="219"/>
      <c r="M326" s="220"/>
      <c r="N326" s="221"/>
      <c r="O326" s="221"/>
      <c r="P326" s="221"/>
      <c r="Q326" s="221"/>
      <c r="R326" s="221"/>
      <c r="S326" s="221"/>
      <c r="T326" s="222"/>
      <c r="AT326" s="223" t="s">
        <v>191</v>
      </c>
      <c r="AU326" s="223" t="s">
        <v>86</v>
      </c>
      <c r="AV326" s="13" t="s">
        <v>88</v>
      </c>
      <c r="AW326" s="13" t="s">
        <v>33</v>
      </c>
      <c r="AX326" s="13" t="s">
        <v>79</v>
      </c>
      <c r="AY326" s="223" t="s">
        <v>182</v>
      </c>
    </row>
    <row r="327" spans="1:65" s="13" customFormat="1" ht="11.25">
      <c r="B327" s="213"/>
      <c r="C327" s="214"/>
      <c r="D327" s="198" t="s">
        <v>191</v>
      </c>
      <c r="E327" s="215" t="s">
        <v>1</v>
      </c>
      <c r="F327" s="216" t="s">
        <v>147</v>
      </c>
      <c r="G327" s="214"/>
      <c r="H327" s="217">
        <v>457.76</v>
      </c>
      <c r="I327" s="218"/>
      <c r="J327" s="214"/>
      <c r="K327" s="214"/>
      <c r="L327" s="219"/>
      <c r="M327" s="220"/>
      <c r="N327" s="221"/>
      <c r="O327" s="221"/>
      <c r="P327" s="221"/>
      <c r="Q327" s="221"/>
      <c r="R327" s="221"/>
      <c r="S327" s="221"/>
      <c r="T327" s="222"/>
      <c r="AT327" s="223" t="s">
        <v>191</v>
      </c>
      <c r="AU327" s="223" t="s">
        <v>86</v>
      </c>
      <c r="AV327" s="13" t="s">
        <v>88</v>
      </c>
      <c r="AW327" s="13" t="s">
        <v>33</v>
      </c>
      <c r="AX327" s="13" t="s">
        <v>79</v>
      </c>
      <c r="AY327" s="223" t="s">
        <v>182</v>
      </c>
    </row>
    <row r="328" spans="1:65" s="13" customFormat="1" ht="11.25">
      <c r="B328" s="213"/>
      <c r="C328" s="214"/>
      <c r="D328" s="198" t="s">
        <v>191</v>
      </c>
      <c r="E328" s="215" t="s">
        <v>1</v>
      </c>
      <c r="F328" s="216" t="s">
        <v>150</v>
      </c>
      <c r="G328" s="214"/>
      <c r="H328" s="217">
        <v>462.41800000000001</v>
      </c>
      <c r="I328" s="218"/>
      <c r="J328" s="214"/>
      <c r="K328" s="214"/>
      <c r="L328" s="219"/>
      <c r="M328" s="220"/>
      <c r="N328" s="221"/>
      <c r="O328" s="221"/>
      <c r="P328" s="221"/>
      <c r="Q328" s="221"/>
      <c r="R328" s="221"/>
      <c r="S328" s="221"/>
      <c r="T328" s="222"/>
      <c r="AT328" s="223" t="s">
        <v>191</v>
      </c>
      <c r="AU328" s="223" t="s">
        <v>86</v>
      </c>
      <c r="AV328" s="13" t="s">
        <v>88</v>
      </c>
      <c r="AW328" s="13" t="s">
        <v>33</v>
      </c>
      <c r="AX328" s="13" t="s">
        <v>79</v>
      </c>
      <c r="AY328" s="223" t="s">
        <v>182</v>
      </c>
    </row>
    <row r="329" spans="1:65" s="14" customFormat="1" ht="11.25">
      <c r="B329" s="224"/>
      <c r="C329" s="225"/>
      <c r="D329" s="198" t="s">
        <v>191</v>
      </c>
      <c r="E329" s="226" t="s">
        <v>1</v>
      </c>
      <c r="F329" s="227" t="s">
        <v>298</v>
      </c>
      <c r="G329" s="225"/>
      <c r="H329" s="228">
        <v>1042.653</v>
      </c>
      <c r="I329" s="229"/>
      <c r="J329" s="225"/>
      <c r="K329" s="225"/>
      <c r="L329" s="230"/>
      <c r="M329" s="231"/>
      <c r="N329" s="232"/>
      <c r="O329" s="232"/>
      <c r="P329" s="232"/>
      <c r="Q329" s="232"/>
      <c r="R329" s="232"/>
      <c r="S329" s="232"/>
      <c r="T329" s="233"/>
      <c r="AT329" s="234" t="s">
        <v>191</v>
      </c>
      <c r="AU329" s="234" t="s">
        <v>86</v>
      </c>
      <c r="AV329" s="14" t="s">
        <v>187</v>
      </c>
      <c r="AW329" s="14" t="s">
        <v>33</v>
      </c>
      <c r="AX329" s="14" t="s">
        <v>86</v>
      </c>
      <c r="AY329" s="234" t="s">
        <v>182</v>
      </c>
    </row>
    <row r="330" spans="1:65" s="13" customFormat="1" ht="11.25">
      <c r="B330" s="213"/>
      <c r="C330" s="214"/>
      <c r="D330" s="198" t="s">
        <v>191</v>
      </c>
      <c r="E330" s="214"/>
      <c r="F330" s="216" t="s">
        <v>362</v>
      </c>
      <c r="G330" s="214"/>
      <c r="H330" s="217">
        <v>1876.7750000000001</v>
      </c>
      <c r="I330" s="218"/>
      <c r="J330" s="214"/>
      <c r="K330" s="214"/>
      <c r="L330" s="219"/>
      <c r="M330" s="220"/>
      <c r="N330" s="221"/>
      <c r="O330" s="221"/>
      <c r="P330" s="221"/>
      <c r="Q330" s="221"/>
      <c r="R330" s="221"/>
      <c r="S330" s="221"/>
      <c r="T330" s="222"/>
      <c r="AT330" s="223" t="s">
        <v>191</v>
      </c>
      <c r="AU330" s="223" t="s">
        <v>86</v>
      </c>
      <c r="AV330" s="13" t="s">
        <v>88</v>
      </c>
      <c r="AW330" s="13" t="s">
        <v>4</v>
      </c>
      <c r="AX330" s="13" t="s">
        <v>86</v>
      </c>
      <c r="AY330" s="223" t="s">
        <v>182</v>
      </c>
    </row>
    <row r="331" spans="1:65" s="2" customFormat="1" ht="37.9" customHeight="1">
      <c r="A331" s="34"/>
      <c r="B331" s="35"/>
      <c r="C331" s="185" t="s">
        <v>363</v>
      </c>
      <c r="D331" s="185" t="s">
        <v>183</v>
      </c>
      <c r="E331" s="186" t="s">
        <v>364</v>
      </c>
      <c r="F331" s="187" t="s">
        <v>365</v>
      </c>
      <c r="G331" s="188" t="s">
        <v>135</v>
      </c>
      <c r="H331" s="189">
        <v>1042.653</v>
      </c>
      <c r="I331" s="190"/>
      <c r="J331" s="191">
        <f>ROUND(I331*H331,2)</f>
        <v>0</v>
      </c>
      <c r="K331" s="187" t="s">
        <v>186</v>
      </c>
      <c r="L331" s="39"/>
      <c r="M331" s="192" t="s">
        <v>1</v>
      </c>
      <c r="N331" s="193" t="s">
        <v>44</v>
      </c>
      <c r="O331" s="71"/>
      <c r="P331" s="194">
        <f>O331*H331</f>
        <v>0</v>
      </c>
      <c r="Q331" s="194">
        <v>0</v>
      </c>
      <c r="R331" s="194">
        <f>Q331*H331</f>
        <v>0</v>
      </c>
      <c r="S331" s="194">
        <v>0</v>
      </c>
      <c r="T331" s="195">
        <f>S331*H331</f>
        <v>0</v>
      </c>
      <c r="U331" s="34"/>
      <c r="V331" s="34"/>
      <c r="W331" s="34"/>
      <c r="X331" s="34"/>
      <c r="Y331" s="34"/>
      <c r="Z331" s="34"/>
      <c r="AA331" s="34"/>
      <c r="AB331" s="34"/>
      <c r="AC331" s="34"/>
      <c r="AD331" s="34"/>
      <c r="AE331" s="34"/>
      <c r="AR331" s="196" t="s">
        <v>187</v>
      </c>
      <c r="AT331" s="196" t="s">
        <v>183</v>
      </c>
      <c r="AU331" s="196" t="s">
        <v>86</v>
      </c>
      <c r="AY331" s="17" t="s">
        <v>182</v>
      </c>
      <c r="BE331" s="197">
        <f>IF(N331="základní",J331,0)</f>
        <v>0</v>
      </c>
      <c r="BF331" s="197">
        <f>IF(N331="snížená",J331,0)</f>
        <v>0</v>
      </c>
      <c r="BG331" s="197">
        <f>IF(N331="zákl. přenesená",J331,0)</f>
        <v>0</v>
      </c>
      <c r="BH331" s="197">
        <f>IF(N331="sníž. přenesená",J331,0)</f>
        <v>0</v>
      </c>
      <c r="BI331" s="197">
        <f>IF(N331="nulová",J331,0)</f>
        <v>0</v>
      </c>
      <c r="BJ331" s="17" t="s">
        <v>86</v>
      </c>
      <c r="BK331" s="197">
        <f>ROUND(I331*H331,2)</f>
        <v>0</v>
      </c>
      <c r="BL331" s="17" t="s">
        <v>187</v>
      </c>
      <c r="BM331" s="196" t="s">
        <v>366</v>
      </c>
    </row>
    <row r="332" spans="1:65" s="2" customFormat="1" ht="117">
      <c r="A332" s="34"/>
      <c r="B332" s="35"/>
      <c r="C332" s="36"/>
      <c r="D332" s="198" t="s">
        <v>189</v>
      </c>
      <c r="E332" s="36"/>
      <c r="F332" s="199" t="s">
        <v>367</v>
      </c>
      <c r="G332" s="36"/>
      <c r="H332" s="36"/>
      <c r="I332" s="200"/>
      <c r="J332" s="36"/>
      <c r="K332" s="36"/>
      <c r="L332" s="39"/>
      <c r="M332" s="201"/>
      <c r="N332" s="202"/>
      <c r="O332" s="71"/>
      <c r="P332" s="71"/>
      <c r="Q332" s="71"/>
      <c r="R332" s="71"/>
      <c r="S332" s="71"/>
      <c r="T332" s="72"/>
      <c r="U332" s="34"/>
      <c r="V332" s="34"/>
      <c r="W332" s="34"/>
      <c r="X332" s="34"/>
      <c r="Y332" s="34"/>
      <c r="Z332" s="34"/>
      <c r="AA332" s="34"/>
      <c r="AB332" s="34"/>
      <c r="AC332" s="34"/>
      <c r="AD332" s="34"/>
      <c r="AE332" s="34"/>
      <c r="AT332" s="17" t="s">
        <v>189</v>
      </c>
      <c r="AU332" s="17" t="s">
        <v>86</v>
      </c>
    </row>
    <row r="333" spans="1:65" s="12" customFormat="1" ht="11.25">
      <c r="B333" s="203"/>
      <c r="C333" s="204"/>
      <c r="D333" s="198" t="s">
        <v>191</v>
      </c>
      <c r="E333" s="205" t="s">
        <v>1</v>
      </c>
      <c r="F333" s="206" t="s">
        <v>345</v>
      </c>
      <c r="G333" s="204"/>
      <c r="H333" s="205" t="s">
        <v>1</v>
      </c>
      <c r="I333" s="207"/>
      <c r="J333" s="204"/>
      <c r="K333" s="204"/>
      <c r="L333" s="208"/>
      <c r="M333" s="209"/>
      <c r="N333" s="210"/>
      <c r="O333" s="210"/>
      <c r="P333" s="210"/>
      <c r="Q333" s="210"/>
      <c r="R333" s="210"/>
      <c r="S333" s="210"/>
      <c r="T333" s="211"/>
      <c r="AT333" s="212" t="s">
        <v>191</v>
      </c>
      <c r="AU333" s="212" t="s">
        <v>86</v>
      </c>
      <c r="AV333" s="12" t="s">
        <v>86</v>
      </c>
      <c r="AW333" s="12" t="s">
        <v>33</v>
      </c>
      <c r="AX333" s="12" t="s">
        <v>79</v>
      </c>
      <c r="AY333" s="212" t="s">
        <v>182</v>
      </c>
    </row>
    <row r="334" spans="1:65" s="13" customFormat="1" ht="11.25">
      <c r="B334" s="213"/>
      <c r="C334" s="214"/>
      <c r="D334" s="198" t="s">
        <v>191</v>
      </c>
      <c r="E334" s="215" t="s">
        <v>1</v>
      </c>
      <c r="F334" s="216" t="s">
        <v>144</v>
      </c>
      <c r="G334" s="214"/>
      <c r="H334" s="217">
        <v>122.47499999999999</v>
      </c>
      <c r="I334" s="218"/>
      <c r="J334" s="214"/>
      <c r="K334" s="214"/>
      <c r="L334" s="219"/>
      <c r="M334" s="220"/>
      <c r="N334" s="221"/>
      <c r="O334" s="221"/>
      <c r="P334" s="221"/>
      <c r="Q334" s="221"/>
      <c r="R334" s="221"/>
      <c r="S334" s="221"/>
      <c r="T334" s="222"/>
      <c r="AT334" s="223" t="s">
        <v>191</v>
      </c>
      <c r="AU334" s="223" t="s">
        <v>86</v>
      </c>
      <c r="AV334" s="13" t="s">
        <v>88</v>
      </c>
      <c r="AW334" s="13" t="s">
        <v>33</v>
      </c>
      <c r="AX334" s="13" t="s">
        <v>79</v>
      </c>
      <c r="AY334" s="223" t="s">
        <v>182</v>
      </c>
    </row>
    <row r="335" spans="1:65" s="13" customFormat="1" ht="11.25">
      <c r="B335" s="213"/>
      <c r="C335" s="214"/>
      <c r="D335" s="198" t="s">
        <v>191</v>
      </c>
      <c r="E335" s="215" t="s">
        <v>1</v>
      </c>
      <c r="F335" s="216" t="s">
        <v>147</v>
      </c>
      <c r="G335" s="214"/>
      <c r="H335" s="217">
        <v>457.76</v>
      </c>
      <c r="I335" s="218"/>
      <c r="J335" s="214"/>
      <c r="K335" s="214"/>
      <c r="L335" s="219"/>
      <c r="M335" s="220"/>
      <c r="N335" s="221"/>
      <c r="O335" s="221"/>
      <c r="P335" s="221"/>
      <c r="Q335" s="221"/>
      <c r="R335" s="221"/>
      <c r="S335" s="221"/>
      <c r="T335" s="222"/>
      <c r="AT335" s="223" t="s">
        <v>191</v>
      </c>
      <c r="AU335" s="223" t="s">
        <v>86</v>
      </c>
      <c r="AV335" s="13" t="s">
        <v>88</v>
      </c>
      <c r="AW335" s="13" t="s">
        <v>33</v>
      </c>
      <c r="AX335" s="13" t="s">
        <v>79</v>
      </c>
      <c r="AY335" s="223" t="s">
        <v>182</v>
      </c>
    </row>
    <row r="336" spans="1:65" s="13" customFormat="1" ht="11.25">
      <c r="B336" s="213"/>
      <c r="C336" s="214"/>
      <c r="D336" s="198" t="s">
        <v>191</v>
      </c>
      <c r="E336" s="215" t="s">
        <v>1</v>
      </c>
      <c r="F336" s="216" t="s">
        <v>150</v>
      </c>
      <c r="G336" s="214"/>
      <c r="H336" s="217">
        <v>462.41800000000001</v>
      </c>
      <c r="I336" s="218"/>
      <c r="J336" s="214"/>
      <c r="K336" s="214"/>
      <c r="L336" s="219"/>
      <c r="M336" s="220"/>
      <c r="N336" s="221"/>
      <c r="O336" s="221"/>
      <c r="P336" s="221"/>
      <c r="Q336" s="221"/>
      <c r="R336" s="221"/>
      <c r="S336" s="221"/>
      <c r="T336" s="222"/>
      <c r="AT336" s="223" t="s">
        <v>191</v>
      </c>
      <c r="AU336" s="223" t="s">
        <v>86</v>
      </c>
      <c r="AV336" s="13" t="s">
        <v>88</v>
      </c>
      <c r="AW336" s="13" t="s">
        <v>33</v>
      </c>
      <c r="AX336" s="13" t="s">
        <v>79</v>
      </c>
      <c r="AY336" s="223" t="s">
        <v>182</v>
      </c>
    </row>
    <row r="337" spans="1:65" s="14" customFormat="1" ht="11.25">
      <c r="B337" s="224"/>
      <c r="C337" s="225"/>
      <c r="D337" s="198" t="s">
        <v>191</v>
      </c>
      <c r="E337" s="226" t="s">
        <v>1</v>
      </c>
      <c r="F337" s="227" t="s">
        <v>298</v>
      </c>
      <c r="G337" s="225"/>
      <c r="H337" s="228">
        <v>1042.653</v>
      </c>
      <c r="I337" s="229"/>
      <c r="J337" s="225"/>
      <c r="K337" s="225"/>
      <c r="L337" s="230"/>
      <c r="M337" s="231"/>
      <c r="N337" s="232"/>
      <c r="O337" s="232"/>
      <c r="P337" s="232"/>
      <c r="Q337" s="232"/>
      <c r="R337" s="232"/>
      <c r="S337" s="232"/>
      <c r="T337" s="233"/>
      <c r="AT337" s="234" t="s">
        <v>191</v>
      </c>
      <c r="AU337" s="234" t="s">
        <v>86</v>
      </c>
      <c r="AV337" s="14" t="s">
        <v>187</v>
      </c>
      <c r="AW337" s="14" t="s">
        <v>33</v>
      </c>
      <c r="AX337" s="14" t="s">
        <v>86</v>
      </c>
      <c r="AY337" s="234" t="s">
        <v>182</v>
      </c>
    </row>
    <row r="338" spans="1:65" s="2" customFormat="1" ht="37.9" customHeight="1">
      <c r="A338" s="34"/>
      <c r="B338" s="35"/>
      <c r="C338" s="185" t="s">
        <v>368</v>
      </c>
      <c r="D338" s="185" t="s">
        <v>183</v>
      </c>
      <c r="E338" s="186" t="s">
        <v>369</v>
      </c>
      <c r="F338" s="187" t="s">
        <v>370</v>
      </c>
      <c r="G338" s="188" t="s">
        <v>135</v>
      </c>
      <c r="H338" s="189">
        <v>802.86599999999999</v>
      </c>
      <c r="I338" s="190"/>
      <c r="J338" s="191">
        <f>ROUND(I338*H338,2)</f>
        <v>0</v>
      </c>
      <c r="K338" s="187" t="s">
        <v>186</v>
      </c>
      <c r="L338" s="39"/>
      <c r="M338" s="192" t="s">
        <v>1</v>
      </c>
      <c r="N338" s="193" t="s">
        <v>44</v>
      </c>
      <c r="O338" s="71"/>
      <c r="P338" s="194">
        <f>O338*H338</f>
        <v>0</v>
      </c>
      <c r="Q338" s="194">
        <v>0</v>
      </c>
      <c r="R338" s="194">
        <f>Q338*H338</f>
        <v>0</v>
      </c>
      <c r="S338" s="194">
        <v>0</v>
      </c>
      <c r="T338" s="195">
        <f>S338*H338</f>
        <v>0</v>
      </c>
      <c r="U338" s="34"/>
      <c r="V338" s="34"/>
      <c r="W338" s="34"/>
      <c r="X338" s="34"/>
      <c r="Y338" s="34"/>
      <c r="Z338" s="34"/>
      <c r="AA338" s="34"/>
      <c r="AB338" s="34"/>
      <c r="AC338" s="34"/>
      <c r="AD338" s="34"/>
      <c r="AE338" s="34"/>
      <c r="AR338" s="196" t="s">
        <v>187</v>
      </c>
      <c r="AT338" s="196" t="s">
        <v>183</v>
      </c>
      <c r="AU338" s="196" t="s">
        <v>86</v>
      </c>
      <c r="AY338" s="17" t="s">
        <v>182</v>
      </c>
      <c r="BE338" s="197">
        <f>IF(N338="základní",J338,0)</f>
        <v>0</v>
      </c>
      <c r="BF338" s="197">
        <f>IF(N338="snížená",J338,0)</f>
        <v>0</v>
      </c>
      <c r="BG338" s="197">
        <f>IF(N338="zákl. přenesená",J338,0)</f>
        <v>0</v>
      </c>
      <c r="BH338" s="197">
        <f>IF(N338="sníž. přenesená",J338,0)</f>
        <v>0</v>
      </c>
      <c r="BI338" s="197">
        <f>IF(N338="nulová",J338,0)</f>
        <v>0</v>
      </c>
      <c r="BJ338" s="17" t="s">
        <v>86</v>
      </c>
      <c r="BK338" s="197">
        <f>ROUND(I338*H338,2)</f>
        <v>0</v>
      </c>
      <c r="BL338" s="17" t="s">
        <v>187</v>
      </c>
      <c r="BM338" s="196" t="s">
        <v>371</v>
      </c>
    </row>
    <row r="339" spans="1:65" s="2" customFormat="1" ht="204.75">
      <c r="A339" s="34"/>
      <c r="B339" s="35"/>
      <c r="C339" s="36"/>
      <c r="D339" s="198" t="s">
        <v>189</v>
      </c>
      <c r="E339" s="36"/>
      <c r="F339" s="199" t="s">
        <v>372</v>
      </c>
      <c r="G339" s="36"/>
      <c r="H339" s="36"/>
      <c r="I339" s="200"/>
      <c r="J339" s="36"/>
      <c r="K339" s="36"/>
      <c r="L339" s="39"/>
      <c r="M339" s="201"/>
      <c r="N339" s="202"/>
      <c r="O339" s="71"/>
      <c r="P339" s="71"/>
      <c r="Q339" s="71"/>
      <c r="R339" s="71"/>
      <c r="S339" s="71"/>
      <c r="T339" s="72"/>
      <c r="U339" s="34"/>
      <c r="V339" s="34"/>
      <c r="W339" s="34"/>
      <c r="X339" s="34"/>
      <c r="Y339" s="34"/>
      <c r="Z339" s="34"/>
      <c r="AA339" s="34"/>
      <c r="AB339" s="34"/>
      <c r="AC339" s="34"/>
      <c r="AD339" s="34"/>
      <c r="AE339" s="34"/>
      <c r="AT339" s="17" t="s">
        <v>189</v>
      </c>
      <c r="AU339" s="17" t="s">
        <v>86</v>
      </c>
    </row>
    <row r="340" spans="1:65" s="13" customFormat="1" ht="11.25">
      <c r="B340" s="213"/>
      <c r="C340" s="214"/>
      <c r="D340" s="198" t="s">
        <v>191</v>
      </c>
      <c r="E340" s="215" t="s">
        <v>1</v>
      </c>
      <c r="F340" s="216" t="s">
        <v>133</v>
      </c>
      <c r="G340" s="214"/>
      <c r="H340" s="217">
        <v>1845.519</v>
      </c>
      <c r="I340" s="218"/>
      <c r="J340" s="214"/>
      <c r="K340" s="214"/>
      <c r="L340" s="219"/>
      <c r="M340" s="220"/>
      <c r="N340" s="221"/>
      <c r="O340" s="221"/>
      <c r="P340" s="221"/>
      <c r="Q340" s="221"/>
      <c r="R340" s="221"/>
      <c r="S340" s="221"/>
      <c r="T340" s="222"/>
      <c r="AT340" s="223" t="s">
        <v>191</v>
      </c>
      <c r="AU340" s="223" t="s">
        <v>86</v>
      </c>
      <c r="AV340" s="13" t="s">
        <v>88</v>
      </c>
      <c r="AW340" s="13" t="s">
        <v>33</v>
      </c>
      <c r="AX340" s="13" t="s">
        <v>79</v>
      </c>
      <c r="AY340" s="223" t="s">
        <v>182</v>
      </c>
    </row>
    <row r="341" spans="1:65" s="13" customFormat="1" ht="11.25">
      <c r="B341" s="213"/>
      <c r="C341" s="214"/>
      <c r="D341" s="198" t="s">
        <v>191</v>
      </c>
      <c r="E341" s="215" t="s">
        <v>1</v>
      </c>
      <c r="F341" s="216" t="s">
        <v>373</v>
      </c>
      <c r="G341" s="214"/>
      <c r="H341" s="217">
        <v>-457.76</v>
      </c>
      <c r="I341" s="218"/>
      <c r="J341" s="214"/>
      <c r="K341" s="214"/>
      <c r="L341" s="219"/>
      <c r="M341" s="220"/>
      <c r="N341" s="221"/>
      <c r="O341" s="221"/>
      <c r="P341" s="221"/>
      <c r="Q341" s="221"/>
      <c r="R341" s="221"/>
      <c r="S341" s="221"/>
      <c r="T341" s="222"/>
      <c r="AT341" s="223" t="s">
        <v>191</v>
      </c>
      <c r="AU341" s="223" t="s">
        <v>86</v>
      </c>
      <c r="AV341" s="13" t="s">
        <v>88</v>
      </c>
      <c r="AW341" s="13" t="s">
        <v>33</v>
      </c>
      <c r="AX341" s="13" t="s">
        <v>79</v>
      </c>
      <c r="AY341" s="223" t="s">
        <v>182</v>
      </c>
    </row>
    <row r="342" spans="1:65" s="13" customFormat="1" ht="11.25">
      <c r="B342" s="213"/>
      <c r="C342" s="214"/>
      <c r="D342" s="198" t="s">
        <v>191</v>
      </c>
      <c r="E342" s="215" t="s">
        <v>1</v>
      </c>
      <c r="F342" s="216" t="s">
        <v>374</v>
      </c>
      <c r="G342" s="214"/>
      <c r="H342" s="217">
        <v>-122.47499999999999</v>
      </c>
      <c r="I342" s="218"/>
      <c r="J342" s="214"/>
      <c r="K342" s="214"/>
      <c r="L342" s="219"/>
      <c r="M342" s="220"/>
      <c r="N342" s="221"/>
      <c r="O342" s="221"/>
      <c r="P342" s="221"/>
      <c r="Q342" s="221"/>
      <c r="R342" s="221"/>
      <c r="S342" s="221"/>
      <c r="T342" s="222"/>
      <c r="AT342" s="223" t="s">
        <v>191</v>
      </c>
      <c r="AU342" s="223" t="s">
        <v>86</v>
      </c>
      <c r="AV342" s="13" t="s">
        <v>88</v>
      </c>
      <c r="AW342" s="13" t="s">
        <v>33</v>
      </c>
      <c r="AX342" s="13" t="s">
        <v>79</v>
      </c>
      <c r="AY342" s="223" t="s">
        <v>182</v>
      </c>
    </row>
    <row r="343" spans="1:65" s="13" customFormat="1" ht="11.25">
      <c r="B343" s="213"/>
      <c r="C343" s="214"/>
      <c r="D343" s="198" t="s">
        <v>191</v>
      </c>
      <c r="E343" s="215" t="s">
        <v>1</v>
      </c>
      <c r="F343" s="216" t="s">
        <v>375</v>
      </c>
      <c r="G343" s="214"/>
      <c r="H343" s="217">
        <v>-462.41800000000001</v>
      </c>
      <c r="I343" s="218"/>
      <c r="J343" s="214"/>
      <c r="K343" s="214"/>
      <c r="L343" s="219"/>
      <c r="M343" s="220"/>
      <c r="N343" s="221"/>
      <c r="O343" s="221"/>
      <c r="P343" s="221"/>
      <c r="Q343" s="221"/>
      <c r="R343" s="221"/>
      <c r="S343" s="221"/>
      <c r="T343" s="222"/>
      <c r="AT343" s="223" t="s">
        <v>191</v>
      </c>
      <c r="AU343" s="223" t="s">
        <v>86</v>
      </c>
      <c r="AV343" s="13" t="s">
        <v>88</v>
      </c>
      <c r="AW343" s="13" t="s">
        <v>33</v>
      </c>
      <c r="AX343" s="13" t="s">
        <v>79</v>
      </c>
      <c r="AY343" s="223" t="s">
        <v>182</v>
      </c>
    </row>
    <row r="344" spans="1:65" s="14" customFormat="1" ht="11.25">
      <c r="B344" s="224"/>
      <c r="C344" s="225"/>
      <c r="D344" s="198" t="s">
        <v>191</v>
      </c>
      <c r="E344" s="226" t="s">
        <v>1</v>
      </c>
      <c r="F344" s="227" t="s">
        <v>298</v>
      </c>
      <c r="G344" s="225"/>
      <c r="H344" s="228">
        <v>802.86599999999999</v>
      </c>
      <c r="I344" s="229"/>
      <c r="J344" s="225"/>
      <c r="K344" s="225"/>
      <c r="L344" s="230"/>
      <c r="M344" s="231"/>
      <c r="N344" s="232"/>
      <c r="O344" s="232"/>
      <c r="P344" s="232"/>
      <c r="Q344" s="232"/>
      <c r="R344" s="232"/>
      <c r="S344" s="232"/>
      <c r="T344" s="233"/>
      <c r="AT344" s="234" t="s">
        <v>191</v>
      </c>
      <c r="AU344" s="234" t="s">
        <v>86</v>
      </c>
      <c r="AV344" s="14" t="s">
        <v>187</v>
      </c>
      <c r="AW344" s="14" t="s">
        <v>33</v>
      </c>
      <c r="AX344" s="14" t="s">
        <v>86</v>
      </c>
      <c r="AY344" s="234" t="s">
        <v>182</v>
      </c>
    </row>
    <row r="345" spans="1:65" s="2" customFormat="1" ht="62.65" customHeight="1">
      <c r="A345" s="34"/>
      <c r="B345" s="35"/>
      <c r="C345" s="185" t="s">
        <v>376</v>
      </c>
      <c r="D345" s="185" t="s">
        <v>183</v>
      </c>
      <c r="E345" s="186" t="s">
        <v>377</v>
      </c>
      <c r="F345" s="187" t="s">
        <v>378</v>
      </c>
      <c r="G345" s="188" t="s">
        <v>135</v>
      </c>
      <c r="H345" s="189">
        <v>385.85199999999998</v>
      </c>
      <c r="I345" s="190"/>
      <c r="J345" s="191">
        <f>ROUND(I345*H345,2)</f>
        <v>0</v>
      </c>
      <c r="K345" s="187" t="s">
        <v>186</v>
      </c>
      <c r="L345" s="39"/>
      <c r="M345" s="192" t="s">
        <v>1</v>
      </c>
      <c r="N345" s="193" t="s">
        <v>44</v>
      </c>
      <c r="O345" s="71"/>
      <c r="P345" s="194">
        <f>O345*H345</f>
        <v>0</v>
      </c>
      <c r="Q345" s="194">
        <v>0</v>
      </c>
      <c r="R345" s="194">
        <f>Q345*H345</f>
        <v>0</v>
      </c>
      <c r="S345" s="194">
        <v>0</v>
      </c>
      <c r="T345" s="195">
        <f>S345*H345</f>
        <v>0</v>
      </c>
      <c r="U345" s="34"/>
      <c r="V345" s="34"/>
      <c r="W345" s="34"/>
      <c r="X345" s="34"/>
      <c r="Y345" s="34"/>
      <c r="Z345" s="34"/>
      <c r="AA345" s="34"/>
      <c r="AB345" s="34"/>
      <c r="AC345" s="34"/>
      <c r="AD345" s="34"/>
      <c r="AE345" s="34"/>
      <c r="AR345" s="196" t="s">
        <v>187</v>
      </c>
      <c r="AT345" s="196" t="s">
        <v>183</v>
      </c>
      <c r="AU345" s="196" t="s">
        <v>86</v>
      </c>
      <c r="AY345" s="17" t="s">
        <v>182</v>
      </c>
      <c r="BE345" s="197">
        <f>IF(N345="základní",J345,0)</f>
        <v>0</v>
      </c>
      <c r="BF345" s="197">
        <f>IF(N345="snížená",J345,0)</f>
        <v>0</v>
      </c>
      <c r="BG345" s="197">
        <f>IF(N345="zákl. přenesená",J345,0)</f>
        <v>0</v>
      </c>
      <c r="BH345" s="197">
        <f>IF(N345="sníž. přenesená",J345,0)</f>
        <v>0</v>
      </c>
      <c r="BI345" s="197">
        <f>IF(N345="nulová",J345,0)</f>
        <v>0</v>
      </c>
      <c r="BJ345" s="17" t="s">
        <v>86</v>
      </c>
      <c r="BK345" s="197">
        <f>ROUND(I345*H345,2)</f>
        <v>0</v>
      </c>
      <c r="BL345" s="17" t="s">
        <v>187</v>
      </c>
      <c r="BM345" s="196" t="s">
        <v>379</v>
      </c>
    </row>
    <row r="346" spans="1:65" s="2" customFormat="1" ht="107.25">
      <c r="A346" s="34"/>
      <c r="B346" s="35"/>
      <c r="C346" s="36"/>
      <c r="D346" s="198" t="s">
        <v>189</v>
      </c>
      <c r="E346" s="36"/>
      <c r="F346" s="199" t="s">
        <v>380</v>
      </c>
      <c r="G346" s="36"/>
      <c r="H346" s="36"/>
      <c r="I346" s="200"/>
      <c r="J346" s="36"/>
      <c r="K346" s="36"/>
      <c r="L346" s="39"/>
      <c r="M346" s="201"/>
      <c r="N346" s="202"/>
      <c r="O346" s="71"/>
      <c r="P346" s="71"/>
      <c r="Q346" s="71"/>
      <c r="R346" s="71"/>
      <c r="S346" s="71"/>
      <c r="T346" s="72"/>
      <c r="U346" s="34"/>
      <c r="V346" s="34"/>
      <c r="W346" s="34"/>
      <c r="X346" s="34"/>
      <c r="Y346" s="34"/>
      <c r="Z346" s="34"/>
      <c r="AA346" s="34"/>
      <c r="AB346" s="34"/>
      <c r="AC346" s="34"/>
      <c r="AD346" s="34"/>
      <c r="AE346" s="34"/>
      <c r="AT346" s="17" t="s">
        <v>189</v>
      </c>
      <c r="AU346" s="17" t="s">
        <v>86</v>
      </c>
    </row>
    <row r="347" spans="1:65" s="12" customFormat="1" ht="11.25">
      <c r="B347" s="203"/>
      <c r="C347" s="204"/>
      <c r="D347" s="198" t="s">
        <v>191</v>
      </c>
      <c r="E347" s="205" t="s">
        <v>1</v>
      </c>
      <c r="F347" s="206" t="s">
        <v>381</v>
      </c>
      <c r="G347" s="204"/>
      <c r="H347" s="205" t="s">
        <v>1</v>
      </c>
      <c r="I347" s="207"/>
      <c r="J347" s="204"/>
      <c r="K347" s="204"/>
      <c r="L347" s="208"/>
      <c r="M347" s="209"/>
      <c r="N347" s="210"/>
      <c r="O347" s="210"/>
      <c r="P347" s="210"/>
      <c r="Q347" s="210"/>
      <c r="R347" s="210"/>
      <c r="S347" s="210"/>
      <c r="T347" s="211"/>
      <c r="AT347" s="212" t="s">
        <v>191</v>
      </c>
      <c r="AU347" s="212" t="s">
        <v>86</v>
      </c>
      <c r="AV347" s="12" t="s">
        <v>86</v>
      </c>
      <c r="AW347" s="12" t="s">
        <v>33</v>
      </c>
      <c r="AX347" s="12" t="s">
        <v>79</v>
      </c>
      <c r="AY347" s="212" t="s">
        <v>182</v>
      </c>
    </row>
    <row r="348" spans="1:65" s="13" customFormat="1" ht="11.25">
      <c r="B348" s="213"/>
      <c r="C348" s="214"/>
      <c r="D348" s="198" t="s">
        <v>191</v>
      </c>
      <c r="E348" s="215" t="s">
        <v>1</v>
      </c>
      <c r="F348" s="216" t="s">
        <v>382</v>
      </c>
      <c r="G348" s="214"/>
      <c r="H348" s="217">
        <v>127.44</v>
      </c>
      <c r="I348" s="218"/>
      <c r="J348" s="214"/>
      <c r="K348" s="214"/>
      <c r="L348" s="219"/>
      <c r="M348" s="220"/>
      <c r="N348" s="221"/>
      <c r="O348" s="221"/>
      <c r="P348" s="221"/>
      <c r="Q348" s="221"/>
      <c r="R348" s="221"/>
      <c r="S348" s="221"/>
      <c r="T348" s="222"/>
      <c r="AT348" s="223" t="s">
        <v>191</v>
      </c>
      <c r="AU348" s="223" t="s">
        <v>86</v>
      </c>
      <c r="AV348" s="13" t="s">
        <v>88</v>
      </c>
      <c r="AW348" s="13" t="s">
        <v>33</v>
      </c>
      <c r="AX348" s="13" t="s">
        <v>79</v>
      </c>
      <c r="AY348" s="223" t="s">
        <v>182</v>
      </c>
    </row>
    <row r="349" spans="1:65" s="12" customFormat="1" ht="11.25">
      <c r="B349" s="203"/>
      <c r="C349" s="204"/>
      <c r="D349" s="198" t="s">
        <v>191</v>
      </c>
      <c r="E349" s="205" t="s">
        <v>1</v>
      </c>
      <c r="F349" s="206" t="s">
        <v>383</v>
      </c>
      <c r="G349" s="204"/>
      <c r="H349" s="205" t="s">
        <v>1</v>
      </c>
      <c r="I349" s="207"/>
      <c r="J349" s="204"/>
      <c r="K349" s="204"/>
      <c r="L349" s="208"/>
      <c r="M349" s="209"/>
      <c r="N349" s="210"/>
      <c r="O349" s="210"/>
      <c r="P349" s="210"/>
      <c r="Q349" s="210"/>
      <c r="R349" s="210"/>
      <c r="S349" s="210"/>
      <c r="T349" s="211"/>
      <c r="AT349" s="212" t="s">
        <v>191</v>
      </c>
      <c r="AU349" s="212" t="s">
        <v>86</v>
      </c>
      <c r="AV349" s="12" t="s">
        <v>86</v>
      </c>
      <c r="AW349" s="12" t="s">
        <v>33</v>
      </c>
      <c r="AX349" s="12" t="s">
        <v>79</v>
      </c>
      <c r="AY349" s="212" t="s">
        <v>182</v>
      </c>
    </row>
    <row r="350" spans="1:65" s="13" customFormat="1" ht="11.25">
      <c r="B350" s="213"/>
      <c r="C350" s="214"/>
      <c r="D350" s="198" t="s">
        <v>191</v>
      </c>
      <c r="E350" s="215" t="s">
        <v>1</v>
      </c>
      <c r="F350" s="216" t="s">
        <v>384</v>
      </c>
      <c r="G350" s="214"/>
      <c r="H350" s="217">
        <v>101.2</v>
      </c>
      <c r="I350" s="218"/>
      <c r="J350" s="214"/>
      <c r="K350" s="214"/>
      <c r="L350" s="219"/>
      <c r="M350" s="220"/>
      <c r="N350" s="221"/>
      <c r="O350" s="221"/>
      <c r="P350" s="221"/>
      <c r="Q350" s="221"/>
      <c r="R350" s="221"/>
      <c r="S350" s="221"/>
      <c r="T350" s="222"/>
      <c r="AT350" s="223" t="s">
        <v>191</v>
      </c>
      <c r="AU350" s="223" t="s">
        <v>86</v>
      </c>
      <c r="AV350" s="13" t="s">
        <v>88</v>
      </c>
      <c r="AW350" s="13" t="s">
        <v>33</v>
      </c>
      <c r="AX350" s="13" t="s">
        <v>79</v>
      </c>
      <c r="AY350" s="223" t="s">
        <v>182</v>
      </c>
    </row>
    <row r="351" spans="1:65" s="12" customFormat="1" ht="11.25">
      <c r="B351" s="203"/>
      <c r="C351" s="204"/>
      <c r="D351" s="198" t="s">
        <v>191</v>
      </c>
      <c r="E351" s="205" t="s">
        <v>1</v>
      </c>
      <c r="F351" s="206" t="s">
        <v>385</v>
      </c>
      <c r="G351" s="204"/>
      <c r="H351" s="205" t="s">
        <v>1</v>
      </c>
      <c r="I351" s="207"/>
      <c r="J351" s="204"/>
      <c r="K351" s="204"/>
      <c r="L351" s="208"/>
      <c r="M351" s="209"/>
      <c r="N351" s="210"/>
      <c r="O351" s="210"/>
      <c r="P351" s="210"/>
      <c r="Q351" s="210"/>
      <c r="R351" s="210"/>
      <c r="S351" s="210"/>
      <c r="T351" s="211"/>
      <c r="AT351" s="212" t="s">
        <v>191</v>
      </c>
      <c r="AU351" s="212" t="s">
        <v>86</v>
      </c>
      <c r="AV351" s="12" t="s">
        <v>86</v>
      </c>
      <c r="AW351" s="12" t="s">
        <v>33</v>
      </c>
      <c r="AX351" s="12" t="s">
        <v>79</v>
      </c>
      <c r="AY351" s="212" t="s">
        <v>182</v>
      </c>
    </row>
    <row r="352" spans="1:65" s="13" customFormat="1" ht="11.25">
      <c r="B352" s="213"/>
      <c r="C352" s="214"/>
      <c r="D352" s="198" t="s">
        <v>191</v>
      </c>
      <c r="E352" s="215" t="s">
        <v>1</v>
      </c>
      <c r="F352" s="216" t="s">
        <v>386</v>
      </c>
      <c r="G352" s="214"/>
      <c r="H352" s="217">
        <v>132.16</v>
      </c>
      <c r="I352" s="218"/>
      <c r="J352" s="214"/>
      <c r="K352" s="214"/>
      <c r="L352" s="219"/>
      <c r="M352" s="220"/>
      <c r="N352" s="221"/>
      <c r="O352" s="221"/>
      <c r="P352" s="221"/>
      <c r="Q352" s="221"/>
      <c r="R352" s="221"/>
      <c r="S352" s="221"/>
      <c r="T352" s="222"/>
      <c r="AT352" s="223" t="s">
        <v>191</v>
      </c>
      <c r="AU352" s="223" t="s">
        <v>86</v>
      </c>
      <c r="AV352" s="13" t="s">
        <v>88</v>
      </c>
      <c r="AW352" s="13" t="s">
        <v>33</v>
      </c>
      <c r="AX352" s="13" t="s">
        <v>79</v>
      </c>
      <c r="AY352" s="223" t="s">
        <v>182</v>
      </c>
    </row>
    <row r="353" spans="1:65" s="12" customFormat="1" ht="11.25">
      <c r="B353" s="203"/>
      <c r="C353" s="204"/>
      <c r="D353" s="198" t="s">
        <v>191</v>
      </c>
      <c r="E353" s="205" t="s">
        <v>1</v>
      </c>
      <c r="F353" s="206" t="s">
        <v>387</v>
      </c>
      <c r="G353" s="204"/>
      <c r="H353" s="205" t="s">
        <v>1</v>
      </c>
      <c r="I353" s="207"/>
      <c r="J353" s="204"/>
      <c r="K353" s="204"/>
      <c r="L353" s="208"/>
      <c r="M353" s="209"/>
      <c r="N353" s="210"/>
      <c r="O353" s="210"/>
      <c r="P353" s="210"/>
      <c r="Q353" s="210"/>
      <c r="R353" s="210"/>
      <c r="S353" s="210"/>
      <c r="T353" s="211"/>
      <c r="AT353" s="212" t="s">
        <v>191</v>
      </c>
      <c r="AU353" s="212" t="s">
        <v>86</v>
      </c>
      <c r="AV353" s="12" t="s">
        <v>86</v>
      </c>
      <c r="AW353" s="12" t="s">
        <v>33</v>
      </c>
      <c r="AX353" s="12" t="s">
        <v>79</v>
      </c>
      <c r="AY353" s="212" t="s">
        <v>182</v>
      </c>
    </row>
    <row r="354" spans="1:65" s="13" customFormat="1" ht="11.25">
      <c r="B354" s="213"/>
      <c r="C354" s="214"/>
      <c r="D354" s="198" t="s">
        <v>191</v>
      </c>
      <c r="E354" s="215" t="s">
        <v>1</v>
      </c>
      <c r="F354" s="216" t="s">
        <v>388</v>
      </c>
      <c r="G354" s="214"/>
      <c r="H354" s="217">
        <v>96.96</v>
      </c>
      <c r="I354" s="218"/>
      <c r="J354" s="214"/>
      <c r="K354" s="214"/>
      <c r="L354" s="219"/>
      <c r="M354" s="220"/>
      <c r="N354" s="221"/>
      <c r="O354" s="221"/>
      <c r="P354" s="221"/>
      <c r="Q354" s="221"/>
      <c r="R354" s="221"/>
      <c r="S354" s="221"/>
      <c r="T354" s="222"/>
      <c r="AT354" s="223" t="s">
        <v>191</v>
      </c>
      <c r="AU354" s="223" t="s">
        <v>86</v>
      </c>
      <c r="AV354" s="13" t="s">
        <v>88</v>
      </c>
      <c r="AW354" s="13" t="s">
        <v>33</v>
      </c>
      <c r="AX354" s="13" t="s">
        <v>79</v>
      </c>
      <c r="AY354" s="223" t="s">
        <v>182</v>
      </c>
    </row>
    <row r="355" spans="1:65" s="15" customFormat="1" ht="11.25">
      <c r="B355" s="235"/>
      <c r="C355" s="236"/>
      <c r="D355" s="198" t="s">
        <v>191</v>
      </c>
      <c r="E355" s="237" t="s">
        <v>147</v>
      </c>
      <c r="F355" s="238" t="s">
        <v>389</v>
      </c>
      <c r="G355" s="236"/>
      <c r="H355" s="239">
        <v>457.76</v>
      </c>
      <c r="I355" s="240"/>
      <c r="J355" s="236"/>
      <c r="K355" s="236"/>
      <c r="L355" s="241"/>
      <c r="M355" s="242"/>
      <c r="N355" s="243"/>
      <c r="O355" s="243"/>
      <c r="P355" s="243"/>
      <c r="Q355" s="243"/>
      <c r="R355" s="243"/>
      <c r="S355" s="243"/>
      <c r="T355" s="244"/>
      <c r="AT355" s="245" t="s">
        <v>191</v>
      </c>
      <c r="AU355" s="245" t="s">
        <v>86</v>
      </c>
      <c r="AV355" s="15" t="s">
        <v>306</v>
      </c>
      <c r="AW355" s="15" t="s">
        <v>33</v>
      </c>
      <c r="AX355" s="15" t="s">
        <v>79</v>
      </c>
      <c r="AY355" s="245" t="s">
        <v>182</v>
      </c>
    </row>
    <row r="356" spans="1:65" s="12" customFormat="1" ht="11.25">
      <c r="B356" s="203"/>
      <c r="C356" s="204"/>
      <c r="D356" s="198" t="s">
        <v>191</v>
      </c>
      <c r="E356" s="205" t="s">
        <v>1</v>
      </c>
      <c r="F356" s="206" t="s">
        <v>390</v>
      </c>
      <c r="G356" s="204"/>
      <c r="H356" s="205" t="s">
        <v>1</v>
      </c>
      <c r="I356" s="207"/>
      <c r="J356" s="204"/>
      <c r="K356" s="204"/>
      <c r="L356" s="208"/>
      <c r="M356" s="209"/>
      <c r="N356" s="210"/>
      <c r="O356" s="210"/>
      <c r="P356" s="210"/>
      <c r="Q356" s="210"/>
      <c r="R356" s="210"/>
      <c r="S356" s="210"/>
      <c r="T356" s="211"/>
      <c r="AT356" s="212" t="s">
        <v>191</v>
      </c>
      <c r="AU356" s="212" t="s">
        <v>86</v>
      </c>
      <c r="AV356" s="12" t="s">
        <v>86</v>
      </c>
      <c r="AW356" s="12" t="s">
        <v>33</v>
      </c>
      <c r="AX356" s="12" t="s">
        <v>79</v>
      </c>
      <c r="AY356" s="212" t="s">
        <v>182</v>
      </c>
    </row>
    <row r="357" spans="1:65" s="13" customFormat="1" ht="11.25">
      <c r="B357" s="213"/>
      <c r="C357" s="214"/>
      <c r="D357" s="198" t="s">
        <v>191</v>
      </c>
      <c r="E357" s="215" t="s">
        <v>1</v>
      </c>
      <c r="F357" s="216" t="s">
        <v>391</v>
      </c>
      <c r="G357" s="214"/>
      <c r="H357" s="217">
        <v>-16.681999999999999</v>
      </c>
      <c r="I357" s="218"/>
      <c r="J357" s="214"/>
      <c r="K357" s="214"/>
      <c r="L357" s="219"/>
      <c r="M357" s="220"/>
      <c r="N357" s="221"/>
      <c r="O357" s="221"/>
      <c r="P357" s="221"/>
      <c r="Q357" s="221"/>
      <c r="R357" s="221"/>
      <c r="S357" s="221"/>
      <c r="T357" s="222"/>
      <c r="AT357" s="223" t="s">
        <v>191</v>
      </c>
      <c r="AU357" s="223" t="s">
        <v>86</v>
      </c>
      <c r="AV357" s="13" t="s">
        <v>88</v>
      </c>
      <c r="AW357" s="13" t="s">
        <v>33</v>
      </c>
      <c r="AX357" s="13" t="s">
        <v>79</v>
      </c>
      <c r="AY357" s="223" t="s">
        <v>182</v>
      </c>
    </row>
    <row r="358" spans="1:65" s="13" customFormat="1" ht="11.25">
      <c r="B358" s="213"/>
      <c r="C358" s="214"/>
      <c r="D358" s="198" t="s">
        <v>191</v>
      </c>
      <c r="E358" s="215" t="s">
        <v>1</v>
      </c>
      <c r="F358" s="216" t="s">
        <v>392</v>
      </c>
      <c r="G358" s="214"/>
      <c r="H358" s="217">
        <v>-11.29</v>
      </c>
      <c r="I358" s="218"/>
      <c r="J358" s="214"/>
      <c r="K358" s="214"/>
      <c r="L358" s="219"/>
      <c r="M358" s="220"/>
      <c r="N358" s="221"/>
      <c r="O358" s="221"/>
      <c r="P358" s="221"/>
      <c r="Q358" s="221"/>
      <c r="R358" s="221"/>
      <c r="S358" s="221"/>
      <c r="T358" s="222"/>
      <c r="AT358" s="223" t="s">
        <v>191</v>
      </c>
      <c r="AU358" s="223" t="s">
        <v>86</v>
      </c>
      <c r="AV358" s="13" t="s">
        <v>88</v>
      </c>
      <c r="AW358" s="13" t="s">
        <v>33</v>
      </c>
      <c r="AX358" s="13" t="s">
        <v>79</v>
      </c>
      <c r="AY358" s="223" t="s">
        <v>182</v>
      </c>
    </row>
    <row r="359" spans="1:65" s="13" customFormat="1" ht="11.25">
      <c r="B359" s="213"/>
      <c r="C359" s="214"/>
      <c r="D359" s="198" t="s">
        <v>191</v>
      </c>
      <c r="E359" s="215" t="s">
        <v>1</v>
      </c>
      <c r="F359" s="216" t="s">
        <v>393</v>
      </c>
      <c r="G359" s="214"/>
      <c r="H359" s="217">
        <v>-29.657</v>
      </c>
      <c r="I359" s="218"/>
      <c r="J359" s="214"/>
      <c r="K359" s="214"/>
      <c r="L359" s="219"/>
      <c r="M359" s="220"/>
      <c r="N359" s="221"/>
      <c r="O359" s="221"/>
      <c r="P359" s="221"/>
      <c r="Q359" s="221"/>
      <c r="R359" s="221"/>
      <c r="S359" s="221"/>
      <c r="T359" s="222"/>
      <c r="AT359" s="223" t="s">
        <v>191</v>
      </c>
      <c r="AU359" s="223" t="s">
        <v>86</v>
      </c>
      <c r="AV359" s="13" t="s">
        <v>88</v>
      </c>
      <c r="AW359" s="13" t="s">
        <v>33</v>
      </c>
      <c r="AX359" s="13" t="s">
        <v>79</v>
      </c>
      <c r="AY359" s="223" t="s">
        <v>182</v>
      </c>
    </row>
    <row r="360" spans="1:65" s="13" customFormat="1" ht="11.25">
      <c r="B360" s="213"/>
      <c r="C360" s="214"/>
      <c r="D360" s="198" t="s">
        <v>191</v>
      </c>
      <c r="E360" s="215" t="s">
        <v>1</v>
      </c>
      <c r="F360" s="216" t="s">
        <v>394</v>
      </c>
      <c r="G360" s="214"/>
      <c r="H360" s="217">
        <v>-14.279</v>
      </c>
      <c r="I360" s="218"/>
      <c r="J360" s="214"/>
      <c r="K360" s="214"/>
      <c r="L360" s="219"/>
      <c r="M360" s="220"/>
      <c r="N360" s="221"/>
      <c r="O360" s="221"/>
      <c r="P360" s="221"/>
      <c r="Q360" s="221"/>
      <c r="R360" s="221"/>
      <c r="S360" s="221"/>
      <c r="T360" s="222"/>
      <c r="AT360" s="223" t="s">
        <v>191</v>
      </c>
      <c r="AU360" s="223" t="s">
        <v>86</v>
      </c>
      <c r="AV360" s="13" t="s">
        <v>88</v>
      </c>
      <c r="AW360" s="13" t="s">
        <v>33</v>
      </c>
      <c r="AX360" s="13" t="s">
        <v>79</v>
      </c>
      <c r="AY360" s="223" t="s">
        <v>182</v>
      </c>
    </row>
    <row r="361" spans="1:65" s="14" customFormat="1" ht="11.25">
      <c r="B361" s="224"/>
      <c r="C361" s="225"/>
      <c r="D361" s="198" t="s">
        <v>191</v>
      </c>
      <c r="E361" s="226" t="s">
        <v>1</v>
      </c>
      <c r="F361" s="227" t="s">
        <v>298</v>
      </c>
      <c r="G361" s="225"/>
      <c r="H361" s="228">
        <v>385.85199999999998</v>
      </c>
      <c r="I361" s="229"/>
      <c r="J361" s="225"/>
      <c r="K361" s="225"/>
      <c r="L361" s="230"/>
      <c r="M361" s="231"/>
      <c r="N361" s="232"/>
      <c r="O361" s="232"/>
      <c r="P361" s="232"/>
      <c r="Q361" s="232"/>
      <c r="R361" s="232"/>
      <c r="S361" s="232"/>
      <c r="T361" s="233"/>
      <c r="AT361" s="234" t="s">
        <v>191</v>
      </c>
      <c r="AU361" s="234" t="s">
        <v>86</v>
      </c>
      <c r="AV361" s="14" t="s">
        <v>187</v>
      </c>
      <c r="AW361" s="14" t="s">
        <v>33</v>
      </c>
      <c r="AX361" s="14" t="s">
        <v>86</v>
      </c>
      <c r="AY361" s="234" t="s">
        <v>182</v>
      </c>
    </row>
    <row r="362" spans="1:65" s="2" customFormat="1" ht="14.45" customHeight="1">
      <c r="A362" s="34"/>
      <c r="B362" s="35"/>
      <c r="C362" s="246" t="s">
        <v>395</v>
      </c>
      <c r="D362" s="246" t="s">
        <v>396</v>
      </c>
      <c r="E362" s="247" t="s">
        <v>397</v>
      </c>
      <c r="F362" s="248" t="s">
        <v>398</v>
      </c>
      <c r="G362" s="249" t="s">
        <v>359</v>
      </c>
      <c r="H362" s="250">
        <v>771.64</v>
      </c>
      <c r="I362" s="251"/>
      <c r="J362" s="252">
        <f>ROUND(I362*H362,2)</f>
        <v>0</v>
      </c>
      <c r="K362" s="248" t="s">
        <v>186</v>
      </c>
      <c r="L362" s="253"/>
      <c r="M362" s="254" t="s">
        <v>1</v>
      </c>
      <c r="N362" s="255" t="s">
        <v>44</v>
      </c>
      <c r="O362" s="71"/>
      <c r="P362" s="194">
        <f>O362*H362</f>
        <v>0</v>
      </c>
      <c r="Q362" s="194">
        <v>0</v>
      </c>
      <c r="R362" s="194">
        <f>Q362*H362</f>
        <v>0</v>
      </c>
      <c r="S362" s="194">
        <v>0</v>
      </c>
      <c r="T362" s="195">
        <f>S362*H362</f>
        <v>0</v>
      </c>
      <c r="U362" s="34"/>
      <c r="V362" s="34"/>
      <c r="W362" s="34"/>
      <c r="X362" s="34"/>
      <c r="Y362" s="34"/>
      <c r="Z362" s="34"/>
      <c r="AA362" s="34"/>
      <c r="AB362" s="34"/>
      <c r="AC362" s="34"/>
      <c r="AD362" s="34"/>
      <c r="AE362" s="34"/>
      <c r="AR362" s="196" t="s">
        <v>356</v>
      </c>
      <c r="AT362" s="196" t="s">
        <v>396</v>
      </c>
      <c r="AU362" s="196" t="s">
        <v>86</v>
      </c>
      <c r="AY362" s="17" t="s">
        <v>182</v>
      </c>
      <c r="BE362" s="197">
        <f>IF(N362="základní",J362,0)</f>
        <v>0</v>
      </c>
      <c r="BF362" s="197">
        <f>IF(N362="snížená",J362,0)</f>
        <v>0</v>
      </c>
      <c r="BG362" s="197">
        <f>IF(N362="zákl. přenesená",J362,0)</f>
        <v>0</v>
      </c>
      <c r="BH362" s="197">
        <f>IF(N362="sníž. přenesená",J362,0)</f>
        <v>0</v>
      </c>
      <c r="BI362" s="197">
        <f>IF(N362="nulová",J362,0)</f>
        <v>0</v>
      </c>
      <c r="BJ362" s="17" t="s">
        <v>86</v>
      </c>
      <c r="BK362" s="197">
        <f>ROUND(I362*H362,2)</f>
        <v>0</v>
      </c>
      <c r="BL362" s="17" t="s">
        <v>187</v>
      </c>
      <c r="BM362" s="196" t="s">
        <v>399</v>
      </c>
    </row>
    <row r="363" spans="1:65" s="13" customFormat="1" ht="11.25">
      <c r="B363" s="213"/>
      <c r="C363" s="214"/>
      <c r="D363" s="198" t="s">
        <v>191</v>
      </c>
      <c r="E363" s="214"/>
      <c r="F363" s="216" t="s">
        <v>400</v>
      </c>
      <c r="G363" s="214"/>
      <c r="H363" s="217">
        <v>771.64</v>
      </c>
      <c r="I363" s="218"/>
      <c r="J363" s="214"/>
      <c r="K363" s="214"/>
      <c r="L363" s="219"/>
      <c r="M363" s="220"/>
      <c r="N363" s="221"/>
      <c r="O363" s="221"/>
      <c r="P363" s="221"/>
      <c r="Q363" s="221"/>
      <c r="R363" s="221"/>
      <c r="S363" s="221"/>
      <c r="T363" s="222"/>
      <c r="AT363" s="223" t="s">
        <v>191</v>
      </c>
      <c r="AU363" s="223" t="s">
        <v>86</v>
      </c>
      <c r="AV363" s="13" t="s">
        <v>88</v>
      </c>
      <c r="AW363" s="13" t="s">
        <v>4</v>
      </c>
      <c r="AX363" s="13" t="s">
        <v>86</v>
      </c>
      <c r="AY363" s="223" t="s">
        <v>182</v>
      </c>
    </row>
    <row r="364" spans="1:65" s="11" customFormat="1" ht="25.9" customHeight="1">
      <c r="B364" s="171"/>
      <c r="C364" s="172"/>
      <c r="D364" s="173" t="s">
        <v>78</v>
      </c>
      <c r="E364" s="174" t="s">
        <v>88</v>
      </c>
      <c r="F364" s="174" t="s">
        <v>401</v>
      </c>
      <c r="G364" s="172"/>
      <c r="H364" s="172"/>
      <c r="I364" s="175"/>
      <c r="J364" s="176">
        <f>BK364</f>
        <v>0</v>
      </c>
      <c r="K364" s="172"/>
      <c r="L364" s="177"/>
      <c r="M364" s="178"/>
      <c r="N364" s="179"/>
      <c r="O364" s="179"/>
      <c r="P364" s="180">
        <f>SUM(P365:P419)</f>
        <v>0</v>
      </c>
      <c r="Q364" s="179"/>
      <c r="R364" s="180">
        <f>SUM(R365:R419)</f>
        <v>2.7139540000000002</v>
      </c>
      <c r="S364" s="179"/>
      <c r="T364" s="181">
        <f>SUM(T365:T419)</f>
        <v>0</v>
      </c>
      <c r="AR364" s="182" t="s">
        <v>86</v>
      </c>
      <c r="AT364" s="183" t="s">
        <v>78</v>
      </c>
      <c r="AU364" s="183" t="s">
        <v>79</v>
      </c>
      <c r="AY364" s="182" t="s">
        <v>182</v>
      </c>
      <c r="BK364" s="184">
        <f>SUM(BK365:BK419)</f>
        <v>0</v>
      </c>
    </row>
    <row r="365" spans="1:65" s="2" customFormat="1" ht="37.9" customHeight="1">
      <c r="A365" s="34"/>
      <c r="B365" s="35"/>
      <c r="C365" s="185" t="s">
        <v>402</v>
      </c>
      <c r="D365" s="185" t="s">
        <v>183</v>
      </c>
      <c r="E365" s="186" t="s">
        <v>403</v>
      </c>
      <c r="F365" s="187" t="s">
        <v>404</v>
      </c>
      <c r="G365" s="188" t="s">
        <v>135</v>
      </c>
      <c r="H365" s="189">
        <v>462.41800000000001</v>
      </c>
      <c r="I365" s="190"/>
      <c r="J365" s="191">
        <f>ROUND(I365*H365,2)</f>
        <v>0</v>
      </c>
      <c r="K365" s="187" t="s">
        <v>186</v>
      </c>
      <c r="L365" s="39"/>
      <c r="M365" s="192" t="s">
        <v>1</v>
      </c>
      <c r="N365" s="193" t="s">
        <v>44</v>
      </c>
      <c r="O365" s="71"/>
      <c r="P365" s="194">
        <f>O365*H365</f>
        <v>0</v>
      </c>
      <c r="Q365" s="194">
        <v>0</v>
      </c>
      <c r="R365" s="194">
        <f>Q365*H365</f>
        <v>0</v>
      </c>
      <c r="S365" s="194">
        <v>0</v>
      </c>
      <c r="T365" s="195">
        <f>S365*H365</f>
        <v>0</v>
      </c>
      <c r="U365" s="34"/>
      <c r="V365" s="34"/>
      <c r="W365" s="34"/>
      <c r="X365" s="34"/>
      <c r="Y365" s="34"/>
      <c r="Z365" s="34"/>
      <c r="AA365" s="34"/>
      <c r="AB365" s="34"/>
      <c r="AC365" s="34"/>
      <c r="AD365" s="34"/>
      <c r="AE365" s="34"/>
      <c r="AR365" s="196" t="s">
        <v>187</v>
      </c>
      <c r="AT365" s="196" t="s">
        <v>183</v>
      </c>
      <c r="AU365" s="196" t="s">
        <v>86</v>
      </c>
      <c r="AY365" s="17" t="s">
        <v>182</v>
      </c>
      <c r="BE365" s="197">
        <f>IF(N365="základní",J365,0)</f>
        <v>0</v>
      </c>
      <c r="BF365" s="197">
        <f>IF(N365="snížená",J365,0)</f>
        <v>0</v>
      </c>
      <c r="BG365" s="197">
        <f>IF(N365="zákl. přenesená",J365,0)</f>
        <v>0</v>
      </c>
      <c r="BH365" s="197">
        <f>IF(N365="sníž. přenesená",J365,0)</f>
        <v>0</v>
      </c>
      <c r="BI365" s="197">
        <f>IF(N365="nulová",J365,0)</f>
        <v>0</v>
      </c>
      <c r="BJ365" s="17" t="s">
        <v>86</v>
      </c>
      <c r="BK365" s="197">
        <f>ROUND(I365*H365,2)</f>
        <v>0</v>
      </c>
      <c r="BL365" s="17" t="s">
        <v>187</v>
      </c>
      <c r="BM365" s="196" t="s">
        <v>405</v>
      </c>
    </row>
    <row r="366" spans="1:65" s="2" customFormat="1" ht="78">
      <c r="A366" s="34"/>
      <c r="B366" s="35"/>
      <c r="C366" s="36"/>
      <c r="D366" s="198" t="s">
        <v>189</v>
      </c>
      <c r="E366" s="36"/>
      <c r="F366" s="199" t="s">
        <v>406</v>
      </c>
      <c r="G366" s="36"/>
      <c r="H366" s="36"/>
      <c r="I366" s="200"/>
      <c r="J366" s="36"/>
      <c r="K366" s="36"/>
      <c r="L366" s="39"/>
      <c r="M366" s="201"/>
      <c r="N366" s="202"/>
      <c r="O366" s="71"/>
      <c r="P366" s="71"/>
      <c r="Q366" s="71"/>
      <c r="R366" s="71"/>
      <c r="S366" s="71"/>
      <c r="T366" s="72"/>
      <c r="U366" s="34"/>
      <c r="V366" s="34"/>
      <c r="W366" s="34"/>
      <c r="X366" s="34"/>
      <c r="Y366" s="34"/>
      <c r="Z366" s="34"/>
      <c r="AA366" s="34"/>
      <c r="AB366" s="34"/>
      <c r="AC366" s="34"/>
      <c r="AD366" s="34"/>
      <c r="AE366" s="34"/>
      <c r="AT366" s="17" t="s">
        <v>189</v>
      </c>
      <c r="AU366" s="17" t="s">
        <v>86</v>
      </c>
    </row>
    <row r="367" spans="1:65" s="12" customFormat="1" ht="22.5">
      <c r="B367" s="203"/>
      <c r="C367" s="204"/>
      <c r="D367" s="198" t="s">
        <v>191</v>
      </c>
      <c r="E367" s="205" t="s">
        <v>1</v>
      </c>
      <c r="F367" s="206" t="s">
        <v>407</v>
      </c>
      <c r="G367" s="204"/>
      <c r="H367" s="205" t="s">
        <v>1</v>
      </c>
      <c r="I367" s="207"/>
      <c r="J367" s="204"/>
      <c r="K367" s="204"/>
      <c r="L367" s="208"/>
      <c r="M367" s="209"/>
      <c r="N367" s="210"/>
      <c r="O367" s="210"/>
      <c r="P367" s="210"/>
      <c r="Q367" s="210"/>
      <c r="R367" s="210"/>
      <c r="S367" s="210"/>
      <c r="T367" s="211"/>
      <c r="AT367" s="212" t="s">
        <v>191</v>
      </c>
      <c r="AU367" s="212" t="s">
        <v>86</v>
      </c>
      <c r="AV367" s="12" t="s">
        <v>86</v>
      </c>
      <c r="AW367" s="12" t="s">
        <v>33</v>
      </c>
      <c r="AX367" s="12" t="s">
        <v>79</v>
      </c>
      <c r="AY367" s="212" t="s">
        <v>182</v>
      </c>
    </row>
    <row r="368" spans="1:65" s="12" customFormat="1" ht="11.25">
      <c r="B368" s="203"/>
      <c r="C368" s="204"/>
      <c r="D368" s="198" t="s">
        <v>191</v>
      </c>
      <c r="E368" s="205" t="s">
        <v>1</v>
      </c>
      <c r="F368" s="206" t="s">
        <v>408</v>
      </c>
      <c r="G368" s="204"/>
      <c r="H368" s="205" t="s">
        <v>1</v>
      </c>
      <c r="I368" s="207"/>
      <c r="J368" s="204"/>
      <c r="K368" s="204"/>
      <c r="L368" s="208"/>
      <c r="M368" s="209"/>
      <c r="N368" s="210"/>
      <c r="O368" s="210"/>
      <c r="P368" s="210"/>
      <c r="Q368" s="210"/>
      <c r="R368" s="210"/>
      <c r="S368" s="210"/>
      <c r="T368" s="211"/>
      <c r="AT368" s="212" t="s">
        <v>191</v>
      </c>
      <c r="AU368" s="212" t="s">
        <v>86</v>
      </c>
      <c r="AV368" s="12" t="s">
        <v>86</v>
      </c>
      <c r="AW368" s="12" t="s">
        <v>33</v>
      </c>
      <c r="AX368" s="12" t="s">
        <v>79</v>
      </c>
      <c r="AY368" s="212" t="s">
        <v>182</v>
      </c>
    </row>
    <row r="369" spans="2:51" s="12" customFormat="1" ht="11.25">
      <c r="B369" s="203"/>
      <c r="C369" s="204"/>
      <c r="D369" s="198" t="s">
        <v>191</v>
      </c>
      <c r="E369" s="205" t="s">
        <v>1</v>
      </c>
      <c r="F369" s="206" t="s">
        <v>258</v>
      </c>
      <c r="G369" s="204"/>
      <c r="H369" s="205" t="s">
        <v>1</v>
      </c>
      <c r="I369" s="207"/>
      <c r="J369" s="204"/>
      <c r="K369" s="204"/>
      <c r="L369" s="208"/>
      <c r="M369" s="209"/>
      <c r="N369" s="210"/>
      <c r="O369" s="210"/>
      <c r="P369" s="210"/>
      <c r="Q369" s="210"/>
      <c r="R369" s="210"/>
      <c r="S369" s="210"/>
      <c r="T369" s="211"/>
      <c r="AT369" s="212" t="s">
        <v>191</v>
      </c>
      <c r="AU369" s="212" t="s">
        <v>86</v>
      </c>
      <c r="AV369" s="12" t="s">
        <v>86</v>
      </c>
      <c r="AW369" s="12" t="s">
        <v>33</v>
      </c>
      <c r="AX369" s="12" t="s">
        <v>79</v>
      </c>
      <c r="AY369" s="212" t="s">
        <v>182</v>
      </c>
    </row>
    <row r="370" spans="2:51" s="13" customFormat="1" ht="11.25">
      <c r="B370" s="213"/>
      <c r="C370" s="214"/>
      <c r="D370" s="198" t="s">
        <v>191</v>
      </c>
      <c r="E370" s="215" t="s">
        <v>1</v>
      </c>
      <c r="F370" s="216" t="s">
        <v>259</v>
      </c>
      <c r="G370" s="214"/>
      <c r="H370" s="217">
        <v>5.9189999999999996</v>
      </c>
      <c r="I370" s="218"/>
      <c r="J370" s="214"/>
      <c r="K370" s="214"/>
      <c r="L370" s="219"/>
      <c r="M370" s="220"/>
      <c r="N370" s="221"/>
      <c r="O370" s="221"/>
      <c r="P370" s="221"/>
      <c r="Q370" s="221"/>
      <c r="R370" s="221"/>
      <c r="S370" s="221"/>
      <c r="T370" s="222"/>
      <c r="AT370" s="223" t="s">
        <v>191</v>
      </c>
      <c r="AU370" s="223" t="s">
        <v>86</v>
      </c>
      <c r="AV370" s="13" t="s">
        <v>88</v>
      </c>
      <c r="AW370" s="13" t="s">
        <v>33</v>
      </c>
      <c r="AX370" s="13" t="s">
        <v>79</v>
      </c>
      <c r="AY370" s="223" t="s">
        <v>182</v>
      </c>
    </row>
    <row r="371" spans="2:51" s="12" customFormat="1" ht="11.25">
      <c r="B371" s="203"/>
      <c r="C371" s="204"/>
      <c r="D371" s="198" t="s">
        <v>191</v>
      </c>
      <c r="E371" s="205" t="s">
        <v>1</v>
      </c>
      <c r="F371" s="206" t="s">
        <v>260</v>
      </c>
      <c r="G371" s="204"/>
      <c r="H371" s="205" t="s">
        <v>1</v>
      </c>
      <c r="I371" s="207"/>
      <c r="J371" s="204"/>
      <c r="K371" s="204"/>
      <c r="L371" s="208"/>
      <c r="M371" s="209"/>
      <c r="N371" s="210"/>
      <c r="O371" s="210"/>
      <c r="P371" s="210"/>
      <c r="Q371" s="210"/>
      <c r="R371" s="210"/>
      <c r="S371" s="210"/>
      <c r="T371" s="211"/>
      <c r="AT371" s="212" t="s">
        <v>191</v>
      </c>
      <c r="AU371" s="212" t="s">
        <v>86</v>
      </c>
      <c r="AV371" s="12" t="s">
        <v>86</v>
      </c>
      <c r="AW371" s="12" t="s">
        <v>33</v>
      </c>
      <c r="AX371" s="12" t="s">
        <v>79</v>
      </c>
      <c r="AY371" s="212" t="s">
        <v>182</v>
      </c>
    </row>
    <row r="372" spans="2:51" s="13" customFormat="1" ht="11.25">
      <c r="B372" s="213"/>
      <c r="C372" s="214"/>
      <c r="D372" s="198" t="s">
        <v>191</v>
      </c>
      <c r="E372" s="215" t="s">
        <v>1</v>
      </c>
      <c r="F372" s="216" t="s">
        <v>261</v>
      </c>
      <c r="G372" s="214"/>
      <c r="H372" s="217">
        <v>7.2350000000000003</v>
      </c>
      <c r="I372" s="218"/>
      <c r="J372" s="214"/>
      <c r="K372" s="214"/>
      <c r="L372" s="219"/>
      <c r="M372" s="220"/>
      <c r="N372" s="221"/>
      <c r="O372" s="221"/>
      <c r="P372" s="221"/>
      <c r="Q372" s="221"/>
      <c r="R372" s="221"/>
      <c r="S372" s="221"/>
      <c r="T372" s="222"/>
      <c r="AT372" s="223" t="s">
        <v>191</v>
      </c>
      <c r="AU372" s="223" t="s">
        <v>86</v>
      </c>
      <c r="AV372" s="13" t="s">
        <v>88</v>
      </c>
      <c r="AW372" s="13" t="s">
        <v>33</v>
      </c>
      <c r="AX372" s="13" t="s">
        <v>79</v>
      </c>
      <c r="AY372" s="223" t="s">
        <v>182</v>
      </c>
    </row>
    <row r="373" spans="2:51" s="12" customFormat="1" ht="11.25">
      <c r="B373" s="203"/>
      <c r="C373" s="204"/>
      <c r="D373" s="198" t="s">
        <v>191</v>
      </c>
      <c r="E373" s="205" t="s">
        <v>1</v>
      </c>
      <c r="F373" s="206" t="s">
        <v>262</v>
      </c>
      <c r="G373" s="204"/>
      <c r="H373" s="205" t="s">
        <v>1</v>
      </c>
      <c r="I373" s="207"/>
      <c r="J373" s="204"/>
      <c r="K373" s="204"/>
      <c r="L373" s="208"/>
      <c r="M373" s="209"/>
      <c r="N373" s="210"/>
      <c r="O373" s="210"/>
      <c r="P373" s="210"/>
      <c r="Q373" s="210"/>
      <c r="R373" s="210"/>
      <c r="S373" s="210"/>
      <c r="T373" s="211"/>
      <c r="AT373" s="212" t="s">
        <v>191</v>
      </c>
      <c r="AU373" s="212" t="s">
        <v>86</v>
      </c>
      <c r="AV373" s="12" t="s">
        <v>86</v>
      </c>
      <c r="AW373" s="12" t="s">
        <v>33</v>
      </c>
      <c r="AX373" s="12" t="s">
        <v>79</v>
      </c>
      <c r="AY373" s="212" t="s">
        <v>182</v>
      </c>
    </row>
    <row r="374" spans="2:51" s="13" customFormat="1" ht="11.25">
      <c r="B374" s="213"/>
      <c r="C374" s="214"/>
      <c r="D374" s="198" t="s">
        <v>191</v>
      </c>
      <c r="E374" s="215" t="s">
        <v>1</v>
      </c>
      <c r="F374" s="216" t="s">
        <v>263</v>
      </c>
      <c r="G374" s="214"/>
      <c r="H374" s="217">
        <v>0.60199999999999998</v>
      </c>
      <c r="I374" s="218"/>
      <c r="J374" s="214"/>
      <c r="K374" s="214"/>
      <c r="L374" s="219"/>
      <c r="M374" s="220"/>
      <c r="N374" s="221"/>
      <c r="O374" s="221"/>
      <c r="P374" s="221"/>
      <c r="Q374" s="221"/>
      <c r="R374" s="221"/>
      <c r="S374" s="221"/>
      <c r="T374" s="222"/>
      <c r="AT374" s="223" t="s">
        <v>191</v>
      </c>
      <c r="AU374" s="223" t="s">
        <v>86</v>
      </c>
      <c r="AV374" s="13" t="s">
        <v>88</v>
      </c>
      <c r="AW374" s="13" t="s">
        <v>33</v>
      </c>
      <c r="AX374" s="13" t="s">
        <v>79</v>
      </c>
      <c r="AY374" s="223" t="s">
        <v>182</v>
      </c>
    </row>
    <row r="375" spans="2:51" s="12" customFormat="1" ht="11.25">
      <c r="B375" s="203"/>
      <c r="C375" s="204"/>
      <c r="D375" s="198" t="s">
        <v>191</v>
      </c>
      <c r="E375" s="205" t="s">
        <v>1</v>
      </c>
      <c r="F375" s="206" t="s">
        <v>288</v>
      </c>
      <c r="G375" s="204"/>
      <c r="H375" s="205" t="s">
        <v>1</v>
      </c>
      <c r="I375" s="207"/>
      <c r="J375" s="204"/>
      <c r="K375" s="204"/>
      <c r="L375" s="208"/>
      <c r="M375" s="209"/>
      <c r="N375" s="210"/>
      <c r="O375" s="210"/>
      <c r="P375" s="210"/>
      <c r="Q375" s="210"/>
      <c r="R375" s="210"/>
      <c r="S375" s="210"/>
      <c r="T375" s="211"/>
      <c r="AT375" s="212" t="s">
        <v>191</v>
      </c>
      <c r="AU375" s="212" t="s">
        <v>86</v>
      </c>
      <c r="AV375" s="12" t="s">
        <v>86</v>
      </c>
      <c r="AW375" s="12" t="s">
        <v>33</v>
      </c>
      <c r="AX375" s="12" t="s">
        <v>79</v>
      </c>
      <c r="AY375" s="212" t="s">
        <v>182</v>
      </c>
    </row>
    <row r="376" spans="2:51" s="13" customFormat="1" ht="11.25">
      <c r="B376" s="213"/>
      <c r="C376" s="214"/>
      <c r="D376" s="198" t="s">
        <v>191</v>
      </c>
      <c r="E376" s="215" t="s">
        <v>1</v>
      </c>
      <c r="F376" s="216" t="s">
        <v>289</v>
      </c>
      <c r="G376" s="214"/>
      <c r="H376" s="217">
        <v>100.8</v>
      </c>
      <c r="I376" s="218"/>
      <c r="J376" s="214"/>
      <c r="K376" s="214"/>
      <c r="L376" s="219"/>
      <c r="M376" s="220"/>
      <c r="N376" s="221"/>
      <c r="O376" s="221"/>
      <c r="P376" s="221"/>
      <c r="Q376" s="221"/>
      <c r="R376" s="221"/>
      <c r="S376" s="221"/>
      <c r="T376" s="222"/>
      <c r="AT376" s="223" t="s">
        <v>191</v>
      </c>
      <c r="AU376" s="223" t="s">
        <v>86</v>
      </c>
      <c r="AV376" s="13" t="s">
        <v>88</v>
      </c>
      <c r="AW376" s="13" t="s">
        <v>33</v>
      </c>
      <c r="AX376" s="13" t="s">
        <v>79</v>
      </c>
      <c r="AY376" s="223" t="s">
        <v>182</v>
      </c>
    </row>
    <row r="377" spans="2:51" s="12" customFormat="1" ht="11.25">
      <c r="B377" s="203"/>
      <c r="C377" s="204"/>
      <c r="D377" s="198" t="s">
        <v>191</v>
      </c>
      <c r="E377" s="205" t="s">
        <v>1</v>
      </c>
      <c r="F377" s="206" t="s">
        <v>291</v>
      </c>
      <c r="G377" s="204"/>
      <c r="H377" s="205" t="s">
        <v>1</v>
      </c>
      <c r="I377" s="207"/>
      <c r="J377" s="204"/>
      <c r="K377" s="204"/>
      <c r="L377" s="208"/>
      <c r="M377" s="209"/>
      <c r="N377" s="210"/>
      <c r="O377" s="210"/>
      <c r="P377" s="210"/>
      <c r="Q377" s="210"/>
      <c r="R377" s="210"/>
      <c r="S377" s="210"/>
      <c r="T377" s="211"/>
      <c r="AT377" s="212" t="s">
        <v>191</v>
      </c>
      <c r="AU377" s="212" t="s">
        <v>86</v>
      </c>
      <c r="AV377" s="12" t="s">
        <v>86</v>
      </c>
      <c r="AW377" s="12" t="s">
        <v>33</v>
      </c>
      <c r="AX377" s="12" t="s">
        <v>79</v>
      </c>
      <c r="AY377" s="212" t="s">
        <v>182</v>
      </c>
    </row>
    <row r="378" spans="2:51" s="13" customFormat="1" ht="11.25">
      <c r="B378" s="213"/>
      <c r="C378" s="214"/>
      <c r="D378" s="198" t="s">
        <v>191</v>
      </c>
      <c r="E378" s="215" t="s">
        <v>1</v>
      </c>
      <c r="F378" s="216" t="s">
        <v>292</v>
      </c>
      <c r="G378" s="214"/>
      <c r="H378" s="217">
        <v>23.2</v>
      </c>
      <c r="I378" s="218"/>
      <c r="J378" s="214"/>
      <c r="K378" s="214"/>
      <c r="L378" s="219"/>
      <c r="M378" s="220"/>
      <c r="N378" s="221"/>
      <c r="O378" s="221"/>
      <c r="P378" s="221"/>
      <c r="Q378" s="221"/>
      <c r="R378" s="221"/>
      <c r="S378" s="221"/>
      <c r="T378" s="222"/>
      <c r="AT378" s="223" t="s">
        <v>191</v>
      </c>
      <c r="AU378" s="223" t="s">
        <v>86</v>
      </c>
      <c r="AV378" s="13" t="s">
        <v>88</v>
      </c>
      <c r="AW378" s="13" t="s">
        <v>33</v>
      </c>
      <c r="AX378" s="13" t="s">
        <v>79</v>
      </c>
      <c r="AY378" s="223" t="s">
        <v>182</v>
      </c>
    </row>
    <row r="379" spans="2:51" s="12" customFormat="1" ht="11.25">
      <c r="B379" s="203"/>
      <c r="C379" s="204"/>
      <c r="D379" s="198" t="s">
        <v>191</v>
      </c>
      <c r="E379" s="205" t="s">
        <v>1</v>
      </c>
      <c r="F379" s="206" t="s">
        <v>283</v>
      </c>
      <c r="G379" s="204"/>
      <c r="H379" s="205" t="s">
        <v>1</v>
      </c>
      <c r="I379" s="207"/>
      <c r="J379" s="204"/>
      <c r="K379" s="204"/>
      <c r="L379" s="208"/>
      <c r="M379" s="209"/>
      <c r="N379" s="210"/>
      <c r="O379" s="210"/>
      <c r="P379" s="210"/>
      <c r="Q379" s="210"/>
      <c r="R379" s="210"/>
      <c r="S379" s="210"/>
      <c r="T379" s="211"/>
      <c r="AT379" s="212" t="s">
        <v>191</v>
      </c>
      <c r="AU379" s="212" t="s">
        <v>86</v>
      </c>
      <c r="AV379" s="12" t="s">
        <v>86</v>
      </c>
      <c r="AW379" s="12" t="s">
        <v>33</v>
      </c>
      <c r="AX379" s="12" t="s">
        <v>79</v>
      </c>
      <c r="AY379" s="212" t="s">
        <v>182</v>
      </c>
    </row>
    <row r="380" spans="2:51" s="13" customFormat="1" ht="11.25">
      <c r="B380" s="213"/>
      <c r="C380" s="214"/>
      <c r="D380" s="198" t="s">
        <v>191</v>
      </c>
      <c r="E380" s="215" t="s">
        <v>1</v>
      </c>
      <c r="F380" s="216" t="s">
        <v>284</v>
      </c>
      <c r="G380" s="214"/>
      <c r="H380" s="217">
        <v>20.05</v>
      </c>
      <c r="I380" s="218"/>
      <c r="J380" s="214"/>
      <c r="K380" s="214"/>
      <c r="L380" s="219"/>
      <c r="M380" s="220"/>
      <c r="N380" s="221"/>
      <c r="O380" s="221"/>
      <c r="P380" s="221"/>
      <c r="Q380" s="221"/>
      <c r="R380" s="221"/>
      <c r="S380" s="221"/>
      <c r="T380" s="222"/>
      <c r="AT380" s="223" t="s">
        <v>191</v>
      </c>
      <c r="AU380" s="223" t="s">
        <v>86</v>
      </c>
      <c r="AV380" s="13" t="s">
        <v>88</v>
      </c>
      <c r="AW380" s="13" t="s">
        <v>33</v>
      </c>
      <c r="AX380" s="13" t="s">
        <v>79</v>
      </c>
      <c r="AY380" s="223" t="s">
        <v>182</v>
      </c>
    </row>
    <row r="381" spans="2:51" s="12" customFormat="1" ht="11.25">
      <c r="B381" s="203"/>
      <c r="C381" s="204"/>
      <c r="D381" s="198" t="s">
        <v>191</v>
      </c>
      <c r="E381" s="205" t="s">
        <v>1</v>
      </c>
      <c r="F381" s="206" t="s">
        <v>285</v>
      </c>
      <c r="G381" s="204"/>
      <c r="H381" s="205" t="s">
        <v>1</v>
      </c>
      <c r="I381" s="207"/>
      <c r="J381" s="204"/>
      <c r="K381" s="204"/>
      <c r="L381" s="208"/>
      <c r="M381" s="209"/>
      <c r="N381" s="210"/>
      <c r="O381" s="210"/>
      <c r="P381" s="210"/>
      <c r="Q381" s="210"/>
      <c r="R381" s="210"/>
      <c r="S381" s="210"/>
      <c r="T381" s="211"/>
      <c r="AT381" s="212" t="s">
        <v>191</v>
      </c>
      <c r="AU381" s="212" t="s">
        <v>86</v>
      </c>
      <c r="AV381" s="12" t="s">
        <v>86</v>
      </c>
      <c r="AW381" s="12" t="s">
        <v>33</v>
      </c>
      <c r="AX381" s="12" t="s">
        <v>79</v>
      </c>
      <c r="AY381" s="212" t="s">
        <v>182</v>
      </c>
    </row>
    <row r="382" spans="2:51" s="13" customFormat="1" ht="11.25">
      <c r="B382" s="213"/>
      <c r="C382" s="214"/>
      <c r="D382" s="198" t="s">
        <v>191</v>
      </c>
      <c r="E382" s="215" t="s">
        <v>1</v>
      </c>
      <c r="F382" s="216" t="s">
        <v>286</v>
      </c>
      <c r="G382" s="214"/>
      <c r="H382" s="217">
        <v>8.7720000000000002</v>
      </c>
      <c r="I382" s="218"/>
      <c r="J382" s="214"/>
      <c r="K382" s="214"/>
      <c r="L382" s="219"/>
      <c r="M382" s="220"/>
      <c r="N382" s="221"/>
      <c r="O382" s="221"/>
      <c r="P382" s="221"/>
      <c r="Q382" s="221"/>
      <c r="R382" s="221"/>
      <c r="S382" s="221"/>
      <c r="T382" s="222"/>
      <c r="AT382" s="223" t="s">
        <v>191</v>
      </c>
      <c r="AU382" s="223" t="s">
        <v>86</v>
      </c>
      <c r="AV382" s="13" t="s">
        <v>88</v>
      </c>
      <c r="AW382" s="13" t="s">
        <v>33</v>
      </c>
      <c r="AX382" s="13" t="s">
        <v>79</v>
      </c>
      <c r="AY382" s="223" t="s">
        <v>182</v>
      </c>
    </row>
    <row r="383" spans="2:51" s="12" customFormat="1" ht="11.25">
      <c r="B383" s="203"/>
      <c r="C383" s="204"/>
      <c r="D383" s="198" t="s">
        <v>191</v>
      </c>
      <c r="E383" s="205" t="s">
        <v>1</v>
      </c>
      <c r="F383" s="206" t="s">
        <v>294</v>
      </c>
      <c r="G383" s="204"/>
      <c r="H383" s="205" t="s">
        <v>1</v>
      </c>
      <c r="I383" s="207"/>
      <c r="J383" s="204"/>
      <c r="K383" s="204"/>
      <c r="L383" s="208"/>
      <c r="M383" s="209"/>
      <c r="N383" s="210"/>
      <c r="O383" s="210"/>
      <c r="P383" s="210"/>
      <c r="Q383" s="210"/>
      <c r="R383" s="210"/>
      <c r="S383" s="210"/>
      <c r="T383" s="211"/>
      <c r="AT383" s="212" t="s">
        <v>191</v>
      </c>
      <c r="AU383" s="212" t="s">
        <v>86</v>
      </c>
      <c r="AV383" s="12" t="s">
        <v>86</v>
      </c>
      <c r="AW383" s="12" t="s">
        <v>33</v>
      </c>
      <c r="AX383" s="12" t="s">
        <v>79</v>
      </c>
      <c r="AY383" s="212" t="s">
        <v>182</v>
      </c>
    </row>
    <row r="384" spans="2:51" s="13" customFormat="1" ht="11.25">
      <c r="B384" s="213"/>
      <c r="C384" s="214"/>
      <c r="D384" s="198" t="s">
        <v>191</v>
      </c>
      <c r="E384" s="215" t="s">
        <v>1</v>
      </c>
      <c r="F384" s="216" t="s">
        <v>295</v>
      </c>
      <c r="G384" s="214"/>
      <c r="H384" s="217">
        <v>99.2</v>
      </c>
      <c r="I384" s="218"/>
      <c r="J384" s="214"/>
      <c r="K384" s="214"/>
      <c r="L384" s="219"/>
      <c r="M384" s="220"/>
      <c r="N384" s="221"/>
      <c r="O384" s="221"/>
      <c r="P384" s="221"/>
      <c r="Q384" s="221"/>
      <c r="R384" s="221"/>
      <c r="S384" s="221"/>
      <c r="T384" s="222"/>
      <c r="AT384" s="223" t="s">
        <v>191</v>
      </c>
      <c r="AU384" s="223" t="s">
        <v>86</v>
      </c>
      <c r="AV384" s="13" t="s">
        <v>88</v>
      </c>
      <c r="AW384" s="13" t="s">
        <v>33</v>
      </c>
      <c r="AX384" s="13" t="s">
        <v>79</v>
      </c>
      <c r="AY384" s="223" t="s">
        <v>182</v>
      </c>
    </row>
    <row r="385" spans="1:65" s="12" customFormat="1" ht="11.25">
      <c r="B385" s="203"/>
      <c r="C385" s="204"/>
      <c r="D385" s="198" t="s">
        <v>191</v>
      </c>
      <c r="E385" s="205" t="s">
        <v>1</v>
      </c>
      <c r="F385" s="206" t="s">
        <v>231</v>
      </c>
      <c r="G385" s="204"/>
      <c r="H385" s="205" t="s">
        <v>1</v>
      </c>
      <c r="I385" s="207"/>
      <c r="J385" s="204"/>
      <c r="K385" s="204"/>
      <c r="L385" s="208"/>
      <c r="M385" s="209"/>
      <c r="N385" s="210"/>
      <c r="O385" s="210"/>
      <c r="P385" s="210"/>
      <c r="Q385" s="210"/>
      <c r="R385" s="210"/>
      <c r="S385" s="210"/>
      <c r="T385" s="211"/>
      <c r="AT385" s="212" t="s">
        <v>191</v>
      </c>
      <c r="AU385" s="212" t="s">
        <v>86</v>
      </c>
      <c r="AV385" s="12" t="s">
        <v>86</v>
      </c>
      <c r="AW385" s="12" t="s">
        <v>33</v>
      </c>
      <c r="AX385" s="12" t="s">
        <v>79</v>
      </c>
      <c r="AY385" s="212" t="s">
        <v>182</v>
      </c>
    </row>
    <row r="386" spans="1:65" s="13" customFormat="1" ht="11.25">
      <c r="B386" s="213"/>
      <c r="C386" s="214"/>
      <c r="D386" s="198" t="s">
        <v>191</v>
      </c>
      <c r="E386" s="215" t="s">
        <v>1</v>
      </c>
      <c r="F386" s="216" t="s">
        <v>232</v>
      </c>
      <c r="G386" s="214"/>
      <c r="H386" s="217">
        <v>16.347000000000001</v>
      </c>
      <c r="I386" s="218"/>
      <c r="J386" s="214"/>
      <c r="K386" s="214"/>
      <c r="L386" s="219"/>
      <c r="M386" s="220"/>
      <c r="N386" s="221"/>
      <c r="O386" s="221"/>
      <c r="P386" s="221"/>
      <c r="Q386" s="221"/>
      <c r="R386" s="221"/>
      <c r="S386" s="221"/>
      <c r="T386" s="222"/>
      <c r="AT386" s="223" t="s">
        <v>191</v>
      </c>
      <c r="AU386" s="223" t="s">
        <v>86</v>
      </c>
      <c r="AV386" s="13" t="s">
        <v>88</v>
      </c>
      <c r="AW386" s="13" t="s">
        <v>33</v>
      </c>
      <c r="AX386" s="13" t="s">
        <v>79</v>
      </c>
      <c r="AY386" s="223" t="s">
        <v>182</v>
      </c>
    </row>
    <row r="387" spans="1:65" s="12" customFormat="1" ht="11.25">
      <c r="B387" s="203"/>
      <c r="C387" s="204"/>
      <c r="D387" s="198" t="s">
        <v>191</v>
      </c>
      <c r="E387" s="205" t="s">
        <v>1</v>
      </c>
      <c r="F387" s="206" t="s">
        <v>233</v>
      </c>
      <c r="G387" s="204"/>
      <c r="H387" s="205" t="s">
        <v>1</v>
      </c>
      <c r="I387" s="207"/>
      <c r="J387" s="204"/>
      <c r="K387" s="204"/>
      <c r="L387" s="208"/>
      <c r="M387" s="209"/>
      <c r="N387" s="210"/>
      <c r="O387" s="210"/>
      <c r="P387" s="210"/>
      <c r="Q387" s="210"/>
      <c r="R387" s="210"/>
      <c r="S387" s="210"/>
      <c r="T387" s="211"/>
      <c r="AT387" s="212" t="s">
        <v>191</v>
      </c>
      <c r="AU387" s="212" t="s">
        <v>86</v>
      </c>
      <c r="AV387" s="12" t="s">
        <v>86</v>
      </c>
      <c r="AW387" s="12" t="s">
        <v>33</v>
      </c>
      <c r="AX387" s="12" t="s">
        <v>79</v>
      </c>
      <c r="AY387" s="212" t="s">
        <v>182</v>
      </c>
    </row>
    <row r="388" spans="1:65" s="13" customFormat="1" ht="11.25">
      <c r="B388" s="213"/>
      <c r="C388" s="214"/>
      <c r="D388" s="198" t="s">
        <v>191</v>
      </c>
      <c r="E388" s="215" t="s">
        <v>1</v>
      </c>
      <c r="F388" s="216" t="s">
        <v>234</v>
      </c>
      <c r="G388" s="214"/>
      <c r="H388" s="217">
        <v>20.53</v>
      </c>
      <c r="I388" s="218"/>
      <c r="J388" s="214"/>
      <c r="K388" s="214"/>
      <c r="L388" s="219"/>
      <c r="M388" s="220"/>
      <c r="N388" s="221"/>
      <c r="O388" s="221"/>
      <c r="P388" s="221"/>
      <c r="Q388" s="221"/>
      <c r="R388" s="221"/>
      <c r="S388" s="221"/>
      <c r="T388" s="222"/>
      <c r="AT388" s="223" t="s">
        <v>191</v>
      </c>
      <c r="AU388" s="223" t="s">
        <v>86</v>
      </c>
      <c r="AV388" s="13" t="s">
        <v>88</v>
      </c>
      <c r="AW388" s="13" t="s">
        <v>33</v>
      </c>
      <c r="AX388" s="13" t="s">
        <v>79</v>
      </c>
      <c r="AY388" s="223" t="s">
        <v>182</v>
      </c>
    </row>
    <row r="389" spans="1:65" s="12" customFormat="1" ht="11.25">
      <c r="B389" s="203"/>
      <c r="C389" s="204"/>
      <c r="D389" s="198" t="s">
        <v>191</v>
      </c>
      <c r="E389" s="205" t="s">
        <v>1</v>
      </c>
      <c r="F389" s="206" t="s">
        <v>235</v>
      </c>
      <c r="G389" s="204"/>
      <c r="H389" s="205" t="s">
        <v>1</v>
      </c>
      <c r="I389" s="207"/>
      <c r="J389" s="204"/>
      <c r="K389" s="204"/>
      <c r="L389" s="208"/>
      <c r="M389" s="209"/>
      <c r="N389" s="210"/>
      <c r="O389" s="210"/>
      <c r="P389" s="210"/>
      <c r="Q389" s="210"/>
      <c r="R389" s="210"/>
      <c r="S389" s="210"/>
      <c r="T389" s="211"/>
      <c r="AT389" s="212" t="s">
        <v>191</v>
      </c>
      <c r="AU389" s="212" t="s">
        <v>86</v>
      </c>
      <c r="AV389" s="12" t="s">
        <v>86</v>
      </c>
      <c r="AW389" s="12" t="s">
        <v>33</v>
      </c>
      <c r="AX389" s="12" t="s">
        <v>79</v>
      </c>
      <c r="AY389" s="212" t="s">
        <v>182</v>
      </c>
    </row>
    <row r="390" spans="1:65" s="13" customFormat="1" ht="11.25">
      <c r="B390" s="213"/>
      <c r="C390" s="214"/>
      <c r="D390" s="198" t="s">
        <v>191</v>
      </c>
      <c r="E390" s="215" t="s">
        <v>1</v>
      </c>
      <c r="F390" s="216" t="s">
        <v>236</v>
      </c>
      <c r="G390" s="214"/>
      <c r="H390" s="217">
        <v>15.335000000000001</v>
      </c>
      <c r="I390" s="218"/>
      <c r="J390" s="214"/>
      <c r="K390" s="214"/>
      <c r="L390" s="219"/>
      <c r="M390" s="220"/>
      <c r="N390" s="221"/>
      <c r="O390" s="221"/>
      <c r="P390" s="221"/>
      <c r="Q390" s="221"/>
      <c r="R390" s="221"/>
      <c r="S390" s="221"/>
      <c r="T390" s="222"/>
      <c r="AT390" s="223" t="s">
        <v>191</v>
      </c>
      <c r="AU390" s="223" t="s">
        <v>86</v>
      </c>
      <c r="AV390" s="13" t="s">
        <v>88</v>
      </c>
      <c r="AW390" s="13" t="s">
        <v>33</v>
      </c>
      <c r="AX390" s="13" t="s">
        <v>79</v>
      </c>
      <c r="AY390" s="223" t="s">
        <v>182</v>
      </c>
    </row>
    <row r="391" spans="1:65" s="12" customFormat="1" ht="11.25">
      <c r="B391" s="203"/>
      <c r="C391" s="204"/>
      <c r="D391" s="198" t="s">
        <v>191</v>
      </c>
      <c r="E391" s="205" t="s">
        <v>1</v>
      </c>
      <c r="F391" s="206" t="s">
        <v>237</v>
      </c>
      <c r="G391" s="204"/>
      <c r="H391" s="205" t="s">
        <v>1</v>
      </c>
      <c r="I391" s="207"/>
      <c r="J391" s="204"/>
      <c r="K391" s="204"/>
      <c r="L391" s="208"/>
      <c r="M391" s="209"/>
      <c r="N391" s="210"/>
      <c r="O391" s="210"/>
      <c r="P391" s="210"/>
      <c r="Q391" s="210"/>
      <c r="R391" s="210"/>
      <c r="S391" s="210"/>
      <c r="T391" s="211"/>
      <c r="AT391" s="212" t="s">
        <v>191</v>
      </c>
      <c r="AU391" s="212" t="s">
        <v>86</v>
      </c>
      <c r="AV391" s="12" t="s">
        <v>86</v>
      </c>
      <c r="AW391" s="12" t="s">
        <v>33</v>
      </c>
      <c r="AX391" s="12" t="s">
        <v>79</v>
      </c>
      <c r="AY391" s="212" t="s">
        <v>182</v>
      </c>
    </row>
    <row r="392" spans="1:65" s="13" customFormat="1" ht="11.25">
      <c r="B392" s="213"/>
      <c r="C392" s="214"/>
      <c r="D392" s="198" t="s">
        <v>191</v>
      </c>
      <c r="E392" s="215" t="s">
        <v>1</v>
      </c>
      <c r="F392" s="216" t="s">
        <v>238</v>
      </c>
      <c r="G392" s="214"/>
      <c r="H392" s="217">
        <v>28.428000000000001</v>
      </c>
      <c r="I392" s="218"/>
      <c r="J392" s="214"/>
      <c r="K392" s="214"/>
      <c r="L392" s="219"/>
      <c r="M392" s="220"/>
      <c r="N392" s="221"/>
      <c r="O392" s="221"/>
      <c r="P392" s="221"/>
      <c r="Q392" s="221"/>
      <c r="R392" s="221"/>
      <c r="S392" s="221"/>
      <c r="T392" s="222"/>
      <c r="AT392" s="223" t="s">
        <v>191</v>
      </c>
      <c r="AU392" s="223" t="s">
        <v>86</v>
      </c>
      <c r="AV392" s="13" t="s">
        <v>88</v>
      </c>
      <c r="AW392" s="13" t="s">
        <v>33</v>
      </c>
      <c r="AX392" s="13" t="s">
        <v>79</v>
      </c>
      <c r="AY392" s="223" t="s">
        <v>182</v>
      </c>
    </row>
    <row r="393" spans="1:65" s="12" customFormat="1" ht="11.25">
      <c r="B393" s="203"/>
      <c r="C393" s="204"/>
      <c r="D393" s="198" t="s">
        <v>191</v>
      </c>
      <c r="E393" s="205" t="s">
        <v>1</v>
      </c>
      <c r="F393" s="206" t="s">
        <v>296</v>
      </c>
      <c r="G393" s="204"/>
      <c r="H393" s="205" t="s">
        <v>1</v>
      </c>
      <c r="I393" s="207"/>
      <c r="J393" s="204"/>
      <c r="K393" s="204"/>
      <c r="L393" s="208"/>
      <c r="M393" s="209"/>
      <c r="N393" s="210"/>
      <c r="O393" s="210"/>
      <c r="P393" s="210"/>
      <c r="Q393" s="210"/>
      <c r="R393" s="210"/>
      <c r="S393" s="210"/>
      <c r="T393" s="211"/>
      <c r="AT393" s="212" t="s">
        <v>191</v>
      </c>
      <c r="AU393" s="212" t="s">
        <v>86</v>
      </c>
      <c r="AV393" s="12" t="s">
        <v>86</v>
      </c>
      <c r="AW393" s="12" t="s">
        <v>33</v>
      </c>
      <c r="AX393" s="12" t="s">
        <v>79</v>
      </c>
      <c r="AY393" s="212" t="s">
        <v>182</v>
      </c>
    </row>
    <row r="394" spans="1:65" s="13" customFormat="1" ht="11.25">
      <c r="B394" s="213"/>
      <c r="C394" s="214"/>
      <c r="D394" s="198" t="s">
        <v>191</v>
      </c>
      <c r="E394" s="215" t="s">
        <v>1</v>
      </c>
      <c r="F394" s="216" t="s">
        <v>297</v>
      </c>
      <c r="G394" s="214"/>
      <c r="H394" s="217">
        <v>116</v>
      </c>
      <c r="I394" s="218"/>
      <c r="J394" s="214"/>
      <c r="K394" s="214"/>
      <c r="L394" s="219"/>
      <c r="M394" s="220"/>
      <c r="N394" s="221"/>
      <c r="O394" s="221"/>
      <c r="P394" s="221"/>
      <c r="Q394" s="221"/>
      <c r="R394" s="221"/>
      <c r="S394" s="221"/>
      <c r="T394" s="222"/>
      <c r="AT394" s="223" t="s">
        <v>191</v>
      </c>
      <c r="AU394" s="223" t="s">
        <v>86</v>
      </c>
      <c r="AV394" s="13" t="s">
        <v>88</v>
      </c>
      <c r="AW394" s="13" t="s">
        <v>33</v>
      </c>
      <c r="AX394" s="13" t="s">
        <v>79</v>
      </c>
      <c r="AY394" s="223" t="s">
        <v>182</v>
      </c>
    </row>
    <row r="395" spans="1:65" s="14" customFormat="1" ht="11.25">
      <c r="B395" s="224"/>
      <c r="C395" s="225"/>
      <c r="D395" s="198" t="s">
        <v>191</v>
      </c>
      <c r="E395" s="226" t="s">
        <v>150</v>
      </c>
      <c r="F395" s="227" t="s">
        <v>298</v>
      </c>
      <c r="G395" s="225"/>
      <c r="H395" s="228">
        <v>462.41800000000001</v>
      </c>
      <c r="I395" s="229"/>
      <c r="J395" s="225"/>
      <c r="K395" s="225"/>
      <c r="L395" s="230"/>
      <c r="M395" s="231"/>
      <c r="N395" s="232"/>
      <c r="O395" s="232"/>
      <c r="P395" s="232"/>
      <c r="Q395" s="232"/>
      <c r="R395" s="232"/>
      <c r="S395" s="232"/>
      <c r="T395" s="233"/>
      <c r="AT395" s="234" t="s">
        <v>191</v>
      </c>
      <c r="AU395" s="234" t="s">
        <v>86</v>
      </c>
      <c r="AV395" s="14" t="s">
        <v>187</v>
      </c>
      <c r="AW395" s="14" t="s">
        <v>33</v>
      </c>
      <c r="AX395" s="14" t="s">
        <v>86</v>
      </c>
      <c r="AY395" s="234" t="s">
        <v>182</v>
      </c>
    </row>
    <row r="396" spans="1:65" s="2" customFormat="1" ht="49.15" customHeight="1">
      <c r="A396" s="34"/>
      <c r="B396" s="35"/>
      <c r="C396" s="185" t="s">
        <v>409</v>
      </c>
      <c r="D396" s="185" t="s">
        <v>183</v>
      </c>
      <c r="E396" s="186" t="s">
        <v>410</v>
      </c>
      <c r="F396" s="187" t="s">
        <v>411</v>
      </c>
      <c r="G396" s="188" t="s">
        <v>142</v>
      </c>
      <c r="H396" s="189">
        <v>3394.8</v>
      </c>
      <c r="I396" s="190"/>
      <c r="J396" s="191">
        <f>ROUND(I396*H396,2)</f>
        <v>0</v>
      </c>
      <c r="K396" s="187" t="s">
        <v>186</v>
      </c>
      <c r="L396" s="39"/>
      <c r="M396" s="192" t="s">
        <v>1</v>
      </c>
      <c r="N396" s="193" t="s">
        <v>44</v>
      </c>
      <c r="O396" s="71"/>
      <c r="P396" s="194">
        <f>O396*H396</f>
        <v>0</v>
      </c>
      <c r="Q396" s="194">
        <v>3.1E-4</v>
      </c>
      <c r="R396" s="194">
        <f>Q396*H396</f>
        <v>1.0523880000000001</v>
      </c>
      <c r="S396" s="194">
        <v>0</v>
      </c>
      <c r="T396" s="195">
        <f>S396*H396</f>
        <v>0</v>
      </c>
      <c r="U396" s="34"/>
      <c r="V396" s="34"/>
      <c r="W396" s="34"/>
      <c r="X396" s="34"/>
      <c r="Y396" s="34"/>
      <c r="Z396" s="34"/>
      <c r="AA396" s="34"/>
      <c r="AB396" s="34"/>
      <c r="AC396" s="34"/>
      <c r="AD396" s="34"/>
      <c r="AE396" s="34"/>
      <c r="AR396" s="196" t="s">
        <v>187</v>
      </c>
      <c r="AT396" s="196" t="s">
        <v>183</v>
      </c>
      <c r="AU396" s="196" t="s">
        <v>86</v>
      </c>
      <c r="AY396" s="17" t="s">
        <v>182</v>
      </c>
      <c r="BE396" s="197">
        <f>IF(N396="základní",J396,0)</f>
        <v>0</v>
      </c>
      <c r="BF396" s="197">
        <f>IF(N396="snížená",J396,0)</f>
        <v>0</v>
      </c>
      <c r="BG396" s="197">
        <f>IF(N396="zákl. přenesená",J396,0)</f>
        <v>0</v>
      </c>
      <c r="BH396" s="197">
        <f>IF(N396="sníž. přenesená",J396,0)</f>
        <v>0</v>
      </c>
      <c r="BI396" s="197">
        <f>IF(N396="nulová",J396,0)</f>
        <v>0</v>
      </c>
      <c r="BJ396" s="17" t="s">
        <v>86</v>
      </c>
      <c r="BK396" s="197">
        <f>ROUND(I396*H396,2)</f>
        <v>0</v>
      </c>
      <c r="BL396" s="17" t="s">
        <v>187</v>
      </c>
      <c r="BM396" s="196" t="s">
        <v>412</v>
      </c>
    </row>
    <row r="397" spans="1:65" s="2" customFormat="1" ht="204.75">
      <c r="A397" s="34"/>
      <c r="B397" s="35"/>
      <c r="C397" s="36"/>
      <c r="D397" s="198" t="s">
        <v>189</v>
      </c>
      <c r="E397" s="36"/>
      <c r="F397" s="199" t="s">
        <v>413</v>
      </c>
      <c r="G397" s="36"/>
      <c r="H397" s="36"/>
      <c r="I397" s="200"/>
      <c r="J397" s="36"/>
      <c r="K397" s="36"/>
      <c r="L397" s="39"/>
      <c r="M397" s="201"/>
      <c r="N397" s="202"/>
      <c r="O397" s="71"/>
      <c r="P397" s="71"/>
      <c r="Q397" s="71"/>
      <c r="R397" s="71"/>
      <c r="S397" s="71"/>
      <c r="T397" s="72"/>
      <c r="U397" s="34"/>
      <c r="V397" s="34"/>
      <c r="W397" s="34"/>
      <c r="X397" s="34"/>
      <c r="Y397" s="34"/>
      <c r="Z397" s="34"/>
      <c r="AA397" s="34"/>
      <c r="AB397" s="34"/>
      <c r="AC397" s="34"/>
      <c r="AD397" s="34"/>
      <c r="AE397" s="34"/>
      <c r="AT397" s="17" t="s">
        <v>189</v>
      </c>
      <c r="AU397" s="17" t="s">
        <v>86</v>
      </c>
    </row>
    <row r="398" spans="1:65" s="12" customFormat="1" ht="11.25">
      <c r="B398" s="203"/>
      <c r="C398" s="204"/>
      <c r="D398" s="198" t="s">
        <v>191</v>
      </c>
      <c r="E398" s="205" t="s">
        <v>1</v>
      </c>
      <c r="F398" s="206" t="s">
        <v>414</v>
      </c>
      <c r="G398" s="204"/>
      <c r="H398" s="205" t="s">
        <v>1</v>
      </c>
      <c r="I398" s="207"/>
      <c r="J398" s="204"/>
      <c r="K398" s="204"/>
      <c r="L398" s="208"/>
      <c r="M398" s="209"/>
      <c r="N398" s="210"/>
      <c r="O398" s="210"/>
      <c r="P398" s="210"/>
      <c r="Q398" s="210"/>
      <c r="R398" s="210"/>
      <c r="S398" s="210"/>
      <c r="T398" s="211"/>
      <c r="AT398" s="212" t="s">
        <v>191</v>
      </c>
      <c r="AU398" s="212" t="s">
        <v>86</v>
      </c>
      <c r="AV398" s="12" t="s">
        <v>86</v>
      </c>
      <c r="AW398" s="12" t="s">
        <v>33</v>
      </c>
      <c r="AX398" s="12" t="s">
        <v>79</v>
      </c>
      <c r="AY398" s="212" t="s">
        <v>182</v>
      </c>
    </row>
    <row r="399" spans="1:65" s="13" customFormat="1" ht="11.25">
      <c r="B399" s="213"/>
      <c r="C399" s="214"/>
      <c r="D399" s="198" t="s">
        <v>191</v>
      </c>
      <c r="E399" s="215" t="s">
        <v>1</v>
      </c>
      <c r="F399" s="216" t="s">
        <v>415</v>
      </c>
      <c r="G399" s="214"/>
      <c r="H399" s="217">
        <v>3394.8</v>
      </c>
      <c r="I399" s="218"/>
      <c r="J399" s="214"/>
      <c r="K399" s="214"/>
      <c r="L399" s="219"/>
      <c r="M399" s="220"/>
      <c r="N399" s="221"/>
      <c r="O399" s="221"/>
      <c r="P399" s="221"/>
      <c r="Q399" s="221"/>
      <c r="R399" s="221"/>
      <c r="S399" s="221"/>
      <c r="T399" s="222"/>
      <c r="AT399" s="223" t="s">
        <v>191</v>
      </c>
      <c r="AU399" s="223" t="s">
        <v>86</v>
      </c>
      <c r="AV399" s="13" t="s">
        <v>88</v>
      </c>
      <c r="AW399" s="13" t="s">
        <v>33</v>
      </c>
      <c r="AX399" s="13" t="s">
        <v>86</v>
      </c>
      <c r="AY399" s="223" t="s">
        <v>182</v>
      </c>
    </row>
    <row r="400" spans="1:65" s="2" customFormat="1" ht="24.2" customHeight="1">
      <c r="A400" s="34"/>
      <c r="B400" s="35"/>
      <c r="C400" s="246" t="s">
        <v>8</v>
      </c>
      <c r="D400" s="246" t="s">
        <v>396</v>
      </c>
      <c r="E400" s="247" t="s">
        <v>416</v>
      </c>
      <c r="F400" s="248" t="s">
        <v>417</v>
      </c>
      <c r="G400" s="249" t="s">
        <v>142</v>
      </c>
      <c r="H400" s="250">
        <v>4073.76</v>
      </c>
      <c r="I400" s="251"/>
      <c r="J400" s="252">
        <f>ROUND(I400*H400,2)</f>
        <v>0</v>
      </c>
      <c r="K400" s="248" t="s">
        <v>186</v>
      </c>
      <c r="L400" s="253"/>
      <c r="M400" s="254" t="s">
        <v>1</v>
      </c>
      <c r="N400" s="255" t="s">
        <v>44</v>
      </c>
      <c r="O400" s="71"/>
      <c r="P400" s="194">
        <f>O400*H400</f>
        <v>0</v>
      </c>
      <c r="Q400" s="194">
        <v>1E-4</v>
      </c>
      <c r="R400" s="194">
        <f>Q400*H400</f>
        <v>0.40737600000000002</v>
      </c>
      <c r="S400" s="194">
        <v>0</v>
      </c>
      <c r="T400" s="195">
        <f>S400*H400</f>
        <v>0</v>
      </c>
      <c r="U400" s="34"/>
      <c r="V400" s="34"/>
      <c r="W400" s="34"/>
      <c r="X400" s="34"/>
      <c r="Y400" s="34"/>
      <c r="Z400" s="34"/>
      <c r="AA400" s="34"/>
      <c r="AB400" s="34"/>
      <c r="AC400" s="34"/>
      <c r="AD400" s="34"/>
      <c r="AE400" s="34"/>
      <c r="AR400" s="196" t="s">
        <v>356</v>
      </c>
      <c r="AT400" s="196" t="s">
        <v>396</v>
      </c>
      <c r="AU400" s="196" t="s">
        <v>86</v>
      </c>
      <c r="AY400" s="17" t="s">
        <v>182</v>
      </c>
      <c r="BE400" s="197">
        <f>IF(N400="základní",J400,0)</f>
        <v>0</v>
      </c>
      <c r="BF400" s="197">
        <f>IF(N400="snížená",J400,0)</f>
        <v>0</v>
      </c>
      <c r="BG400" s="197">
        <f>IF(N400="zákl. přenesená",J400,0)</f>
        <v>0</v>
      </c>
      <c r="BH400" s="197">
        <f>IF(N400="sníž. přenesená",J400,0)</f>
        <v>0</v>
      </c>
      <c r="BI400" s="197">
        <f>IF(N400="nulová",J400,0)</f>
        <v>0</v>
      </c>
      <c r="BJ400" s="17" t="s">
        <v>86</v>
      </c>
      <c r="BK400" s="197">
        <f>ROUND(I400*H400,2)</f>
        <v>0</v>
      </c>
      <c r="BL400" s="17" t="s">
        <v>187</v>
      </c>
      <c r="BM400" s="196" t="s">
        <v>418</v>
      </c>
    </row>
    <row r="401" spans="1:65" s="13" customFormat="1" ht="11.25">
      <c r="B401" s="213"/>
      <c r="C401" s="214"/>
      <c r="D401" s="198" t="s">
        <v>191</v>
      </c>
      <c r="E401" s="214"/>
      <c r="F401" s="216" t="s">
        <v>419</v>
      </c>
      <c r="G401" s="214"/>
      <c r="H401" s="217">
        <v>4073.76</v>
      </c>
      <c r="I401" s="218"/>
      <c r="J401" s="214"/>
      <c r="K401" s="214"/>
      <c r="L401" s="219"/>
      <c r="M401" s="220"/>
      <c r="N401" s="221"/>
      <c r="O401" s="221"/>
      <c r="P401" s="221"/>
      <c r="Q401" s="221"/>
      <c r="R401" s="221"/>
      <c r="S401" s="221"/>
      <c r="T401" s="222"/>
      <c r="AT401" s="223" t="s">
        <v>191</v>
      </c>
      <c r="AU401" s="223" t="s">
        <v>86</v>
      </c>
      <c r="AV401" s="13" t="s">
        <v>88</v>
      </c>
      <c r="AW401" s="13" t="s">
        <v>4</v>
      </c>
      <c r="AX401" s="13" t="s">
        <v>86</v>
      </c>
      <c r="AY401" s="223" t="s">
        <v>182</v>
      </c>
    </row>
    <row r="402" spans="1:65" s="2" customFormat="1" ht="24.2" customHeight="1">
      <c r="A402" s="34"/>
      <c r="B402" s="35"/>
      <c r="C402" s="185" t="s">
        <v>420</v>
      </c>
      <c r="D402" s="185" t="s">
        <v>183</v>
      </c>
      <c r="E402" s="186" t="s">
        <v>421</v>
      </c>
      <c r="F402" s="187" t="s">
        <v>422</v>
      </c>
      <c r="G402" s="188" t="s">
        <v>423</v>
      </c>
      <c r="H402" s="189">
        <v>943</v>
      </c>
      <c r="I402" s="190"/>
      <c r="J402" s="191">
        <f>ROUND(I402*H402,2)</f>
        <v>0</v>
      </c>
      <c r="K402" s="187" t="s">
        <v>186</v>
      </c>
      <c r="L402" s="39"/>
      <c r="M402" s="192" t="s">
        <v>1</v>
      </c>
      <c r="N402" s="193" t="s">
        <v>44</v>
      </c>
      <c r="O402" s="71"/>
      <c r="P402" s="194">
        <f>O402*H402</f>
        <v>0</v>
      </c>
      <c r="Q402" s="194">
        <v>1.33E-3</v>
      </c>
      <c r="R402" s="194">
        <f>Q402*H402</f>
        <v>1.2541899999999999</v>
      </c>
      <c r="S402" s="194">
        <v>0</v>
      </c>
      <c r="T402" s="195">
        <f>S402*H402</f>
        <v>0</v>
      </c>
      <c r="U402" s="34"/>
      <c r="V402" s="34"/>
      <c r="W402" s="34"/>
      <c r="X402" s="34"/>
      <c r="Y402" s="34"/>
      <c r="Z402" s="34"/>
      <c r="AA402" s="34"/>
      <c r="AB402" s="34"/>
      <c r="AC402" s="34"/>
      <c r="AD402" s="34"/>
      <c r="AE402" s="34"/>
      <c r="AR402" s="196" t="s">
        <v>187</v>
      </c>
      <c r="AT402" s="196" t="s">
        <v>183</v>
      </c>
      <c r="AU402" s="196" t="s">
        <v>86</v>
      </c>
      <c r="AY402" s="17" t="s">
        <v>182</v>
      </c>
      <c r="BE402" s="197">
        <f>IF(N402="základní",J402,0)</f>
        <v>0</v>
      </c>
      <c r="BF402" s="197">
        <f>IF(N402="snížená",J402,0)</f>
        <v>0</v>
      </c>
      <c r="BG402" s="197">
        <f>IF(N402="zákl. přenesená",J402,0)</f>
        <v>0</v>
      </c>
      <c r="BH402" s="197">
        <f>IF(N402="sníž. přenesená",J402,0)</f>
        <v>0</v>
      </c>
      <c r="BI402" s="197">
        <f>IF(N402="nulová",J402,0)</f>
        <v>0</v>
      </c>
      <c r="BJ402" s="17" t="s">
        <v>86</v>
      </c>
      <c r="BK402" s="197">
        <f>ROUND(I402*H402,2)</f>
        <v>0</v>
      </c>
      <c r="BL402" s="17" t="s">
        <v>187</v>
      </c>
      <c r="BM402" s="196" t="s">
        <v>424</v>
      </c>
    </row>
    <row r="403" spans="1:65" s="2" customFormat="1" ht="48.75">
      <c r="A403" s="34"/>
      <c r="B403" s="35"/>
      <c r="C403" s="36"/>
      <c r="D403" s="198" t="s">
        <v>189</v>
      </c>
      <c r="E403" s="36"/>
      <c r="F403" s="199" t="s">
        <v>425</v>
      </c>
      <c r="G403" s="36"/>
      <c r="H403" s="36"/>
      <c r="I403" s="200"/>
      <c r="J403" s="36"/>
      <c r="K403" s="36"/>
      <c r="L403" s="39"/>
      <c r="M403" s="201"/>
      <c r="N403" s="202"/>
      <c r="O403" s="71"/>
      <c r="P403" s="71"/>
      <c r="Q403" s="71"/>
      <c r="R403" s="71"/>
      <c r="S403" s="71"/>
      <c r="T403" s="72"/>
      <c r="U403" s="34"/>
      <c r="V403" s="34"/>
      <c r="W403" s="34"/>
      <c r="X403" s="34"/>
      <c r="Y403" s="34"/>
      <c r="Z403" s="34"/>
      <c r="AA403" s="34"/>
      <c r="AB403" s="34"/>
      <c r="AC403" s="34"/>
      <c r="AD403" s="34"/>
      <c r="AE403" s="34"/>
      <c r="AT403" s="17" t="s">
        <v>189</v>
      </c>
      <c r="AU403" s="17" t="s">
        <v>86</v>
      </c>
    </row>
    <row r="404" spans="1:65" s="2" customFormat="1" ht="19.5">
      <c r="A404" s="34"/>
      <c r="B404" s="35"/>
      <c r="C404" s="36"/>
      <c r="D404" s="198" t="s">
        <v>426</v>
      </c>
      <c r="E404" s="36"/>
      <c r="F404" s="199" t="s">
        <v>427</v>
      </c>
      <c r="G404" s="36"/>
      <c r="H404" s="36"/>
      <c r="I404" s="200"/>
      <c r="J404" s="36"/>
      <c r="K404" s="36"/>
      <c r="L404" s="39"/>
      <c r="M404" s="201"/>
      <c r="N404" s="202"/>
      <c r="O404" s="71"/>
      <c r="P404" s="71"/>
      <c r="Q404" s="71"/>
      <c r="R404" s="71"/>
      <c r="S404" s="71"/>
      <c r="T404" s="72"/>
      <c r="U404" s="34"/>
      <c r="V404" s="34"/>
      <c r="W404" s="34"/>
      <c r="X404" s="34"/>
      <c r="Y404" s="34"/>
      <c r="Z404" s="34"/>
      <c r="AA404" s="34"/>
      <c r="AB404" s="34"/>
      <c r="AC404" s="34"/>
      <c r="AD404" s="34"/>
      <c r="AE404" s="34"/>
      <c r="AT404" s="17" t="s">
        <v>426</v>
      </c>
      <c r="AU404" s="17" t="s">
        <v>86</v>
      </c>
    </row>
    <row r="405" spans="1:65" s="12" customFormat="1" ht="11.25">
      <c r="B405" s="203"/>
      <c r="C405" s="204"/>
      <c r="D405" s="198" t="s">
        <v>191</v>
      </c>
      <c r="E405" s="205" t="s">
        <v>1</v>
      </c>
      <c r="F405" s="206" t="s">
        <v>428</v>
      </c>
      <c r="G405" s="204"/>
      <c r="H405" s="205" t="s">
        <v>1</v>
      </c>
      <c r="I405" s="207"/>
      <c r="J405" s="204"/>
      <c r="K405" s="204"/>
      <c r="L405" s="208"/>
      <c r="M405" s="209"/>
      <c r="N405" s="210"/>
      <c r="O405" s="210"/>
      <c r="P405" s="210"/>
      <c r="Q405" s="210"/>
      <c r="R405" s="210"/>
      <c r="S405" s="210"/>
      <c r="T405" s="211"/>
      <c r="AT405" s="212" t="s">
        <v>191</v>
      </c>
      <c r="AU405" s="212" t="s">
        <v>86</v>
      </c>
      <c r="AV405" s="12" t="s">
        <v>86</v>
      </c>
      <c r="AW405" s="12" t="s">
        <v>33</v>
      </c>
      <c r="AX405" s="12" t="s">
        <v>79</v>
      </c>
      <c r="AY405" s="212" t="s">
        <v>182</v>
      </c>
    </row>
    <row r="406" spans="1:65" s="13" customFormat="1" ht="11.25">
      <c r="B406" s="213"/>
      <c r="C406" s="214"/>
      <c r="D406" s="198" t="s">
        <v>191</v>
      </c>
      <c r="E406" s="215" t="s">
        <v>1</v>
      </c>
      <c r="F406" s="216" t="s">
        <v>429</v>
      </c>
      <c r="G406" s="214"/>
      <c r="H406" s="217">
        <v>80</v>
      </c>
      <c r="I406" s="218"/>
      <c r="J406" s="214"/>
      <c r="K406" s="214"/>
      <c r="L406" s="219"/>
      <c r="M406" s="220"/>
      <c r="N406" s="221"/>
      <c r="O406" s="221"/>
      <c r="P406" s="221"/>
      <c r="Q406" s="221"/>
      <c r="R406" s="221"/>
      <c r="S406" s="221"/>
      <c r="T406" s="222"/>
      <c r="AT406" s="223" t="s">
        <v>191</v>
      </c>
      <c r="AU406" s="223" t="s">
        <v>86</v>
      </c>
      <c r="AV406" s="13" t="s">
        <v>88</v>
      </c>
      <c r="AW406" s="13" t="s">
        <v>33</v>
      </c>
      <c r="AX406" s="13" t="s">
        <v>79</v>
      </c>
      <c r="AY406" s="223" t="s">
        <v>182</v>
      </c>
    </row>
    <row r="407" spans="1:65" s="12" customFormat="1" ht="11.25">
      <c r="B407" s="203"/>
      <c r="C407" s="204"/>
      <c r="D407" s="198" t="s">
        <v>191</v>
      </c>
      <c r="E407" s="205" t="s">
        <v>1</v>
      </c>
      <c r="F407" s="206" t="s">
        <v>430</v>
      </c>
      <c r="G407" s="204"/>
      <c r="H407" s="205" t="s">
        <v>1</v>
      </c>
      <c r="I407" s="207"/>
      <c r="J407" s="204"/>
      <c r="K407" s="204"/>
      <c r="L407" s="208"/>
      <c r="M407" s="209"/>
      <c r="N407" s="210"/>
      <c r="O407" s="210"/>
      <c r="P407" s="210"/>
      <c r="Q407" s="210"/>
      <c r="R407" s="210"/>
      <c r="S407" s="210"/>
      <c r="T407" s="211"/>
      <c r="AT407" s="212" t="s">
        <v>191</v>
      </c>
      <c r="AU407" s="212" t="s">
        <v>86</v>
      </c>
      <c r="AV407" s="12" t="s">
        <v>86</v>
      </c>
      <c r="AW407" s="12" t="s">
        <v>33</v>
      </c>
      <c r="AX407" s="12" t="s">
        <v>79</v>
      </c>
      <c r="AY407" s="212" t="s">
        <v>182</v>
      </c>
    </row>
    <row r="408" spans="1:65" s="13" customFormat="1" ht="11.25">
      <c r="B408" s="213"/>
      <c r="C408" s="214"/>
      <c r="D408" s="198" t="s">
        <v>191</v>
      </c>
      <c r="E408" s="215" t="s">
        <v>1</v>
      </c>
      <c r="F408" s="216" t="s">
        <v>431</v>
      </c>
      <c r="G408" s="214"/>
      <c r="H408" s="217">
        <v>126</v>
      </c>
      <c r="I408" s="218"/>
      <c r="J408" s="214"/>
      <c r="K408" s="214"/>
      <c r="L408" s="219"/>
      <c r="M408" s="220"/>
      <c r="N408" s="221"/>
      <c r="O408" s="221"/>
      <c r="P408" s="221"/>
      <c r="Q408" s="221"/>
      <c r="R408" s="221"/>
      <c r="S408" s="221"/>
      <c r="T408" s="222"/>
      <c r="AT408" s="223" t="s">
        <v>191</v>
      </c>
      <c r="AU408" s="223" t="s">
        <v>86</v>
      </c>
      <c r="AV408" s="13" t="s">
        <v>88</v>
      </c>
      <c r="AW408" s="13" t="s">
        <v>33</v>
      </c>
      <c r="AX408" s="13" t="s">
        <v>79</v>
      </c>
      <c r="AY408" s="223" t="s">
        <v>182</v>
      </c>
    </row>
    <row r="409" spans="1:65" s="12" customFormat="1" ht="11.25">
      <c r="B409" s="203"/>
      <c r="C409" s="204"/>
      <c r="D409" s="198" t="s">
        <v>191</v>
      </c>
      <c r="E409" s="205" t="s">
        <v>1</v>
      </c>
      <c r="F409" s="206" t="s">
        <v>432</v>
      </c>
      <c r="G409" s="204"/>
      <c r="H409" s="205" t="s">
        <v>1</v>
      </c>
      <c r="I409" s="207"/>
      <c r="J409" s="204"/>
      <c r="K409" s="204"/>
      <c r="L409" s="208"/>
      <c r="M409" s="209"/>
      <c r="N409" s="210"/>
      <c r="O409" s="210"/>
      <c r="P409" s="210"/>
      <c r="Q409" s="210"/>
      <c r="R409" s="210"/>
      <c r="S409" s="210"/>
      <c r="T409" s="211"/>
      <c r="AT409" s="212" t="s">
        <v>191</v>
      </c>
      <c r="AU409" s="212" t="s">
        <v>86</v>
      </c>
      <c r="AV409" s="12" t="s">
        <v>86</v>
      </c>
      <c r="AW409" s="12" t="s">
        <v>33</v>
      </c>
      <c r="AX409" s="12" t="s">
        <v>79</v>
      </c>
      <c r="AY409" s="212" t="s">
        <v>182</v>
      </c>
    </row>
    <row r="410" spans="1:65" s="13" customFormat="1" ht="11.25">
      <c r="B410" s="213"/>
      <c r="C410" s="214"/>
      <c r="D410" s="198" t="s">
        <v>191</v>
      </c>
      <c r="E410" s="215" t="s">
        <v>1</v>
      </c>
      <c r="F410" s="216" t="s">
        <v>433</v>
      </c>
      <c r="G410" s="214"/>
      <c r="H410" s="217">
        <v>181</v>
      </c>
      <c r="I410" s="218"/>
      <c r="J410" s="214"/>
      <c r="K410" s="214"/>
      <c r="L410" s="219"/>
      <c r="M410" s="220"/>
      <c r="N410" s="221"/>
      <c r="O410" s="221"/>
      <c r="P410" s="221"/>
      <c r="Q410" s="221"/>
      <c r="R410" s="221"/>
      <c r="S410" s="221"/>
      <c r="T410" s="222"/>
      <c r="AT410" s="223" t="s">
        <v>191</v>
      </c>
      <c r="AU410" s="223" t="s">
        <v>86</v>
      </c>
      <c r="AV410" s="13" t="s">
        <v>88</v>
      </c>
      <c r="AW410" s="13" t="s">
        <v>33</v>
      </c>
      <c r="AX410" s="13" t="s">
        <v>79</v>
      </c>
      <c r="AY410" s="223" t="s">
        <v>182</v>
      </c>
    </row>
    <row r="411" spans="1:65" s="12" customFormat="1" ht="11.25">
      <c r="B411" s="203"/>
      <c r="C411" s="204"/>
      <c r="D411" s="198" t="s">
        <v>191</v>
      </c>
      <c r="E411" s="205" t="s">
        <v>1</v>
      </c>
      <c r="F411" s="206" t="s">
        <v>291</v>
      </c>
      <c r="G411" s="204"/>
      <c r="H411" s="205" t="s">
        <v>1</v>
      </c>
      <c r="I411" s="207"/>
      <c r="J411" s="204"/>
      <c r="K411" s="204"/>
      <c r="L411" s="208"/>
      <c r="M411" s="209"/>
      <c r="N411" s="210"/>
      <c r="O411" s="210"/>
      <c r="P411" s="210"/>
      <c r="Q411" s="210"/>
      <c r="R411" s="210"/>
      <c r="S411" s="210"/>
      <c r="T411" s="211"/>
      <c r="AT411" s="212" t="s">
        <v>191</v>
      </c>
      <c r="AU411" s="212" t="s">
        <v>86</v>
      </c>
      <c r="AV411" s="12" t="s">
        <v>86</v>
      </c>
      <c r="AW411" s="12" t="s">
        <v>33</v>
      </c>
      <c r="AX411" s="12" t="s">
        <v>79</v>
      </c>
      <c r="AY411" s="212" t="s">
        <v>182</v>
      </c>
    </row>
    <row r="412" spans="1:65" s="13" customFormat="1" ht="11.25">
      <c r="B412" s="213"/>
      <c r="C412" s="214"/>
      <c r="D412" s="198" t="s">
        <v>191</v>
      </c>
      <c r="E412" s="215" t="s">
        <v>1</v>
      </c>
      <c r="F412" s="216" t="s">
        <v>434</v>
      </c>
      <c r="G412" s="214"/>
      <c r="H412" s="217">
        <v>29</v>
      </c>
      <c r="I412" s="218"/>
      <c r="J412" s="214"/>
      <c r="K412" s="214"/>
      <c r="L412" s="219"/>
      <c r="M412" s="220"/>
      <c r="N412" s="221"/>
      <c r="O412" s="221"/>
      <c r="P412" s="221"/>
      <c r="Q412" s="221"/>
      <c r="R412" s="221"/>
      <c r="S412" s="221"/>
      <c r="T412" s="222"/>
      <c r="AT412" s="223" t="s">
        <v>191</v>
      </c>
      <c r="AU412" s="223" t="s">
        <v>86</v>
      </c>
      <c r="AV412" s="13" t="s">
        <v>88</v>
      </c>
      <c r="AW412" s="13" t="s">
        <v>33</v>
      </c>
      <c r="AX412" s="13" t="s">
        <v>79</v>
      </c>
      <c r="AY412" s="223" t="s">
        <v>182</v>
      </c>
    </row>
    <row r="413" spans="1:65" s="12" customFormat="1" ht="11.25">
      <c r="B413" s="203"/>
      <c r="C413" s="204"/>
      <c r="D413" s="198" t="s">
        <v>191</v>
      </c>
      <c r="E413" s="205" t="s">
        <v>1</v>
      </c>
      <c r="F413" s="206" t="s">
        <v>435</v>
      </c>
      <c r="G413" s="204"/>
      <c r="H413" s="205" t="s">
        <v>1</v>
      </c>
      <c r="I413" s="207"/>
      <c r="J413" s="204"/>
      <c r="K413" s="204"/>
      <c r="L413" s="208"/>
      <c r="M413" s="209"/>
      <c r="N413" s="210"/>
      <c r="O413" s="210"/>
      <c r="P413" s="210"/>
      <c r="Q413" s="210"/>
      <c r="R413" s="210"/>
      <c r="S413" s="210"/>
      <c r="T413" s="211"/>
      <c r="AT413" s="212" t="s">
        <v>191</v>
      </c>
      <c r="AU413" s="212" t="s">
        <v>86</v>
      </c>
      <c r="AV413" s="12" t="s">
        <v>86</v>
      </c>
      <c r="AW413" s="12" t="s">
        <v>33</v>
      </c>
      <c r="AX413" s="12" t="s">
        <v>79</v>
      </c>
      <c r="AY413" s="212" t="s">
        <v>182</v>
      </c>
    </row>
    <row r="414" spans="1:65" s="13" customFormat="1" ht="11.25">
      <c r="B414" s="213"/>
      <c r="C414" s="214"/>
      <c r="D414" s="198" t="s">
        <v>191</v>
      </c>
      <c r="E414" s="215" t="s">
        <v>1</v>
      </c>
      <c r="F414" s="216" t="s">
        <v>436</v>
      </c>
      <c r="G414" s="214"/>
      <c r="H414" s="217">
        <v>124</v>
      </c>
      <c r="I414" s="218"/>
      <c r="J414" s="214"/>
      <c r="K414" s="214"/>
      <c r="L414" s="219"/>
      <c r="M414" s="220"/>
      <c r="N414" s="221"/>
      <c r="O414" s="221"/>
      <c r="P414" s="221"/>
      <c r="Q414" s="221"/>
      <c r="R414" s="221"/>
      <c r="S414" s="221"/>
      <c r="T414" s="222"/>
      <c r="AT414" s="223" t="s">
        <v>191</v>
      </c>
      <c r="AU414" s="223" t="s">
        <v>86</v>
      </c>
      <c r="AV414" s="13" t="s">
        <v>88</v>
      </c>
      <c r="AW414" s="13" t="s">
        <v>33</v>
      </c>
      <c r="AX414" s="13" t="s">
        <v>79</v>
      </c>
      <c r="AY414" s="223" t="s">
        <v>182</v>
      </c>
    </row>
    <row r="415" spans="1:65" s="12" customFormat="1" ht="11.25">
      <c r="B415" s="203"/>
      <c r="C415" s="204"/>
      <c r="D415" s="198" t="s">
        <v>191</v>
      </c>
      <c r="E415" s="205" t="s">
        <v>1</v>
      </c>
      <c r="F415" s="206" t="s">
        <v>294</v>
      </c>
      <c r="G415" s="204"/>
      <c r="H415" s="205" t="s">
        <v>1</v>
      </c>
      <c r="I415" s="207"/>
      <c r="J415" s="204"/>
      <c r="K415" s="204"/>
      <c r="L415" s="208"/>
      <c r="M415" s="209"/>
      <c r="N415" s="210"/>
      <c r="O415" s="210"/>
      <c r="P415" s="210"/>
      <c r="Q415" s="210"/>
      <c r="R415" s="210"/>
      <c r="S415" s="210"/>
      <c r="T415" s="211"/>
      <c r="AT415" s="212" t="s">
        <v>191</v>
      </c>
      <c r="AU415" s="212" t="s">
        <v>86</v>
      </c>
      <c r="AV415" s="12" t="s">
        <v>86</v>
      </c>
      <c r="AW415" s="12" t="s">
        <v>33</v>
      </c>
      <c r="AX415" s="12" t="s">
        <v>79</v>
      </c>
      <c r="AY415" s="212" t="s">
        <v>182</v>
      </c>
    </row>
    <row r="416" spans="1:65" s="13" customFormat="1" ht="11.25">
      <c r="B416" s="213"/>
      <c r="C416" s="214"/>
      <c r="D416" s="198" t="s">
        <v>191</v>
      </c>
      <c r="E416" s="215" t="s">
        <v>1</v>
      </c>
      <c r="F416" s="216" t="s">
        <v>437</v>
      </c>
      <c r="G416" s="214"/>
      <c r="H416" s="217">
        <v>22</v>
      </c>
      <c r="I416" s="218"/>
      <c r="J416" s="214"/>
      <c r="K416" s="214"/>
      <c r="L416" s="219"/>
      <c r="M416" s="220"/>
      <c r="N416" s="221"/>
      <c r="O416" s="221"/>
      <c r="P416" s="221"/>
      <c r="Q416" s="221"/>
      <c r="R416" s="221"/>
      <c r="S416" s="221"/>
      <c r="T416" s="222"/>
      <c r="AT416" s="223" t="s">
        <v>191</v>
      </c>
      <c r="AU416" s="223" t="s">
        <v>86</v>
      </c>
      <c r="AV416" s="13" t="s">
        <v>88</v>
      </c>
      <c r="AW416" s="13" t="s">
        <v>33</v>
      </c>
      <c r="AX416" s="13" t="s">
        <v>79</v>
      </c>
      <c r="AY416" s="223" t="s">
        <v>182</v>
      </c>
    </row>
    <row r="417" spans="1:65" s="12" customFormat="1" ht="11.25">
      <c r="B417" s="203"/>
      <c r="C417" s="204"/>
      <c r="D417" s="198" t="s">
        <v>191</v>
      </c>
      <c r="E417" s="205" t="s">
        <v>1</v>
      </c>
      <c r="F417" s="206" t="s">
        <v>264</v>
      </c>
      <c r="G417" s="204"/>
      <c r="H417" s="205" t="s">
        <v>1</v>
      </c>
      <c r="I417" s="207"/>
      <c r="J417" s="204"/>
      <c r="K417" s="204"/>
      <c r="L417" s="208"/>
      <c r="M417" s="209"/>
      <c r="N417" s="210"/>
      <c r="O417" s="210"/>
      <c r="P417" s="210"/>
      <c r="Q417" s="210"/>
      <c r="R417" s="210"/>
      <c r="S417" s="210"/>
      <c r="T417" s="211"/>
      <c r="AT417" s="212" t="s">
        <v>191</v>
      </c>
      <c r="AU417" s="212" t="s">
        <v>86</v>
      </c>
      <c r="AV417" s="12" t="s">
        <v>86</v>
      </c>
      <c r="AW417" s="12" t="s">
        <v>33</v>
      </c>
      <c r="AX417" s="12" t="s">
        <v>79</v>
      </c>
      <c r="AY417" s="212" t="s">
        <v>182</v>
      </c>
    </row>
    <row r="418" spans="1:65" s="13" customFormat="1" ht="11.25">
      <c r="B418" s="213"/>
      <c r="C418" s="214"/>
      <c r="D418" s="198" t="s">
        <v>191</v>
      </c>
      <c r="E418" s="215" t="s">
        <v>1</v>
      </c>
      <c r="F418" s="216" t="s">
        <v>438</v>
      </c>
      <c r="G418" s="214"/>
      <c r="H418" s="217">
        <v>381</v>
      </c>
      <c r="I418" s="218"/>
      <c r="J418" s="214"/>
      <c r="K418" s="214"/>
      <c r="L418" s="219"/>
      <c r="M418" s="220"/>
      <c r="N418" s="221"/>
      <c r="O418" s="221"/>
      <c r="P418" s="221"/>
      <c r="Q418" s="221"/>
      <c r="R418" s="221"/>
      <c r="S418" s="221"/>
      <c r="T418" s="222"/>
      <c r="AT418" s="223" t="s">
        <v>191</v>
      </c>
      <c r="AU418" s="223" t="s">
        <v>86</v>
      </c>
      <c r="AV418" s="13" t="s">
        <v>88</v>
      </c>
      <c r="AW418" s="13" t="s">
        <v>33</v>
      </c>
      <c r="AX418" s="13" t="s">
        <v>79</v>
      </c>
      <c r="AY418" s="223" t="s">
        <v>182</v>
      </c>
    </row>
    <row r="419" spans="1:65" s="14" customFormat="1" ht="11.25">
      <c r="B419" s="224"/>
      <c r="C419" s="225"/>
      <c r="D419" s="198" t="s">
        <v>191</v>
      </c>
      <c r="E419" s="226" t="s">
        <v>1</v>
      </c>
      <c r="F419" s="227" t="s">
        <v>298</v>
      </c>
      <c r="G419" s="225"/>
      <c r="H419" s="228">
        <v>943</v>
      </c>
      <c r="I419" s="229"/>
      <c r="J419" s="225"/>
      <c r="K419" s="225"/>
      <c r="L419" s="230"/>
      <c r="M419" s="231"/>
      <c r="N419" s="232"/>
      <c r="O419" s="232"/>
      <c r="P419" s="232"/>
      <c r="Q419" s="232"/>
      <c r="R419" s="232"/>
      <c r="S419" s="232"/>
      <c r="T419" s="233"/>
      <c r="AT419" s="234" t="s">
        <v>191</v>
      </c>
      <c r="AU419" s="234" t="s">
        <v>86</v>
      </c>
      <c r="AV419" s="14" t="s">
        <v>187</v>
      </c>
      <c r="AW419" s="14" t="s">
        <v>33</v>
      </c>
      <c r="AX419" s="14" t="s">
        <v>86</v>
      </c>
      <c r="AY419" s="234" t="s">
        <v>182</v>
      </c>
    </row>
    <row r="420" spans="1:65" s="11" customFormat="1" ht="25.9" customHeight="1">
      <c r="B420" s="171"/>
      <c r="C420" s="172"/>
      <c r="D420" s="173" t="s">
        <v>78</v>
      </c>
      <c r="E420" s="174" t="s">
        <v>187</v>
      </c>
      <c r="F420" s="174" t="s">
        <v>439</v>
      </c>
      <c r="G420" s="172"/>
      <c r="H420" s="172"/>
      <c r="I420" s="175"/>
      <c r="J420" s="176">
        <f>BK420</f>
        <v>0</v>
      </c>
      <c r="K420" s="172"/>
      <c r="L420" s="177"/>
      <c r="M420" s="178"/>
      <c r="N420" s="179"/>
      <c r="O420" s="179"/>
      <c r="P420" s="180">
        <f>SUM(P421:P443)</f>
        <v>0</v>
      </c>
      <c r="Q420" s="179"/>
      <c r="R420" s="180">
        <f>SUM(R421:R443)</f>
        <v>0.2596</v>
      </c>
      <c r="S420" s="179"/>
      <c r="T420" s="181">
        <f>SUM(T421:T443)</f>
        <v>0</v>
      </c>
      <c r="AR420" s="182" t="s">
        <v>86</v>
      </c>
      <c r="AT420" s="183" t="s">
        <v>78</v>
      </c>
      <c r="AU420" s="183" t="s">
        <v>79</v>
      </c>
      <c r="AY420" s="182" t="s">
        <v>182</v>
      </c>
      <c r="BK420" s="184">
        <f>SUM(BK421:BK443)</f>
        <v>0</v>
      </c>
    </row>
    <row r="421" spans="1:65" s="2" customFormat="1" ht="24.2" customHeight="1">
      <c r="A421" s="34"/>
      <c r="B421" s="35"/>
      <c r="C421" s="185" t="s">
        <v>440</v>
      </c>
      <c r="D421" s="185" t="s">
        <v>183</v>
      </c>
      <c r="E421" s="186" t="s">
        <v>441</v>
      </c>
      <c r="F421" s="187" t="s">
        <v>442</v>
      </c>
      <c r="G421" s="188" t="s">
        <v>135</v>
      </c>
      <c r="H421" s="189">
        <v>122.47499999999999</v>
      </c>
      <c r="I421" s="190"/>
      <c r="J421" s="191">
        <f>ROUND(I421*H421,2)</f>
        <v>0</v>
      </c>
      <c r="K421" s="187" t="s">
        <v>186</v>
      </c>
      <c r="L421" s="39"/>
      <c r="M421" s="192" t="s">
        <v>1</v>
      </c>
      <c r="N421" s="193" t="s">
        <v>44</v>
      </c>
      <c r="O421" s="71"/>
      <c r="P421" s="194">
        <f>O421*H421</f>
        <v>0</v>
      </c>
      <c r="Q421" s="194">
        <v>0</v>
      </c>
      <c r="R421" s="194">
        <f>Q421*H421</f>
        <v>0</v>
      </c>
      <c r="S421" s="194">
        <v>0</v>
      </c>
      <c r="T421" s="195">
        <f>S421*H421</f>
        <v>0</v>
      </c>
      <c r="U421" s="34"/>
      <c r="V421" s="34"/>
      <c r="W421" s="34"/>
      <c r="X421" s="34"/>
      <c r="Y421" s="34"/>
      <c r="Z421" s="34"/>
      <c r="AA421" s="34"/>
      <c r="AB421" s="34"/>
      <c r="AC421" s="34"/>
      <c r="AD421" s="34"/>
      <c r="AE421" s="34"/>
      <c r="AR421" s="196" t="s">
        <v>187</v>
      </c>
      <c r="AT421" s="196" t="s">
        <v>183</v>
      </c>
      <c r="AU421" s="196" t="s">
        <v>86</v>
      </c>
      <c r="AY421" s="17" t="s">
        <v>182</v>
      </c>
      <c r="BE421" s="197">
        <f>IF(N421="základní",J421,0)</f>
        <v>0</v>
      </c>
      <c r="BF421" s="197">
        <f>IF(N421="snížená",J421,0)</f>
        <v>0</v>
      </c>
      <c r="BG421" s="197">
        <f>IF(N421="zákl. přenesená",J421,0)</f>
        <v>0</v>
      </c>
      <c r="BH421" s="197">
        <f>IF(N421="sníž. přenesená",J421,0)</f>
        <v>0</v>
      </c>
      <c r="BI421" s="197">
        <f>IF(N421="nulová",J421,0)</f>
        <v>0</v>
      </c>
      <c r="BJ421" s="17" t="s">
        <v>86</v>
      </c>
      <c r="BK421" s="197">
        <f>ROUND(I421*H421,2)</f>
        <v>0</v>
      </c>
      <c r="BL421" s="17" t="s">
        <v>187</v>
      </c>
      <c r="BM421" s="196" t="s">
        <v>443</v>
      </c>
    </row>
    <row r="422" spans="1:65" s="2" customFormat="1" ht="39">
      <c r="A422" s="34"/>
      <c r="B422" s="35"/>
      <c r="C422" s="36"/>
      <c r="D422" s="198" t="s">
        <v>189</v>
      </c>
      <c r="E422" s="36"/>
      <c r="F422" s="199" t="s">
        <v>444</v>
      </c>
      <c r="G422" s="36"/>
      <c r="H422" s="36"/>
      <c r="I422" s="200"/>
      <c r="J422" s="36"/>
      <c r="K422" s="36"/>
      <c r="L422" s="39"/>
      <c r="M422" s="201"/>
      <c r="N422" s="202"/>
      <c r="O422" s="71"/>
      <c r="P422" s="71"/>
      <c r="Q422" s="71"/>
      <c r="R422" s="71"/>
      <c r="S422" s="71"/>
      <c r="T422" s="72"/>
      <c r="U422" s="34"/>
      <c r="V422" s="34"/>
      <c r="W422" s="34"/>
      <c r="X422" s="34"/>
      <c r="Y422" s="34"/>
      <c r="Z422" s="34"/>
      <c r="AA422" s="34"/>
      <c r="AB422" s="34"/>
      <c r="AC422" s="34"/>
      <c r="AD422" s="34"/>
      <c r="AE422" s="34"/>
      <c r="AT422" s="17" t="s">
        <v>189</v>
      </c>
      <c r="AU422" s="17" t="s">
        <v>86</v>
      </c>
    </row>
    <row r="423" spans="1:65" s="12" customFormat="1" ht="11.25">
      <c r="B423" s="203"/>
      <c r="C423" s="204"/>
      <c r="D423" s="198" t="s">
        <v>191</v>
      </c>
      <c r="E423" s="205" t="s">
        <v>1</v>
      </c>
      <c r="F423" s="206" t="s">
        <v>381</v>
      </c>
      <c r="G423" s="204"/>
      <c r="H423" s="205" t="s">
        <v>1</v>
      </c>
      <c r="I423" s="207"/>
      <c r="J423" s="204"/>
      <c r="K423" s="204"/>
      <c r="L423" s="208"/>
      <c r="M423" s="209"/>
      <c r="N423" s="210"/>
      <c r="O423" s="210"/>
      <c r="P423" s="210"/>
      <c r="Q423" s="210"/>
      <c r="R423" s="210"/>
      <c r="S423" s="210"/>
      <c r="T423" s="211"/>
      <c r="AT423" s="212" t="s">
        <v>191</v>
      </c>
      <c r="AU423" s="212" t="s">
        <v>86</v>
      </c>
      <c r="AV423" s="12" t="s">
        <v>86</v>
      </c>
      <c r="AW423" s="12" t="s">
        <v>33</v>
      </c>
      <c r="AX423" s="12" t="s">
        <v>79</v>
      </c>
      <c r="AY423" s="212" t="s">
        <v>182</v>
      </c>
    </row>
    <row r="424" spans="1:65" s="13" customFormat="1" ht="11.25">
      <c r="B424" s="213"/>
      <c r="C424" s="214"/>
      <c r="D424" s="198" t="s">
        <v>191</v>
      </c>
      <c r="E424" s="215" t="s">
        <v>1</v>
      </c>
      <c r="F424" s="216" t="s">
        <v>445</v>
      </c>
      <c r="G424" s="214"/>
      <c r="H424" s="217">
        <v>31.995000000000001</v>
      </c>
      <c r="I424" s="218"/>
      <c r="J424" s="214"/>
      <c r="K424" s="214"/>
      <c r="L424" s="219"/>
      <c r="M424" s="220"/>
      <c r="N424" s="221"/>
      <c r="O424" s="221"/>
      <c r="P424" s="221"/>
      <c r="Q424" s="221"/>
      <c r="R424" s="221"/>
      <c r="S424" s="221"/>
      <c r="T424" s="222"/>
      <c r="AT424" s="223" t="s">
        <v>191</v>
      </c>
      <c r="AU424" s="223" t="s">
        <v>86</v>
      </c>
      <c r="AV424" s="13" t="s">
        <v>88</v>
      </c>
      <c r="AW424" s="13" t="s">
        <v>33</v>
      </c>
      <c r="AX424" s="13" t="s">
        <v>79</v>
      </c>
      <c r="AY424" s="223" t="s">
        <v>182</v>
      </c>
    </row>
    <row r="425" spans="1:65" s="12" customFormat="1" ht="11.25">
      <c r="B425" s="203"/>
      <c r="C425" s="204"/>
      <c r="D425" s="198" t="s">
        <v>191</v>
      </c>
      <c r="E425" s="205" t="s">
        <v>1</v>
      </c>
      <c r="F425" s="206" t="s">
        <v>383</v>
      </c>
      <c r="G425" s="204"/>
      <c r="H425" s="205" t="s">
        <v>1</v>
      </c>
      <c r="I425" s="207"/>
      <c r="J425" s="204"/>
      <c r="K425" s="204"/>
      <c r="L425" s="208"/>
      <c r="M425" s="209"/>
      <c r="N425" s="210"/>
      <c r="O425" s="210"/>
      <c r="P425" s="210"/>
      <c r="Q425" s="210"/>
      <c r="R425" s="210"/>
      <c r="S425" s="210"/>
      <c r="T425" s="211"/>
      <c r="AT425" s="212" t="s">
        <v>191</v>
      </c>
      <c r="AU425" s="212" t="s">
        <v>86</v>
      </c>
      <c r="AV425" s="12" t="s">
        <v>86</v>
      </c>
      <c r="AW425" s="12" t="s">
        <v>33</v>
      </c>
      <c r="AX425" s="12" t="s">
        <v>79</v>
      </c>
      <c r="AY425" s="212" t="s">
        <v>182</v>
      </c>
    </row>
    <row r="426" spans="1:65" s="13" customFormat="1" ht="11.25">
      <c r="B426" s="213"/>
      <c r="C426" s="214"/>
      <c r="D426" s="198" t="s">
        <v>191</v>
      </c>
      <c r="E426" s="215" t="s">
        <v>1</v>
      </c>
      <c r="F426" s="216" t="s">
        <v>446</v>
      </c>
      <c r="G426" s="214"/>
      <c r="H426" s="217">
        <v>27.6</v>
      </c>
      <c r="I426" s="218"/>
      <c r="J426" s="214"/>
      <c r="K426" s="214"/>
      <c r="L426" s="219"/>
      <c r="M426" s="220"/>
      <c r="N426" s="221"/>
      <c r="O426" s="221"/>
      <c r="P426" s="221"/>
      <c r="Q426" s="221"/>
      <c r="R426" s="221"/>
      <c r="S426" s="221"/>
      <c r="T426" s="222"/>
      <c r="AT426" s="223" t="s">
        <v>191</v>
      </c>
      <c r="AU426" s="223" t="s">
        <v>86</v>
      </c>
      <c r="AV426" s="13" t="s">
        <v>88</v>
      </c>
      <c r="AW426" s="13" t="s">
        <v>33</v>
      </c>
      <c r="AX426" s="13" t="s">
        <v>79</v>
      </c>
      <c r="AY426" s="223" t="s">
        <v>182</v>
      </c>
    </row>
    <row r="427" spans="1:65" s="12" customFormat="1" ht="11.25">
      <c r="B427" s="203"/>
      <c r="C427" s="204"/>
      <c r="D427" s="198" t="s">
        <v>191</v>
      </c>
      <c r="E427" s="205" t="s">
        <v>1</v>
      </c>
      <c r="F427" s="206" t="s">
        <v>385</v>
      </c>
      <c r="G427" s="204"/>
      <c r="H427" s="205" t="s">
        <v>1</v>
      </c>
      <c r="I427" s="207"/>
      <c r="J427" s="204"/>
      <c r="K427" s="204"/>
      <c r="L427" s="208"/>
      <c r="M427" s="209"/>
      <c r="N427" s="210"/>
      <c r="O427" s="210"/>
      <c r="P427" s="210"/>
      <c r="Q427" s="210"/>
      <c r="R427" s="210"/>
      <c r="S427" s="210"/>
      <c r="T427" s="211"/>
      <c r="AT427" s="212" t="s">
        <v>191</v>
      </c>
      <c r="AU427" s="212" t="s">
        <v>86</v>
      </c>
      <c r="AV427" s="12" t="s">
        <v>86</v>
      </c>
      <c r="AW427" s="12" t="s">
        <v>33</v>
      </c>
      <c r="AX427" s="12" t="s">
        <v>79</v>
      </c>
      <c r="AY427" s="212" t="s">
        <v>182</v>
      </c>
    </row>
    <row r="428" spans="1:65" s="13" customFormat="1" ht="11.25">
      <c r="B428" s="213"/>
      <c r="C428" s="214"/>
      <c r="D428" s="198" t="s">
        <v>191</v>
      </c>
      <c r="E428" s="215" t="s">
        <v>1</v>
      </c>
      <c r="F428" s="216" t="s">
        <v>447</v>
      </c>
      <c r="G428" s="214"/>
      <c r="H428" s="217">
        <v>28.32</v>
      </c>
      <c r="I428" s="218"/>
      <c r="J428" s="214"/>
      <c r="K428" s="214"/>
      <c r="L428" s="219"/>
      <c r="M428" s="220"/>
      <c r="N428" s="221"/>
      <c r="O428" s="221"/>
      <c r="P428" s="221"/>
      <c r="Q428" s="221"/>
      <c r="R428" s="221"/>
      <c r="S428" s="221"/>
      <c r="T428" s="222"/>
      <c r="AT428" s="223" t="s">
        <v>191</v>
      </c>
      <c r="AU428" s="223" t="s">
        <v>86</v>
      </c>
      <c r="AV428" s="13" t="s">
        <v>88</v>
      </c>
      <c r="AW428" s="13" t="s">
        <v>33</v>
      </c>
      <c r="AX428" s="13" t="s">
        <v>79</v>
      </c>
      <c r="AY428" s="223" t="s">
        <v>182</v>
      </c>
    </row>
    <row r="429" spans="1:65" s="13" customFormat="1" ht="11.25">
      <c r="B429" s="213"/>
      <c r="C429" s="214"/>
      <c r="D429" s="198" t="s">
        <v>191</v>
      </c>
      <c r="E429" s="215" t="s">
        <v>1</v>
      </c>
      <c r="F429" s="216" t="s">
        <v>448</v>
      </c>
      <c r="G429" s="214"/>
      <c r="H429" s="217">
        <v>10.32</v>
      </c>
      <c r="I429" s="218"/>
      <c r="J429" s="214"/>
      <c r="K429" s="214"/>
      <c r="L429" s="219"/>
      <c r="M429" s="220"/>
      <c r="N429" s="221"/>
      <c r="O429" s="221"/>
      <c r="P429" s="221"/>
      <c r="Q429" s="221"/>
      <c r="R429" s="221"/>
      <c r="S429" s="221"/>
      <c r="T429" s="222"/>
      <c r="AT429" s="223" t="s">
        <v>191</v>
      </c>
      <c r="AU429" s="223" t="s">
        <v>86</v>
      </c>
      <c r="AV429" s="13" t="s">
        <v>88</v>
      </c>
      <c r="AW429" s="13" t="s">
        <v>33</v>
      </c>
      <c r="AX429" s="13" t="s">
        <v>79</v>
      </c>
      <c r="AY429" s="223" t="s">
        <v>182</v>
      </c>
    </row>
    <row r="430" spans="1:65" s="12" customFormat="1" ht="11.25">
      <c r="B430" s="203"/>
      <c r="C430" s="204"/>
      <c r="D430" s="198" t="s">
        <v>191</v>
      </c>
      <c r="E430" s="205" t="s">
        <v>1</v>
      </c>
      <c r="F430" s="206" t="s">
        <v>387</v>
      </c>
      <c r="G430" s="204"/>
      <c r="H430" s="205" t="s">
        <v>1</v>
      </c>
      <c r="I430" s="207"/>
      <c r="J430" s="204"/>
      <c r="K430" s="204"/>
      <c r="L430" s="208"/>
      <c r="M430" s="209"/>
      <c r="N430" s="210"/>
      <c r="O430" s="210"/>
      <c r="P430" s="210"/>
      <c r="Q430" s="210"/>
      <c r="R430" s="210"/>
      <c r="S430" s="210"/>
      <c r="T430" s="211"/>
      <c r="AT430" s="212" t="s">
        <v>191</v>
      </c>
      <c r="AU430" s="212" t="s">
        <v>86</v>
      </c>
      <c r="AV430" s="12" t="s">
        <v>86</v>
      </c>
      <c r="AW430" s="12" t="s">
        <v>33</v>
      </c>
      <c r="AX430" s="12" t="s">
        <v>79</v>
      </c>
      <c r="AY430" s="212" t="s">
        <v>182</v>
      </c>
    </row>
    <row r="431" spans="1:65" s="13" customFormat="1" ht="11.25">
      <c r="B431" s="213"/>
      <c r="C431" s="214"/>
      <c r="D431" s="198" t="s">
        <v>191</v>
      </c>
      <c r="E431" s="215" t="s">
        <v>1</v>
      </c>
      <c r="F431" s="216" t="s">
        <v>449</v>
      </c>
      <c r="G431" s="214"/>
      <c r="H431" s="217">
        <v>24.24</v>
      </c>
      <c r="I431" s="218"/>
      <c r="J431" s="214"/>
      <c r="K431" s="214"/>
      <c r="L431" s="219"/>
      <c r="M431" s="220"/>
      <c r="N431" s="221"/>
      <c r="O431" s="221"/>
      <c r="P431" s="221"/>
      <c r="Q431" s="221"/>
      <c r="R431" s="221"/>
      <c r="S431" s="221"/>
      <c r="T431" s="222"/>
      <c r="AT431" s="223" t="s">
        <v>191</v>
      </c>
      <c r="AU431" s="223" t="s">
        <v>86</v>
      </c>
      <c r="AV431" s="13" t="s">
        <v>88</v>
      </c>
      <c r="AW431" s="13" t="s">
        <v>33</v>
      </c>
      <c r="AX431" s="13" t="s">
        <v>79</v>
      </c>
      <c r="AY431" s="223" t="s">
        <v>182</v>
      </c>
    </row>
    <row r="432" spans="1:65" s="14" customFormat="1" ht="11.25">
      <c r="B432" s="224"/>
      <c r="C432" s="225"/>
      <c r="D432" s="198" t="s">
        <v>191</v>
      </c>
      <c r="E432" s="226" t="s">
        <v>144</v>
      </c>
      <c r="F432" s="227" t="s">
        <v>298</v>
      </c>
      <c r="G432" s="225"/>
      <c r="H432" s="228">
        <v>122.47499999999998</v>
      </c>
      <c r="I432" s="229"/>
      <c r="J432" s="225"/>
      <c r="K432" s="225"/>
      <c r="L432" s="230"/>
      <c r="M432" s="231"/>
      <c r="N432" s="232"/>
      <c r="O432" s="232"/>
      <c r="P432" s="232"/>
      <c r="Q432" s="232"/>
      <c r="R432" s="232"/>
      <c r="S432" s="232"/>
      <c r="T432" s="233"/>
      <c r="AT432" s="234" t="s">
        <v>191</v>
      </c>
      <c r="AU432" s="234" t="s">
        <v>86</v>
      </c>
      <c r="AV432" s="14" t="s">
        <v>187</v>
      </c>
      <c r="AW432" s="14" t="s">
        <v>33</v>
      </c>
      <c r="AX432" s="14" t="s">
        <v>86</v>
      </c>
      <c r="AY432" s="234" t="s">
        <v>182</v>
      </c>
    </row>
    <row r="433" spans="1:65" s="2" customFormat="1" ht="24.2" customHeight="1">
      <c r="A433" s="34"/>
      <c r="B433" s="35"/>
      <c r="C433" s="185" t="s">
        <v>450</v>
      </c>
      <c r="D433" s="185" t="s">
        <v>183</v>
      </c>
      <c r="E433" s="186" t="s">
        <v>451</v>
      </c>
      <c r="F433" s="187" t="s">
        <v>452</v>
      </c>
      <c r="G433" s="188" t="s">
        <v>453</v>
      </c>
      <c r="H433" s="189">
        <v>6</v>
      </c>
      <c r="I433" s="190"/>
      <c r="J433" s="191">
        <f>ROUND(I433*H433,2)</f>
        <v>0</v>
      </c>
      <c r="K433" s="187" t="s">
        <v>186</v>
      </c>
      <c r="L433" s="39"/>
      <c r="M433" s="192" t="s">
        <v>1</v>
      </c>
      <c r="N433" s="193" t="s">
        <v>44</v>
      </c>
      <c r="O433" s="71"/>
      <c r="P433" s="194">
        <f>O433*H433</f>
        <v>0</v>
      </c>
      <c r="Q433" s="194">
        <v>6.6E-3</v>
      </c>
      <c r="R433" s="194">
        <f>Q433*H433</f>
        <v>3.9599999999999996E-2</v>
      </c>
      <c r="S433" s="194">
        <v>0</v>
      </c>
      <c r="T433" s="195">
        <f>S433*H433</f>
        <v>0</v>
      </c>
      <c r="U433" s="34"/>
      <c r="V433" s="34"/>
      <c r="W433" s="34"/>
      <c r="X433" s="34"/>
      <c r="Y433" s="34"/>
      <c r="Z433" s="34"/>
      <c r="AA433" s="34"/>
      <c r="AB433" s="34"/>
      <c r="AC433" s="34"/>
      <c r="AD433" s="34"/>
      <c r="AE433" s="34"/>
      <c r="AR433" s="196" t="s">
        <v>187</v>
      </c>
      <c r="AT433" s="196" t="s">
        <v>183</v>
      </c>
      <c r="AU433" s="196" t="s">
        <v>86</v>
      </c>
      <c r="AY433" s="17" t="s">
        <v>182</v>
      </c>
      <c r="BE433" s="197">
        <f>IF(N433="základní",J433,0)</f>
        <v>0</v>
      </c>
      <c r="BF433" s="197">
        <f>IF(N433="snížená",J433,0)</f>
        <v>0</v>
      </c>
      <c r="BG433" s="197">
        <f>IF(N433="zákl. přenesená",J433,0)</f>
        <v>0</v>
      </c>
      <c r="BH433" s="197">
        <f>IF(N433="sníž. přenesená",J433,0)</f>
        <v>0</v>
      </c>
      <c r="BI433" s="197">
        <f>IF(N433="nulová",J433,0)</f>
        <v>0</v>
      </c>
      <c r="BJ433" s="17" t="s">
        <v>86</v>
      </c>
      <c r="BK433" s="197">
        <f>ROUND(I433*H433,2)</f>
        <v>0</v>
      </c>
      <c r="BL433" s="17" t="s">
        <v>187</v>
      </c>
      <c r="BM433" s="196" t="s">
        <v>454</v>
      </c>
    </row>
    <row r="434" spans="1:65" s="2" customFormat="1" ht="29.25">
      <c r="A434" s="34"/>
      <c r="B434" s="35"/>
      <c r="C434" s="36"/>
      <c r="D434" s="198" t="s">
        <v>189</v>
      </c>
      <c r="E434" s="36"/>
      <c r="F434" s="199" t="s">
        <v>455</v>
      </c>
      <c r="G434" s="36"/>
      <c r="H434" s="36"/>
      <c r="I434" s="200"/>
      <c r="J434" s="36"/>
      <c r="K434" s="36"/>
      <c r="L434" s="39"/>
      <c r="M434" s="201"/>
      <c r="N434" s="202"/>
      <c r="O434" s="71"/>
      <c r="P434" s="71"/>
      <c r="Q434" s="71"/>
      <c r="R434" s="71"/>
      <c r="S434" s="71"/>
      <c r="T434" s="72"/>
      <c r="U434" s="34"/>
      <c r="V434" s="34"/>
      <c r="W434" s="34"/>
      <c r="X434" s="34"/>
      <c r="Y434" s="34"/>
      <c r="Z434" s="34"/>
      <c r="AA434" s="34"/>
      <c r="AB434" s="34"/>
      <c r="AC434" s="34"/>
      <c r="AD434" s="34"/>
      <c r="AE434" s="34"/>
      <c r="AT434" s="17" t="s">
        <v>189</v>
      </c>
      <c r="AU434" s="17" t="s">
        <v>86</v>
      </c>
    </row>
    <row r="435" spans="1:65" s="2" customFormat="1" ht="19.5">
      <c r="A435" s="34"/>
      <c r="B435" s="35"/>
      <c r="C435" s="36"/>
      <c r="D435" s="198" t="s">
        <v>426</v>
      </c>
      <c r="E435" s="36"/>
      <c r="F435" s="199" t="s">
        <v>456</v>
      </c>
      <c r="G435" s="36"/>
      <c r="H435" s="36"/>
      <c r="I435" s="200"/>
      <c r="J435" s="36"/>
      <c r="K435" s="36"/>
      <c r="L435" s="39"/>
      <c r="M435" s="201"/>
      <c r="N435" s="202"/>
      <c r="O435" s="71"/>
      <c r="P435" s="71"/>
      <c r="Q435" s="71"/>
      <c r="R435" s="71"/>
      <c r="S435" s="71"/>
      <c r="T435" s="72"/>
      <c r="U435" s="34"/>
      <c r="V435" s="34"/>
      <c r="W435" s="34"/>
      <c r="X435" s="34"/>
      <c r="Y435" s="34"/>
      <c r="Z435" s="34"/>
      <c r="AA435" s="34"/>
      <c r="AB435" s="34"/>
      <c r="AC435" s="34"/>
      <c r="AD435" s="34"/>
      <c r="AE435" s="34"/>
      <c r="AT435" s="17" t="s">
        <v>426</v>
      </c>
      <c r="AU435" s="17" t="s">
        <v>86</v>
      </c>
    </row>
    <row r="436" spans="1:65" s="2" customFormat="1" ht="24.2" customHeight="1">
      <c r="A436" s="34"/>
      <c r="B436" s="35"/>
      <c r="C436" s="246" t="s">
        <v>457</v>
      </c>
      <c r="D436" s="246" t="s">
        <v>396</v>
      </c>
      <c r="E436" s="247" t="s">
        <v>458</v>
      </c>
      <c r="F436" s="248" t="s">
        <v>459</v>
      </c>
      <c r="G436" s="249" t="s">
        <v>453</v>
      </c>
      <c r="H436" s="250">
        <v>1</v>
      </c>
      <c r="I436" s="251"/>
      <c r="J436" s="252">
        <f>ROUND(I436*H436,2)</f>
        <v>0</v>
      </c>
      <c r="K436" s="248" t="s">
        <v>186</v>
      </c>
      <c r="L436" s="253"/>
      <c r="M436" s="254" t="s">
        <v>1</v>
      </c>
      <c r="N436" s="255" t="s">
        <v>44</v>
      </c>
      <c r="O436" s="71"/>
      <c r="P436" s="194">
        <f>O436*H436</f>
        <v>0</v>
      </c>
      <c r="Q436" s="194">
        <v>2.1000000000000001E-2</v>
      </c>
      <c r="R436" s="194">
        <f>Q436*H436</f>
        <v>2.1000000000000001E-2</v>
      </c>
      <c r="S436" s="194">
        <v>0</v>
      </c>
      <c r="T436" s="195">
        <f>S436*H436</f>
        <v>0</v>
      </c>
      <c r="U436" s="34"/>
      <c r="V436" s="34"/>
      <c r="W436" s="34"/>
      <c r="X436" s="34"/>
      <c r="Y436" s="34"/>
      <c r="Z436" s="34"/>
      <c r="AA436" s="34"/>
      <c r="AB436" s="34"/>
      <c r="AC436" s="34"/>
      <c r="AD436" s="34"/>
      <c r="AE436" s="34"/>
      <c r="AR436" s="196" t="s">
        <v>356</v>
      </c>
      <c r="AT436" s="196" t="s">
        <v>396</v>
      </c>
      <c r="AU436" s="196" t="s">
        <v>86</v>
      </c>
      <c r="AY436" s="17" t="s">
        <v>182</v>
      </c>
      <c r="BE436" s="197">
        <f>IF(N436="základní",J436,0)</f>
        <v>0</v>
      </c>
      <c r="BF436" s="197">
        <f>IF(N436="snížená",J436,0)</f>
        <v>0</v>
      </c>
      <c r="BG436" s="197">
        <f>IF(N436="zákl. přenesená",J436,0)</f>
        <v>0</v>
      </c>
      <c r="BH436" s="197">
        <f>IF(N436="sníž. přenesená",J436,0)</f>
        <v>0</v>
      </c>
      <c r="BI436" s="197">
        <f>IF(N436="nulová",J436,0)</f>
        <v>0</v>
      </c>
      <c r="BJ436" s="17" t="s">
        <v>86</v>
      </c>
      <c r="BK436" s="197">
        <f>ROUND(I436*H436,2)</f>
        <v>0</v>
      </c>
      <c r="BL436" s="17" t="s">
        <v>187</v>
      </c>
      <c r="BM436" s="196" t="s">
        <v>460</v>
      </c>
    </row>
    <row r="437" spans="1:65" s="2" customFormat="1" ht="19.5">
      <c r="A437" s="34"/>
      <c r="B437" s="35"/>
      <c r="C437" s="36"/>
      <c r="D437" s="198" t="s">
        <v>426</v>
      </c>
      <c r="E437" s="36"/>
      <c r="F437" s="199" t="s">
        <v>456</v>
      </c>
      <c r="G437" s="36"/>
      <c r="H437" s="36"/>
      <c r="I437" s="200"/>
      <c r="J437" s="36"/>
      <c r="K437" s="36"/>
      <c r="L437" s="39"/>
      <c r="M437" s="201"/>
      <c r="N437" s="202"/>
      <c r="O437" s="71"/>
      <c r="P437" s="71"/>
      <c r="Q437" s="71"/>
      <c r="R437" s="71"/>
      <c r="S437" s="71"/>
      <c r="T437" s="72"/>
      <c r="U437" s="34"/>
      <c r="V437" s="34"/>
      <c r="W437" s="34"/>
      <c r="X437" s="34"/>
      <c r="Y437" s="34"/>
      <c r="Z437" s="34"/>
      <c r="AA437" s="34"/>
      <c r="AB437" s="34"/>
      <c r="AC437" s="34"/>
      <c r="AD437" s="34"/>
      <c r="AE437" s="34"/>
      <c r="AT437" s="17" t="s">
        <v>426</v>
      </c>
      <c r="AU437" s="17" t="s">
        <v>86</v>
      </c>
    </row>
    <row r="438" spans="1:65" s="2" customFormat="1" ht="24.2" customHeight="1">
      <c r="A438" s="34"/>
      <c r="B438" s="35"/>
      <c r="C438" s="246" t="s">
        <v>461</v>
      </c>
      <c r="D438" s="246" t="s">
        <v>396</v>
      </c>
      <c r="E438" s="247" t="s">
        <v>462</v>
      </c>
      <c r="F438" s="248" t="s">
        <v>463</v>
      </c>
      <c r="G438" s="249" t="s">
        <v>453</v>
      </c>
      <c r="H438" s="250">
        <v>2</v>
      </c>
      <c r="I438" s="251"/>
      <c r="J438" s="252">
        <f>ROUND(I438*H438,2)</f>
        <v>0</v>
      </c>
      <c r="K438" s="248" t="s">
        <v>186</v>
      </c>
      <c r="L438" s="253"/>
      <c r="M438" s="254" t="s">
        <v>1</v>
      </c>
      <c r="N438" s="255" t="s">
        <v>44</v>
      </c>
      <c r="O438" s="71"/>
      <c r="P438" s="194">
        <f>O438*H438</f>
        <v>0</v>
      </c>
      <c r="Q438" s="194">
        <v>3.2000000000000001E-2</v>
      </c>
      <c r="R438" s="194">
        <f>Q438*H438</f>
        <v>6.4000000000000001E-2</v>
      </c>
      <c r="S438" s="194">
        <v>0</v>
      </c>
      <c r="T438" s="195">
        <f>S438*H438</f>
        <v>0</v>
      </c>
      <c r="U438" s="34"/>
      <c r="V438" s="34"/>
      <c r="W438" s="34"/>
      <c r="X438" s="34"/>
      <c r="Y438" s="34"/>
      <c r="Z438" s="34"/>
      <c r="AA438" s="34"/>
      <c r="AB438" s="34"/>
      <c r="AC438" s="34"/>
      <c r="AD438" s="34"/>
      <c r="AE438" s="34"/>
      <c r="AR438" s="196" t="s">
        <v>356</v>
      </c>
      <c r="AT438" s="196" t="s">
        <v>396</v>
      </c>
      <c r="AU438" s="196" t="s">
        <v>86</v>
      </c>
      <c r="AY438" s="17" t="s">
        <v>182</v>
      </c>
      <c r="BE438" s="197">
        <f>IF(N438="základní",J438,0)</f>
        <v>0</v>
      </c>
      <c r="BF438" s="197">
        <f>IF(N438="snížená",J438,0)</f>
        <v>0</v>
      </c>
      <c r="BG438" s="197">
        <f>IF(N438="zákl. přenesená",J438,0)</f>
        <v>0</v>
      </c>
      <c r="BH438" s="197">
        <f>IF(N438="sníž. přenesená",J438,0)</f>
        <v>0</v>
      </c>
      <c r="BI438" s="197">
        <f>IF(N438="nulová",J438,0)</f>
        <v>0</v>
      </c>
      <c r="BJ438" s="17" t="s">
        <v>86</v>
      </c>
      <c r="BK438" s="197">
        <f>ROUND(I438*H438,2)</f>
        <v>0</v>
      </c>
      <c r="BL438" s="17" t="s">
        <v>187</v>
      </c>
      <c r="BM438" s="196" t="s">
        <v>464</v>
      </c>
    </row>
    <row r="439" spans="1:65" s="2" customFormat="1" ht="19.5">
      <c r="A439" s="34"/>
      <c r="B439" s="35"/>
      <c r="C439" s="36"/>
      <c r="D439" s="198" t="s">
        <v>426</v>
      </c>
      <c r="E439" s="36"/>
      <c r="F439" s="199" t="s">
        <v>456</v>
      </c>
      <c r="G439" s="36"/>
      <c r="H439" s="36"/>
      <c r="I439" s="200"/>
      <c r="J439" s="36"/>
      <c r="K439" s="36"/>
      <c r="L439" s="39"/>
      <c r="M439" s="201"/>
      <c r="N439" s="202"/>
      <c r="O439" s="71"/>
      <c r="P439" s="71"/>
      <c r="Q439" s="71"/>
      <c r="R439" s="71"/>
      <c r="S439" s="71"/>
      <c r="T439" s="72"/>
      <c r="U439" s="34"/>
      <c r="V439" s="34"/>
      <c r="W439" s="34"/>
      <c r="X439" s="34"/>
      <c r="Y439" s="34"/>
      <c r="Z439" s="34"/>
      <c r="AA439" s="34"/>
      <c r="AB439" s="34"/>
      <c r="AC439" s="34"/>
      <c r="AD439" s="34"/>
      <c r="AE439" s="34"/>
      <c r="AT439" s="17" t="s">
        <v>426</v>
      </c>
      <c r="AU439" s="17" t="s">
        <v>86</v>
      </c>
    </row>
    <row r="440" spans="1:65" s="2" customFormat="1" ht="24.2" customHeight="1">
      <c r="A440" s="34"/>
      <c r="B440" s="35"/>
      <c r="C440" s="246" t="s">
        <v>7</v>
      </c>
      <c r="D440" s="246" t="s">
        <v>396</v>
      </c>
      <c r="E440" s="247" t="s">
        <v>465</v>
      </c>
      <c r="F440" s="248" t="s">
        <v>466</v>
      </c>
      <c r="G440" s="249" t="s">
        <v>453</v>
      </c>
      <c r="H440" s="250">
        <v>2</v>
      </c>
      <c r="I440" s="251"/>
      <c r="J440" s="252">
        <f>ROUND(I440*H440,2)</f>
        <v>0</v>
      </c>
      <c r="K440" s="248" t="s">
        <v>186</v>
      </c>
      <c r="L440" s="253"/>
      <c r="M440" s="254" t="s">
        <v>1</v>
      </c>
      <c r="N440" s="255" t="s">
        <v>44</v>
      </c>
      <c r="O440" s="71"/>
      <c r="P440" s="194">
        <f>O440*H440</f>
        <v>0</v>
      </c>
      <c r="Q440" s="194">
        <v>4.1000000000000002E-2</v>
      </c>
      <c r="R440" s="194">
        <f>Q440*H440</f>
        <v>8.2000000000000003E-2</v>
      </c>
      <c r="S440" s="194">
        <v>0</v>
      </c>
      <c r="T440" s="195">
        <f>S440*H440</f>
        <v>0</v>
      </c>
      <c r="U440" s="34"/>
      <c r="V440" s="34"/>
      <c r="W440" s="34"/>
      <c r="X440" s="34"/>
      <c r="Y440" s="34"/>
      <c r="Z440" s="34"/>
      <c r="AA440" s="34"/>
      <c r="AB440" s="34"/>
      <c r="AC440" s="34"/>
      <c r="AD440" s="34"/>
      <c r="AE440" s="34"/>
      <c r="AR440" s="196" t="s">
        <v>356</v>
      </c>
      <c r="AT440" s="196" t="s">
        <v>396</v>
      </c>
      <c r="AU440" s="196" t="s">
        <v>86</v>
      </c>
      <c r="AY440" s="17" t="s">
        <v>182</v>
      </c>
      <c r="BE440" s="197">
        <f>IF(N440="základní",J440,0)</f>
        <v>0</v>
      </c>
      <c r="BF440" s="197">
        <f>IF(N440="snížená",J440,0)</f>
        <v>0</v>
      </c>
      <c r="BG440" s="197">
        <f>IF(N440="zákl. přenesená",J440,0)</f>
        <v>0</v>
      </c>
      <c r="BH440" s="197">
        <f>IF(N440="sníž. přenesená",J440,0)</f>
        <v>0</v>
      </c>
      <c r="BI440" s="197">
        <f>IF(N440="nulová",J440,0)</f>
        <v>0</v>
      </c>
      <c r="BJ440" s="17" t="s">
        <v>86</v>
      </c>
      <c r="BK440" s="197">
        <f>ROUND(I440*H440,2)</f>
        <v>0</v>
      </c>
      <c r="BL440" s="17" t="s">
        <v>187</v>
      </c>
      <c r="BM440" s="196" t="s">
        <v>467</v>
      </c>
    </row>
    <row r="441" spans="1:65" s="2" customFormat="1" ht="19.5">
      <c r="A441" s="34"/>
      <c r="B441" s="35"/>
      <c r="C441" s="36"/>
      <c r="D441" s="198" t="s">
        <v>426</v>
      </c>
      <c r="E441" s="36"/>
      <c r="F441" s="199" t="s">
        <v>456</v>
      </c>
      <c r="G441" s="36"/>
      <c r="H441" s="36"/>
      <c r="I441" s="200"/>
      <c r="J441" s="36"/>
      <c r="K441" s="36"/>
      <c r="L441" s="39"/>
      <c r="M441" s="201"/>
      <c r="N441" s="202"/>
      <c r="O441" s="71"/>
      <c r="P441" s="71"/>
      <c r="Q441" s="71"/>
      <c r="R441" s="71"/>
      <c r="S441" s="71"/>
      <c r="T441" s="72"/>
      <c r="U441" s="34"/>
      <c r="V441" s="34"/>
      <c r="W441" s="34"/>
      <c r="X441" s="34"/>
      <c r="Y441" s="34"/>
      <c r="Z441" s="34"/>
      <c r="AA441" s="34"/>
      <c r="AB441" s="34"/>
      <c r="AC441" s="34"/>
      <c r="AD441" s="34"/>
      <c r="AE441" s="34"/>
      <c r="AT441" s="17" t="s">
        <v>426</v>
      </c>
      <c r="AU441" s="17" t="s">
        <v>86</v>
      </c>
    </row>
    <row r="442" spans="1:65" s="2" customFormat="1" ht="24.2" customHeight="1">
      <c r="A442" s="34"/>
      <c r="B442" s="35"/>
      <c r="C442" s="246" t="s">
        <v>468</v>
      </c>
      <c r="D442" s="246" t="s">
        <v>396</v>
      </c>
      <c r="E442" s="247" t="s">
        <v>469</v>
      </c>
      <c r="F442" s="248" t="s">
        <v>470</v>
      </c>
      <c r="G442" s="249" t="s">
        <v>453</v>
      </c>
      <c r="H442" s="250">
        <v>1</v>
      </c>
      <c r="I442" s="251"/>
      <c r="J442" s="252">
        <f>ROUND(I442*H442,2)</f>
        <v>0</v>
      </c>
      <c r="K442" s="248" t="s">
        <v>186</v>
      </c>
      <c r="L442" s="253"/>
      <c r="M442" s="254" t="s">
        <v>1</v>
      </c>
      <c r="N442" s="255" t="s">
        <v>44</v>
      </c>
      <c r="O442" s="71"/>
      <c r="P442" s="194">
        <f>O442*H442</f>
        <v>0</v>
      </c>
      <c r="Q442" s="194">
        <v>5.2999999999999999E-2</v>
      </c>
      <c r="R442" s="194">
        <f>Q442*H442</f>
        <v>5.2999999999999999E-2</v>
      </c>
      <c r="S442" s="194">
        <v>0</v>
      </c>
      <c r="T442" s="195">
        <f>S442*H442</f>
        <v>0</v>
      </c>
      <c r="U442" s="34"/>
      <c r="V442" s="34"/>
      <c r="W442" s="34"/>
      <c r="X442" s="34"/>
      <c r="Y442" s="34"/>
      <c r="Z442" s="34"/>
      <c r="AA442" s="34"/>
      <c r="AB442" s="34"/>
      <c r="AC442" s="34"/>
      <c r="AD442" s="34"/>
      <c r="AE442" s="34"/>
      <c r="AR442" s="196" t="s">
        <v>356</v>
      </c>
      <c r="AT442" s="196" t="s">
        <v>396</v>
      </c>
      <c r="AU442" s="196" t="s">
        <v>86</v>
      </c>
      <c r="AY442" s="17" t="s">
        <v>182</v>
      </c>
      <c r="BE442" s="197">
        <f>IF(N442="základní",J442,0)</f>
        <v>0</v>
      </c>
      <c r="BF442" s="197">
        <f>IF(N442="snížená",J442,0)</f>
        <v>0</v>
      </c>
      <c r="BG442" s="197">
        <f>IF(N442="zákl. přenesená",J442,0)</f>
        <v>0</v>
      </c>
      <c r="BH442" s="197">
        <f>IF(N442="sníž. přenesená",J442,0)</f>
        <v>0</v>
      </c>
      <c r="BI442" s="197">
        <f>IF(N442="nulová",J442,0)</f>
        <v>0</v>
      </c>
      <c r="BJ442" s="17" t="s">
        <v>86</v>
      </c>
      <c r="BK442" s="197">
        <f>ROUND(I442*H442,2)</f>
        <v>0</v>
      </c>
      <c r="BL442" s="17" t="s">
        <v>187</v>
      </c>
      <c r="BM442" s="196" t="s">
        <v>471</v>
      </c>
    </row>
    <row r="443" spans="1:65" s="2" customFormat="1" ht="19.5">
      <c r="A443" s="34"/>
      <c r="B443" s="35"/>
      <c r="C443" s="36"/>
      <c r="D443" s="198" t="s">
        <v>426</v>
      </c>
      <c r="E443" s="36"/>
      <c r="F443" s="199" t="s">
        <v>456</v>
      </c>
      <c r="G443" s="36"/>
      <c r="H443" s="36"/>
      <c r="I443" s="200"/>
      <c r="J443" s="36"/>
      <c r="K443" s="36"/>
      <c r="L443" s="39"/>
      <c r="M443" s="201"/>
      <c r="N443" s="202"/>
      <c r="O443" s="71"/>
      <c r="P443" s="71"/>
      <c r="Q443" s="71"/>
      <c r="R443" s="71"/>
      <c r="S443" s="71"/>
      <c r="T443" s="72"/>
      <c r="U443" s="34"/>
      <c r="V443" s="34"/>
      <c r="W443" s="34"/>
      <c r="X443" s="34"/>
      <c r="Y443" s="34"/>
      <c r="Z443" s="34"/>
      <c r="AA443" s="34"/>
      <c r="AB443" s="34"/>
      <c r="AC443" s="34"/>
      <c r="AD443" s="34"/>
      <c r="AE443" s="34"/>
      <c r="AT443" s="17" t="s">
        <v>426</v>
      </c>
      <c r="AU443" s="17" t="s">
        <v>86</v>
      </c>
    </row>
    <row r="444" spans="1:65" s="11" customFormat="1" ht="25.9" customHeight="1">
      <c r="B444" s="171"/>
      <c r="C444" s="172"/>
      <c r="D444" s="173" t="s">
        <v>78</v>
      </c>
      <c r="E444" s="174" t="s">
        <v>356</v>
      </c>
      <c r="F444" s="174" t="s">
        <v>472</v>
      </c>
      <c r="G444" s="172"/>
      <c r="H444" s="172"/>
      <c r="I444" s="175"/>
      <c r="J444" s="176">
        <f>BK444</f>
        <v>0</v>
      </c>
      <c r="K444" s="172"/>
      <c r="L444" s="177"/>
      <c r="M444" s="178"/>
      <c r="N444" s="179"/>
      <c r="O444" s="179"/>
      <c r="P444" s="180">
        <f>SUM(P445:P500)</f>
        <v>0</v>
      </c>
      <c r="Q444" s="179"/>
      <c r="R444" s="180">
        <f>SUM(R445:R500)</f>
        <v>31.97557905</v>
      </c>
      <c r="S444" s="179"/>
      <c r="T444" s="181">
        <f>SUM(T445:T500)</f>
        <v>0</v>
      </c>
      <c r="AR444" s="182" t="s">
        <v>86</v>
      </c>
      <c r="AT444" s="183" t="s">
        <v>78</v>
      </c>
      <c r="AU444" s="183" t="s">
        <v>79</v>
      </c>
      <c r="AY444" s="182" t="s">
        <v>182</v>
      </c>
      <c r="BK444" s="184">
        <f>SUM(BK445:BK500)</f>
        <v>0</v>
      </c>
    </row>
    <row r="445" spans="1:65" s="2" customFormat="1" ht="37.9" customHeight="1">
      <c r="A445" s="34"/>
      <c r="B445" s="35"/>
      <c r="C445" s="185" t="s">
        <v>473</v>
      </c>
      <c r="D445" s="185" t="s">
        <v>183</v>
      </c>
      <c r="E445" s="186" t="s">
        <v>474</v>
      </c>
      <c r="F445" s="187" t="s">
        <v>475</v>
      </c>
      <c r="G445" s="188" t="s">
        <v>423</v>
      </c>
      <c r="H445" s="189">
        <v>305.24</v>
      </c>
      <c r="I445" s="190"/>
      <c r="J445" s="191">
        <f>ROUND(I445*H445,2)</f>
        <v>0</v>
      </c>
      <c r="K445" s="187" t="s">
        <v>186</v>
      </c>
      <c r="L445" s="39"/>
      <c r="M445" s="192" t="s">
        <v>1</v>
      </c>
      <c r="N445" s="193" t="s">
        <v>44</v>
      </c>
      <c r="O445" s="71"/>
      <c r="P445" s="194">
        <f>O445*H445</f>
        <v>0</v>
      </c>
      <c r="Q445" s="194">
        <v>7.4700000000000001E-3</v>
      </c>
      <c r="R445" s="194">
        <f>Q445*H445</f>
        <v>2.2801428000000001</v>
      </c>
      <c r="S445" s="194">
        <v>0</v>
      </c>
      <c r="T445" s="195">
        <f>S445*H445</f>
        <v>0</v>
      </c>
      <c r="U445" s="34"/>
      <c r="V445" s="34"/>
      <c r="W445" s="34"/>
      <c r="X445" s="34"/>
      <c r="Y445" s="34"/>
      <c r="Z445" s="34"/>
      <c r="AA445" s="34"/>
      <c r="AB445" s="34"/>
      <c r="AC445" s="34"/>
      <c r="AD445" s="34"/>
      <c r="AE445" s="34"/>
      <c r="AR445" s="196" t="s">
        <v>187</v>
      </c>
      <c r="AT445" s="196" t="s">
        <v>183</v>
      </c>
      <c r="AU445" s="196" t="s">
        <v>86</v>
      </c>
      <c r="AY445" s="17" t="s">
        <v>182</v>
      </c>
      <c r="BE445" s="197">
        <f>IF(N445="základní",J445,0)</f>
        <v>0</v>
      </c>
      <c r="BF445" s="197">
        <f>IF(N445="snížená",J445,0)</f>
        <v>0</v>
      </c>
      <c r="BG445" s="197">
        <f>IF(N445="zákl. přenesená",J445,0)</f>
        <v>0</v>
      </c>
      <c r="BH445" s="197">
        <f>IF(N445="sníž. přenesená",J445,0)</f>
        <v>0</v>
      </c>
      <c r="BI445" s="197">
        <f>IF(N445="nulová",J445,0)</f>
        <v>0</v>
      </c>
      <c r="BJ445" s="17" t="s">
        <v>86</v>
      </c>
      <c r="BK445" s="197">
        <f>ROUND(I445*H445,2)</f>
        <v>0</v>
      </c>
      <c r="BL445" s="17" t="s">
        <v>187</v>
      </c>
      <c r="BM445" s="196" t="s">
        <v>476</v>
      </c>
    </row>
    <row r="446" spans="1:65" s="2" customFormat="1" ht="107.25">
      <c r="A446" s="34"/>
      <c r="B446" s="35"/>
      <c r="C446" s="36"/>
      <c r="D446" s="198" t="s">
        <v>189</v>
      </c>
      <c r="E446" s="36"/>
      <c r="F446" s="199" t="s">
        <v>477</v>
      </c>
      <c r="G446" s="36"/>
      <c r="H446" s="36"/>
      <c r="I446" s="200"/>
      <c r="J446" s="36"/>
      <c r="K446" s="36"/>
      <c r="L446" s="39"/>
      <c r="M446" s="201"/>
      <c r="N446" s="202"/>
      <c r="O446" s="71"/>
      <c r="P446" s="71"/>
      <c r="Q446" s="71"/>
      <c r="R446" s="71"/>
      <c r="S446" s="71"/>
      <c r="T446" s="72"/>
      <c r="U446" s="34"/>
      <c r="V446" s="34"/>
      <c r="W446" s="34"/>
      <c r="X446" s="34"/>
      <c r="Y446" s="34"/>
      <c r="Z446" s="34"/>
      <c r="AA446" s="34"/>
      <c r="AB446" s="34"/>
      <c r="AC446" s="34"/>
      <c r="AD446" s="34"/>
      <c r="AE446" s="34"/>
      <c r="AT446" s="17" t="s">
        <v>189</v>
      </c>
      <c r="AU446" s="17" t="s">
        <v>86</v>
      </c>
    </row>
    <row r="447" spans="1:65" s="12" customFormat="1" ht="11.25">
      <c r="B447" s="203"/>
      <c r="C447" s="204"/>
      <c r="D447" s="198" t="s">
        <v>191</v>
      </c>
      <c r="E447" s="205" t="s">
        <v>1</v>
      </c>
      <c r="F447" s="206" t="s">
        <v>478</v>
      </c>
      <c r="G447" s="204"/>
      <c r="H447" s="205" t="s">
        <v>1</v>
      </c>
      <c r="I447" s="207"/>
      <c r="J447" s="204"/>
      <c r="K447" s="204"/>
      <c r="L447" s="208"/>
      <c r="M447" s="209"/>
      <c r="N447" s="210"/>
      <c r="O447" s="210"/>
      <c r="P447" s="210"/>
      <c r="Q447" s="210"/>
      <c r="R447" s="210"/>
      <c r="S447" s="210"/>
      <c r="T447" s="211"/>
      <c r="AT447" s="212" t="s">
        <v>191</v>
      </c>
      <c r="AU447" s="212" t="s">
        <v>86</v>
      </c>
      <c r="AV447" s="12" t="s">
        <v>86</v>
      </c>
      <c r="AW447" s="12" t="s">
        <v>33</v>
      </c>
      <c r="AX447" s="12" t="s">
        <v>79</v>
      </c>
      <c r="AY447" s="212" t="s">
        <v>182</v>
      </c>
    </row>
    <row r="448" spans="1:65" s="12" customFormat="1" ht="11.25">
      <c r="B448" s="203"/>
      <c r="C448" s="204"/>
      <c r="D448" s="198" t="s">
        <v>191</v>
      </c>
      <c r="E448" s="205" t="s">
        <v>1</v>
      </c>
      <c r="F448" s="206" t="s">
        <v>479</v>
      </c>
      <c r="G448" s="204"/>
      <c r="H448" s="205" t="s">
        <v>1</v>
      </c>
      <c r="I448" s="207"/>
      <c r="J448" s="204"/>
      <c r="K448" s="204"/>
      <c r="L448" s="208"/>
      <c r="M448" s="209"/>
      <c r="N448" s="210"/>
      <c r="O448" s="210"/>
      <c r="P448" s="210"/>
      <c r="Q448" s="210"/>
      <c r="R448" s="210"/>
      <c r="S448" s="210"/>
      <c r="T448" s="211"/>
      <c r="AT448" s="212" t="s">
        <v>191</v>
      </c>
      <c r="AU448" s="212" t="s">
        <v>86</v>
      </c>
      <c r="AV448" s="12" t="s">
        <v>86</v>
      </c>
      <c r="AW448" s="12" t="s">
        <v>33</v>
      </c>
      <c r="AX448" s="12" t="s">
        <v>79</v>
      </c>
      <c r="AY448" s="212" t="s">
        <v>182</v>
      </c>
    </row>
    <row r="449" spans="1:65" s="13" customFormat="1" ht="11.25">
      <c r="B449" s="213"/>
      <c r="C449" s="214"/>
      <c r="D449" s="198" t="s">
        <v>191</v>
      </c>
      <c r="E449" s="215" t="s">
        <v>1</v>
      </c>
      <c r="F449" s="216" t="s">
        <v>480</v>
      </c>
      <c r="G449" s="214"/>
      <c r="H449" s="217">
        <v>219.46</v>
      </c>
      <c r="I449" s="218"/>
      <c r="J449" s="214"/>
      <c r="K449" s="214"/>
      <c r="L449" s="219"/>
      <c r="M449" s="220"/>
      <c r="N449" s="221"/>
      <c r="O449" s="221"/>
      <c r="P449" s="221"/>
      <c r="Q449" s="221"/>
      <c r="R449" s="221"/>
      <c r="S449" s="221"/>
      <c r="T449" s="222"/>
      <c r="AT449" s="223" t="s">
        <v>191</v>
      </c>
      <c r="AU449" s="223" t="s">
        <v>86</v>
      </c>
      <c r="AV449" s="13" t="s">
        <v>88</v>
      </c>
      <c r="AW449" s="13" t="s">
        <v>33</v>
      </c>
      <c r="AX449" s="13" t="s">
        <v>79</v>
      </c>
      <c r="AY449" s="223" t="s">
        <v>182</v>
      </c>
    </row>
    <row r="450" spans="1:65" s="12" customFormat="1" ht="11.25">
      <c r="B450" s="203"/>
      <c r="C450" s="204"/>
      <c r="D450" s="198" t="s">
        <v>191</v>
      </c>
      <c r="E450" s="205" t="s">
        <v>1</v>
      </c>
      <c r="F450" s="206" t="s">
        <v>481</v>
      </c>
      <c r="G450" s="204"/>
      <c r="H450" s="205" t="s">
        <v>1</v>
      </c>
      <c r="I450" s="207"/>
      <c r="J450" s="204"/>
      <c r="K450" s="204"/>
      <c r="L450" s="208"/>
      <c r="M450" s="209"/>
      <c r="N450" s="210"/>
      <c r="O450" s="210"/>
      <c r="P450" s="210"/>
      <c r="Q450" s="210"/>
      <c r="R450" s="210"/>
      <c r="S450" s="210"/>
      <c r="T450" s="211"/>
      <c r="AT450" s="212" t="s">
        <v>191</v>
      </c>
      <c r="AU450" s="212" t="s">
        <v>86</v>
      </c>
      <c r="AV450" s="12" t="s">
        <v>86</v>
      </c>
      <c r="AW450" s="12" t="s">
        <v>33</v>
      </c>
      <c r="AX450" s="12" t="s">
        <v>79</v>
      </c>
      <c r="AY450" s="212" t="s">
        <v>182</v>
      </c>
    </row>
    <row r="451" spans="1:65" s="13" customFormat="1" ht="11.25">
      <c r="B451" s="213"/>
      <c r="C451" s="214"/>
      <c r="D451" s="198" t="s">
        <v>191</v>
      </c>
      <c r="E451" s="215" t="s">
        <v>1</v>
      </c>
      <c r="F451" s="216" t="s">
        <v>482</v>
      </c>
      <c r="G451" s="214"/>
      <c r="H451" s="217">
        <v>85.78</v>
      </c>
      <c r="I451" s="218"/>
      <c r="J451" s="214"/>
      <c r="K451" s="214"/>
      <c r="L451" s="219"/>
      <c r="M451" s="220"/>
      <c r="N451" s="221"/>
      <c r="O451" s="221"/>
      <c r="P451" s="221"/>
      <c r="Q451" s="221"/>
      <c r="R451" s="221"/>
      <c r="S451" s="221"/>
      <c r="T451" s="222"/>
      <c r="AT451" s="223" t="s">
        <v>191</v>
      </c>
      <c r="AU451" s="223" t="s">
        <v>86</v>
      </c>
      <c r="AV451" s="13" t="s">
        <v>88</v>
      </c>
      <c r="AW451" s="13" t="s">
        <v>33</v>
      </c>
      <c r="AX451" s="13" t="s">
        <v>79</v>
      </c>
      <c r="AY451" s="223" t="s">
        <v>182</v>
      </c>
    </row>
    <row r="452" spans="1:65" s="14" customFormat="1" ht="11.25">
      <c r="B452" s="224"/>
      <c r="C452" s="225"/>
      <c r="D452" s="198" t="s">
        <v>191</v>
      </c>
      <c r="E452" s="226" t="s">
        <v>1</v>
      </c>
      <c r="F452" s="227" t="s">
        <v>298</v>
      </c>
      <c r="G452" s="225"/>
      <c r="H452" s="228">
        <v>305.24</v>
      </c>
      <c r="I452" s="229"/>
      <c r="J452" s="225"/>
      <c r="K452" s="225"/>
      <c r="L452" s="230"/>
      <c r="M452" s="231"/>
      <c r="N452" s="232"/>
      <c r="O452" s="232"/>
      <c r="P452" s="232"/>
      <c r="Q452" s="232"/>
      <c r="R452" s="232"/>
      <c r="S452" s="232"/>
      <c r="T452" s="233"/>
      <c r="AT452" s="234" t="s">
        <v>191</v>
      </c>
      <c r="AU452" s="234" t="s">
        <v>86</v>
      </c>
      <c r="AV452" s="14" t="s">
        <v>187</v>
      </c>
      <c r="AW452" s="14" t="s">
        <v>33</v>
      </c>
      <c r="AX452" s="14" t="s">
        <v>86</v>
      </c>
      <c r="AY452" s="234" t="s">
        <v>182</v>
      </c>
    </row>
    <row r="453" spans="1:65" s="2" customFormat="1" ht="37.9" customHeight="1">
      <c r="A453" s="34"/>
      <c r="B453" s="35"/>
      <c r="C453" s="185" t="s">
        <v>483</v>
      </c>
      <c r="D453" s="185" t="s">
        <v>183</v>
      </c>
      <c r="E453" s="186" t="s">
        <v>484</v>
      </c>
      <c r="F453" s="187" t="s">
        <v>485</v>
      </c>
      <c r="G453" s="188" t="s">
        <v>423</v>
      </c>
      <c r="H453" s="189">
        <v>514.9</v>
      </c>
      <c r="I453" s="190"/>
      <c r="J453" s="191">
        <f>ROUND(I453*H453,2)</f>
        <v>0</v>
      </c>
      <c r="K453" s="187" t="s">
        <v>186</v>
      </c>
      <c r="L453" s="39"/>
      <c r="M453" s="192" t="s">
        <v>1</v>
      </c>
      <c r="N453" s="193" t="s">
        <v>44</v>
      </c>
      <c r="O453" s="71"/>
      <c r="P453" s="194">
        <f>O453*H453</f>
        <v>0</v>
      </c>
      <c r="Q453" s="194">
        <v>1.1820000000000001E-2</v>
      </c>
      <c r="R453" s="194">
        <f>Q453*H453</f>
        <v>6.0861179999999999</v>
      </c>
      <c r="S453" s="194">
        <v>0</v>
      </c>
      <c r="T453" s="195">
        <f>S453*H453</f>
        <v>0</v>
      </c>
      <c r="U453" s="34"/>
      <c r="V453" s="34"/>
      <c r="W453" s="34"/>
      <c r="X453" s="34"/>
      <c r="Y453" s="34"/>
      <c r="Z453" s="34"/>
      <c r="AA453" s="34"/>
      <c r="AB453" s="34"/>
      <c r="AC453" s="34"/>
      <c r="AD453" s="34"/>
      <c r="AE453" s="34"/>
      <c r="AR453" s="196" t="s">
        <v>187</v>
      </c>
      <c r="AT453" s="196" t="s">
        <v>183</v>
      </c>
      <c r="AU453" s="196" t="s">
        <v>86</v>
      </c>
      <c r="AY453" s="17" t="s">
        <v>182</v>
      </c>
      <c r="BE453" s="197">
        <f>IF(N453="základní",J453,0)</f>
        <v>0</v>
      </c>
      <c r="BF453" s="197">
        <f>IF(N453="snížená",J453,0)</f>
        <v>0</v>
      </c>
      <c r="BG453" s="197">
        <f>IF(N453="zákl. přenesená",J453,0)</f>
        <v>0</v>
      </c>
      <c r="BH453" s="197">
        <f>IF(N453="sníž. přenesená",J453,0)</f>
        <v>0</v>
      </c>
      <c r="BI453" s="197">
        <f>IF(N453="nulová",J453,0)</f>
        <v>0</v>
      </c>
      <c r="BJ453" s="17" t="s">
        <v>86</v>
      </c>
      <c r="BK453" s="197">
        <f>ROUND(I453*H453,2)</f>
        <v>0</v>
      </c>
      <c r="BL453" s="17" t="s">
        <v>187</v>
      </c>
      <c r="BM453" s="196" t="s">
        <v>486</v>
      </c>
    </row>
    <row r="454" spans="1:65" s="2" customFormat="1" ht="107.25">
      <c r="A454" s="34"/>
      <c r="B454" s="35"/>
      <c r="C454" s="36"/>
      <c r="D454" s="198" t="s">
        <v>189</v>
      </c>
      <c r="E454" s="36"/>
      <c r="F454" s="199" t="s">
        <v>477</v>
      </c>
      <c r="G454" s="36"/>
      <c r="H454" s="36"/>
      <c r="I454" s="200"/>
      <c r="J454" s="36"/>
      <c r="K454" s="36"/>
      <c r="L454" s="39"/>
      <c r="M454" s="201"/>
      <c r="N454" s="202"/>
      <c r="O454" s="71"/>
      <c r="P454" s="71"/>
      <c r="Q454" s="71"/>
      <c r="R454" s="71"/>
      <c r="S454" s="71"/>
      <c r="T454" s="72"/>
      <c r="U454" s="34"/>
      <c r="V454" s="34"/>
      <c r="W454" s="34"/>
      <c r="X454" s="34"/>
      <c r="Y454" s="34"/>
      <c r="Z454" s="34"/>
      <c r="AA454" s="34"/>
      <c r="AB454" s="34"/>
      <c r="AC454" s="34"/>
      <c r="AD454" s="34"/>
      <c r="AE454" s="34"/>
      <c r="AT454" s="17" t="s">
        <v>189</v>
      </c>
      <c r="AU454" s="17" t="s">
        <v>86</v>
      </c>
    </row>
    <row r="455" spans="1:65" s="12" customFormat="1" ht="11.25">
      <c r="B455" s="203"/>
      <c r="C455" s="204"/>
      <c r="D455" s="198" t="s">
        <v>191</v>
      </c>
      <c r="E455" s="205" t="s">
        <v>1</v>
      </c>
      <c r="F455" s="206" t="s">
        <v>478</v>
      </c>
      <c r="G455" s="204"/>
      <c r="H455" s="205" t="s">
        <v>1</v>
      </c>
      <c r="I455" s="207"/>
      <c r="J455" s="204"/>
      <c r="K455" s="204"/>
      <c r="L455" s="208"/>
      <c r="M455" s="209"/>
      <c r="N455" s="210"/>
      <c r="O455" s="210"/>
      <c r="P455" s="210"/>
      <c r="Q455" s="210"/>
      <c r="R455" s="210"/>
      <c r="S455" s="210"/>
      <c r="T455" s="211"/>
      <c r="AT455" s="212" t="s">
        <v>191</v>
      </c>
      <c r="AU455" s="212" t="s">
        <v>86</v>
      </c>
      <c r="AV455" s="12" t="s">
        <v>86</v>
      </c>
      <c r="AW455" s="12" t="s">
        <v>33</v>
      </c>
      <c r="AX455" s="12" t="s">
        <v>79</v>
      </c>
      <c r="AY455" s="212" t="s">
        <v>182</v>
      </c>
    </row>
    <row r="456" spans="1:65" s="12" customFormat="1" ht="11.25">
      <c r="B456" s="203"/>
      <c r="C456" s="204"/>
      <c r="D456" s="198" t="s">
        <v>191</v>
      </c>
      <c r="E456" s="205" t="s">
        <v>1</v>
      </c>
      <c r="F456" s="206" t="s">
        <v>194</v>
      </c>
      <c r="G456" s="204"/>
      <c r="H456" s="205" t="s">
        <v>1</v>
      </c>
      <c r="I456" s="207"/>
      <c r="J456" s="204"/>
      <c r="K456" s="204"/>
      <c r="L456" s="208"/>
      <c r="M456" s="209"/>
      <c r="N456" s="210"/>
      <c r="O456" s="210"/>
      <c r="P456" s="210"/>
      <c r="Q456" s="210"/>
      <c r="R456" s="210"/>
      <c r="S456" s="210"/>
      <c r="T456" s="211"/>
      <c r="AT456" s="212" t="s">
        <v>191</v>
      </c>
      <c r="AU456" s="212" t="s">
        <v>86</v>
      </c>
      <c r="AV456" s="12" t="s">
        <v>86</v>
      </c>
      <c r="AW456" s="12" t="s">
        <v>33</v>
      </c>
      <c r="AX456" s="12" t="s">
        <v>79</v>
      </c>
      <c r="AY456" s="212" t="s">
        <v>182</v>
      </c>
    </row>
    <row r="457" spans="1:65" s="13" customFormat="1" ht="11.25">
      <c r="B457" s="213"/>
      <c r="C457" s="214"/>
      <c r="D457" s="198" t="s">
        <v>191</v>
      </c>
      <c r="E457" s="215" t="s">
        <v>1</v>
      </c>
      <c r="F457" s="216" t="s">
        <v>487</v>
      </c>
      <c r="G457" s="214"/>
      <c r="H457" s="217">
        <v>201.39</v>
      </c>
      <c r="I457" s="218"/>
      <c r="J457" s="214"/>
      <c r="K457" s="214"/>
      <c r="L457" s="219"/>
      <c r="M457" s="220"/>
      <c r="N457" s="221"/>
      <c r="O457" s="221"/>
      <c r="P457" s="221"/>
      <c r="Q457" s="221"/>
      <c r="R457" s="221"/>
      <c r="S457" s="221"/>
      <c r="T457" s="222"/>
      <c r="AT457" s="223" t="s">
        <v>191</v>
      </c>
      <c r="AU457" s="223" t="s">
        <v>86</v>
      </c>
      <c r="AV457" s="13" t="s">
        <v>88</v>
      </c>
      <c r="AW457" s="13" t="s">
        <v>33</v>
      </c>
      <c r="AX457" s="13" t="s">
        <v>79</v>
      </c>
      <c r="AY457" s="223" t="s">
        <v>182</v>
      </c>
    </row>
    <row r="458" spans="1:65" s="12" customFormat="1" ht="11.25">
      <c r="B458" s="203"/>
      <c r="C458" s="204"/>
      <c r="D458" s="198" t="s">
        <v>191</v>
      </c>
      <c r="E458" s="205" t="s">
        <v>1</v>
      </c>
      <c r="F458" s="206" t="s">
        <v>207</v>
      </c>
      <c r="G458" s="204"/>
      <c r="H458" s="205" t="s">
        <v>1</v>
      </c>
      <c r="I458" s="207"/>
      <c r="J458" s="204"/>
      <c r="K458" s="204"/>
      <c r="L458" s="208"/>
      <c r="M458" s="209"/>
      <c r="N458" s="210"/>
      <c r="O458" s="210"/>
      <c r="P458" s="210"/>
      <c r="Q458" s="210"/>
      <c r="R458" s="210"/>
      <c r="S458" s="210"/>
      <c r="T458" s="211"/>
      <c r="AT458" s="212" t="s">
        <v>191</v>
      </c>
      <c r="AU458" s="212" t="s">
        <v>86</v>
      </c>
      <c r="AV458" s="12" t="s">
        <v>86</v>
      </c>
      <c r="AW458" s="12" t="s">
        <v>33</v>
      </c>
      <c r="AX458" s="12" t="s">
        <v>79</v>
      </c>
      <c r="AY458" s="212" t="s">
        <v>182</v>
      </c>
    </row>
    <row r="459" spans="1:65" s="13" customFormat="1" ht="11.25">
      <c r="B459" s="213"/>
      <c r="C459" s="214"/>
      <c r="D459" s="198" t="s">
        <v>191</v>
      </c>
      <c r="E459" s="215" t="s">
        <v>1</v>
      </c>
      <c r="F459" s="216" t="s">
        <v>488</v>
      </c>
      <c r="G459" s="214"/>
      <c r="H459" s="217">
        <v>112.01</v>
      </c>
      <c r="I459" s="218"/>
      <c r="J459" s="214"/>
      <c r="K459" s="214"/>
      <c r="L459" s="219"/>
      <c r="M459" s="220"/>
      <c r="N459" s="221"/>
      <c r="O459" s="221"/>
      <c r="P459" s="221"/>
      <c r="Q459" s="221"/>
      <c r="R459" s="221"/>
      <c r="S459" s="221"/>
      <c r="T459" s="222"/>
      <c r="AT459" s="223" t="s">
        <v>191</v>
      </c>
      <c r="AU459" s="223" t="s">
        <v>86</v>
      </c>
      <c r="AV459" s="13" t="s">
        <v>88</v>
      </c>
      <c r="AW459" s="13" t="s">
        <v>33</v>
      </c>
      <c r="AX459" s="13" t="s">
        <v>79</v>
      </c>
      <c r="AY459" s="223" t="s">
        <v>182</v>
      </c>
    </row>
    <row r="460" spans="1:65" s="12" customFormat="1" ht="11.25">
      <c r="B460" s="203"/>
      <c r="C460" s="204"/>
      <c r="D460" s="198" t="s">
        <v>191</v>
      </c>
      <c r="E460" s="205" t="s">
        <v>1</v>
      </c>
      <c r="F460" s="206" t="s">
        <v>489</v>
      </c>
      <c r="G460" s="204"/>
      <c r="H460" s="205" t="s">
        <v>1</v>
      </c>
      <c r="I460" s="207"/>
      <c r="J460" s="204"/>
      <c r="K460" s="204"/>
      <c r="L460" s="208"/>
      <c r="M460" s="209"/>
      <c r="N460" s="210"/>
      <c r="O460" s="210"/>
      <c r="P460" s="210"/>
      <c r="Q460" s="210"/>
      <c r="R460" s="210"/>
      <c r="S460" s="210"/>
      <c r="T460" s="211"/>
      <c r="AT460" s="212" t="s">
        <v>191</v>
      </c>
      <c r="AU460" s="212" t="s">
        <v>86</v>
      </c>
      <c r="AV460" s="12" t="s">
        <v>86</v>
      </c>
      <c r="AW460" s="12" t="s">
        <v>33</v>
      </c>
      <c r="AX460" s="12" t="s">
        <v>79</v>
      </c>
      <c r="AY460" s="212" t="s">
        <v>182</v>
      </c>
    </row>
    <row r="461" spans="1:65" s="13" customFormat="1" ht="11.25">
      <c r="B461" s="213"/>
      <c r="C461" s="214"/>
      <c r="D461" s="198" t="s">
        <v>191</v>
      </c>
      <c r="E461" s="215" t="s">
        <v>1</v>
      </c>
      <c r="F461" s="216" t="s">
        <v>490</v>
      </c>
      <c r="G461" s="214"/>
      <c r="H461" s="217">
        <v>201.5</v>
      </c>
      <c r="I461" s="218"/>
      <c r="J461" s="214"/>
      <c r="K461" s="214"/>
      <c r="L461" s="219"/>
      <c r="M461" s="220"/>
      <c r="N461" s="221"/>
      <c r="O461" s="221"/>
      <c r="P461" s="221"/>
      <c r="Q461" s="221"/>
      <c r="R461" s="221"/>
      <c r="S461" s="221"/>
      <c r="T461" s="222"/>
      <c r="AT461" s="223" t="s">
        <v>191</v>
      </c>
      <c r="AU461" s="223" t="s">
        <v>86</v>
      </c>
      <c r="AV461" s="13" t="s">
        <v>88</v>
      </c>
      <c r="AW461" s="13" t="s">
        <v>33</v>
      </c>
      <c r="AX461" s="13" t="s">
        <v>79</v>
      </c>
      <c r="AY461" s="223" t="s">
        <v>182</v>
      </c>
    </row>
    <row r="462" spans="1:65" s="14" customFormat="1" ht="11.25">
      <c r="B462" s="224"/>
      <c r="C462" s="225"/>
      <c r="D462" s="198" t="s">
        <v>191</v>
      </c>
      <c r="E462" s="226" t="s">
        <v>1</v>
      </c>
      <c r="F462" s="227" t="s">
        <v>298</v>
      </c>
      <c r="G462" s="225"/>
      <c r="H462" s="228">
        <v>514.9</v>
      </c>
      <c r="I462" s="229"/>
      <c r="J462" s="225"/>
      <c r="K462" s="225"/>
      <c r="L462" s="230"/>
      <c r="M462" s="231"/>
      <c r="N462" s="232"/>
      <c r="O462" s="232"/>
      <c r="P462" s="232"/>
      <c r="Q462" s="232"/>
      <c r="R462" s="232"/>
      <c r="S462" s="232"/>
      <c r="T462" s="233"/>
      <c r="AT462" s="234" t="s">
        <v>191</v>
      </c>
      <c r="AU462" s="234" t="s">
        <v>86</v>
      </c>
      <c r="AV462" s="14" t="s">
        <v>187</v>
      </c>
      <c r="AW462" s="14" t="s">
        <v>33</v>
      </c>
      <c r="AX462" s="14" t="s">
        <v>86</v>
      </c>
      <c r="AY462" s="234" t="s">
        <v>182</v>
      </c>
    </row>
    <row r="463" spans="1:65" s="2" customFormat="1" ht="37.9" customHeight="1">
      <c r="A463" s="34"/>
      <c r="B463" s="35"/>
      <c r="C463" s="185" t="s">
        <v>491</v>
      </c>
      <c r="D463" s="185" t="s">
        <v>183</v>
      </c>
      <c r="E463" s="186" t="s">
        <v>492</v>
      </c>
      <c r="F463" s="187" t="s">
        <v>493</v>
      </c>
      <c r="G463" s="188" t="s">
        <v>423</v>
      </c>
      <c r="H463" s="189">
        <v>235.24</v>
      </c>
      <c r="I463" s="190"/>
      <c r="J463" s="191">
        <f>ROUND(I463*H463,2)</f>
        <v>0</v>
      </c>
      <c r="K463" s="187" t="s">
        <v>186</v>
      </c>
      <c r="L463" s="39"/>
      <c r="M463" s="192" t="s">
        <v>1</v>
      </c>
      <c r="N463" s="193" t="s">
        <v>44</v>
      </c>
      <c r="O463" s="71"/>
      <c r="P463" s="194">
        <f>O463*H463</f>
        <v>0</v>
      </c>
      <c r="Q463" s="194">
        <v>2.64E-2</v>
      </c>
      <c r="R463" s="194">
        <f>Q463*H463</f>
        <v>6.2103359999999999</v>
      </c>
      <c r="S463" s="194">
        <v>0</v>
      </c>
      <c r="T463" s="195">
        <f>S463*H463</f>
        <v>0</v>
      </c>
      <c r="U463" s="34"/>
      <c r="V463" s="34"/>
      <c r="W463" s="34"/>
      <c r="X463" s="34"/>
      <c r="Y463" s="34"/>
      <c r="Z463" s="34"/>
      <c r="AA463" s="34"/>
      <c r="AB463" s="34"/>
      <c r="AC463" s="34"/>
      <c r="AD463" s="34"/>
      <c r="AE463" s="34"/>
      <c r="AR463" s="196" t="s">
        <v>187</v>
      </c>
      <c r="AT463" s="196" t="s">
        <v>183</v>
      </c>
      <c r="AU463" s="196" t="s">
        <v>86</v>
      </c>
      <c r="AY463" s="17" t="s">
        <v>182</v>
      </c>
      <c r="BE463" s="197">
        <f>IF(N463="základní",J463,0)</f>
        <v>0</v>
      </c>
      <c r="BF463" s="197">
        <f>IF(N463="snížená",J463,0)</f>
        <v>0</v>
      </c>
      <c r="BG463" s="197">
        <f>IF(N463="zákl. přenesená",J463,0)</f>
        <v>0</v>
      </c>
      <c r="BH463" s="197">
        <f>IF(N463="sníž. přenesená",J463,0)</f>
        <v>0</v>
      </c>
      <c r="BI463" s="197">
        <f>IF(N463="nulová",J463,0)</f>
        <v>0</v>
      </c>
      <c r="BJ463" s="17" t="s">
        <v>86</v>
      </c>
      <c r="BK463" s="197">
        <f>ROUND(I463*H463,2)</f>
        <v>0</v>
      </c>
      <c r="BL463" s="17" t="s">
        <v>187</v>
      </c>
      <c r="BM463" s="196" t="s">
        <v>494</v>
      </c>
    </row>
    <row r="464" spans="1:65" s="2" customFormat="1" ht="107.25">
      <c r="A464" s="34"/>
      <c r="B464" s="35"/>
      <c r="C464" s="36"/>
      <c r="D464" s="198" t="s">
        <v>189</v>
      </c>
      <c r="E464" s="36"/>
      <c r="F464" s="199" t="s">
        <v>477</v>
      </c>
      <c r="G464" s="36"/>
      <c r="H464" s="36"/>
      <c r="I464" s="200"/>
      <c r="J464" s="36"/>
      <c r="K464" s="36"/>
      <c r="L464" s="39"/>
      <c r="M464" s="201"/>
      <c r="N464" s="202"/>
      <c r="O464" s="71"/>
      <c r="P464" s="71"/>
      <c r="Q464" s="71"/>
      <c r="R464" s="71"/>
      <c r="S464" s="71"/>
      <c r="T464" s="72"/>
      <c r="U464" s="34"/>
      <c r="V464" s="34"/>
      <c r="W464" s="34"/>
      <c r="X464" s="34"/>
      <c r="Y464" s="34"/>
      <c r="Z464" s="34"/>
      <c r="AA464" s="34"/>
      <c r="AB464" s="34"/>
      <c r="AC464" s="34"/>
      <c r="AD464" s="34"/>
      <c r="AE464" s="34"/>
      <c r="AT464" s="17" t="s">
        <v>189</v>
      </c>
      <c r="AU464" s="17" t="s">
        <v>86</v>
      </c>
    </row>
    <row r="465" spans="1:65" s="12" customFormat="1" ht="11.25">
      <c r="B465" s="203"/>
      <c r="C465" s="204"/>
      <c r="D465" s="198" t="s">
        <v>191</v>
      </c>
      <c r="E465" s="205" t="s">
        <v>1</v>
      </c>
      <c r="F465" s="206" t="s">
        <v>478</v>
      </c>
      <c r="G465" s="204"/>
      <c r="H465" s="205" t="s">
        <v>1</v>
      </c>
      <c r="I465" s="207"/>
      <c r="J465" s="204"/>
      <c r="K465" s="204"/>
      <c r="L465" s="208"/>
      <c r="M465" s="209"/>
      <c r="N465" s="210"/>
      <c r="O465" s="210"/>
      <c r="P465" s="210"/>
      <c r="Q465" s="210"/>
      <c r="R465" s="210"/>
      <c r="S465" s="210"/>
      <c r="T465" s="211"/>
      <c r="AT465" s="212" t="s">
        <v>191</v>
      </c>
      <c r="AU465" s="212" t="s">
        <v>86</v>
      </c>
      <c r="AV465" s="12" t="s">
        <v>86</v>
      </c>
      <c r="AW465" s="12" t="s">
        <v>33</v>
      </c>
      <c r="AX465" s="12" t="s">
        <v>79</v>
      </c>
      <c r="AY465" s="212" t="s">
        <v>182</v>
      </c>
    </row>
    <row r="466" spans="1:65" s="12" customFormat="1" ht="11.25">
      <c r="B466" s="203"/>
      <c r="C466" s="204"/>
      <c r="D466" s="198" t="s">
        <v>191</v>
      </c>
      <c r="E466" s="205" t="s">
        <v>1</v>
      </c>
      <c r="F466" s="206" t="s">
        <v>481</v>
      </c>
      <c r="G466" s="204"/>
      <c r="H466" s="205" t="s">
        <v>1</v>
      </c>
      <c r="I466" s="207"/>
      <c r="J466" s="204"/>
      <c r="K466" s="204"/>
      <c r="L466" s="208"/>
      <c r="M466" s="209"/>
      <c r="N466" s="210"/>
      <c r="O466" s="210"/>
      <c r="P466" s="210"/>
      <c r="Q466" s="210"/>
      <c r="R466" s="210"/>
      <c r="S466" s="210"/>
      <c r="T466" s="211"/>
      <c r="AT466" s="212" t="s">
        <v>191</v>
      </c>
      <c r="AU466" s="212" t="s">
        <v>86</v>
      </c>
      <c r="AV466" s="12" t="s">
        <v>86</v>
      </c>
      <c r="AW466" s="12" t="s">
        <v>33</v>
      </c>
      <c r="AX466" s="12" t="s">
        <v>79</v>
      </c>
      <c r="AY466" s="212" t="s">
        <v>182</v>
      </c>
    </row>
    <row r="467" spans="1:65" s="13" customFormat="1" ht="11.25">
      <c r="B467" s="213"/>
      <c r="C467" s="214"/>
      <c r="D467" s="198" t="s">
        <v>191</v>
      </c>
      <c r="E467" s="215" t="s">
        <v>1</v>
      </c>
      <c r="F467" s="216" t="s">
        <v>495</v>
      </c>
      <c r="G467" s="214"/>
      <c r="H467" s="217">
        <v>235.24</v>
      </c>
      <c r="I467" s="218"/>
      <c r="J467" s="214"/>
      <c r="K467" s="214"/>
      <c r="L467" s="219"/>
      <c r="M467" s="220"/>
      <c r="N467" s="221"/>
      <c r="O467" s="221"/>
      <c r="P467" s="221"/>
      <c r="Q467" s="221"/>
      <c r="R467" s="221"/>
      <c r="S467" s="221"/>
      <c r="T467" s="222"/>
      <c r="AT467" s="223" t="s">
        <v>191</v>
      </c>
      <c r="AU467" s="223" t="s">
        <v>86</v>
      </c>
      <c r="AV467" s="13" t="s">
        <v>88</v>
      </c>
      <c r="AW467" s="13" t="s">
        <v>33</v>
      </c>
      <c r="AX467" s="13" t="s">
        <v>86</v>
      </c>
      <c r="AY467" s="223" t="s">
        <v>182</v>
      </c>
    </row>
    <row r="468" spans="1:65" s="2" customFormat="1" ht="37.9" customHeight="1">
      <c r="A468" s="34"/>
      <c r="B468" s="35"/>
      <c r="C468" s="185" t="s">
        <v>496</v>
      </c>
      <c r="D468" s="185" t="s">
        <v>183</v>
      </c>
      <c r="E468" s="186" t="s">
        <v>497</v>
      </c>
      <c r="F468" s="187" t="s">
        <v>498</v>
      </c>
      <c r="G468" s="188" t="s">
        <v>423</v>
      </c>
      <c r="H468" s="189">
        <v>10.18</v>
      </c>
      <c r="I468" s="190"/>
      <c r="J468" s="191">
        <f>ROUND(I468*H468,2)</f>
        <v>0</v>
      </c>
      <c r="K468" s="187" t="s">
        <v>186</v>
      </c>
      <c r="L468" s="39"/>
      <c r="M468" s="192" t="s">
        <v>1</v>
      </c>
      <c r="N468" s="193" t="s">
        <v>44</v>
      </c>
      <c r="O468" s="71"/>
      <c r="P468" s="194">
        <f>O468*H468</f>
        <v>0</v>
      </c>
      <c r="Q468" s="194">
        <v>4.4049999999999999E-2</v>
      </c>
      <c r="R468" s="194">
        <f>Q468*H468</f>
        <v>0.44842899999999997</v>
      </c>
      <c r="S468" s="194">
        <v>0</v>
      </c>
      <c r="T468" s="195">
        <f>S468*H468</f>
        <v>0</v>
      </c>
      <c r="U468" s="34"/>
      <c r="V468" s="34"/>
      <c r="W468" s="34"/>
      <c r="X468" s="34"/>
      <c r="Y468" s="34"/>
      <c r="Z468" s="34"/>
      <c r="AA468" s="34"/>
      <c r="AB468" s="34"/>
      <c r="AC468" s="34"/>
      <c r="AD468" s="34"/>
      <c r="AE468" s="34"/>
      <c r="AR468" s="196" t="s">
        <v>187</v>
      </c>
      <c r="AT468" s="196" t="s">
        <v>183</v>
      </c>
      <c r="AU468" s="196" t="s">
        <v>86</v>
      </c>
      <c r="AY468" s="17" t="s">
        <v>182</v>
      </c>
      <c r="BE468" s="197">
        <f>IF(N468="základní",J468,0)</f>
        <v>0</v>
      </c>
      <c r="BF468" s="197">
        <f>IF(N468="snížená",J468,0)</f>
        <v>0</v>
      </c>
      <c r="BG468" s="197">
        <f>IF(N468="zákl. přenesená",J468,0)</f>
        <v>0</v>
      </c>
      <c r="BH468" s="197">
        <f>IF(N468="sníž. přenesená",J468,0)</f>
        <v>0</v>
      </c>
      <c r="BI468" s="197">
        <f>IF(N468="nulová",J468,0)</f>
        <v>0</v>
      </c>
      <c r="BJ468" s="17" t="s">
        <v>86</v>
      </c>
      <c r="BK468" s="197">
        <f>ROUND(I468*H468,2)</f>
        <v>0</v>
      </c>
      <c r="BL468" s="17" t="s">
        <v>187</v>
      </c>
      <c r="BM468" s="196" t="s">
        <v>499</v>
      </c>
    </row>
    <row r="469" spans="1:65" s="2" customFormat="1" ht="107.25">
      <c r="A469" s="34"/>
      <c r="B469" s="35"/>
      <c r="C469" s="36"/>
      <c r="D469" s="198" t="s">
        <v>189</v>
      </c>
      <c r="E469" s="36"/>
      <c r="F469" s="199" t="s">
        <v>477</v>
      </c>
      <c r="G469" s="36"/>
      <c r="H469" s="36"/>
      <c r="I469" s="200"/>
      <c r="J469" s="36"/>
      <c r="K469" s="36"/>
      <c r="L469" s="39"/>
      <c r="M469" s="201"/>
      <c r="N469" s="202"/>
      <c r="O469" s="71"/>
      <c r="P469" s="71"/>
      <c r="Q469" s="71"/>
      <c r="R469" s="71"/>
      <c r="S469" s="71"/>
      <c r="T469" s="72"/>
      <c r="U469" s="34"/>
      <c r="V469" s="34"/>
      <c r="W469" s="34"/>
      <c r="X469" s="34"/>
      <c r="Y469" s="34"/>
      <c r="Z469" s="34"/>
      <c r="AA469" s="34"/>
      <c r="AB469" s="34"/>
      <c r="AC469" s="34"/>
      <c r="AD469" s="34"/>
      <c r="AE469" s="34"/>
      <c r="AT469" s="17" t="s">
        <v>189</v>
      </c>
      <c r="AU469" s="17" t="s">
        <v>86</v>
      </c>
    </row>
    <row r="470" spans="1:65" s="12" customFormat="1" ht="11.25">
      <c r="B470" s="203"/>
      <c r="C470" s="204"/>
      <c r="D470" s="198" t="s">
        <v>191</v>
      </c>
      <c r="E470" s="205" t="s">
        <v>1</v>
      </c>
      <c r="F470" s="206" t="s">
        <v>478</v>
      </c>
      <c r="G470" s="204"/>
      <c r="H470" s="205" t="s">
        <v>1</v>
      </c>
      <c r="I470" s="207"/>
      <c r="J470" s="204"/>
      <c r="K470" s="204"/>
      <c r="L470" s="208"/>
      <c r="M470" s="209"/>
      <c r="N470" s="210"/>
      <c r="O470" s="210"/>
      <c r="P470" s="210"/>
      <c r="Q470" s="210"/>
      <c r="R470" s="210"/>
      <c r="S470" s="210"/>
      <c r="T470" s="211"/>
      <c r="AT470" s="212" t="s">
        <v>191</v>
      </c>
      <c r="AU470" s="212" t="s">
        <v>86</v>
      </c>
      <c r="AV470" s="12" t="s">
        <v>86</v>
      </c>
      <c r="AW470" s="12" t="s">
        <v>33</v>
      </c>
      <c r="AX470" s="12" t="s">
        <v>79</v>
      </c>
      <c r="AY470" s="212" t="s">
        <v>182</v>
      </c>
    </row>
    <row r="471" spans="1:65" s="12" customFormat="1" ht="11.25">
      <c r="B471" s="203"/>
      <c r="C471" s="204"/>
      <c r="D471" s="198" t="s">
        <v>191</v>
      </c>
      <c r="E471" s="205" t="s">
        <v>1</v>
      </c>
      <c r="F471" s="206" t="s">
        <v>479</v>
      </c>
      <c r="G471" s="204"/>
      <c r="H471" s="205" t="s">
        <v>1</v>
      </c>
      <c r="I471" s="207"/>
      <c r="J471" s="204"/>
      <c r="K471" s="204"/>
      <c r="L471" s="208"/>
      <c r="M471" s="209"/>
      <c r="N471" s="210"/>
      <c r="O471" s="210"/>
      <c r="P471" s="210"/>
      <c r="Q471" s="210"/>
      <c r="R471" s="210"/>
      <c r="S471" s="210"/>
      <c r="T471" s="211"/>
      <c r="AT471" s="212" t="s">
        <v>191</v>
      </c>
      <c r="AU471" s="212" t="s">
        <v>86</v>
      </c>
      <c r="AV471" s="12" t="s">
        <v>86</v>
      </c>
      <c r="AW471" s="12" t="s">
        <v>33</v>
      </c>
      <c r="AX471" s="12" t="s">
        <v>79</v>
      </c>
      <c r="AY471" s="212" t="s">
        <v>182</v>
      </c>
    </row>
    <row r="472" spans="1:65" s="13" customFormat="1" ht="11.25">
      <c r="B472" s="213"/>
      <c r="C472" s="214"/>
      <c r="D472" s="198" t="s">
        <v>191</v>
      </c>
      <c r="E472" s="215" t="s">
        <v>1</v>
      </c>
      <c r="F472" s="216" t="s">
        <v>500</v>
      </c>
      <c r="G472" s="214"/>
      <c r="H472" s="217">
        <v>10.18</v>
      </c>
      <c r="I472" s="218"/>
      <c r="J472" s="214"/>
      <c r="K472" s="214"/>
      <c r="L472" s="219"/>
      <c r="M472" s="220"/>
      <c r="N472" s="221"/>
      <c r="O472" s="221"/>
      <c r="P472" s="221"/>
      <c r="Q472" s="221"/>
      <c r="R472" s="221"/>
      <c r="S472" s="221"/>
      <c r="T472" s="222"/>
      <c r="AT472" s="223" t="s">
        <v>191</v>
      </c>
      <c r="AU472" s="223" t="s">
        <v>86</v>
      </c>
      <c r="AV472" s="13" t="s">
        <v>88</v>
      </c>
      <c r="AW472" s="13" t="s">
        <v>33</v>
      </c>
      <c r="AX472" s="13" t="s">
        <v>86</v>
      </c>
      <c r="AY472" s="223" t="s">
        <v>182</v>
      </c>
    </row>
    <row r="473" spans="1:65" s="2" customFormat="1" ht="24.2" customHeight="1">
      <c r="A473" s="34"/>
      <c r="B473" s="35"/>
      <c r="C473" s="185" t="s">
        <v>501</v>
      </c>
      <c r="D473" s="185" t="s">
        <v>183</v>
      </c>
      <c r="E473" s="186" t="s">
        <v>502</v>
      </c>
      <c r="F473" s="187" t="s">
        <v>503</v>
      </c>
      <c r="G473" s="188" t="s">
        <v>423</v>
      </c>
      <c r="H473" s="189">
        <v>35.26</v>
      </c>
      <c r="I473" s="190"/>
      <c r="J473" s="191">
        <f>ROUND(I473*H473,2)</f>
        <v>0</v>
      </c>
      <c r="K473" s="187" t="s">
        <v>186</v>
      </c>
      <c r="L473" s="39"/>
      <c r="M473" s="192" t="s">
        <v>1</v>
      </c>
      <c r="N473" s="193" t="s">
        <v>44</v>
      </c>
      <c r="O473" s="71"/>
      <c r="P473" s="194">
        <f>O473*H473</f>
        <v>0</v>
      </c>
      <c r="Q473" s="194">
        <v>0</v>
      </c>
      <c r="R473" s="194">
        <f>Q473*H473</f>
        <v>0</v>
      </c>
      <c r="S473" s="194">
        <v>0</v>
      </c>
      <c r="T473" s="195">
        <f>S473*H473</f>
        <v>0</v>
      </c>
      <c r="U473" s="34"/>
      <c r="V473" s="34"/>
      <c r="W473" s="34"/>
      <c r="X473" s="34"/>
      <c r="Y473" s="34"/>
      <c r="Z473" s="34"/>
      <c r="AA473" s="34"/>
      <c r="AB473" s="34"/>
      <c r="AC473" s="34"/>
      <c r="AD473" s="34"/>
      <c r="AE473" s="34"/>
      <c r="AR473" s="196" t="s">
        <v>187</v>
      </c>
      <c r="AT473" s="196" t="s">
        <v>183</v>
      </c>
      <c r="AU473" s="196" t="s">
        <v>86</v>
      </c>
      <c r="AY473" s="17" t="s">
        <v>182</v>
      </c>
      <c r="BE473" s="197">
        <f>IF(N473="základní",J473,0)</f>
        <v>0</v>
      </c>
      <c r="BF473" s="197">
        <f>IF(N473="snížená",J473,0)</f>
        <v>0</v>
      </c>
      <c r="BG473" s="197">
        <f>IF(N473="zákl. přenesená",J473,0)</f>
        <v>0</v>
      </c>
      <c r="BH473" s="197">
        <f>IF(N473="sníž. přenesená",J473,0)</f>
        <v>0</v>
      </c>
      <c r="BI473" s="197">
        <f>IF(N473="nulová",J473,0)</f>
        <v>0</v>
      </c>
      <c r="BJ473" s="17" t="s">
        <v>86</v>
      </c>
      <c r="BK473" s="197">
        <f>ROUND(I473*H473,2)</f>
        <v>0</v>
      </c>
      <c r="BL473" s="17" t="s">
        <v>187</v>
      </c>
      <c r="BM473" s="196" t="s">
        <v>504</v>
      </c>
    </row>
    <row r="474" spans="1:65" s="2" customFormat="1" ht="29.25">
      <c r="A474" s="34"/>
      <c r="B474" s="35"/>
      <c r="C474" s="36"/>
      <c r="D474" s="198" t="s">
        <v>189</v>
      </c>
      <c r="E474" s="36"/>
      <c r="F474" s="199" t="s">
        <v>505</v>
      </c>
      <c r="G474" s="36"/>
      <c r="H474" s="36"/>
      <c r="I474" s="200"/>
      <c r="J474" s="36"/>
      <c r="K474" s="36"/>
      <c r="L474" s="39"/>
      <c r="M474" s="201"/>
      <c r="N474" s="202"/>
      <c r="O474" s="71"/>
      <c r="P474" s="71"/>
      <c r="Q474" s="71"/>
      <c r="R474" s="71"/>
      <c r="S474" s="71"/>
      <c r="T474" s="72"/>
      <c r="U474" s="34"/>
      <c r="V474" s="34"/>
      <c r="W474" s="34"/>
      <c r="X474" s="34"/>
      <c r="Y474" s="34"/>
      <c r="Z474" s="34"/>
      <c r="AA474" s="34"/>
      <c r="AB474" s="34"/>
      <c r="AC474" s="34"/>
      <c r="AD474" s="34"/>
      <c r="AE474" s="34"/>
      <c r="AT474" s="17" t="s">
        <v>189</v>
      </c>
      <c r="AU474" s="17" t="s">
        <v>86</v>
      </c>
    </row>
    <row r="475" spans="1:65" s="2" customFormat="1" ht="24.2" customHeight="1">
      <c r="A475" s="34"/>
      <c r="B475" s="35"/>
      <c r="C475" s="185" t="s">
        <v>506</v>
      </c>
      <c r="D475" s="185" t="s">
        <v>183</v>
      </c>
      <c r="E475" s="186" t="s">
        <v>507</v>
      </c>
      <c r="F475" s="187" t="s">
        <v>508</v>
      </c>
      <c r="G475" s="188" t="s">
        <v>453</v>
      </c>
      <c r="H475" s="189">
        <v>9</v>
      </c>
      <c r="I475" s="190"/>
      <c r="J475" s="191">
        <f>ROUND(I475*H475,2)</f>
        <v>0</v>
      </c>
      <c r="K475" s="187" t="s">
        <v>186</v>
      </c>
      <c r="L475" s="39"/>
      <c r="M475" s="192" t="s">
        <v>1</v>
      </c>
      <c r="N475" s="193" t="s">
        <v>44</v>
      </c>
      <c r="O475" s="71"/>
      <c r="P475" s="194">
        <f>O475*H475</f>
        <v>0</v>
      </c>
      <c r="Q475" s="194">
        <v>1.0189999999999999E-2</v>
      </c>
      <c r="R475" s="194">
        <f>Q475*H475</f>
        <v>9.171E-2</v>
      </c>
      <c r="S475" s="194">
        <v>0</v>
      </c>
      <c r="T475" s="195">
        <f>S475*H475</f>
        <v>0</v>
      </c>
      <c r="U475" s="34"/>
      <c r="V475" s="34"/>
      <c r="W475" s="34"/>
      <c r="X475" s="34"/>
      <c r="Y475" s="34"/>
      <c r="Z475" s="34"/>
      <c r="AA475" s="34"/>
      <c r="AB475" s="34"/>
      <c r="AC475" s="34"/>
      <c r="AD475" s="34"/>
      <c r="AE475" s="34"/>
      <c r="AR475" s="196" t="s">
        <v>187</v>
      </c>
      <c r="AT475" s="196" t="s">
        <v>183</v>
      </c>
      <c r="AU475" s="196" t="s">
        <v>86</v>
      </c>
      <c r="AY475" s="17" t="s">
        <v>182</v>
      </c>
      <c r="BE475" s="197">
        <f>IF(N475="základní",J475,0)</f>
        <v>0</v>
      </c>
      <c r="BF475" s="197">
        <f>IF(N475="snížená",J475,0)</f>
        <v>0</v>
      </c>
      <c r="BG475" s="197">
        <f>IF(N475="zákl. přenesená",J475,0)</f>
        <v>0</v>
      </c>
      <c r="BH475" s="197">
        <f>IF(N475="sníž. přenesená",J475,0)</f>
        <v>0</v>
      </c>
      <c r="BI475" s="197">
        <f>IF(N475="nulová",J475,0)</f>
        <v>0</v>
      </c>
      <c r="BJ475" s="17" t="s">
        <v>86</v>
      </c>
      <c r="BK475" s="197">
        <f>ROUND(I475*H475,2)</f>
        <v>0</v>
      </c>
      <c r="BL475" s="17" t="s">
        <v>187</v>
      </c>
      <c r="BM475" s="196" t="s">
        <v>509</v>
      </c>
    </row>
    <row r="476" spans="1:65" s="2" customFormat="1" ht="39">
      <c r="A476" s="34"/>
      <c r="B476" s="35"/>
      <c r="C476" s="36"/>
      <c r="D476" s="198" t="s">
        <v>189</v>
      </c>
      <c r="E476" s="36"/>
      <c r="F476" s="199" t="s">
        <v>510</v>
      </c>
      <c r="G476" s="36"/>
      <c r="H476" s="36"/>
      <c r="I476" s="200"/>
      <c r="J476" s="36"/>
      <c r="K476" s="36"/>
      <c r="L476" s="39"/>
      <c r="M476" s="201"/>
      <c r="N476" s="202"/>
      <c r="O476" s="71"/>
      <c r="P476" s="71"/>
      <c r="Q476" s="71"/>
      <c r="R476" s="71"/>
      <c r="S476" s="71"/>
      <c r="T476" s="72"/>
      <c r="U476" s="34"/>
      <c r="V476" s="34"/>
      <c r="W476" s="34"/>
      <c r="X476" s="34"/>
      <c r="Y476" s="34"/>
      <c r="Z476" s="34"/>
      <c r="AA476" s="34"/>
      <c r="AB476" s="34"/>
      <c r="AC476" s="34"/>
      <c r="AD476" s="34"/>
      <c r="AE476" s="34"/>
      <c r="AT476" s="17" t="s">
        <v>189</v>
      </c>
      <c r="AU476" s="17" t="s">
        <v>86</v>
      </c>
    </row>
    <row r="477" spans="1:65" s="2" customFormat="1" ht="19.5">
      <c r="A477" s="34"/>
      <c r="B477" s="35"/>
      <c r="C477" s="36"/>
      <c r="D477" s="198" t="s">
        <v>426</v>
      </c>
      <c r="E477" s="36"/>
      <c r="F477" s="199" t="s">
        <v>456</v>
      </c>
      <c r="G477" s="36"/>
      <c r="H477" s="36"/>
      <c r="I477" s="200"/>
      <c r="J477" s="36"/>
      <c r="K477" s="36"/>
      <c r="L477" s="39"/>
      <c r="M477" s="201"/>
      <c r="N477" s="202"/>
      <c r="O477" s="71"/>
      <c r="P477" s="71"/>
      <c r="Q477" s="71"/>
      <c r="R477" s="71"/>
      <c r="S477" s="71"/>
      <c r="T477" s="72"/>
      <c r="U477" s="34"/>
      <c r="V477" s="34"/>
      <c r="W477" s="34"/>
      <c r="X477" s="34"/>
      <c r="Y477" s="34"/>
      <c r="Z477" s="34"/>
      <c r="AA477" s="34"/>
      <c r="AB477" s="34"/>
      <c r="AC477" s="34"/>
      <c r="AD477" s="34"/>
      <c r="AE477" s="34"/>
      <c r="AT477" s="17" t="s">
        <v>426</v>
      </c>
      <c r="AU477" s="17" t="s">
        <v>86</v>
      </c>
    </row>
    <row r="478" spans="1:65" s="2" customFormat="1" ht="24.2" customHeight="1">
      <c r="A478" s="34"/>
      <c r="B478" s="35"/>
      <c r="C478" s="246" t="s">
        <v>511</v>
      </c>
      <c r="D478" s="246" t="s">
        <v>396</v>
      </c>
      <c r="E478" s="247" t="s">
        <v>512</v>
      </c>
      <c r="F478" s="248" t="s">
        <v>513</v>
      </c>
      <c r="G478" s="249" t="s">
        <v>453</v>
      </c>
      <c r="H478" s="250">
        <v>3</v>
      </c>
      <c r="I478" s="251"/>
      <c r="J478" s="252">
        <f>ROUND(I478*H478,2)</f>
        <v>0</v>
      </c>
      <c r="K478" s="248" t="s">
        <v>186</v>
      </c>
      <c r="L478" s="253"/>
      <c r="M478" s="254" t="s">
        <v>1</v>
      </c>
      <c r="N478" s="255" t="s">
        <v>44</v>
      </c>
      <c r="O478" s="71"/>
      <c r="P478" s="194">
        <f>O478*H478</f>
        <v>0</v>
      </c>
      <c r="Q478" s="194">
        <v>0.254</v>
      </c>
      <c r="R478" s="194">
        <f>Q478*H478</f>
        <v>0.76200000000000001</v>
      </c>
      <c r="S478" s="194">
        <v>0</v>
      </c>
      <c r="T478" s="195">
        <f>S478*H478</f>
        <v>0</v>
      </c>
      <c r="U478" s="34"/>
      <c r="V478" s="34"/>
      <c r="W478" s="34"/>
      <c r="X478" s="34"/>
      <c r="Y478" s="34"/>
      <c r="Z478" s="34"/>
      <c r="AA478" s="34"/>
      <c r="AB478" s="34"/>
      <c r="AC478" s="34"/>
      <c r="AD478" s="34"/>
      <c r="AE478" s="34"/>
      <c r="AR478" s="196" t="s">
        <v>356</v>
      </c>
      <c r="AT478" s="196" t="s">
        <v>396</v>
      </c>
      <c r="AU478" s="196" t="s">
        <v>86</v>
      </c>
      <c r="AY478" s="17" t="s">
        <v>182</v>
      </c>
      <c r="BE478" s="197">
        <f>IF(N478="základní",J478,0)</f>
        <v>0</v>
      </c>
      <c r="BF478" s="197">
        <f>IF(N478="snížená",J478,0)</f>
        <v>0</v>
      </c>
      <c r="BG478" s="197">
        <f>IF(N478="zákl. přenesená",J478,0)</f>
        <v>0</v>
      </c>
      <c r="BH478" s="197">
        <f>IF(N478="sníž. přenesená",J478,0)</f>
        <v>0</v>
      </c>
      <c r="BI478" s="197">
        <f>IF(N478="nulová",J478,0)</f>
        <v>0</v>
      </c>
      <c r="BJ478" s="17" t="s">
        <v>86</v>
      </c>
      <c r="BK478" s="197">
        <f>ROUND(I478*H478,2)</f>
        <v>0</v>
      </c>
      <c r="BL478" s="17" t="s">
        <v>187</v>
      </c>
      <c r="BM478" s="196" t="s">
        <v>514</v>
      </c>
    </row>
    <row r="479" spans="1:65" s="2" customFormat="1" ht="24.2" customHeight="1">
      <c r="A479" s="34"/>
      <c r="B479" s="35"/>
      <c r="C479" s="246" t="s">
        <v>90</v>
      </c>
      <c r="D479" s="246" t="s">
        <v>396</v>
      </c>
      <c r="E479" s="247" t="s">
        <v>515</v>
      </c>
      <c r="F479" s="248" t="s">
        <v>516</v>
      </c>
      <c r="G479" s="249" t="s">
        <v>453</v>
      </c>
      <c r="H479" s="250">
        <v>2</v>
      </c>
      <c r="I479" s="251"/>
      <c r="J479" s="252">
        <f>ROUND(I479*H479,2)</f>
        <v>0</v>
      </c>
      <c r="K479" s="248" t="s">
        <v>186</v>
      </c>
      <c r="L479" s="253"/>
      <c r="M479" s="254" t="s">
        <v>1</v>
      </c>
      <c r="N479" s="255" t="s">
        <v>44</v>
      </c>
      <c r="O479" s="71"/>
      <c r="P479" s="194">
        <f>O479*H479</f>
        <v>0</v>
      </c>
      <c r="Q479" s="194">
        <v>0.50600000000000001</v>
      </c>
      <c r="R479" s="194">
        <f>Q479*H479</f>
        <v>1.012</v>
      </c>
      <c r="S479" s="194">
        <v>0</v>
      </c>
      <c r="T479" s="195">
        <f>S479*H479</f>
        <v>0</v>
      </c>
      <c r="U479" s="34"/>
      <c r="V479" s="34"/>
      <c r="W479" s="34"/>
      <c r="X479" s="34"/>
      <c r="Y479" s="34"/>
      <c r="Z479" s="34"/>
      <c r="AA479" s="34"/>
      <c r="AB479" s="34"/>
      <c r="AC479" s="34"/>
      <c r="AD479" s="34"/>
      <c r="AE479" s="34"/>
      <c r="AR479" s="196" t="s">
        <v>356</v>
      </c>
      <c r="AT479" s="196" t="s">
        <v>396</v>
      </c>
      <c r="AU479" s="196" t="s">
        <v>86</v>
      </c>
      <c r="AY479" s="17" t="s">
        <v>182</v>
      </c>
      <c r="BE479" s="197">
        <f>IF(N479="základní",J479,0)</f>
        <v>0</v>
      </c>
      <c r="BF479" s="197">
        <f>IF(N479="snížená",J479,0)</f>
        <v>0</v>
      </c>
      <c r="BG479" s="197">
        <f>IF(N479="zákl. přenesená",J479,0)</f>
        <v>0</v>
      </c>
      <c r="BH479" s="197">
        <f>IF(N479="sníž. přenesená",J479,0)</f>
        <v>0</v>
      </c>
      <c r="BI479" s="197">
        <f>IF(N479="nulová",J479,0)</f>
        <v>0</v>
      </c>
      <c r="BJ479" s="17" t="s">
        <v>86</v>
      </c>
      <c r="BK479" s="197">
        <f>ROUND(I479*H479,2)</f>
        <v>0</v>
      </c>
      <c r="BL479" s="17" t="s">
        <v>187</v>
      </c>
      <c r="BM479" s="196" t="s">
        <v>517</v>
      </c>
    </row>
    <row r="480" spans="1:65" s="2" customFormat="1" ht="24.2" customHeight="1">
      <c r="A480" s="34"/>
      <c r="B480" s="35"/>
      <c r="C480" s="246" t="s">
        <v>94</v>
      </c>
      <c r="D480" s="246" t="s">
        <v>396</v>
      </c>
      <c r="E480" s="247" t="s">
        <v>518</v>
      </c>
      <c r="F480" s="248" t="s">
        <v>519</v>
      </c>
      <c r="G480" s="249" t="s">
        <v>453</v>
      </c>
      <c r="H480" s="250">
        <v>4</v>
      </c>
      <c r="I480" s="251"/>
      <c r="J480" s="252">
        <f>ROUND(I480*H480,2)</f>
        <v>0</v>
      </c>
      <c r="K480" s="248" t="s">
        <v>186</v>
      </c>
      <c r="L480" s="253"/>
      <c r="M480" s="254" t="s">
        <v>1</v>
      </c>
      <c r="N480" s="255" t="s">
        <v>44</v>
      </c>
      <c r="O480" s="71"/>
      <c r="P480" s="194">
        <f>O480*H480</f>
        <v>0</v>
      </c>
      <c r="Q480" s="194">
        <v>1.0129999999999999</v>
      </c>
      <c r="R480" s="194">
        <f>Q480*H480</f>
        <v>4.0519999999999996</v>
      </c>
      <c r="S480" s="194">
        <v>0</v>
      </c>
      <c r="T480" s="195">
        <f>S480*H480</f>
        <v>0</v>
      </c>
      <c r="U480" s="34"/>
      <c r="V480" s="34"/>
      <c r="W480" s="34"/>
      <c r="X480" s="34"/>
      <c r="Y480" s="34"/>
      <c r="Z480" s="34"/>
      <c r="AA480" s="34"/>
      <c r="AB480" s="34"/>
      <c r="AC480" s="34"/>
      <c r="AD480" s="34"/>
      <c r="AE480" s="34"/>
      <c r="AR480" s="196" t="s">
        <v>356</v>
      </c>
      <c r="AT480" s="196" t="s">
        <v>396</v>
      </c>
      <c r="AU480" s="196" t="s">
        <v>86</v>
      </c>
      <c r="AY480" s="17" t="s">
        <v>182</v>
      </c>
      <c r="BE480" s="197">
        <f>IF(N480="základní",J480,0)</f>
        <v>0</v>
      </c>
      <c r="BF480" s="197">
        <f>IF(N480="snížená",J480,0)</f>
        <v>0</v>
      </c>
      <c r="BG480" s="197">
        <f>IF(N480="zákl. přenesená",J480,0)</f>
        <v>0</v>
      </c>
      <c r="BH480" s="197">
        <f>IF(N480="sníž. přenesená",J480,0)</f>
        <v>0</v>
      </c>
      <c r="BI480" s="197">
        <f>IF(N480="nulová",J480,0)</f>
        <v>0</v>
      </c>
      <c r="BJ480" s="17" t="s">
        <v>86</v>
      </c>
      <c r="BK480" s="197">
        <f>ROUND(I480*H480,2)</f>
        <v>0</v>
      </c>
      <c r="BL480" s="17" t="s">
        <v>187</v>
      </c>
      <c r="BM480" s="196" t="s">
        <v>520</v>
      </c>
    </row>
    <row r="481" spans="1:65" s="2" customFormat="1" ht="24.2" customHeight="1">
      <c r="A481" s="34"/>
      <c r="B481" s="35"/>
      <c r="C481" s="185" t="s">
        <v>97</v>
      </c>
      <c r="D481" s="185" t="s">
        <v>183</v>
      </c>
      <c r="E481" s="186" t="s">
        <v>521</v>
      </c>
      <c r="F481" s="187" t="s">
        <v>522</v>
      </c>
      <c r="G481" s="188" t="s">
        <v>453</v>
      </c>
      <c r="H481" s="189">
        <v>4</v>
      </c>
      <c r="I481" s="190"/>
      <c r="J481" s="191">
        <f>ROUND(I481*H481,2)</f>
        <v>0</v>
      </c>
      <c r="K481" s="187" t="s">
        <v>186</v>
      </c>
      <c r="L481" s="39"/>
      <c r="M481" s="192" t="s">
        <v>1</v>
      </c>
      <c r="N481" s="193" t="s">
        <v>44</v>
      </c>
      <c r="O481" s="71"/>
      <c r="P481" s="194">
        <f>O481*H481</f>
        <v>0</v>
      </c>
      <c r="Q481" s="194">
        <v>1.248E-2</v>
      </c>
      <c r="R481" s="194">
        <f>Q481*H481</f>
        <v>4.9919999999999999E-2</v>
      </c>
      <c r="S481" s="194">
        <v>0</v>
      </c>
      <c r="T481" s="195">
        <f>S481*H481</f>
        <v>0</v>
      </c>
      <c r="U481" s="34"/>
      <c r="V481" s="34"/>
      <c r="W481" s="34"/>
      <c r="X481" s="34"/>
      <c r="Y481" s="34"/>
      <c r="Z481" s="34"/>
      <c r="AA481" s="34"/>
      <c r="AB481" s="34"/>
      <c r="AC481" s="34"/>
      <c r="AD481" s="34"/>
      <c r="AE481" s="34"/>
      <c r="AR481" s="196" t="s">
        <v>187</v>
      </c>
      <c r="AT481" s="196" t="s">
        <v>183</v>
      </c>
      <c r="AU481" s="196" t="s">
        <v>86</v>
      </c>
      <c r="AY481" s="17" t="s">
        <v>182</v>
      </c>
      <c r="BE481" s="197">
        <f>IF(N481="základní",J481,0)</f>
        <v>0</v>
      </c>
      <c r="BF481" s="197">
        <f>IF(N481="snížená",J481,0)</f>
        <v>0</v>
      </c>
      <c r="BG481" s="197">
        <f>IF(N481="zákl. přenesená",J481,0)</f>
        <v>0</v>
      </c>
      <c r="BH481" s="197">
        <f>IF(N481="sníž. přenesená",J481,0)</f>
        <v>0</v>
      </c>
      <c r="BI481" s="197">
        <f>IF(N481="nulová",J481,0)</f>
        <v>0</v>
      </c>
      <c r="BJ481" s="17" t="s">
        <v>86</v>
      </c>
      <c r="BK481" s="197">
        <f>ROUND(I481*H481,2)</f>
        <v>0</v>
      </c>
      <c r="BL481" s="17" t="s">
        <v>187</v>
      </c>
      <c r="BM481" s="196" t="s">
        <v>523</v>
      </c>
    </row>
    <row r="482" spans="1:65" s="2" customFormat="1" ht="39">
      <c r="A482" s="34"/>
      <c r="B482" s="35"/>
      <c r="C482" s="36"/>
      <c r="D482" s="198" t="s">
        <v>189</v>
      </c>
      <c r="E482" s="36"/>
      <c r="F482" s="199" t="s">
        <v>510</v>
      </c>
      <c r="G482" s="36"/>
      <c r="H482" s="36"/>
      <c r="I482" s="200"/>
      <c r="J482" s="36"/>
      <c r="K482" s="36"/>
      <c r="L482" s="39"/>
      <c r="M482" s="201"/>
      <c r="N482" s="202"/>
      <c r="O482" s="71"/>
      <c r="P482" s="71"/>
      <c r="Q482" s="71"/>
      <c r="R482" s="71"/>
      <c r="S482" s="71"/>
      <c r="T482" s="72"/>
      <c r="U482" s="34"/>
      <c r="V482" s="34"/>
      <c r="W482" s="34"/>
      <c r="X482" s="34"/>
      <c r="Y482" s="34"/>
      <c r="Z482" s="34"/>
      <c r="AA482" s="34"/>
      <c r="AB482" s="34"/>
      <c r="AC482" s="34"/>
      <c r="AD482" s="34"/>
      <c r="AE482" s="34"/>
      <c r="AT482" s="17" t="s">
        <v>189</v>
      </c>
      <c r="AU482" s="17" t="s">
        <v>86</v>
      </c>
    </row>
    <row r="483" spans="1:65" s="2" customFormat="1" ht="19.5">
      <c r="A483" s="34"/>
      <c r="B483" s="35"/>
      <c r="C483" s="36"/>
      <c r="D483" s="198" t="s">
        <v>426</v>
      </c>
      <c r="E483" s="36"/>
      <c r="F483" s="199" t="s">
        <v>456</v>
      </c>
      <c r="G483" s="36"/>
      <c r="H483" s="36"/>
      <c r="I483" s="200"/>
      <c r="J483" s="36"/>
      <c r="K483" s="36"/>
      <c r="L483" s="39"/>
      <c r="M483" s="201"/>
      <c r="N483" s="202"/>
      <c r="O483" s="71"/>
      <c r="P483" s="71"/>
      <c r="Q483" s="71"/>
      <c r="R483" s="71"/>
      <c r="S483" s="71"/>
      <c r="T483" s="72"/>
      <c r="U483" s="34"/>
      <c r="V483" s="34"/>
      <c r="W483" s="34"/>
      <c r="X483" s="34"/>
      <c r="Y483" s="34"/>
      <c r="Z483" s="34"/>
      <c r="AA483" s="34"/>
      <c r="AB483" s="34"/>
      <c r="AC483" s="34"/>
      <c r="AD483" s="34"/>
      <c r="AE483" s="34"/>
      <c r="AT483" s="17" t="s">
        <v>426</v>
      </c>
      <c r="AU483" s="17" t="s">
        <v>86</v>
      </c>
    </row>
    <row r="484" spans="1:65" s="2" customFormat="1" ht="24.2" customHeight="1">
      <c r="A484" s="34"/>
      <c r="B484" s="35"/>
      <c r="C484" s="246" t="s">
        <v>100</v>
      </c>
      <c r="D484" s="246" t="s">
        <v>396</v>
      </c>
      <c r="E484" s="247" t="s">
        <v>524</v>
      </c>
      <c r="F484" s="248" t="s">
        <v>525</v>
      </c>
      <c r="G484" s="249" t="s">
        <v>453</v>
      </c>
      <c r="H484" s="250">
        <v>4</v>
      </c>
      <c r="I484" s="251"/>
      <c r="J484" s="252">
        <f>ROUND(I484*H484,2)</f>
        <v>0</v>
      </c>
      <c r="K484" s="248" t="s">
        <v>186</v>
      </c>
      <c r="L484" s="253"/>
      <c r="M484" s="254" t="s">
        <v>1</v>
      </c>
      <c r="N484" s="255" t="s">
        <v>44</v>
      </c>
      <c r="O484" s="71"/>
      <c r="P484" s="194">
        <f>O484*H484</f>
        <v>0</v>
      </c>
      <c r="Q484" s="194">
        <v>0.58499999999999996</v>
      </c>
      <c r="R484" s="194">
        <f>Q484*H484</f>
        <v>2.34</v>
      </c>
      <c r="S484" s="194">
        <v>0</v>
      </c>
      <c r="T484" s="195">
        <f>S484*H484</f>
        <v>0</v>
      </c>
      <c r="U484" s="34"/>
      <c r="V484" s="34"/>
      <c r="W484" s="34"/>
      <c r="X484" s="34"/>
      <c r="Y484" s="34"/>
      <c r="Z484" s="34"/>
      <c r="AA484" s="34"/>
      <c r="AB484" s="34"/>
      <c r="AC484" s="34"/>
      <c r="AD484" s="34"/>
      <c r="AE484" s="34"/>
      <c r="AR484" s="196" t="s">
        <v>356</v>
      </c>
      <c r="AT484" s="196" t="s">
        <v>396</v>
      </c>
      <c r="AU484" s="196" t="s">
        <v>86</v>
      </c>
      <c r="AY484" s="17" t="s">
        <v>182</v>
      </c>
      <c r="BE484" s="197">
        <f>IF(N484="základní",J484,0)</f>
        <v>0</v>
      </c>
      <c r="BF484" s="197">
        <f>IF(N484="snížená",J484,0)</f>
        <v>0</v>
      </c>
      <c r="BG484" s="197">
        <f>IF(N484="zákl. přenesená",J484,0)</f>
        <v>0</v>
      </c>
      <c r="BH484" s="197">
        <f>IF(N484="sníž. přenesená",J484,0)</f>
        <v>0</v>
      </c>
      <c r="BI484" s="197">
        <f>IF(N484="nulová",J484,0)</f>
        <v>0</v>
      </c>
      <c r="BJ484" s="17" t="s">
        <v>86</v>
      </c>
      <c r="BK484" s="197">
        <f>ROUND(I484*H484,2)</f>
        <v>0</v>
      </c>
      <c r="BL484" s="17" t="s">
        <v>187</v>
      </c>
      <c r="BM484" s="196" t="s">
        <v>526</v>
      </c>
    </row>
    <row r="485" spans="1:65" s="2" customFormat="1" ht="19.5">
      <c r="A485" s="34"/>
      <c r="B485" s="35"/>
      <c r="C485" s="36"/>
      <c r="D485" s="198" t="s">
        <v>426</v>
      </c>
      <c r="E485" s="36"/>
      <c r="F485" s="199" t="s">
        <v>456</v>
      </c>
      <c r="G485" s="36"/>
      <c r="H485" s="36"/>
      <c r="I485" s="200"/>
      <c r="J485" s="36"/>
      <c r="K485" s="36"/>
      <c r="L485" s="39"/>
      <c r="M485" s="201"/>
      <c r="N485" s="202"/>
      <c r="O485" s="71"/>
      <c r="P485" s="71"/>
      <c r="Q485" s="71"/>
      <c r="R485" s="71"/>
      <c r="S485" s="71"/>
      <c r="T485" s="72"/>
      <c r="U485" s="34"/>
      <c r="V485" s="34"/>
      <c r="W485" s="34"/>
      <c r="X485" s="34"/>
      <c r="Y485" s="34"/>
      <c r="Z485" s="34"/>
      <c r="AA485" s="34"/>
      <c r="AB485" s="34"/>
      <c r="AC485" s="34"/>
      <c r="AD485" s="34"/>
      <c r="AE485" s="34"/>
      <c r="AT485" s="17" t="s">
        <v>426</v>
      </c>
      <c r="AU485" s="17" t="s">
        <v>86</v>
      </c>
    </row>
    <row r="486" spans="1:65" s="2" customFormat="1" ht="24.2" customHeight="1">
      <c r="A486" s="34"/>
      <c r="B486" s="35"/>
      <c r="C486" s="185" t="s">
        <v>527</v>
      </c>
      <c r="D486" s="185" t="s">
        <v>183</v>
      </c>
      <c r="E486" s="186" t="s">
        <v>528</v>
      </c>
      <c r="F486" s="187" t="s">
        <v>529</v>
      </c>
      <c r="G486" s="188" t="s">
        <v>453</v>
      </c>
      <c r="H486" s="189">
        <v>5</v>
      </c>
      <c r="I486" s="190"/>
      <c r="J486" s="191">
        <f>ROUND(I486*H486,2)</f>
        <v>0</v>
      </c>
      <c r="K486" s="187" t="s">
        <v>186</v>
      </c>
      <c r="L486" s="39"/>
      <c r="M486" s="192" t="s">
        <v>1</v>
      </c>
      <c r="N486" s="193" t="s">
        <v>44</v>
      </c>
      <c r="O486" s="71"/>
      <c r="P486" s="194">
        <f>O486*H486</f>
        <v>0</v>
      </c>
      <c r="Q486" s="194">
        <v>2.8539999999999999E-2</v>
      </c>
      <c r="R486" s="194">
        <f>Q486*H486</f>
        <v>0.14269999999999999</v>
      </c>
      <c r="S486" s="194">
        <v>0</v>
      </c>
      <c r="T486" s="195">
        <f>S486*H486</f>
        <v>0</v>
      </c>
      <c r="U486" s="34"/>
      <c r="V486" s="34"/>
      <c r="W486" s="34"/>
      <c r="X486" s="34"/>
      <c r="Y486" s="34"/>
      <c r="Z486" s="34"/>
      <c r="AA486" s="34"/>
      <c r="AB486" s="34"/>
      <c r="AC486" s="34"/>
      <c r="AD486" s="34"/>
      <c r="AE486" s="34"/>
      <c r="AR486" s="196" t="s">
        <v>187</v>
      </c>
      <c r="AT486" s="196" t="s">
        <v>183</v>
      </c>
      <c r="AU486" s="196" t="s">
        <v>86</v>
      </c>
      <c r="AY486" s="17" t="s">
        <v>182</v>
      </c>
      <c r="BE486" s="197">
        <f>IF(N486="základní",J486,0)</f>
        <v>0</v>
      </c>
      <c r="BF486" s="197">
        <f>IF(N486="snížená",J486,0)</f>
        <v>0</v>
      </c>
      <c r="BG486" s="197">
        <f>IF(N486="zákl. přenesená",J486,0)</f>
        <v>0</v>
      </c>
      <c r="BH486" s="197">
        <f>IF(N486="sníž. přenesená",J486,0)</f>
        <v>0</v>
      </c>
      <c r="BI486" s="197">
        <f>IF(N486="nulová",J486,0)</f>
        <v>0</v>
      </c>
      <c r="BJ486" s="17" t="s">
        <v>86</v>
      </c>
      <c r="BK486" s="197">
        <f>ROUND(I486*H486,2)</f>
        <v>0</v>
      </c>
      <c r="BL486" s="17" t="s">
        <v>187</v>
      </c>
      <c r="BM486" s="196" t="s">
        <v>530</v>
      </c>
    </row>
    <row r="487" spans="1:65" s="2" customFormat="1" ht="39">
      <c r="A487" s="34"/>
      <c r="B487" s="35"/>
      <c r="C487" s="36"/>
      <c r="D487" s="198" t="s">
        <v>189</v>
      </c>
      <c r="E487" s="36"/>
      <c r="F487" s="199" t="s">
        <v>510</v>
      </c>
      <c r="G487" s="36"/>
      <c r="H487" s="36"/>
      <c r="I487" s="200"/>
      <c r="J487" s="36"/>
      <c r="K487" s="36"/>
      <c r="L487" s="39"/>
      <c r="M487" s="201"/>
      <c r="N487" s="202"/>
      <c r="O487" s="71"/>
      <c r="P487" s="71"/>
      <c r="Q487" s="71"/>
      <c r="R487" s="71"/>
      <c r="S487" s="71"/>
      <c r="T487" s="72"/>
      <c r="U487" s="34"/>
      <c r="V487" s="34"/>
      <c r="W487" s="34"/>
      <c r="X487" s="34"/>
      <c r="Y487" s="34"/>
      <c r="Z487" s="34"/>
      <c r="AA487" s="34"/>
      <c r="AB487" s="34"/>
      <c r="AC487" s="34"/>
      <c r="AD487" s="34"/>
      <c r="AE487" s="34"/>
      <c r="AT487" s="17" t="s">
        <v>189</v>
      </c>
      <c r="AU487" s="17" t="s">
        <v>86</v>
      </c>
    </row>
    <row r="488" spans="1:65" s="2" customFormat="1" ht="19.5">
      <c r="A488" s="34"/>
      <c r="B488" s="35"/>
      <c r="C488" s="36"/>
      <c r="D488" s="198" t="s">
        <v>426</v>
      </c>
      <c r="E488" s="36"/>
      <c r="F488" s="199" t="s">
        <v>456</v>
      </c>
      <c r="G488" s="36"/>
      <c r="H488" s="36"/>
      <c r="I488" s="200"/>
      <c r="J488" s="36"/>
      <c r="K488" s="36"/>
      <c r="L488" s="39"/>
      <c r="M488" s="201"/>
      <c r="N488" s="202"/>
      <c r="O488" s="71"/>
      <c r="P488" s="71"/>
      <c r="Q488" s="71"/>
      <c r="R488" s="71"/>
      <c r="S488" s="71"/>
      <c r="T488" s="72"/>
      <c r="U488" s="34"/>
      <c r="V488" s="34"/>
      <c r="W488" s="34"/>
      <c r="X488" s="34"/>
      <c r="Y488" s="34"/>
      <c r="Z488" s="34"/>
      <c r="AA488" s="34"/>
      <c r="AB488" s="34"/>
      <c r="AC488" s="34"/>
      <c r="AD488" s="34"/>
      <c r="AE488" s="34"/>
      <c r="AT488" s="17" t="s">
        <v>426</v>
      </c>
      <c r="AU488" s="17" t="s">
        <v>86</v>
      </c>
    </row>
    <row r="489" spans="1:65" s="2" customFormat="1" ht="14.45" customHeight="1">
      <c r="A489" s="34"/>
      <c r="B489" s="35"/>
      <c r="C489" s="246" t="s">
        <v>531</v>
      </c>
      <c r="D489" s="246" t="s">
        <v>396</v>
      </c>
      <c r="E489" s="247" t="s">
        <v>532</v>
      </c>
      <c r="F489" s="248" t="s">
        <v>533</v>
      </c>
      <c r="G489" s="249" t="s">
        <v>453</v>
      </c>
      <c r="H489" s="250">
        <v>5</v>
      </c>
      <c r="I489" s="251"/>
      <c r="J489" s="252">
        <f>ROUND(I489*H489,2)</f>
        <v>0</v>
      </c>
      <c r="K489" s="248" t="s">
        <v>186</v>
      </c>
      <c r="L489" s="253"/>
      <c r="M489" s="254" t="s">
        <v>1</v>
      </c>
      <c r="N489" s="255" t="s">
        <v>44</v>
      </c>
      <c r="O489" s="71"/>
      <c r="P489" s="194">
        <f>O489*H489</f>
        <v>0</v>
      </c>
      <c r="Q489" s="194">
        <v>1.6</v>
      </c>
      <c r="R489" s="194">
        <f>Q489*H489</f>
        <v>8</v>
      </c>
      <c r="S489" s="194">
        <v>0</v>
      </c>
      <c r="T489" s="195">
        <f>S489*H489</f>
        <v>0</v>
      </c>
      <c r="U489" s="34"/>
      <c r="V489" s="34"/>
      <c r="W489" s="34"/>
      <c r="X489" s="34"/>
      <c r="Y489" s="34"/>
      <c r="Z489" s="34"/>
      <c r="AA489" s="34"/>
      <c r="AB489" s="34"/>
      <c r="AC489" s="34"/>
      <c r="AD489" s="34"/>
      <c r="AE489" s="34"/>
      <c r="AR489" s="196" t="s">
        <v>356</v>
      </c>
      <c r="AT489" s="196" t="s">
        <v>396</v>
      </c>
      <c r="AU489" s="196" t="s">
        <v>86</v>
      </c>
      <c r="AY489" s="17" t="s">
        <v>182</v>
      </c>
      <c r="BE489" s="197">
        <f>IF(N489="základní",J489,0)</f>
        <v>0</v>
      </c>
      <c r="BF489" s="197">
        <f>IF(N489="snížená",J489,0)</f>
        <v>0</v>
      </c>
      <c r="BG489" s="197">
        <f>IF(N489="zákl. přenesená",J489,0)</f>
        <v>0</v>
      </c>
      <c r="BH489" s="197">
        <f>IF(N489="sníž. přenesená",J489,0)</f>
        <v>0</v>
      </c>
      <c r="BI489" s="197">
        <f>IF(N489="nulová",J489,0)</f>
        <v>0</v>
      </c>
      <c r="BJ489" s="17" t="s">
        <v>86</v>
      </c>
      <c r="BK489" s="197">
        <f>ROUND(I489*H489,2)</f>
        <v>0</v>
      </c>
      <c r="BL489" s="17" t="s">
        <v>187</v>
      </c>
      <c r="BM489" s="196" t="s">
        <v>534</v>
      </c>
    </row>
    <row r="490" spans="1:65" s="2" customFormat="1" ht="19.5">
      <c r="A490" s="34"/>
      <c r="B490" s="35"/>
      <c r="C490" s="36"/>
      <c r="D490" s="198" t="s">
        <v>426</v>
      </c>
      <c r="E490" s="36"/>
      <c r="F490" s="199" t="s">
        <v>456</v>
      </c>
      <c r="G490" s="36"/>
      <c r="H490" s="36"/>
      <c r="I490" s="200"/>
      <c r="J490" s="36"/>
      <c r="K490" s="36"/>
      <c r="L490" s="39"/>
      <c r="M490" s="201"/>
      <c r="N490" s="202"/>
      <c r="O490" s="71"/>
      <c r="P490" s="71"/>
      <c r="Q490" s="71"/>
      <c r="R490" s="71"/>
      <c r="S490" s="71"/>
      <c r="T490" s="72"/>
      <c r="U490" s="34"/>
      <c r="V490" s="34"/>
      <c r="W490" s="34"/>
      <c r="X490" s="34"/>
      <c r="Y490" s="34"/>
      <c r="Z490" s="34"/>
      <c r="AA490" s="34"/>
      <c r="AB490" s="34"/>
      <c r="AC490" s="34"/>
      <c r="AD490" s="34"/>
      <c r="AE490" s="34"/>
      <c r="AT490" s="17" t="s">
        <v>426</v>
      </c>
      <c r="AU490" s="17" t="s">
        <v>86</v>
      </c>
    </row>
    <row r="491" spans="1:65" s="2" customFormat="1" ht="24.2" customHeight="1">
      <c r="A491" s="34"/>
      <c r="B491" s="35"/>
      <c r="C491" s="246" t="s">
        <v>535</v>
      </c>
      <c r="D491" s="246" t="s">
        <v>396</v>
      </c>
      <c r="E491" s="247" t="s">
        <v>536</v>
      </c>
      <c r="F491" s="248" t="s">
        <v>537</v>
      </c>
      <c r="G491" s="249" t="s">
        <v>453</v>
      </c>
      <c r="H491" s="250">
        <v>5</v>
      </c>
      <c r="I491" s="251"/>
      <c r="J491" s="252">
        <f>ROUND(I491*H491,2)</f>
        <v>0</v>
      </c>
      <c r="K491" s="248" t="s">
        <v>186</v>
      </c>
      <c r="L491" s="253"/>
      <c r="M491" s="254" t="s">
        <v>1</v>
      </c>
      <c r="N491" s="255" t="s">
        <v>44</v>
      </c>
      <c r="O491" s="71"/>
      <c r="P491" s="194">
        <f>O491*H491</f>
        <v>0</v>
      </c>
      <c r="Q491" s="194">
        <v>2E-3</v>
      </c>
      <c r="R491" s="194">
        <f>Q491*H491</f>
        <v>0.01</v>
      </c>
      <c r="S491" s="194">
        <v>0</v>
      </c>
      <c r="T491" s="195">
        <f>S491*H491</f>
        <v>0</v>
      </c>
      <c r="U491" s="34"/>
      <c r="V491" s="34"/>
      <c r="W491" s="34"/>
      <c r="X491" s="34"/>
      <c r="Y491" s="34"/>
      <c r="Z491" s="34"/>
      <c r="AA491" s="34"/>
      <c r="AB491" s="34"/>
      <c r="AC491" s="34"/>
      <c r="AD491" s="34"/>
      <c r="AE491" s="34"/>
      <c r="AR491" s="196" t="s">
        <v>356</v>
      </c>
      <c r="AT491" s="196" t="s">
        <v>396</v>
      </c>
      <c r="AU491" s="196" t="s">
        <v>86</v>
      </c>
      <c r="AY491" s="17" t="s">
        <v>182</v>
      </c>
      <c r="BE491" s="197">
        <f>IF(N491="základní",J491,0)</f>
        <v>0</v>
      </c>
      <c r="BF491" s="197">
        <f>IF(N491="snížená",J491,0)</f>
        <v>0</v>
      </c>
      <c r="BG491" s="197">
        <f>IF(N491="zákl. přenesená",J491,0)</f>
        <v>0</v>
      </c>
      <c r="BH491" s="197">
        <f>IF(N491="sníž. přenesená",J491,0)</f>
        <v>0</v>
      </c>
      <c r="BI491" s="197">
        <f>IF(N491="nulová",J491,0)</f>
        <v>0</v>
      </c>
      <c r="BJ491" s="17" t="s">
        <v>86</v>
      </c>
      <c r="BK491" s="197">
        <f>ROUND(I491*H491,2)</f>
        <v>0</v>
      </c>
      <c r="BL491" s="17" t="s">
        <v>187</v>
      </c>
      <c r="BM491" s="196" t="s">
        <v>538</v>
      </c>
    </row>
    <row r="492" spans="1:65" s="2" customFormat="1" ht="19.5">
      <c r="A492" s="34"/>
      <c r="B492" s="35"/>
      <c r="C492" s="36"/>
      <c r="D492" s="198" t="s">
        <v>426</v>
      </c>
      <c r="E492" s="36"/>
      <c r="F492" s="199" t="s">
        <v>456</v>
      </c>
      <c r="G492" s="36"/>
      <c r="H492" s="36"/>
      <c r="I492" s="200"/>
      <c r="J492" s="36"/>
      <c r="K492" s="36"/>
      <c r="L492" s="39"/>
      <c r="M492" s="201"/>
      <c r="N492" s="202"/>
      <c r="O492" s="71"/>
      <c r="P492" s="71"/>
      <c r="Q492" s="71"/>
      <c r="R492" s="71"/>
      <c r="S492" s="71"/>
      <c r="T492" s="72"/>
      <c r="U492" s="34"/>
      <c r="V492" s="34"/>
      <c r="W492" s="34"/>
      <c r="X492" s="34"/>
      <c r="Y492" s="34"/>
      <c r="Z492" s="34"/>
      <c r="AA492" s="34"/>
      <c r="AB492" s="34"/>
      <c r="AC492" s="34"/>
      <c r="AD492" s="34"/>
      <c r="AE492" s="34"/>
      <c r="AT492" s="17" t="s">
        <v>426</v>
      </c>
      <c r="AU492" s="17" t="s">
        <v>86</v>
      </c>
    </row>
    <row r="493" spans="1:65" s="2" customFormat="1" ht="24.2" customHeight="1">
      <c r="A493" s="34"/>
      <c r="B493" s="35"/>
      <c r="C493" s="185" t="s">
        <v>539</v>
      </c>
      <c r="D493" s="185" t="s">
        <v>183</v>
      </c>
      <c r="E493" s="186" t="s">
        <v>540</v>
      </c>
      <c r="F493" s="187" t="s">
        <v>541</v>
      </c>
      <c r="G493" s="188" t="s">
        <v>453</v>
      </c>
      <c r="H493" s="189">
        <v>1</v>
      </c>
      <c r="I493" s="190"/>
      <c r="J493" s="191">
        <f>ROUND(I493*H493,2)</f>
        <v>0</v>
      </c>
      <c r="K493" s="187" t="s">
        <v>186</v>
      </c>
      <c r="L493" s="39"/>
      <c r="M493" s="192" t="s">
        <v>1</v>
      </c>
      <c r="N493" s="193" t="s">
        <v>44</v>
      </c>
      <c r="O493" s="71"/>
      <c r="P493" s="194">
        <f>O493*H493</f>
        <v>0</v>
      </c>
      <c r="Q493" s="194">
        <v>3.9269999999999999E-2</v>
      </c>
      <c r="R493" s="194">
        <f>Q493*H493</f>
        <v>3.9269999999999999E-2</v>
      </c>
      <c r="S493" s="194">
        <v>0</v>
      </c>
      <c r="T493" s="195">
        <f>S493*H493</f>
        <v>0</v>
      </c>
      <c r="U493" s="34"/>
      <c r="V493" s="34"/>
      <c r="W493" s="34"/>
      <c r="X493" s="34"/>
      <c r="Y493" s="34"/>
      <c r="Z493" s="34"/>
      <c r="AA493" s="34"/>
      <c r="AB493" s="34"/>
      <c r="AC493" s="34"/>
      <c r="AD493" s="34"/>
      <c r="AE493" s="34"/>
      <c r="AR493" s="196" t="s">
        <v>187</v>
      </c>
      <c r="AT493" s="196" t="s">
        <v>183</v>
      </c>
      <c r="AU493" s="196" t="s">
        <v>86</v>
      </c>
      <c r="AY493" s="17" t="s">
        <v>182</v>
      </c>
      <c r="BE493" s="197">
        <f>IF(N493="základní",J493,0)</f>
        <v>0</v>
      </c>
      <c r="BF493" s="197">
        <f>IF(N493="snížená",J493,0)</f>
        <v>0</v>
      </c>
      <c r="BG493" s="197">
        <f>IF(N493="zákl. přenesená",J493,0)</f>
        <v>0</v>
      </c>
      <c r="BH493" s="197">
        <f>IF(N493="sníž. přenesená",J493,0)</f>
        <v>0</v>
      </c>
      <c r="BI493" s="197">
        <f>IF(N493="nulová",J493,0)</f>
        <v>0</v>
      </c>
      <c r="BJ493" s="17" t="s">
        <v>86</v>
      </c>
      <c r="BK493" s="197">
        <f>ROUND(I493*H493,2)</f>
        <v>0</v>
      </c>
      <c r="BL493" s="17" t="s">
        <v>187</v>
      </c>
      <c r="BM493" s="196" t="s">
        <v>542</v>
      </c>
    </row>
    <row r="494" spans="1:65" s="2" customFormat="1" ht="39">
      <c r="A494" s="34"/>
      <c r="B494" s="35"/>
      <c r="C494" s="36"/>
      <c r="D494" s="198" t="s">
        <v>189</v>
      </c>
      <c r="E494" s="36"/>
      <c r="F494" s="199" t="s">
        <v>510</v>
      </c>
      <c r="G494" s="36"/>
      <c r="H494" s="36"/>
      <c r="I494" s="200"/>
      <c r="J494" s="36"/>
      <c r="K494" s="36"/>
      <c r="L494" s="39"/>
      <c r="M494" s="201"/>
      <c r="N494" s="202"/>
      <c r="O494" s="71"/>
      <c r="P494" s="71"/>
      <c r="Q494" s="71"/>
      <c r="R494" s="71"/>
      <c r="S494" s="71"/>
      <c r="T494" s="72"/>
      <c r="U494" s="34"/>
      <c r="V494" s="34"/>
      <c r="W494" s="34"/>
      <c r="X494" s="34"/>
      <c r="Y494" s="34"/>
      <c r="Z494" s="34"/>
      <c r="AA494" s="34"/>
      <c r="AB494" s="34"/>
      <c r="AC494" s="34"/>
      <c r="AD494" s="34"/>
      <c r="AE494" s="34"/>
      <c r="AT494" s="17" t="s">
        <v>189</v>
      </c>
      <c r="AU494" s="17" t="s">
        <v>86</v>
      </c>
    </row>
    <row r="495" spans="1:65" s="2" customFormat="1" ht="19.5">
      <c r="A495" s="34"/>
      <c r="B495" s="35"/>
      <c r="C495" s="36"/>
      <c r="D495" s="198" t="s">
        <v>426</v>
      </c>
      <c r="E495" s="36"/>
      <c r="F495" s="199" t="s">
        <v>456</v>
      </c>
      <c r="G495" s="36"/>
      <c r="H495" s="36"/>
      <c r="I495" s="200"/>
      <c r="J495" s="36"/>
      <c r="K495" s="36"/>
      <c r="L495" s="39"/>
      <c r="M495" s="201"/>
      <c r="N495" s="202"/>
      <c r="O495" s="71"/>
      <c r="P495" s="71"/>
      <c r="Q495" s="71"/>
      <c r="R495" s="71"/>
      <c r="S495" s="71"/>
      <c r="T495" s="72"/>
      <c r="U495" s="34"/>
      <c r="V495" s="34"/>
      <c r="W495" s="34"/>
      <c r="X495" s="34"/>
      <c r="Y495" s="34"/>
      <c r="Z495" s="34"/>
      <c r="AA495" s="34"/>
      <c r="AB495" s="34"/>
      <c r="AC495" s="34"/>
      <c r="AD495" s="34"/>
      <c r="AE495" s="34"/>
      <c r="AT495" s="17" t="s">
        <v>426</v>
      </c>
      <c r="AU495" s="17" t="s">
        <v>86</v>
      </c>
    </row>
    <row r="496" spans="1:65" s="2" customFormat="1" ht="24.2" customHeight="1">
      <c r="A496" s="34"/>
      <c r="B496" s="35"/>
      <c r="C496" s="246" t="s">
        <v>543</v>
      </c>
      <c r="D496" s="246" t="s">
        <v>396</v>
      </c>
      <c r="E496" s="247" t="s">
        <v>544</v>
      </c>
      <c r="F496" s="248" t="s">
        <v>545</v>
      </c>
      <c r="G496" s="249" t="s">
        <v>453</v>
      </c>
      <c r="H496" s="250">
        <v>1</v>
      </c>
      <c r="I496" s="251"/>
      <c r="J496" s="252">
        <f>ROUND(I496*H496,2)</f>
        <v>0</v>
      </c>
      <c r="K496" s="248" t="s">
        <v>186</v>
      </c>
      <c r="L496" s="253"/>
      <c r="M496" s="254" t="s">
        <v>1</v>
      </c>
      <c r="N496" s="255" t="s">
        <v>44</v>
      </c>
      <c r="O496" s="71"/>
      <c r="P496" s="194">
        <f>O496*H496</f>
        <v>0</v>
      </c>
      <c r="Q496" s="194">
        <v>0.44900000000000001</v>
      </c>
      <c r="R496" s="194">
        <f>Q496*H496</f>
        <v>0.44900000000000001</v>
      </c>
      <c r="S496" s="194">
        <v>0</v>
      </c>
      <c r="T496" s="195">
        <f>S496*H496</f>
        <v>0</v>
      </c>
      <c r="U496" s="34"/>
      <c r="V496" s="34"/>
      <c r="W496" s="34"/>
      <c r="X496" s="34"/>
      <c r="Y496" s="34"/>
      <c r="Z496" s="34"/>
      <c r="AA496" s="34"/>
      <c r="AB496" s="34"/>
      <c r="AC496" s="34"/>
      <c r="AD496" s="34"/>
      <c r="AE496" s="34"/>
      <c r="AR496" s="196" t="s">
        <v>356</v>
      </c>
      <c r="AT496" s="196" t="s">
        <v>396</v>
      </c>
      <c r="AU496" s="196" t="s">
        <v>86</v>
      </c>
      <c r="AY496" s="17" t="s">
        <v>182</v>
      </c>
      <c r="BE496" s="197">
        <f>IF(N496="základní",J496,0)</f>
        <v>0</v>
      </c>
      <c r="BF496" s="197">
        <f>IF(N496="snížená",J496,0)</f>
        <v>0</v>
      </c>
      <c r="BG496" s="197">
        <f>IF(N496="zákl. přenesená",J496,0)</f>
        <v>0</v>
      </c>
      <c r="BH496" s="197">
        <f>IF(N496="sníž. přenesená",J496,0)</f>
        <v>0</v>
      </c>
      <c r="BI496" s="197">
        <f>IF(N496="nulová",J496,0)</f>
        <v>0</v>
      </c>
      <c r="BJ496" s="17" t="s">
        <v>86</v>
      </c>
      <c r="BK496" s="197">
        <f>ROUND(I496*H496,2)</f>
        <v>0</v>
      </c>
      <c r="BL496" s="17" t="s">
        <v>187</v>
      </c>
      <c r="BM496" s="196" t="s">
        <v>546</v>
      </c>
    </row>
    <row r="497" spans="1:65" s="2" customFormat="1" ht="19.5">
      <c r="A497" s="34"/>
      <c r="B497" s="35"/>
      <c r="C497" s="36"/>
      <c r="D497" s="198" t="s">
        <v>426</v>
      </c>
      <c r="E497" s="36"/>
      <c r="F497" s="199" t="s">
        <v>456</v>
      </c>
      <c r="G497" s="36"/>
      <c r="H497" s="36"/>
      <c r="I497" s="200"/>
      <c r="J497" s="36"/>
      <c r="K497" s="36"/>
      <c r="L497" s="39"/>
      <c r="M497" s="201"/>
      <c r="N497" s="202"/>
      <c r="O497" s="71"/>
      <c r="P497" s="71"/>
      <c r="Q497" s="71"/>
      <c r="R497" s="71"/>
      <c r="S497" s="71"/>
      <c r="T497" s="72"/>
      <c r="U497" s="34"/>
      <c r="V497" s="34"/>
      <c r="W497" s="34"/>
      <c r="X497" s="34"/>
      <c r="Y497" s="34"/>
      <c r="Z497" s="34"/>
      <c r="AA497" s="34"/>
      <c r="AB497" s="34"/>
      <c r="AC497" s="34"/>
      <c r="AD497" s="34"/>
      <c r="AE497" s="34"/>
      <c r="AT497" s="17" t="s">
        <v>426</v>
      </c>
      <c r="AU497" s="17" t="s">
        <v>86</v>
      </c>
    </row>
    <row r="498" spans="1:65" s="2" customFormat="1" ht="24.2" customHeight="1">
      <c r="A498" s="34"/>
      <c r="B498" s="35"/>
      <c r="C498" s="185" t="s">
        <v>547</v>
      </c>
      <c r="D498" s="185" t="s">
        <v>183</v>
      </c>
      <c r="E498" s="186" t="s">
        <v>548</v>
      </c>
      <c r="F498" s="187" t="s">
        <v>549</v>
      </c>
      <c r="G498" s="188" t="s">
        <v>550</v>
      </c>
      <c r="H498" s="189">
        <v>35</v>
      </c>
      <c r="I498" s="190"/>
      <c r="J498" s="191">
        <f>ROUND(I498*H498,2)</f>
        <v>0</v>
      </c>
      <c r="K498" s="187" t="s">
        <v>1</v>
      </c>
      <c r="L498" s="39"/>
      <c r="M498" s="192" t="s">
        <v>1</v>
      </c>
      <c r="N498" s="193" t="s">
        <v>44</v>
      </c>
      <c r="O498" s="71"/>
      <c r="P498" s="194">
        <f>O498*H498</f>
        <v>0</v>
      </c>
      <c r="Q498" s="194">
        <v>0</v>
      </c>
      <c r="R498" s="194">
        <f>Q498*H498</f>
        <v>0</v>
      </c>
      <c r="S498" s="194">
        <v>0</v>
      </c>
      <c r="T498" s="195">
        <f>S498*H498</f>
        <v>0</v>
      </c>
      <c r="U498" s="34"/>
      <c r="V498" s="34"/>
      <c r="W498" s="34"/>
      <c r="X498" s="34"/>
      <c r="Y498" s="34"/>
      <c r="Z498" s="34"/>
      <c r="AA498" s="34"/>
      <c r="AB498" s="34"/>
      <c r="AC498" s="34"/>
      <c r="AD498" s="34"/>
      <c r="AE498" s="34"/>
      <c r="AR498" s="196" t="s">
        <v>187</v>
      </c>
      <c r="AT498" s="196" t="s">
        <v>183</v>
      </c>
      <c r="AU498" s="196" t="s">
        <v>86</v>
      </c>
      <c r="AY498" s="17" t="s">
        <v>182</v>
      </c>
      <c r="BE498" s="197">
        <f>IF(N498="základní",J498,0)</f>
        <v>0</v>
      </c>
      <c r="BF498" s="197">
        <f>IF(N498="snížená",J498,0)</f>
        <v>0</v>
      </c>
      <c r="BG498" s="197">
        <f>IF(N498="zákl. přenesená",J498,0)</f>
        <v>0</v>
      </c>
      <c r="BH498" s="197">
        <f>IF(N498="sníž. přenesená",J498,0)</f>
        <v>0</v>
      </c>
      <c r="BI498" s="197">
        <f>IF(N498="nulová",J498,0)</f>
        <v>0</v>
      </c>
      <c r="BJ498" s="17" t="s">
        <v>86</v>
      </c>
      <c r="BK498" s="197">
        <f>ROUND(I498*H498,2)</f>
        <v>0</v>
      </c>
      <c r="BL498" s="17" t="s">
        <v>187</v>
      </c>
      <c r="BM498" s="196" t="s">
        <v>551</v>
      </c>
    </row>
    <row r="499" spans="1:65" s="2" customFormat="1" ht="24.2" customHeight="1">
      <c r="A499" s="34"/>
      <c r="B499" s="35"/>
      <c r="C499" s="185" t="s">
        <v>106</v>
      </c>
      <c r="D499" s="185" t="s">
        <v>183</v>
      </c>
      <c r="E499" s="186" t="s">
        <v>552</v>
      </c>
      <c r="F499" s="187" t="s">
        <v>553</v>
      </c>
      <c r="G499" s="188" t="s">
        <v>550</v>
      </c>
      <c r="H499" s="189">
        <v>5</v>
      </c>
      <c r="I499" s="190"/>
      <c r="J499" s="191">
        <f>ROUND(I499*H499,2)</f>
        <v>0</v>
      </c>
      <c r="K499" s="187" t="s">
        <v>1</v>
      </c>
      <c r="L499" s="39"/>
      <c r="M499" s="192" t="s">
        <v>1</v>
      </c>
      <c r="N499" s="193" t="s">
        <v>44</v>
      </c>
      <c r="O499" s="71"/>
      <c r="P499" s="194">
        <f>O499*H499</f>
        <v>0</v>
      </c>
      <c r="Q499" s="194">
        <v>0</v>
      </c>
      <c r="R499" s="194">
        <f>Q499*H499</f>
        <v>0</v>
      </c>
      <c r="S499" s="194">
        <v>0</v>
      </c>
      <c r="T499" s="195">
        <f>S499*H499</f>
        <v>0</v>
      </c>
      <c r="U499" s="34"/>
      <c r="V499" s="34"/>
      <c r="W499" s="34"/>
      <c r="X499" s="34"/>
      <c r="Y499" s="34"/>
      <c r="Z499" s="34"/>
      <c r="AA499" s="34"/>
      <c r="AB499" s="34"/>
      <c r="AC499" s="34"/>
      <c r="AD499" s="34"/>
      <c r="AE499" s="34"/>
      <c r="AR499" s="196" t="s">
        <v>187</v>
      </c>
      <c r="AT499" s="196" t="s">
        <v>183</v>
      </c>
      <c r="AU499" s="196" t="s">
        <v>86</v>
      </c>
      <c r="AY499" s="17" t="s">
        <v>182</v>
      </c>
      <c r="BE499" s="197">
        <f>IF(N499="základní",J499,0)</f>
        <v>0</v>
      </c>
      <c r="BF499" s="197">
        <f>IF(N499="snížená",J499,0)</f>
        <v>0</v>
      </c>
      <c r="BG499" s="197">
        <f>IF(N499="zákl. přenesená",J499,0)</f>
        <v>0</v>
      </c>
      <c r="BH499" s="197">
        <f>IF(N499="sníž. přenesená",J499,0)</f>
        <v>0</v>
      </c>
      <c r="BI499" s="197">
        <f>IF(N499="nulová",J499,0)</f>
        <v>0</v>
      </c>
      <c r="BJ499" s="17" t="s">
        <v>86</v>
      </c>
      <c r="BK499" s="197">
        <f>ROUND(I499*H499,2)</f>
        <v>0</v>
      </c>
      <c r="BL499" s="17" t="s">
        <v>187</v>
      </c>
      <c r="BM499" s="196" t="s">
        <v>554</v>
      </c>
    </row>
    <row r="500" spans="1:65" s="2" customFormat="1" ht="14.45" customHeight="1">
      <c r="A500" s="34"/>
      <c r="B500" s="35"/>
      <c r="C500" s="185" t="s">
        <v>109</v>
      </c>
      <c r="D500" s="185" t="s">
        <v>183</v>
      </c>
      <c r="E500" s="186" t="s">
        <v>555</v>
      </c>
      <c r="F500" s="187" t="s">
        <v>556</v>
      </c>
      <c r="G500" s="188" t="s">
        <v>423</v>
      </c>
      <c r="H500" s="189">
        <v>15.025</v>
      </c>
      <c r="I500" s="190"/>
      <c r="J500" s="191">
        <f>ROUND(I500*H500,2)</f>
        <v>0</v>
      </c>
      <c r="K500" s="187" t="s">
        <v>186</v>
      </c>
      <c r="L500" s="39"/>
      <c r="M500" s="192" t="s">
        <v>1</v>
      </c>
      <c r="N500" s="193" t="s">
        <v>44</v>
      </c>
      <c r="O500" s="71"/>
      <c r="P500" s="194">
        <f>O500*H500</f>
        <v>0</v>
      </c>
      <c r="Q500" s="194">
        <v>1.2999999999999999E-4</v>
      </c>
      <c r="R500" s="194">
        <f>Q500*H500</f>
        <v>1.9532499999999997E-3</v>
      </c>
      <c r="S500" s="194">
        <v>0</v>
      </c>
      <c r="T500" s="195">
        <f>S500*H500</f>
        <v>0</v>
      </c>
      <c r="U500" s="34"/>
      <c r="V500" s="34"/>
      <c r="W500" s="34"/>
      <c r="X500" s="34"/>
      <c r="Y500" s="34"/>
      <c r="Z500" s="34"/>
      <c r="AA500" s="34"/>
      <c r="AB500" s="34"/>
      <c r="AC500" s="34"/>
      <c r="AD500" s="34"/>
      <c r="AE500" s="34"/>
      <c r="AR500" s="196" t="s">
        <v>187</v>
      </c>
      <c r="AT500" s="196" t="s">
        <v>183</v>
      </c>
      <c r="AU500" s="196" t="s">
        <v>86</v>
      </c>
      <c r="AY500" s="17" t="s">
        <v>182</v>
      </c>
      <c r="BE500" s="197">
        <f>IF(N500="základní",J500,0)</f>
        <v>0</v>
      </c>
      <c r="BF500" s="197">
        <f>IF(N500="snížená",J500,0)</f>
        <v>0</v>
      </c>
      <c r="BG500" s="197">
        <f>IF(N500="zákl. přenesená",J500,0)</f>
        <v>0</v>
      </c>
      <c r="BH500" s="197">
        <f>IF(N500="sníž. přenesená",J500,0)</f>
        <v>0</v>
      </c>
      <c r="BI500" s="197">
        <f>IF(N500="nulová",J500,0)</f>
        <v>0</v>
      </c>
      <c r="BJ500" s="17" t="s">
        <v>86</v>
      </c>
      <c r="BK500" s="197">
        <f>ROUND(I500*H500,2)</f>
        <v>0</v>
      </c>
      <c r="BL500" s="17" t="s">
        <v>187</v>
      </c>
      <c r="BM500" s="196" t="s">
        <v>557</v>
      </c>
    </row>
    <row r="501" spans="1:65" s="11" customFormat="1" ht="25.9" customHeight="1">
      <c r="B501" s="171"/>
      <c r="C501" s="172"/>
      <c r="D501" s="173" t="s">
        <v>78</v>
      </c>
      <c r="E501" s="174" t="s">
        <v>558</v>
      </c>
      <c r="F501" s="174" t="s">
        <v>559</v>
      </c>
      <c r="G501" s="172"/>
      <c r="H501" s="172"/>
      <c r="I501" s="175"/>
      <c r="J501" s="176">
        <f>BK501</f>
        <v>0</v>
      </c>
      <c r="K501" s="172"/>
      <c r="L501" s="177"/>
      <c r="M501" s="178"/>
      <c r="N501" s="179"/>
      <c r="O501" s="179"/>
      <c r="P501" s="180">
        <f>SUM(P502:P503)</f>
        <v>0</v>
      </c>
      <c r="Q501" s="179"/>
      <c r="R501" s="180">
        <f>SUM(R502:R503)</f>
        <v>0</v>
      </c>
      <c r="S501" s="179"/>
      <c r="T501" s="181">
        <f>SUM(T502:T503)</f>
        <v>0</v>
      </c>
      <c r="AR501" s="182" t="s">
        <v>86</v>
      </c>
      <c r="AT501" s="183" t="s">
        <v>78</v>
      </c>
      <c r="AU501" s="183" t="s">
        <v>79</v>
      </c>
      <c r="AY501" s="182" t="s">
        <v>182</v>
      </c>
      <c r="BK501" s="184">
        <f>SUM(BK502:BK503)</f>
        <v>0</v>
      </c>
    </row>
    <row r="502" spans="1:65" s="2" customFormat="1" ht="49.15" customHeight="1">
      <c r="A502" s="34"/>
      <c r="B502" s="35"/>
      <c r="C502" s="185" t="s">
        <v>560</v>
      </c>
      <c r="D502" s="185" t="s">
        <v>183</v>
      </c>
      <c r="E502" s="186" t="s">
        <v>561</v>
      </c>
      <c r="F502" s="187" t="s">
        <v>562</v>
      </c>
      <c r="G502" s="188" t="s">
        <v>359</v>
      </c>
      <c r="H502" s="189">
        <v>36.466000000000001</v>
      </c>
      <c r="I502" s="190"/>
      <c r="J502" s="191">
        <f>ROUND(I502*H502,2)</f>
        <v>0</v>
      </c>
      <c r="K502" s="187" t="s">
        <v>186</v>
      </c>
      <c r="L502" s="39"/>
      <c r="M502" s="192" t="s">
        <v>1</v>
      </c>
      <c r="N502" s="193" t="s">
        <v>44</v>
      </c>
      <c r="O502" s="71"/>
      <c r="P502" s="194">
        <f>O502*H502</f>
        <v>0</v>
      </c>
      <c r="Q502" s="194">
        <v>0</v>
      </c>
      <c r="R502" s="194">
        <f>Q502*H502</f>
        <v>0</v>
      </c>
      <c r="S502" s="194">
        <v>0</v>
      </c>
      <c r="T502" s="195">
        <f>S502*H502</f>
        <v>0</v>
      </c>
      <c r="U502" s="34"/>
      <c r="V502" s="34"/>
      <c r="W502" s="34"/>
      <c r="X502" s="34"/>
      <c r="Y502" s="34"/>
      <c r="Z502" s="34"/>
      <c r="AA502" s="34"/>
      <c r="AB502" s="34"/>
      <c r="AC502" s="34"/>
      <c r="AD502" s="34"/>
      <c r="AE502" s="34"/>
      <c r="AR502" s="196" t="s">
        <v>187</v>
      </c>
      <c r="AT502" s="196" t="s">
        <v>183</v>
      </c>
      <c r="AU502" s="196" t="s">
        <v>86</v>
      </c>
      <c r="AY502" s="17" t="s">
        <v>182</v>
      </c>
      <c r="BE502" s="197">
        <f>IF(N502="základní",J502,0)</f>
        <v>0</v>
      </c>
      <c r="BF502" s="197">
        <f>IF(N502="snížená",J502,0)</f>
        <v>0</v>
      </c>
      <c r="BG502" s="197">
        <f>IF(N502="zákl. přenesená",J502,0)</f>
        <v>0</v>
      </c>
      <c r="BH502" s="197">
        <f>IF(N502="sníž. přenesená",J502,0)</f>
        <v>0</v>
      </c>
      <c r="BI502" s="197">
        <f>IF(N502="nulová",J502,0)</f>
        <v>0</v>
      </c>
      <c r="BJ502" s="17" t="s">
        <v>86</v>
      </c>
      <c r="BK502" s="197">
        <f>ROUND(I502*H502,2)</f>
        <v>0</v>
      </c>
      <c r="BL502" s="17" t="s">
        <v>187</v>
      </c>
      <c r="BM502" s="196" t="s">
        <v>563</v>
      </c>
    </row>
    <row r="503" spans="1:65" s="2" customFormat="1" ht="48.75">
      <c r="A503" s="34"/>
      <c r="B503" s="35"/>
      <c r="C503" s="36"/>
      <c r="D503" s="198" t="s">
        <v>189</v>
      </c>
      <c r="E503" s="36"/>
      <c r="F503" s="199" t="s">
        <v>564</v>
      </c>
      <c r="G503" s="36"/>
      <c r="H503" s="36"/>
      <c r="I503" s="200"/>
      <c r="J503" s="36"/>
      <c r="K503" s="36"/>
      <c r="L503" s="39"/>
      <c r="M503" s="201"/>
      <c r="N503" s="202"/>
      <c r="O503" s="71"/>
      <c r="P503" s="71"/>
      <c r="Q503" s="71"/>
      <c r="R503" s="71"/>
      <c r="S503" s="71"/>
      <c r="T503" s="72"/>
      <c r="U503" s="34"/>
      <c r="V503" s="34"/>
      <c r="W503" s="34"/>
      <c r="X503" s="34"/>
      <c r="Y503" s="34"/>
      <c r="Z503" s="34"/>
      <c r="AA503" s="34"/>
      <c r="AB503" s="34"/>
      <c r="AC503" s="34"/>
      <c r="AD503" s="34"/>
      <c r="AE503" s="34"/>
      <c r="AT503" s="17" t="s">
        <v>189</v>
      </c>
      <c r="AU503" s="17" t="s">
        <v>86</v>
      </c>
    </row>
    <row r="504" spans="1:65" s="11" customFormat="1" ht="25.9" customHeight="1">
      <c r="B504" s="171"/>
      <c r="C504" s="172"/>
      <c r="D504" s="173" t="s">
        <v>78</v>
      </c>
      <c r="E504" s="174" t="s">
        <v>565</v>
      </c>
      <c r="F504" s="174" t="s">
        <v>566</v>
      </c>
      <c r="G504" s="172"/>
      <c r="H504" s="172"/>
      <c r="I504" s="175"/>
      <c r="J504" s="176">
        <f>BK504</f>
        <v>0</v>
      </c>
      <c r="K504" s="172"/>
      <c r="L504" s="177"/>
      <c r="M504" s="178"/>
      <c r="N504" s="179"/>
      <c r="O504" s="179"/>
      <c r="P504" s="180">
        <f>P505</f>
        <v>0</v>
      </c>
      <c r="Q504" s="179"/>
      <c r="R504" s="180">
        <f>R505</f>
        <v>0</v>
      </c>
      <c r="S504" s="179"/>
      <c r="T504" s="181">
        <f>T505</f>
        <v>0</v>
      </c>
      <c r="AR504" s="182" t="s">
        <v>340</v>
      </c>
      <c r="AT504" s="183" t="s">
        <v>78</v>
      </c>
      <c r="AU504" s="183" t="s">
        <v>79</v>
      </c>
      <c r="AY504" s="182" t="s">
        <v>182</v>
      </c>
      <c r="BK504" s="184">
        <f>BK505</f>
        <v>0</v>
      </c>
    </row>
    <row r="505" spans="1:65" s="2" customFormat="1" ht="14.45" customHeight="1">
      <c r="A505" s="34"/>
      <c r="B505" s="35"/>
      <c r="C505" s="185" t="s">
        <v>567</v>
      </c>
      <c r="D505" s="185" t="s">
        <v>183</v>
      </c>
      <c r="E505" s="186" t="s">
        <v>568</v>
      </c>
      <c r="F505" s="187" t="s">
        <v>569</v>
      </c>
      <c r="G505" s="188" t="s">
        <v>570</v>
      </c>
      <c r="H505" s="189">
        <v>1</v>
      </c>
      <c r="I505" s="190"/>
      <c r="J505" s="191">
        <f>ROUND(I505*H505,2)</f>
        <v>0</v>
      </c>
      <c r="K505" s="187" t="s">
        <v>186</v>
      </c>
      <c r="L505" s="39"/>
      <c r="M505" s="256" t="s">
        <v>1</v>
      </c>
      <c r="N505" s="257" t="s">
        <v>44</v>
      </c>
      <c r="O505" s="258"/>
      <c r="P505" s="259">
        <f>O505*H505</f>
        <v>0</v>
      </c>
      <c r="Q505" s="259">
        <v>0</v>
      </c>
      <c r="R505" s="259">
        <f>Q505*H505</f>
        <v>0</v>
      </c>
      <c r="S505" s="259">
        <v>0</v>
      </c>
      <c r="T505" s="260">
        <f>S505*H505</f>
        <v>0</v>
      </c>
      <c r="U505" s="34"/>
      <c r="V505" s="34"/>
      <c r="W505" s="34"/>
      <c r="X505" s="34"/>
      <c r="Y505" s="34"/>
      <c r="Z505" s="34"/>
      <c r="AA505" s="34"/>
      <c r="AB505" s="34"/>
      <c r="AC505" s="34"/>
      <c r="AD505" s="34"/>
      <c r="AE505" s="34"/>
      <c r="AR505" s="196" t="s">
        <v>571</v>
      </c>
      <c r="AT505" s="196" t="s">
        <v>183</v>
      </c>
      <c r="AU505" s="196" t="s">
        <v>86</v>
      </c>
      <c r="AY505" s="17" t="s">
        <v>182</v>
      </c>
      <c r="BE505" s="197">
        <f>IF(N505="základní",J505,0)</f>
        <v>0</v>
      </c>
      <c r="BF505" s="197">
        <f>IF(N505="snížená",J505,0)</f>
        <v>0</v>
      </c>
      <c r="BG505" s="197">
        <f>IF(N505="zákl. přenesená",J505,0)</f>
        <v>0</v>
      </c>
      <c r="BH505" s="197">
        <f>IF(N505="sníž. přenesená",J505,0)</f>
        <v>0</v>
      </c>
      <c r="BI505" s="197">
        <f>IF(N505="nulová",J505,0)</f>
        <v>0</v>
      </c>
      <c r="BJ505" s="17" t="s">
        <v>86</v>
      </c>
      <c r="BK505" s="197">
        <f>ROUND(I505*H505,2)</f>
        <v>0</v>
      </c>
      <c r="BL505" s="17" t="s">
        <v>571</v>
      </c>
      <c r="BM505" s="196" t="s">
        <v>572</v>
      </c>
    </row>
    <row r="506" spans="1:65" s="2" customFormat="1" ht="6.95" customHeight="1">
      <c r="A506" s="34"/>
      <c r="B506" s="54"/>
      <c r="C506" s="55"/>
      <c r="D506" s="55"/>
      <c r="E506" s="55"/>
      <c r="F506" s="55"/>
      <c r="G506" s="55"/>
      <c r="H506" s="55"/>
      <c r="I506" s="55"/>
      <c r="J506" s="55"/>
      <c r="K506" s="55"/>
      <c r="L506" s="39"/>
      <c r="M506" s="34"/>
      <c r="O506" s="34"/>
      <c r="P506" s="34"/>
      <c r="Q506" s="34"/>
      <c r="R506" s="34"/>
      <c r="S506" s="34"/>
      <c r="T506" s="34"/>
      <c r="U506" s="34"/>
      <c r="V506" s="34"/>
      <c r="W506" s="34"/>
      <c r="X506" s="34"/>
      <c r="Y506" s="34"/>
      <c r="Z506" s="34"/>
      <c r="AA506" s="34"/>
      <c r="AB506" s="34"/>
      <c r="AC506" s="34"/>
      <c r="AD506" s="34"/>
      <c r="AE506" s="34"/>
    </row>
  </sheetData>
  <sheetProtection algorithmName="SHA-512" hashValue="+5dVFD7ZnSok32YcVOM/Q8dro1zADj6pD6z9ICMISFxG3vfPoU4ajxNOuADpSz7L2vUYxNZf3t+QT51NShASVw==" saltValue="aUA6OXWDymZxIorp+f1zqh9El16fwReECli2RvNnX2lCQNV6vV8+dpmSfVEY4429hbIiePurN0FzApHmyNe0Kw==" spinCount="100000" sheet="1" objects="1" scenarios="1" formatColumns="0" formatRows="0" autoFilter="0"/>
  <autoFilter ref="C125:K505"/>
  <mergeCells count="12">
    <mergeCell ref="E118:H118"/>
    <mergeCell ref="L2:V2"/>
    <mergeCell ref="E85:H85"/>
    <mergeCell ref="E87:H87"/>
    <mergeCell ref="E89:H89"/>
    <mergeCell ref="E114:H114"/>
    <mergeCell ref="E116:H116"/>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12"/>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56" s="1" customFormat="1" ht="36.950000000000003" customHeight="1">
      <c r="L2" s="308"/>
      <c r="M2" s="308"/>
      <c r="N2" s="308"/>
      <c r="O2" s="308"/>
      <c r="P2" s="308"/>
      <c r="Q2" s="308"/>
      <c r="R2" s="308"/>
      <c r="S2" s="308"/>
      <c r="T2" s="308"/>
      <c r="U2" s="308"/>
      <c r="V2" s="308"/>
      <c r="AT2" s="17" t="s">
        <v>96</v>
      </c>
      <c r="AZ2" s="115" t="s">
        <v>133</v>
      </c>
      <c r="BA2" s="115" t="s">
        <v>134</v>
      </c>
      <c r="BB2" s="115" t="s">
        <v>135</v>
      </c>
      <c r="BC2" s="115" t="s">
        <v>573</v>
      </c>
      <c r="BD2" s="115" t="s">
        <v>88</v>
      </c>
    </row>
    <row r="3" spans="1:56" s="1" customFormat="1" ht="6.95" customHeight="1">
      <c r="B3" s="116"/>
      <c r="C3" s="117"/>
      <c r="D3" s="117"/>
      <c r="E3" s="117"/>
      <c r="F3" s="117"/>
      <c r="G3" s="117"/>
      <c r="H3" s="117"/>
      <c r="I3" s="117"/>
      <c r="J3" s="117"/>
      <c r="K3" s="117"/>
      <c r="L3" s="20"/>
      <c r="AT3" s="17" t="s">
        <v>88</v>
      </c>
      <c r="AZ3" s="115" t="s">
        <v>147</v>
      </c>
      <c r="BA3" s="115" t="s">
        <v>148</v>
      </c>
      <c r="BB3" s="115" t="s">
        <v>135</v>
      </c>
      <c r="BC3" s="115" t="s">
        <v>574</v>
      </c>
      <c r="BD3" s="115" t="s">
        <v>88</v>
      </c>
    </row>
    <row r="4" spans="1:56" s="1" customFormat="1" ht="24.95" customHeight="1">
      <c r="B4" s="20"/>
      <c r="D4" s="118" t="s">
        <v>139</v>
      </c>
      <c r="L4" s="20"/>
      <c r="M4" s="119" t="s">
        <v>10</v>
      </c>
      <c r="AT4" s="17" t="s">
        <v>4</v>
      </c>
      <c r="AZ4" s="115" t="s">
        <v>144</v>
      </c>
      <c r="BA4" s="115" t="s">
        <v>145</v>
      </c>
      <c r="BB4" s="115" t="s">
        <v>135</v>
      </c>
      <c r="BC4" s="115" t="s">
        <v>575</v>
      </c>
      <c r="BD4" s="115" t="s">
        <v>88</v>
      </c>
    </row>
    <row r="5" spans="1:56" s="1" customFormat="1" ht="6.95" customHeight="1">
      <c r="B5" s="20"/>
      <c r="L5" s="20"/>
    </row>
    <row r="6" spans="1:56" s="1" customFormat="1" ht="12" customHeight="1">
      <c r="B6" s="20"/>
      <c r="D6" s="120" t="s">
        <v>16</v>
      </c>
      <c r="L6" s="20"/>
    </row>
    <row r="7" spans="1:56" s="1" customFormat="1" ht="16.5" customHeight="1">
      <c r="B7" s="20"/>
      <c r="E7" s="326" t="str">
        <f>'Rekapitulace stavby'!K6</f>
        <v>Příprava Území-Lokalita Petra Cingra ve Starém Bohumíně</v>
      </c>
      <c r="F7" s="327"/>
      <c r="G7" s="327"/>
      <c r="H7" s="327"/>
      <c r="L7" s="20"/>
    </row>
    <row r="8" spans="1:56" s="1" customFormat="1" ht="12" customHeight="1">
      <c r="B8" s="20"/>
      <c r="D8" s="120" t="s">
        <v>153</v>
      </c>
      <c r="L8" s="20"/>
    </row>
    <row r="9" spans="1:56" s="2" customFormat="1" ht="16.5" customHeight="1">
      <c r="A9" s="34"/>
      <c r="B9" s="39"/>
      <c r="C9" s="34"/>
      <c r="D9" s="34"/>
      <c r="E9" s="326" t="s">
        <v>154</v>
      </c>
      <c r="F9" s="328"/>
      <c r="G9" s="328"/>
      <c r="H9" s="328"/>
      <c r="I9" s="34"/>
      <c r="J9" s="34"/>
      <c r="K9" s="34"/>
      <c r="L9" s="51"/>
      <c r="S9" s="34"/>
      <c r="T9" s="34"/>
      <c r="U9" s="34"/>
      <c r="V9" s="34"/>
      <c r="W9" s="34"/>
      <c r="X9" s="34"/>
      <c r="Y9" s="34"/>
      <c r="Z9" s="34"/>
      <c r="AA9" s="34"/>
      <c r="AB9" s="34"/>
      <c r="AC9" s="34"/>
      <c r="AD9" s="34"/>
      <c r="AE9" s="34"/>
    </row>
    <row r="10" spans="1:56" s="2" customFormat="1" ht="12" customHeight="1">
      <c r="A10" s="34"/>
      <c r="B10" s="39"/>
      <c r="C10" s="34"/>
      <c r="D10" s="120" t="s">
        <v>155</v>
      </c>
      <c r="E10" s="34"/>
      <c r="F10" s="34"/>
      <c r="G10" s="34"/>
      <c r="H10" s="34"/>
      <c r="I10" s="34"/>
      <c r="J10" s="34"/>
      <c r="K10" s="34"/>
      <c r="L10" s="51"/>
      <c r="S10" s="34"/>
      <c r="T10" s="34"/>
      <c r="U10" s="34"/>
      <c r="V10" s="34"/>
      <c r="W10" s="34"/>
      <c r="X10" s="34"/>
      <c r="Y10" s="34"/>
      <c r="Z10" s="34"/>
      <c r="AA10" s="34"/>
      <c r="AB10" s="34"/>
      <c r="AC10" s="34"/>
      <c r="AD10" s="34"/>
      <c r="AE10" s="34"/>
    </row>
    <row r="11" spans="1:56" s="2" customFormat="1" ht="16.5" customHeight="1">
      <c r="A11" s="34"/>
      <c r="B11" s="39"/>
      <c r="C11" s="34"/>
      <c r="D11" s="34"/>
      <c r="E11" s="329" t="s">
        <v>576</v>
      </c>
      <c r="F11" s="328"/>
      <c r="G11" s="328"/>
      <c r="H11" s="328"/>
      <c r="I11" s="34"/>
      <c r="J11" s="34"/>
      <c r="K11" s="34"/>
      <c r="L11" s="51"/>
      <c r="S11" s="34"/>
      <c r="T11" s="34"/>
      <c r="U11" s="34"/>
      <c r="V11" s="34"/>
      <c r="W11" s="34"/>
      <c r="X11" s="34"/>
      <c r="Y11" s="34"/>
      <c r="Z11" s="34"/>
      <c r="AA11" s="34"/>
      <c r="AB11" s="34"/>
      <c r="AC11" s="34"/>
      <c r="AD11" s="34"/>
      <c r="AE11" s="34"/>
    </row>
    <row r="12" spans="1:56" s="2" customFormat="1" ht="11.25">
      <c r="A12" s="34"/>
      <c r="B12" s="39"/>
      <c r="C12" s="34"/>
      <c r="D12" s="34"/>
      <c r="E12" s="34"/>
      <c r="F12" s="34"/>
      <c r="G12" s="34"/>
      <c r="H12" s="34"/>
      <c r="I12" s="34"/>
      <c r="J12" s="34"/>
      <c r="K12" s="34"/>
      <c r="L12" s="51"/>
      <c r="S12" s="34"/>
      <c r="T12" s="34"/>
      <c r="U12" s="34"/>
      <c r="V12" s="34"/>
      <c r="W12" s="34"/>
      <c r="X12" s="34"/>
      <c r="Y12" s="34"/>
      <c r="Z12" s="34"/>
      <c r="AA12" s="34"/>
      <c r="AB12" s="34"/>
      <c r="AC12" s="34"/>
      <c r="AD12" s="34"/>
      <c r="AE12" s="34"/>
    </row>
    <row r="13" spans="1:56" s="2" customFormat="1" ht="12" customHeight="1">
      <c r="A13" s="34"/>
      <c r="B13" s="39"/>
      <c r="C13" s="34"/>
      <c r="D13" s="120" t="s">
        <v>18</v>
      </c>
      <c r="E13" s="34"/>
      <c r="F13" s="110" t="s">
        <v>1</v>
      </c>
      <c r="G13" s="34"/>
      <c r="H13" s="34"/>
      <c r="I13" s="120" t="s">
        <v>19</v>
      </c>
      <c r="J13" s="110" t="s">
        <v>1</v>
      </c>
      <c r="K13" s="34"/>
      <c r="L13" s="51"/>
      <c r="S13" s="34"/>
      <c r="T13" s="34"/>
      <c r="U13" s="34"/>
      <c r="V13" s="34"/>
      <c r="W13" s="34"/>
      <c r="X13" s="34"/>
      <c r="Y13" s="34"/>
      <c r="Z13" s="34"/>
      <c r="AA13" s="34"/>
      <c r="AB13" s="34"/>
      <c r="AC13" s="34"/>
      <c r="AD13" s="34"/>
      <c r="AE13" s="34"/>
    </row>
    <row r="14" spans="1:56" s="2" customFormat="1" ht="12" customHeight="1">
      <c r="A14" s="34"/>
      <c r="B14" s="39"/>
      <c r="C14" s="34"/>
      <c r="D14" s="120" t="s">
        <v>20</v>
      </c>
      <c r="E14" s="34"/>
      <c r="F14" s="110" t="s">
        <v>21</v>
      </c>
      <c r="G14" s="34"/>
      <c r="H14" s="34"/>
      <c r="I14" s="120" t="s">
        <v>22</v>
      </c>
      <c r="J14" s="121" t="str">
        <f>'Rekapitulace stavby'!AN8</f>
        <v>4. 5. 2021</v>
      </c>
      <c r="K14" s="34"/>
      <c r="L14" s="51"/>
      <c r="S14" s="34"/>
      <c r="T14" s="34"/>
      <c r="U14" s="34"/>
      <c r="V14" s="34"/>
      <c r="W14" s="34"/>
      <c r="X14" s="34"/>
      <c r="Y14" s="34"/>
      <c r="Z14" s="34"/>
      <c r="AA14" s="34"/>
      <c r="AB14" s="34"/>
      <c r="AC14" s="34"/>
      <c r="AD14" s="34"/>
      <c r="AE14" s="34"/>
    </row>
    <row r="15" spans="1:56" s="2" customFormat="1" ht="10.9" customHeight="1">
      <c r="A15" s="34"/>
      <c r="B15" s="39"/>
      <c r="C15" s="34"/>
      <c r="D15" s="34"/>
      <c r="E15" s="34"/>
      <c r="F15" s="34"/>
      <c r="G15" s="34"/>
      <c r="H15" s="34"/>
      <c r="I15" s="34"/>
      <c r="J15" s="34"/>
      <c r="K15" s="34"/>
      <c r="L15" s="51"/>
      <c r="S15" s="34"/>
      <c r="T15" s="34"/>
      <c r="U15" s="34"/>
      <c r="V15" s="34"/>
      <c r="W15" s="34"/>
      <c r="X15" s="34"/>
      <c r="Y15" s="34"/>
      <c r="Z15" s="34"/>
      <c r="AA15" s="34"/>
      <c r="AB15" s="34"/>
      <c r="AC15" s="34"/>
      <c r="AD15" s="34"/>
      <c r="AE15" s="34"/>
    </row>
    <row r="16" spans="1:56" s="2" customFormat="1" ht="12" customHeight="1">
      <c r="A16" s="34"/>
      <c r="B16" s="39"/>
      <c r="C16" s="34"/>
      <c r="D16" s="120" t="s">
        <v>24</v>
      </c>
      <c r="E16" s="34"/>
      <c r="F16" s="34"/>
      <c r="G16" s="34"/>
      <c r="H16" s="34"/>
      <c r="I16" s="120" t="s">
        <v>25</v>
      </c>
      <c r="J16" s="110" t="s">
        <v>1</v>
      </c>
      <c r="K16" s="34"/>
      <c r="L16" s="51"/>
      <c r="S16" s="34"/>
      <c r="T16" s="34"/>
      <c r="U16" s="34"/>
      <c r="V16" s="34"/>
      <c r="W16" s="34"/>
      <c r="X16" s="34"/>
      <c r="Y16" s="34"/>
      <c r="Z16" s="34"/>
      <c r="AA16" s="34"/>
      <c r="AB16" s="34"/>
      <c r="AC16" s="34"/>
      <c r="AD16" s="34"/>
      <c r="AE16" s="34"/>
    </row>
    <row r="17" spans="1:31" s="2" customFormat="1" ht="18" customHeight="1">
      <c r="A17" s="34"/>
      <c r="B17" s="39"/>
      <c r="C17" s="34"/>
      <c r="D17" s="34"/>
      <c r="E17" s="110" t="s">
        <v>26</v>
      </c>
      <c r="F17" s="34"/>
      <c r="G17" s="34"/>
      <c r="H17" s="34"/>
      <c r="I17" s="120" t="s">
        <v>27</v>
      </c>
      <c r="J17" s="110" t="s">
        <v>1</v>
      </c>
      <c r="K17" s="34"/>
      <c r="L17" s="51"/>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34"/>
      <c r="J18" s="34"/>
      <c r="K18" s="34"/>
      <c r="L18" s="51"/>
      <c r="S18" s="34"/>
      <c r="T18" s="34"/>
      <c r="U18" s="34"/>
      <c r="V18" s="34"/>
      <c r="W18" s="34"/>
      <c r="X18" s="34"/>
      <c r="Y18" s="34"/>
      <c r="Z18" s="34"/>
      <c r="AA18" s="34"/>
      <c r="AB18" s="34"/>
      <c r="AC18" s="34"/>
      <c r="AD18" s="34"/>
      <c r="AE18" s="34"/>
    </row>
    <row r="19" spans="1:31" s="2" customFormat="1" ht="12" customHeight="1">
      <c r="A19" s="34"/>
      <c r="B19" s="39"/>
      <c r="C19" s="34"/>
      <c r="D19" s="120" t="s">
        <v>28</v>
      </c>
      <c r="E19" s="34"/>
      <c r="F19" s="34"/>
      <c r="G19" s="34"/>
      <c r="H19" s="34"/>
      <c r="I19" s="120" t="s">
        <v>25</v>
      </c>
      <c r="J19" s="30" t="str">
        <f>'Rekapitulace stavby'!AN13</f>
        <v>Vyplň údaj</v>
      </c>
      <c r="K19" s="34"/>
      <c r="L19" s="51"/>
      <c r="S19" s="34"/>
      <c r="T19" s="34"/>
      <c r="U19" s="34"/>
      <c r="V19" s="34"/>
      <c r="W19" s="34"/>
      <c r="X19" s="34"/>
      <c r="Y19" s="34"/>
      <c r="Z19" s="34"/>
      <c r="AA19" s="34"/>
      <c r="AB19" s="34"/>
      <c r="AC19" s="34"/>
      <c r="AD19" s="34"/>
      <c r="AE19" s="34"/>
    </row>
    <row r="20" spans="1:31" s="2" customFormat="1" ht="18" customHeight="1">
      <c r="A20" s="34"/>
      <c r="B20" s="39"/>
      <c r="C20" s="34"/>
      <c r="D20" s="34"/>
      <c r="E20" s="330" t="str">
        <f>'Rekapitulace stavby'!E14</f>
        <v>Vyplň údaj</v>
      </c>
      <c r="F20" s="331"/>
      <c r="G20" s="331"/>
      <c r="H20" s="331"/>
      <c r="I20" s="120" t="s">
        <v>27</v>
      </c>
      <c r="J20" s="30" t="str">
        <f>'Rekapitulace stavby'!AN14</f>
        <v>Vyplň údaj</v>
      </c>
      <c r="K20" s="34"/>
      <c r="L20" s="51"/>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34"/>
      <c r="J21" s="34"/>
      <c r="K21" s="34"/>
      <c r="L21" s="51"/>
      <c r="S21" s="34"/>
      <c r="T21" s="34"/>
      <c r="U21" s="34"/>
      <c r="V21" s="34"/>
      <c r="W21" s="34"/>
      <c r="X21" s="34"/>
      <c r="Y21" s="34"/>
      <c r="Z21" s="34"/>
      <c r="AA21" s="34"/>
      <c r="AB21" s="34"/>
      <c r="AC21" s="34"/>
      <c r="AD21" s="34"/>
      <c r="AE21" s="34"/>
    </row>
    <row r="22" spans="1:31" s="2" customFormat="1" ht="12" customHeight="1">
      <c r="A22" s="34"/>
      <c r="B22" s="39"/>
      <c r="C22" s="34"/>
      <c r="D22" s="120" t="s">
        <v>30</v>
      </c>
      <c r="E22" s="34"/>
      <c r="F22" s="34"/>
      <c r="G22" s="34"/>
      <c r="H22" s="34"/>
      <c r="I22" s="120" t="s">
        <v>25</v>
      </c>
      <c r="J22" s="110" t="s">
        <v>31</v>
      </c>
      <c r="K22" s="34"/>
      <c r="L22" s="51"/>
      <c r="S22" s="34"/>
      <c r="T22" s="34"/>
      <c r="U22" s="34"/>
      <c r="V22" s="34"/>
      <c r="W22" s="34"/>
      <c r="X22" s="34"/>
      <c r="Y22" s="34"/>
      <c r="Z22" s="34"/>
      <c r="AA22" s="34"/>
      <c r="AB22" s="34"/>
      <c r="AC22" s="34"/>
      <c r="AD22" s="34"/>
      <c r="AE22" s="34"/>
    </row>
    <row r="23" spans="1:31" s="2" customFormat="1" ht="18" customHeight="1">
      <c r="A23" s="34"/>
      <c r="B23" s="39"/>
      <c r="C23" s="34"/>
      <c r="D23" s="34"/>
      <c r="E23" s="110" t="s">
        <v>32</v>
      </c>
      <c r="F23" s="34"/>
      <c r="G23" s="34"/>
      <c r="H23" s="34"/>
      <c r="I23" s="120" t="s">
        <v>27</v>
      </c>
      <c r="J23" s="110" t="s">
        <v>1</v>
      </c>
      <c r="K23" s="34"/>
      <c r="L23" s="51"/>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34"/>
      <c r="J24" s="34"/>
      <c r="K24" s="34"/>
      <c r="L24" s="51"/>
      <c r="S24" s="34"/>
      <c r="T24" s="34"/>
      <c r="U24" s="34"/>
      <c r="V24" s="34"/>
      <c r="W24" s="34"/>
      <c r="X24" s="34"/>
      <c r="Y24" s="34"/>
      <c r="Z24" s="34"/>
      <c r="AA24" s="34"/>
      <c r="AB24" s="34"/>
      <c r="AC24" s="34"/>
      <c r="AD24" s="34"/>
      <c r="AE24" s="34"/>
    </row>
    <row r="25" spans="1:31" s="2" customFormat="1" ht="12" customHeight="1">
      <c r="A25" s="34"/>
      <c r="B25" s="39"/>
      <c r="C25" s="34"/>
      <c r="D25" s="120" t="s">
        <v>34</v>
      </c>
      <c r="E25" s="34"/>
      <c r="F25" s="34"/>
      <c r="G25" s="34"/>
      <c r="H25" s="34"/>
      <c r="I25" s="120" t="s">
        <v>25</v>
      </c>
      <c r="J25" s="110" t="s">
        <v>35</v>
      </c>
      <c r="K25" s="34"/>
      <c r="L25" s="51"/>
      <c r="S25" s="34"/>
      <c r="T25" s="34"/>
      <c r="U25" s="34"/>
      <c r="V25" s="34"/>
      <c r="W25" s="34"/>
      <c r="X25" s="34"/>
      <c r="Y25" s="34"/>
      <c r="Z25" s="34"/>
      <c r="AA25" s="34"/>
      <c r="AB25" s="34"/>
      <c r="AC25" s="34"/>
      <c r="AD25" s="34"/>
      <c r="AE25" s="34"/>
    </row>
    <row r="26" spans="1:31" s="2" customFormat="1" ht="18" customHeight="1">
      <c r="A26" s="34"/>
      <c r="B26" s="39"/>
      <c r="C26" s="34"/>
      <c r="D26" s="34"/>
      <c r="E26" s="110" t="s">
        <v>36</v>
      </c>
      <c r="F26" s="34"/>
      <c r="G26" s="34"/>
      <c r="H26" s="34"/>
      <c r="I26" s="120" t="s">
        <v>27</v>
      </c>
      <c r="J26" s="110" t="s">
        <v>1</v>
      </c>
      <c r="K26" s="34"/>
      <c r="L26" s="51"/>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34"/>
      <c r="J27" s="34"/>
      <c r="K27" s="34"/>
      <c r="L27" s="51"/>
      <c r="S27" s="34"/>
      <c r="T27" s="34"/>
      <c r="U27" s="34"/>
      <c r="V27" s="34"/>
      <c r="W27" s="34"/>
      <c r="X27" s="34"/>
      <c r="Y27" s="34"/>
      <c r="Z27" s="34"/>
      <c r="AA27" s="34"/>
      <c r="AB27" s="34"/>
      <c r="AC27" s="34"/>
      <c r="AD27" s="34"/>
      <c r="AE27" s="34"/>
    </row>
    <row r="28" spans="1:31" s="2" customFormat="1" ht="12" customHeight="1">
      <c r="A28" s="34"/>
      <c r="B28" s="39"/>
      <c r="C28" s="34"/>
      <c r="D28" s="120" t="s">
        <v>37</v>
      </c>
      <c r="E28" s="34"/>
      <c r="F28" s="34"/>
      <c r="G28" s="34"/>
      <c r="H28" s="34"/>
      <c r="I28" s="34"/>
      <c r="J28" s="34"/>
      <c r="K28" s="34"/>
      <c r="L28" s="51"/>
      <c r="S28" s="34"/>
      <c r="T28" s="34"/>
      <c r="U28" s="34"/>
      <c r="V28" s="34"/>
      <c r="W28" s="34"/>
      <c r="X28" s="34"/>
      <c r="Y28" s="34"/>
      <c r="Z28" s="34"/>
      <c r="AA28" s="34"/>
      <c r="AB28" s="34"/>
      <c r="AC28" s="34"/>
      <c r="AD28" s="34"/>
      <c r="AE28" s="34"/>
    </row>
    <row r="29" spans="1:31" s="8" customFormat="1" ht="71.25" customHeight="1">
      <c r="A29" s="122"/>
      <c r="B29" s="123"/>
      <c r="C29" s="122"/>
      <c r="D29" s="122"/>
      <c r="E29" s="332" t="s">
        <v>38</v>
      </c>
      <c r="F29" s="332"/>
      <c r="G29" s="332"/>
      <c r="H29" s="332"/>
      <c r="I29" s="122"/>
      <c r="J29" s="122"/>
      <c r="K29" s="122"/>
      <c r="L29" s="124"/>
      <c r="S29" s="122"/>
      <c r="T29" s="122"/>
      <c r="U29" s="122"/>
      <c r="V29" s="122"/>
      <c r="W29" s="122"/>
      <c r="X29" s="122"/>
      <c r="Y29" s="122"/>
      <c r="Z29" s="122"/>
      <c r="AA29" s="122"/>
      <c r="AB29" s="122"/>
      <c r="AC29" s="122"/>
      <c r="AD29" s="122"/>
      <c r="AE29" s="122"/>
    </row>
    <row r="30" spans="1:31" s="2" customFormat="1" ht="6.95" customHeight="1">
      <c r="A30" s="34"/>
      <c r="B30" s="39"/>
      <c r="C30" s="34"/>
      <c r="D30" s="34"/>
      <c r="E30" s="34"/>
      <c r="F30" s="34"/>
      <c r="G30" s="34"/>
      <c r="H30" s="34"/>
      <c r="I30" s="34"/>
      <c r="J30" s="34"/>
      <c r="K30" s="34"/>
      <c r="L30" s="51"/>
      <c r="S30" s="34"/>
      <c r="T30" s="34"/>
      <c r="U30" s="34"/>
      <c r="V30" s="34"/>
      <c r="W30" s="34"/>
      <c r="X30" s="34"/>
      <c r="Y30" s="34"/>
      <c r="Z30" s="34"/>
      <c r="AA30" s="34"/>
      <c r="AB30" s="34"/>
      <c r="AC30" s="34"/>
      <c r="AD30" s="34"/>
      <c r="AE30" s="34"/>
    </row>
    <row r="31" spans="1:31" s="2" customFormat="1" ht="6.95" customHeight="1">
      <c r="A31" s="34"/>
      <c r="B31" s="39"/>
      <c r="C31" s="34"/>
      <c r="D31" s="125"/>
      <c r="E31" s="125"/>
      <c r="F31" s="125"/>
      <c r="G31" s="125"/>
      <c r="H31" s="125"/>
      <c r="I31" s="125"/>
      <c r="J31" s="125"/>
      <c r="K31" s="125"/>
      <c r="L31" s="51"/>
      <c r="S31" s="34"/>
      <c r="T31" s="34"/>
      <c r="U31" s="34"/>
      <c r="V31" s="34"/>
      <c r="W31" s="34"/>
      <c r="X31" s="34"/>
      <c r="Y31" s="34"/>
      <c r="Z31" s="34"/>
      <c r="AA31" s="34"/>
      <c r="AB31" s="34"/>
      <c r="AC31" s="34"/>
      <c r="AD31" s="34"/>
      <c r="AE31" s="34"/>
    </row>
    <row r="32" spans="1:31" s="2" customFormat="1" ht="25.35" customHeight="1">
      <c r="A32" s="34"/>
      <c r="B32" s="39"/>
      <c r="C32" s="34"/>
      <c r="D32" s="126" t="s">
        <v>39</v>
      </c>
      <c r="E32" s="34"/>
      <c r="F32" s="34"/>
      <c r="G32" s="34"/>
      <c r="H32" s="34"/>
      <c r="I32" s="34"/>
      <c r="J32" s="127">
        <f>ROUND(J126, 2)</f>
        <v>0</v>
      </c>
      <c r="K32" s="34"/>
      <c r="L32" s="51"/>
      <c r="S32" s="34"/>
      <c r="T32" s="34"/>
      <c r="U32" s="34"/>
      <c r="V32" s="34"/>
      <c r="W32" s="34"/>
      <c r="X32" s="34"/>
      <c r="Y32" s="34"/>
      <c r="Z32" s="34"/>
      <c r="AA32" s="34"/>
      <c r="AB32" s="34"/>
      <c r="AC32" s="34"/>
      <c r="AD32" s="34"/>
      <c r="AE32" s="34"/>
    </row>
    <row r="33" spans="1:31" s="2" customFormat="1" ht="6.95" customHeight="1">
      <c r="A33" s="34"/>
      <c r="B33" s="39"/>
      <c r="C33" s="34"/>
      <c r="D33" s="125"/>
      <c r="E33" s="125"/>
      <c r="F33" s="125"/>
      <c r="G33" s="125"/>
      <c r="H33" s="125"/>
      <c r="I33" s="125"/>
      <c r="J33" s="125"/>
      <c r="K33" s="125"/>
      <c r="L33" s="51"/>
      <c r="S33" s="34"/>
      <c r="T33" s="34"/>
      <c r="U33" s="34"/>
      <c r="V33" s="34"/>
      <c r="W33" s="34"/>
      <c r="X33" s="34"/>
      <c r="Y33" s="34"/>
      <c r="Z33" s="34"/>
      <c r="AA33" s="34"/>
      <c r="AB33" s="34"/>
      <c r="AC33" s="34"/>
      <c r="AD33" s="34"/>
      <c r="AE33" s="34"/>
    </row>
    <row r="34" spans="1:31" s="2" customFormat="1" ht="14.45" customHeight="1">
      <c r="A34" s="34"/>
      <c r="B34" s="39"/>
      <c r="C34" s="34"/>
      <c r="D34" s="34"/>
      <c r="E34" s="34"/>
      <c r="F34" s="128" t="s">
        <v>41</v>
      </c>
      <c r="G34" s="34"/>
      <c r="H34" s="34"/>
      <c r="I34" s="128" t="s">
        <v>40</v>
      </c>
      <c r="J34" s="128" t="s">
        <v>42</v>
      </c>
      <c r="K34" s="34"/>
      <c r="L34" s="51"/>
      <c r="S34" s="34"/>
      <c r="T34" s="34"/>
      <c r="U34" s="34"/>
      <c r="V34" s="34"/>
      <c r="W34" s="34"/>
      <c r="X34" s="34"/>
      <c r="Y34" s="34"/>
      <c r="Z34" s="34"/>
      <c r="AA34" s="34"/>
      <c r="AB34" s="34"/>
      <c r="AC34" s="34"/>
      <c r="AD34" s="34"/>
      <c r="AE34" s="34"/>
    </row>
    <row r="35" spans="1:31" s="2" customFormat="1" ht="14.45" customHeight="1">
      <c r="A35" s="34"/>
      <c r="B35" s="39"/>
      <c r="C35" s="34"/>
      <c r="D35" s="129" t="s">
        <v>43</v>
      </c>
      <c r="E35" s="120" t="s">
        <v>44</v>
      </c>
      <c r="F35" s="130">
        <f>ROUND((SUM(BE126:BE211)),  2)</f>
        <v>0</v>
      </c>
      <c r="G35" s="34"/>
      <c r="H35" s="34"/>
      <c r="I35" s="131">
        <v>0.21</v>
      </c>
      <c r="J35" s="130">
        <f>ROUND(((SUM(BE126:BE211))*I35),  2)</f>
        <v>0</v>
      </c>
      <c r="K35" s="34"/>
      <c r="L35" s="51"/>
      <c r="S35" s="34"/>
      <c r="T35" s="34"/>
      <c r="U35" s="34"/>
      <c r="V35" s="34"/>
      <c r="W35" s="34"/>
      <c r="X35" s="34"/>
      <c r="Y35" s="34"/>
      <c r="Z35" s="34"/>
      <c r="AA35" s="34"/>
      <c r="AB35" s="34"/>
      <c r="AC35" s="34"/>
      <c r="AD35" s="34"/>
      <c r="AE35" s="34"/>
    </row>
    <row r="36" spans="1:31" s="2" customFormat="1" ht="14.45" customHeight="1">
      <c r="A36" s="34"/>
      <c r="B36" s="39"/>
      <c r="C36" s="34"/>
      <c r="D36" s="34"/>
      <c r="E36" s="120" t="s">
        <v>45</v>
      </c>
      <c r="F36" s="130">
        <f>ROUND((SUM(BF126:BF211)),  2)</f>
        <v>0</v>
      </c>
      <c r="G36" s="34"/>
      <c r="H36" s="34"/>
      <c r="I36" s="131">
        <v>0.15</v>
      </c>
      <c r="J36" s="130">
        <f>ROUND(((SUM(BF126:BF211))*I36),  2)</f>
        <v>0</v>
      </c>
      <c r="K36" s="34"/>
      <c r="L36" s="51"/>
      <c r="S36" s="34"/>
      <c r="T36" s="34"/>
      <c r="U36" s="34"/>
      <c r="V36" s="34"/>
      <c r="W36" s="34"/>
      <c r="X36" s="34"/>
      <c r="Y36" s="34"/>
      <c r="Z36" s="34"/>
      <c r="AA36" s="34"/>
      <c r="AB36" s="34"/>
      <c r="AC36" s="34"/>
      <c r="AD36" s="34"/>
      <c r="AE36" s="34"/>
    </row>
    <row r="37" spans="1:31" s="2" customFormat="1" ht="14.45" hidden="1" customHeight="1">
      <c r="A37" s="34"/>
      <c r="B37" s="39"/>
      <c r="C37" s="34"/>
      <c r="D37" s="34"/>
      <c r="E37" s="120" t="s">
        <v>46</v>
      </c>
      <c r="F37" s="130">
        <f>ROUND((SUM(BG126:BG211)),  2)</f>
        <v>0</v>
      </c>
      <c r="G37" s="34"/>
      <c r="H37" s="34"/>
      <c r="I37" s="131">
        <v>0.21</v>
      </c>
      <c r="J37" s="130">
        <f>0</f>
        <v>0</v>
      </c>
      <c r="K37" s="34"/>
      <c r="L37" s="51"/>
      <c r="S37" s="34"/>
      <c r="T37" s="34"/>
      <c r="U37" s="34"/>
      <c r="V37" s="34"/>
      <c r="W37" s="34"/>
      <c r="X37" s="34"/>
      <c r="Y37" s="34"/>
      <c r="Z37" s="34"/>
      <c r="AA37" s="34"/>
      <c r="AB37" s="34"/>
      <c r="AC37" s="34"/>
      <c r="AD37" s="34"/>
      <c r="AE37" s="34"/>
    </row>
    <row r="38" spans="1:31" s="2" customFormat="1" ht="14.45" hidden="1" customHeight="1">
      <c r="A38" s="34"/>
      <c r="B38" s="39"/>
      <c r="C38" s="34"/>
      <c r="D38" s="34"/>
      <c r="E38" s="120" t="s">
        <v>47</v>
      </c>
      <c r="F38" s="130">
        <f>ROUND((SUM(BH126:BH211)),  2)</f>
        <v>0</v>
      </c>
      <c r="G38" s="34"/>
      <c r="H38" s="34"/>
      <c r="I38" s="131">
        <v>0.15</v>
      </c>
      <c r="J38" s="130">
        <f>0</f>
        <v>0</v>
      </c>
      <c r="K38" s="34"/>
      <c r="L38" s="51"/>
      <c r="S38" s="34"/>
      <c r="T38" s="34"/>
      <c r="U38" s="34"/>
      <c r="V38" s="34"/>
      <c r="W38" s="34"/>
      <c r="X38" s="34"/>
      <c r="Y38" s="34"/>
      <c r="Z38" s="34"/>
      <c r="AA38" s="34"/>
      <c r="AB38" s="34"/>
      <c r="AC38" s="34"/>
      <c r="AD38" s="34"/>
      <c r="AE38" s="34"/>
    </row>
    <row r="39" spans="1:31" s="2" customFormat="1" ht="14.45" hidden="1" customHeight="1">
      <c r="A39" s="34"/>
      <c r="B39" s="39"/>
      <c r="C39" s="34"/>
      <c r="D39" s="34"/>
      <c r="E39" s="120" t="s">
        <v>48</v>
      </c>
      <c r="F39" s="130">
        <f>ROUND((SUM(BI126:BI211)),  2)</f>
        <v>0</v>
      </c>
      <c r="G39" s="34"/>
      <c r="H39" s="34"/>
      <c r="I39" s="131">
        <v>0</v>
      </c>
      <c r="J39" s="130">
        <f>0</f>
        <v>0</v>
      </c>
      <c r="K39" s="34"/>
      <c r="L39" s="51"/>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2" customFormat="1" ht="25.35" customHeight="1">
      <c r="A41" s="34"/>
      <c r="B41" s="39"/>
      <c r="C41" s="132"/>
      <c r="D41" s="133" t="s">
        <v>49</v>
      </c>
      <c r="E41" s="134"/>
      <c r="F41" s="134"/>
      <c r="G41" s="135" t="s">
        <v>50</v>
      </c>
      <c r="H41" s="136" t="s">
        <v>51</v>
      </c>
      <c r="I41" s="134"/>
      <c r="J41" s="137">
        <f>SUM(J32:J39)</f>
        <v>0</v>
      </c>
      <c r="K41" s="138"/>
      <c r="L41" s="51"/>
      <c r="S41" s="34"/>
      <c r="T41" s="34"/>
      <c r="U41" s="34"/>
      <c r="V41" s="34"/>
      <c r="W41" s="34"/>
      <c r="X41" s="34"/>
      <c r="Y41" s="34"/>
      <c r="Z41" s="34"/>
      <c r="AA41" s="34"/>
      <c r="AB41" s="34"/>
      <c r="AC41" s="34"/>
      <c r="AD41" s="34"/>
      <c r="AE41" s="34"/>
    </row>
    <row r="42" spans="1:31" s="2" customFormat="1" ht="14.4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1:31" s="1" customFormat="1" ht="14.45" customHeight="1">
      <c r="B43" s="20"/>
      <c r="L43" s="20"/>
    </row>
    <row r="44" spans="1:31" s="1" customFormat="1" ht="14.45" customHeight="1">
      <c r="B44" s="20"/>
      <c r="L44" s="20"/>
    </row>
    <row r="45" spans="1:31" s="1" customFormat="1" ht="14.45" customHeight="1">
      <c r="B45" s="20"/>
      <c r="L45" s="20"/>
    </row>
    <row r="46" spans="1:31" s="1" customFormat="1" ht="14.45" customHeight="1">
      <c r="B46" s="20"/>
      <c r="L46" s="20"/>
    </row>
    <row r="47" spans="1:31" s="1" customFormat="1" ht="14.45" customHeight="1">
      <c r="B47" s="20"/>
      <c r="L47" s="20"/>
    </row>
    <row r="48" spans="1:31" s="1" customFormat="1" ht="14.45" customHeight="1">
      <c r="B48" s="20"/>
      <c r="L48" s="20"/>
    </row>
    <row r="49" spans="1:31" s="1" customFormat="1" ht="14.45" customHeight="1">
      <c r="B49" s="20"/>
      <c r="L49" s="20"/>
    </row>
    <row r="50" spans="1:31" s="2" customFormat="1" ht="14.45" customHeight="1">
      <c r="B50" s="51"/>
      <c r="D50" s="139" t="s">
        <v>52</v>
      </c>
      <c r="E50" s="140"/>
      <c r="F50" s="140"/>
      <c r="G50" s="139" t="s">
        <v>53</v>
      </c>
      <c r="H50" s="140"/>
      <c r="I50" s="140"/>
      <c r="J50" s="140"/>
      <c r="K50" s="140"/>
      <c r="L50" s="51"/>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4"/>
      <c r="B61" s="39"/>
      <c r="C61" s="34"/>
      <c r="D61" s="141" t="s">
        <v>54</v>
      </c>
      <c r="E61" s="142"/>
      <c r="F61" s="143" t="s">
        <v>55</v>
      </c>
      <c r="G61" s="141" t="s">
        <v>54</v>
      </c>
      <c r="H61" s="142"/>
      <c r="I61" s="142"/>
      <c r="J61" s="144" t="s">
        <v>55</v>
      </c>
      <c r="K61" s="142"/>
      <c r="L61" s="51"/>
      <c r="S61" s="34"/>
      <c r="T61" s="34"/>
      <c r="U61" s="34"/>
      <c r="V61" s="34"/>
      <c r="W61" s="34"/>
      <c r="X61" s="34"/>
      <c r="Y61" s="34"/>
      <c r="Z61" s="34"/>
      <c r="AA61" s="34"/>
      <c r="AB61" s="34"/>
      <c r="AC61" s="34"/>
      <c r="AD61" s="34"/>
      <c r="AE61" s="34"/>
    </row>
    <row r="62" spans="1:31" ht="11.25">
      <c r="B62" s="20"/>
      <c r="L62" s="20"/>
    </row>
    <row r="63" spans="1:31" ht="11.25">
      <c r="B63" s="20"/>
      <c r="L63" s="20"/>
    </row>
    <row r="64" spans="1:31" ht="11.25">
      <c r="B64" s="20"/>
      <c r="L64" s="20"/>
    </row>
    <row r="65" spans="1:31" s="2" customFormat="1" ht="12.75">
      <c r="A65" s="34"/>
      <c r="B65" s="39"/>
      <c r="C65" s="34"/>
      <c r="D65" s="139" t="s">
        <v>56</v>
      </c>
      <c r="E65" s="145"/>
      <c r="F65" s="145"/>
      <c r="G65" s="139" t="s">
        <v>57</v>
      </c>
      <c r="H65" s="145"/>
      <c r="I65" s="145"/>
      <c r="J65" s="145"/>
      <c r="K65" s="145"/>
      <c r="L65" s="51"/>
      <c r="S65" s="34"/>
      <c r="T65" s="34"/>
      <c r="U65" s="34"/>
      <c r="V65" s="34"/>
      <c r="W65" s="34"/>
      <c r="X65" s="34"/>
      <c r="Y65" s="34"/>
      <c r="Z65" s="34"/>
      <c r="AA65" s="34"/>
      <c r="AB65" s="34"/>
      <c r="AC65" s="34"/>
      <c r="AD65" s="34"/>
      <c r="AE65" s="34"/>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4"/>
      <c r="B76" s="39"/>
      <c r="C76" s="34"/>
      <c r="D76" s="141" t="s">
        <v>54</v>
      </c>
      <c r="E76" s="142"/>
      <c r="F76" s="143" t="s">
        <v>55</v>
      </c>
      <c r="G76" s="141" t="s">
        <v>54</v>
      </c>
      <c r="H76" s="142"/>
      <c r="I76" s="142"/>
      <c r="J76" s="144" t="s">
        <v>55</v>
      </c>
      <c r="K76" s="142"/>
      <c r="L76" s="51"/>
      <c r="S76" s="34"/>
      <c r="T76" s="34"/>
      <c r="U76" s="34"/>
      <c r="V76" s="34"/>
      <c r="W76" s="34"/>
      <c r="X76" s="34"/>
      <c r="Y76" s="34"/>
      <c r="Z76" s="34"/>
      <c r="AA76" s="34"/>
      <c r="AB76" s="34"/>
      <c r="AC76" s="34"/>
      <c r="AD76" s="34"/>
      <c r="AE76" s="34"/>
    </row>
    <row r="77" spans="1:31" s="2" customFormat="1" ht="14.45" customHeight="1">
      <c r="A77" s="34"/>
      <c r="B77" s="146"/>
      <c r="C77" s="147"/>
      <c r="D77" s="147"/>
      <c r="E77" s="147"/>
      <c r="F77" s="147"/>
      <c r="G77" s="147"/>
      <c r="H77" s="147"/>
      <c r="I77" s="147"/>
      <c r="J77" s="147"/>
      <c r="K77" s="147"/>
      <c r="L77" s="51"/>
      <c r="S77" s="34"/>
      <c r="T77" s="34"/>
      <c r="U77" s="34"/>
      <c r="V77" s="34"/>
      <c r="W77" s="34"/>
      <c r="X77" s="34"/>
      <c r="Y77" s="34"/>
      <c r="Z77" s="34"/>
      <c r="AA77" s="34"/>
      <c r="AB77" s="34"/>
      <c r="AC77" s="34"/>
      <c r="AD77" s="34"/>
      <c r="AE77" s="34"/>
    </row>
    <row r="81" spans="1:31" s="2" customFormat="1" ht="6.95" customHeight="1">
      <c r="A81" s="34"/>
      <c r="B81" s="148"/>
      <c r="C81" s="149"/>
      <c r="D81" s="149"/>
      <c r="E81" s="149"/>
      <c r="F81" s="149"/>
      <c r="G81" s="149"/>
      <c r="H81" s="149"/>
      <c r="I81" s="149"/>
      <c r="J81" s="149"/>
      <c r="K81" s="149"/>
      <c r="L81" s="51"/>
      <c r="S81" s="34"/>
      <c r="T81" s="34"/>
      <c r="U81" s="34"/>
      <c r="V81" s="34"/>
      <c r="W81" s="34"/>
      <c r="X81" s="34"/>
      <c r="Y81" s="34"/>
      <c r="Z81" s="34"/>
      <c r="AA81" s="34"/>
      <c r="AB81" s="34"/>
      <c r="AC81" s="34"/>
      <c r="AD81" s="34"/>
      <c r="AE81" s="34"/>
    </row>
    <row r="82" spans="1:31" s="2" customFormat="1" ht="24.95" customHeight="1">
      <c r="A82" s="34"/>
      <c r="B82" s="35"/>
      <c r="C82" s="23" t="s">
        <v>157</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33" t="str">
        <f>E7</f>
        <v>Příprava Území-Lokalita Petra Cingra ve Starém Bohumíně</v>
      </c>
      <c r="F85" s="334"/>
      <c r="G85" s="334"/>
      <c r="H85" s="334"/>
      <c r="I85" s="36"/>
      <c r="J85" s="36"/>
      <c r="K85" s="36"/>
      <c r="L85" s="51"/>
      <c r="S85" s="34"/>
      <c r="T85" s="34"/>
      <c r="U85" s="34"/>
      <c r="V85" s="34"/>
      <c r="W85" s="34"/>
      <c r="X85" s="34"/>
      <c r="Y85" s="34"/>
      <c r="Z85" s="34"/>
      <c r="AA85" s="34"/>
      <c r="AB85" s="34"/>
      <c r="AC85" s="34"/>
      <c r="AD85" s="34"/>
      <c r="AE85" s="34"/>
    </row>
    <row r="86" spans="1:31" s="1" customFormat="1" ht="12" customHeight="1">
      <c r="B86" s="21"/>
      <c r="C86" s="29" t="s">
        <v>153</v>
      </c>
      <c r="D86" s="22"/>
      <c r="E86" s="22"/>
      <c r="F86" s="22"/>
      <c r="G86" s="22"/>
      <c r="H86" s="22"/>
      <c r="I86" s="22"/>
      <c r="J86" s="22"/>
      <c r="K86" s="22"/>
      <c r="L86" s="20"/>
    </row>
    <row r="87" spans="1:31" s="2" customFormat="1" ht="16.5" customHeight="1">
      <c r="A87" s="34"/>
      <c r="B87" s="35"/>
      <c r="C87" s="36"/>
      <c r="D87" s="36"/>
      <c r="E87" s="333" t="s">
        <v>154</v>
      </c>
      <c r="F87" s="335"/>
      <c r="G87" s="335"/>
      <c r="H87" s="335"/>
      <c r="I87" s="36"/>
      <c r="J87" s="36"/>
      <c r="K87" s="36"/>
      <c r="L87" s="51"/>
      <c r="S87" s="34"/>
      <c r="T87" s="34"/>
      <c r="U87" s="34"/>
      <c r="V87" s="34"/>
      <c r="W87" s="34"/>
      <c r="X87" s="34"/>
      <c r="Y87" s="34"/>
      <c r="Z87" s="34"/>
      <c r="AA87" s="34"/>
      <c r="AB87" s="34"/>
      <c r="AC87" s="34"/>
      <c r="AD87" s="34"/>
      <c r="AE87" s="34"/>
    </row>
    <row r="88" spans="1:31" s="2" customFormat="1" ht="12" customHeight="1">
      <c r="A88" s="34"/>
      <c r="B88" s="35"/>
      <c r="C88" s="29" t="s">
        <v>155</v>
      </c>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6.5" customHeight="1">
      <c r="A89" s="34"/>
      <c r="B89" s="35"/>
      <c r="C89" s="36"/>
      <c r="D89" s="36"/>
      <c r="E89" s="286" t="str">
        <f>E11</f>
        <v>31 - Přípojky dešťové kanalizace</v>
      </c>
      <c r="F89" s="335"/>
      <c r="G89" s="335"/>
      <c r="H89" s="335"/>
      <c r="I89" s="36"/>
      <c r="J89" s="36"/>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2" customHeight="1">
      <c r="A91" s="34"/>
      <c r="B91" s="35"/>
      <c r="C91" s="29" t="s">
        <v>20</v>
      </c>
      <c r="D91" s="36"/>
      <c r="E91" s="36"/>
      <c r="F91" s="27" t="str">
        <f>F14</f>
        <v xml:space="preserve"> </v>
      </c>
      <c r="G91" s="36"/>
      <c r="H91" s="36"/>
      <c r="I91" s="29" t="s">
        <v>22</v>
      </c>
      <c r="J91" s="66" t="str">
        <f>IF(J14="","",J14)</f>
        <v>4. 5. 2021</v>
      </c>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15.2" customHeight="1">
      <c r="A93" s="34"/>
      <c r="B93" s="35"/>
      <c r="C93" s="29" t="s">
        <v>24</v>
      </c>
      <c r="D93" s="36"/>
      <c r="E93" s="36"/>
      <c r="F93" s="27" t="str">
        <f>E17</f>
        <v>Město Bohumín</v>
      </c>
      <c r="G93" s="36"/>
      <c r="H93" s="36"/>
      <c r="I93" s="29" t="s">
        <v>30</v>
      </c>
      <c r="J93" s="32" t="str">
        <f>E23</f>
        <v>SPAN s. r. o.</v>
      </c>
      <c r="K93" s="36"/>
      <c r="L93" s="51"/>
      <c r="S93" s="34"/>
      <c r="T93" s="34"/>
      <c r="U93" s="34"/>
      <c r="V93" s="34"/>
      <c r="W93" s="34"/>
      <c r="X93" s="34"/>
      <c r="Y93" s="34"/>
      <c r="Z93" s="34"/>
      <c r="AA93" s="34"/>
      <c r="AB93" s="34"/>
      <c r="AC93" s="34"/>
      <c r="AD93" s="34"/>
      <c r="AE93" s="34"/>
    </row>
    <row r="94" spans="1:31" s="2" customFormat="1" ht="15.2" customHeight="1">
      <c r="A94" s="34"/>
      <c r="B94" s="35"/>
      <c r="C94" s="29" t="s">
        <v>28</v>
      </c>
      <c r="D94" s="36"/>
      <c r="E94" s="36"/>
      <c r="F94" s="27" t="str">
        <f>IF(E20="","",E20)</f>
        <v>Vyplň údaj</v>
      </c>
      <c r="G94" s="36"/>
      <c r="H94" s="36"/>
      <c r="I94" s="29" t="s">
        <v>34</v>
      </c>
      <c r="J94" s="32" t="str">
        <f>E26</f>
        <v>Ladislav Pekárek</v>
      </c>
      <c r="K94" s="36"/>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31" s="2" customFormat="1" ht="29.25" customHeight="1">
      <c r="A96" s="34"/>
      <c r="B96" s="35"/>
      <c r="C96" s="150" t="s">
        <v>158</v>
      </c>
      <c r="D96" s="151"/>
      <c r="E96" s="151"/>
      <c r="F96" s="151"/>
      <c r="G96" s="151"/>
      <c r="H96" s="151"/>
      <c r="I96" s="151"/>
      <c r="J96" s="152" t="s">
        <v>159</v>
      </c>
      <c r="K96" s="151"/>
      <c r="L96" s="51"/>
      <c r="S96" s="34"/>
      <c r="T96" s="34"/>
      <c r="U96" s="34"/>
      <c r="V96" s="34"/>
      <c r="W96" s="34"/>
      <c r="X96" s="34"/>
      <c r="Y96" s="34"/>
      <c r="Z96" s="34"/>
      <c r="AA96" s="34"/>
      <c r="AB96" s="34"/>
      <c r="AC96" s="34"/>
      <c r="AD96" s="34"/>
      <c r="AE96" s="34"/>
    </row>
    <row r="97" spans="1:47"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47" s="2" customFormat="1" ht="22.9" customHeight="1">
      <c r="A98" s="34"/>
      <c r="B98" s="35"/>
      <c r="C98" s="153" t="s">
        <v>160</v>
      </c>
      <c r="D98" s="36"/>
      <c r="E98" s="36"/>
      <c r="F98" s="36"/>
      <c r="G98" s="36"/>
      <c r="H98" s="36"/>
      <c r="I98" s="36"/>
      <c r="J98" s="84">
        <f>J126</f>
        <v>0</v>
      </c>
      <c r="K98" s="36"/>
      <c r="L98" s="51"/>
      <c r="S98" s="34"/>
      <c r="T98" s="34"/>
      <c r="U98" s="34"/>
      <c r="V98" s="34"/>
      <c r="W98" s="34"/>
      <c r="X98" s="34"/>
      <c r="Y98" s="34"/>
      <c r="Z98" s="34"/>
      <c r="AA98" s="34"/>
      <c r="AB98" s="34"/>
      <c r="AC98" s="34"/>
      <c r="AD98" s="34"/>
      <c r="AE98" s="34"/>
      <c r="AU98" s="17" t="s">
        <v>161</v>
      </c>
    </row>
    <row r="99" spans="1:47" s="9" customFormat="1" ht="24.95" customHeight="1">
      <c r="B99" s="154"/>
      <c r="C99" s="155"/>
      <c r="D99" s="156" t="s">
        <v>162</v>
      </c>
      <c r="E99" s="157"/>
      <c r="F99" s="157"/>
      <c r="G99" s="157"/>
      <c r="H99" s="157"/>
      <c r="I99" s="157"/>
      <c r="J99" s="158">
        <f>J127</f>
        <v>0</v>
      </c>
      <c r="K99" s="155"/>
      <c r="L99" s="159"/>
    </row>
    <row r="100" spans="1:47" s="9" customFormat="1" ht="24.95" customHeight="1">
      <c r="B100" s="154"/>
      <c r="C100" s="155"/>
      <c r="D100" s="156" t="s">
        <v>164</v>
      </c>
      <c r="E100" s="157"/>
      <c r="F100" s="157"/>
      <c r="G100" s="157"/>
      <c r="H100" s="157"/>
      <c r="I100" s="157"/>
      <c r="J100" s="158">
        <f>J180</f>
        <v>0</v>
      </c>
      <c r="K100" s="155"/>
      <c r="L100" s="159"/>
    </row>
    <row r="101" spans="1:47" s="9" customFormat="1" ht="24.95" customHeight="1">
      <c r="B101" s="154"/>
      <c r="C101" s="155"/>
      <c r="D101" s="156" t="s">
        <v>165</v>
      </c>
      <c r="E101" s="157"/>
      <c r="F101" s="157"/>
      <c r="G101" s="157"/>
      <c r="H101" s="157"/>
      <c r="I101" s="157"/>
      <c r="J101" s="158">
        <f>J184</f>
        <v>0</v>
      </c>
      <c r="K101" s="155"/>
      <c r="L101" s="159"/>
    </row>
    <row r="102" spans="1:47" s="9" customFormat="1" ht="24.95" customHeight="1">
      <c r="B102" s="154"/>
      <c r="C102" s="155"/>
      <c r="D102" s="156" t="s">
        <v>577</v>
      </c>
      <c r="E102" s="157"/>
      <c r="F102" s="157"/>
      <c r="G102" s="157"/>
      <c r="H102" s="157"/>
      <c r="I102" s="157"/>
      <c r="J102" s="158">
        <f>J196</f>
        <v>0</v>
      </c>
      <c r="K102" s="155"/>
      <c r="L102" s="159"/>
    </row>
    <row r="103" spans="1:47" s="9" customFormat="1" ht="24.95" customHeight="1">
      <c r="B103" s="154"/>
      <c r="C103" s="155"/>
      <c r="D103" s="156" t="s">
        <v>166</v>
      </c>
      <c r="E103" s="157"/>
      <c r="F103" s="157"/>
      <c r="G103" s="157"/>
      <c r="H103" s="157"/>
      <c r="I103" s="157"/>
      <c r="J103" s="158">
        <f>J207</f>
        <v>0</v>
      </c>
      <c r="K103" s="155"/>
      <c r="L103" s="159"/>
    </row>
    <row r="104" spans="1:47" s="9" customFormat="1" ht="24.95" customHeight="1">
      <c r="B104" s="154"/>
      <c r="C104" s="155"/>
      <c r="D104" s="156" t="s">
        <v>167</v>
      </c>
      <c r="E104" s="157"/>
      <c r="F104" s="157"/>
      <c r="G104" s="157"/>
      <c r="H104" s="157"/>
      <c r="I104" s="157"/>
      <c r="J104" s="158">
        <f>J210</f>
        <v>0</v>
      </c>
      <c r="K104" s="155"/>
      <c r="L104" s="159"/>
    </row>
    <row r="105" spans="1:47" s="2" customFormat="1" ht="21.75" customHeight="1">
      <c r="A105" s="34"/>
      <c r="B105" s="35"/>
      <c r="C105" s="36"/>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47" s="2" customFormat="1" ht="6.95" customHeight="1">
      <c r="A106" s="34"/>
      <c r="B106" s="54"/>
      <c r="C106" s="55"/>
      <c r="D106" s="55"/>
      <c r="E106" s="55"/>
      <c r="F106" s="55"/>
      <c r="G106" s="55"/>
      <c r="H106" s="55"/>
      <c r="I106" s="55"/>
      <c r="J106" s="55"/>
      <c r="K106" s="55"/>
      <c r="L106" s="51"/>
      <c r="S106" s="34"/>
      <c r="T106" s="34"/>
      <c r="U106" s="34"/>
      <c r="V106" s="34"/>
      <c r="W106" s="34"/>
      <c r="X106" s="34"/>
      <c r="Y106" s="34"/>
      <c r="Z106" s="34"/>
      <c r="AA106" s="34"/>
      <c r="AB106" s="34"/>
      <c r="AC106" s="34"/>
      <c r="AD106" s="34"/>
      <c r="AE106" s="34"/>
    </row>
    <row r="110" spans="1:47" s="2" customFormat="1" ht="6.95" customHeight="1">
      <c r="A110" s="34"/>
      <c r="B110" s="56"/>
      <c r="C110" s="57"/>
      <c r="D110" s="57"/>
      <c r="E110" s="57"/>
      <c r="F110" s="57"/>
      <c r="G110" s="57"/>
      <c r="H110" s="57"/>
      <c r="I110" s="57"/>
      <c r="J110" s="57"/>
      <c r="K110" s="57"/>
      <c r="L110" s="51"/>
      <c r="S110" s="34"/>
      <c r="T110" s="34"/>
      <c r="U110" s="34"/>
      <c r="V110" s="34"/>
      <c r="W110" s="34"/>
      <c r="X110" s="34"/>
      <c r="Y110" s="34"/>
      <c r="Z110" s="34"/>
      <c r="AA110" s="34"/>
      <c r="AB110" s="34"/>
      <c r="AC110" s="34"/>
      <c r="AD110" s="34"/>
      <c r="AE110" s="34"/>
    </row>
    <row r="111" spans="1:47" s="2" customFormat="1" ht="24.95" customHeight="1">
      <c r="A111" s="34"/>
      <c r="B111" s="35"/>
      <c r="C111" s="23" t="s">
        <v>168</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47" s="2" customFormat="1" ht="6.95"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65" s="2" customFormat="1" ht="12" customHeight="1">
      <c r="A113" s="34"/>
      <c r="B113" s="35"/>
      <c r="C113" s="29" t="s">
        <v>16</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65" s="2" customFormat="1" ht="16.5" customHeight="1">
      <c r="A114" s="34"/>
      <c r="B114" s="35"/>
      <c r="C114" s="36"/>
      <c r="D114" s="36"/>
      <c r="E114" s="333" t="str">
        <f>E7</f>
        <v>Příprava Území-Lokalita Petra Cingra ve Starém Bohumíně</v>
      </c>
      <c r="F114" s="334"/>
      <c r="G114" s="334"/>
      <c r="H114" s="334"/>
      <c r="I114" s="36"/>
      <c r="J114" s="36"/>
      <c r="K114" s="36"/>
      <c r="L114" s="51"/>
      <c r="S114" s="34"/>
      <c r="T114" s="34"/>
      <c r="U114" s="34"/>
      <c r="V114" s="34"/>
      <c r="W114" s="34"/>
      <c r="X114" s="34"/>
      <c r="Y114" s="34"/>
      <c r="Z114" s="34"/>
      <c r="AA114" s="34"/>
      <c r="AB114" s="34"/>
      <c r="AC114" s="34"/>
      <c r="AD114" s="34"/>
      <c r="AE114" s="34"/>
    </row>
    <row r="115" spans="1:65" s="1" customFormat="1" ht="12" customHeight="1">
      <c r="B115" s="21"/>
      <c r="C115" s="29" t="s">
        <v>153</v>
      </c>
      <c r="D115" s="22"/>
      <c r="E115" s="22"/>
      <c r="F115" s="22"/>
      <c r="G115" s="22"/>
      <c r="H115" s="22"/>
      <c r="I115" s="22"/>
      <c r="J115" s="22"/>
      <c r="K115" s="22"/>
      <c r="L115" s="20"/>
    </row>
    <row r="116" spans="1:65" s="2" customFormat="1" ht="16.5" customHeight="1">
      <c r="A116" s="34"/>
      <c r="B116" s="35"/>
      <c r="C116" s="36"/>
      <c r="D116" s="36"/>
      <c r="E116" s="333" t="s">
        <v>154</v>
      </c>
      <c r="F116" s="335"/>
      <c r="G116" s="335"/>
      <c r="H116" s="335"/>
      <c r="I116" s="36"/>
      <c r="J116" s="36"/>
      <c r="K116" s="36"/>
      <c r="L116" s="51"/>
      <c r="S116" s="34"/>
      <c r="T116" s="34"/>
      <c r="U116" s="34"/>
      <c r="V116" s="34"/>
      <c r="W116" s="34"/>
      <c r="X116" s="34"/>
      <c r="Y116" s="34"/>
      <c r="Z116" s="34"/>
      <c r="AA116" s="34"/>
      <c r="AB116" s="34"/>
      <c r="AC116" s="34"/>
      <c r="AD116" s="34"/>
      <c r="AE116" s="34"/>
    </row>
    <row r="117" spans="1:65" s="2" customFormat="1" ht="12" customHeight="1">
      <c r="A117" s="34"/>
      <c r="B117" s="35"/>
      <c r="C117" s="29" t="s">
        <v>155</v>
      </c>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65" s="2" customFormat="1" ht="16.5" customHeight="1">
      <c r="A118" s="34"/>
      <c r="B118" s="35"/>
      <c r="C118" s="36"/>
      <c r="D118" s="36"/>
      <c r="E118" s="286" t="str">
        <f>E11</f>
        <v>31 - Přípojky dešťové kanalizace</v>
      </c>
      <c r="F118" s="335"/>
      <c r="G118" s="335"/>
      <c r="H118" s="335"/>
      <c r="I118" s="36"/>
      <c r="J118" s="36"/>
      <c r="K118" s="36"/>
      <c r="L118" s="51"/>
      <c r="S118" s="34"/>
      <c r="T118" s="34"/>
      <c r="U118" s="34"/>
      <c r="V118" s="34"/>
      <c r="W118" s="34"/>
      <c r="X118" s="34"/>
      <c r="Y118" s="34"/>
      <c r="Z118" s="34"/>
      <c r="AA118" s="34"/>
      <c r="AB118" s="34"/>
      <c r="AC118" s="34"/>
      <c r="AD118" s="34"/>
      <c r="AE118" s="34"/>
    </row>
    <row r="119" spans="1:65" s="2" customFormat="1" ht="6.9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65" s="2" customFormat="1" ht="12" customHeight="1">
      <c r="A120" s="34"/>
      <c r="B120" s="35"/>
      <c r="C120" s="29" t="s">
        <v>20</v>
      </c>
      <c r="D120" s="36"/>
      <c r="E120" s="36"/>
      <c r="F120" s="27" t="str">
        <f>F14</f>
        <v xml:space="preserve"> </v>
      </c>
      <c r="G120" s="36"/>
      <c r="H120" s="36"/>
      <c r="I120" s="29" t="s">
        <v>22</v>
      </c>
      <c r="J120" s="66" t="str">
        <f>IF(J14="","",J14)</f>
        <v>4. 5. 2021</v>
      </c>
      <c r="K120" s="36"/>
      <c r="L120" s="51"/>
      <c r="S120" s="34"/>
      <c r="T120" s="34"/>
      <c r="U120" s="34"/>
      <c r="V120" s="34"/>
      <c r="W120" s="34"/>
      <c r="X120" s="34"/>
      <c r="Y120" s="34"/>
      <c r="Z120" s="34"/>
      <c r="AA120" s="34"/>
      <c r="AB120" s="34"/>
      <c r="AC120" s="34"/>
      <c r="AD120" s="34"/>
      <c r="AE120" s="34"/>
    </row>
    <row r="121" spans="1:65" s="2" customFormat="1" ht="6.95" customHeight="1">
      <c r="A121" s="34"/>
      <c r="B121" s="35"/>
      <c r="C121" s="36"/>
      <c r="D121" s="36"/>
      <c r="E121" s="36"/>
      <c r="F121" s="36"/>
      <c r="G121" s="36"/>
      <c r="H121" s="36"/>
      <c r="I121" s="36"/>
      <c r="J121" s="36"/>
      <c r="K121" s="36"/>
      <c r="L121" s="51"/>
      <c r="S121" s="34"/>
      <c r="T121" s="34"/>
      <c r="U121" s="34"/>
      <c r="V121" s="34"/>
      <c r="W121" s="34"/>
      <c r="X121" s="34"/>
      <c r="Y121" s="34"/>
      <c r="Z121" s="34"/>
      <c r="AA121" s="34"/>
      <c r="AB121" s="34"/>
      <c r="AC121" s="34"/>
      <c r="AD121" s="34"/>
      <c r="AE121" s="34"/>
    </row>
    <row r="122" spans="1:65" s="2" customFormat="1" ht="15.2" customHeight="1">
      <c r="A122" s="34"/>
      <c r="B122" s="35"/>
      <c r="C122" s="29" t="s">
        <v>24</v>
      </c>
      <c r="D122" s="36"/>
      <c r="E122" s="36"/>
      <c r="F122" s="27" t="str">
        <f>E17</f>
        <v>Město Bohumín</v>
      </c>
      <c r="G122" s="36"/>
      <c r="H122" s="36"/>
      <c r="I122" s="29" t="s">
        <v>30</v>
      </c>
      <c r="J122" s="32" t="str">
        <f>E23</f>
        <v>SPAN s. r. o.</v>
      </c>
      <c r="K122" s="36"/>
      <c r="L122" s="51"/>
      <c r="S122" s="34"/>
      <c r="T122" s="34"/>
      <c r="U122" s="34"/>
      <c r="V122" s="34"/>
      <c r="W122" s="34"/>
      <c r="X122" s="34"/>
      <c r="Y122" s="34"/>
      <c r="Z122" s="34"/>
      <c r="AA122" s="34"/>
      <c r="AB122" s="34"/>
      <c r="AC122" s="34"/>
      <c r="AD122" s="34"/>
      <c r="AE122" s="34"/>
    </row>
    <row r="123" spans="1:65" s="2" customFormat="1" ht="15.2" customHeight="1">
      <c r="A123" s="34"/>
      <c r="B123" s="35"/>
      <c r="C123" s="29" t="s">
        <v>28</v>
      </c>
      <c r="D123" s="36"/>
      <c r="E123" s="36"/>
      <c r="F123" s="27" t="str">
        <f>IF(E20="","",E20)</f>
        <v>Vyplň údaj</v>
      </c>
      <c r="G123" s="36"/>
      <c r="H123" s="36"/>
      <c r="I123" s="29" t="s">
        <v>34</v>
      </c>
      <c r="J123" s="32" t="str">
        <f>E26</f>
        <v>Ladislav Pekárek</v>
      </c>
      <c r="K123" s="36"/>
      <c r="L123" s="51"/>
      <c r="S123" s="34"/>
      <c r="T123" s="34"/>
      <c r="U123" s="34"/>
      <c r="V123" s="34"/>
      <c r="W123" s="34"/>
      <c r="X123" s="34"/>
      <c r="Y123" s="34"/>
      <c r="Z123" s="34"/>
      <c r="AA123" s="34"/>
      <c r="AB123" s="34"/>
      <c r="AC123" s="34"/>
      <c r="AD123" s="34"/>
      <c r="AE123" s="34"/>
    </row>
    <row r="124" spans="1:65" s="2" customFormat="1" ht="10.35" customHeight="1">
      <c r="A124" s="34"/>
      <c r="B124" s="35"/>
      <c r="C124" s="36"/>
      <c r="D124" s="36"/>
      <c r="E124" s="36"/>
      <c r="F124" s="36"/>
      <c r="G124" s="36"/>
      <c r="H124" s="36"/>
      <c r="I124" s="36"/>
      <c r="J124" s="36"/>
      <c r="K124" s="36"/>
      <c r="L124" s="51"/>
      <c r="S124" s="34"/>
      <c r="T124" s="34"/>
      <c r="U124" s="34"/>
      <c r="V124" s="34"/>
      <c r="W124" s="34"/>
      <c r="X124" s="34"/>
      <c r="Y124" s="34"/>
      <c r="Z124" s="34"/>
      <c r="AA124" s="34"/>
      <c r="AB124" s="34"/>
      <c r="AC124" s="34"/>
      <c r="AD124" s="34"/>
      <c r="AE124" s="34"/>
    </row>
    <row r="125" spans="1:65" s="10" customFormat="1" ht="29.25" customHeight="1">
      <c r="A125" s="160"/>
      <c r="B125" s="161"/>
      <c r="C125" s="162" t="s">
        <v>169</v>
      </c>
      <c r="D125" s="163" t="s">
        <v>64</v>
      </c>
      <c r="E125" s="163" t="s">
        <v>60</v>
      </c>
      <c r="F125" s="163" t="s">
        <v>61</v>
      </c>
      <c r="G125" s="163" t="s">
        <v>170</v>
      </c>
      <c r="H125" s="163" t="s">
        <v>171</v>
      </c>
      <c r="I125" s="163" t="s">
        <v>172</v>
      </c>
      <c r="J125" s="163" t="s">
        <v>159</v>
      </c>
      <c r="K125" s="164" t="s">
        <v>173</v>
      </c>
      <c r="L125" s="165"/>
      <c r="M125" s="75" t="s">
        <v>1</v>
      </c>
      <c r="N125" s="76" t="s">
        <v>43</v>
      </c>
      <c r="O125" s="76" t="s">
        <v>174</v>
      </c>
      <c r="P125" s="76" t="s">
        <v>175</v>
      </c>
      <c r="Q125" s="76" t="s">
        <v>176</v>
      </c>
      <c r="R125" s="76" t="s">
        <v>177</v>
      </c>
      <c r="S125" s="76" t="s">
        <v>178</v>
      </c>
      <c r="T125" s="77" t="s">
        <v>179</v>
      </c>
      <c r="U125" s="160"/>
      <c r="V125" s="160"/>
      <c r="W125" s="160"/>
      <c r="X125" s="160"/>
      <c r="Y125" s="160"/>
      <c r="Z125" s="160"/>
      <c r="AA125" s="160"/>
      <c r="AB125" s="160"/>
      <c r="AC125" s="160"/>
      <c r="AD125" s="160"/>
      <c r="AE125" s="160"/>
    </row>
    <row r="126" spans="1:65" s="2" customFormat="1" ht="22.9" customHeight="1">
      <c r="A126" s="34"/>
      <c r="B126" s="35"/>
      <c r="C126" s="82" t="s">
        <v>180</v>
      </c>
      <c r="D126" s="36"/>
      <c r="E126" s="36"/>
      <c r="F126" s="36"/>
      <c r="G126" s="36"/>
      <c r="H126" s="36"/>
      <c r="I126" s="36"/>
      <c r="J126" s="166">
        <f>BK126</f>
        <v>0</v>
      </c>
      <c r="K126" s="36"/>
      <c r="L126" s="39"/>
      <c r="M126" s="78"/>
      <c r="N126" s="167"/>
      <c r="O126" s="79"/>
      <c r="P126" s="168">
        <f>P127+P180+P184+P196+P207+P210</f>
        <v>0</v>
      </c>
      <c r="Q126" s="79"/>
      <c r="R126" s="168">
        <f>R127+R180+R184+R196+R207+R210</f>
        <v>1.4014400000000002</v>
      </c>
      <c r="S126" s="79"/>
      <c r="T126" s="169">
        <f>T127+T180+T184+T196+T207+T210</f>
        <v>29.44</v>
      </c>
      <c r="U126" s="34"/>
      <c r="V126" s="34"/>
      <c r="W126" s="34"/>
      <c r="X126" s="34"/>
      <c r="Y126" s="34"/>
      <c r="Z126" s="34"/>
      <c r="AA126" s="34"/>
      <c r="AB126" s="34"/>
      <c r="AC126" s="34"/>
      <c r="AD126" s="34"/>
      <c r="AE126" s="34"/>
      <c r="AT126" s="17" t="s">
        <v>78</v>
      </c>
      <c r="AU126" s="17" t="s">
        <v>161</v>
      </c>
      <c r="BK126" s="170">
        <f>BK127+BK180+BK184+BK196+BK207+BK210</f>
        <v>0</v>
      </c>
    </row>
    <row r="127" spans="1:65" s="11" customFormat="1" ht="25.9" customHeight="1">
      <c r="B127" s="171"/>
      <c r="C127" s="172"/>
      <c r="D127" s="173" t="s">
        <v>78</v>
      </c>
      <c r="E127" s="174" t="s">
        <v>86</v>
      </c>
      <c r="F127" s="174" t="s">
        <v>181</v>
      </c>
      <c r="G127" s="172"/>
      <c r="H127" s="172"/>
      <c r="I127" s="175"/>
      <c r="J127" s="176">
        <f>BK127</f>
        <v>0</v>
      </c>
      <c r="K127" s="172"/>
      <c r="L127" s="177"/>
      <c r="M127" s="178"/>
      <c r="N127" s="179"/>
      <c r="O127" s="179"/>
      <c r="P127" s="180">
        <f>SUM(P128:P179)</f>
        <v>0</v>
      </c>
      <c r="Q127" s="179"/>
      <c r="R127" s="180">
        <f>SUM(R128:R179)</f>
        <v>1.6639999999999999E-2</v>
      </c>
      <c r="S127" s="179"/>
      <c r="T127" s="181">
        <f>SUM(T128:T179)</f>
        <v>29.44</v>
      </c>
      <c r="AR127" s="182" t="s">
        <v>86</v>
      </c>
      <c r="AT127" s="183" t="s">
        <v>78</v>
      </c>
      <c r="AU127" s="183" t="s">
        <v>79</v>
      </c>
      <c r="AY127" s="182" t="s">
        <v>182</v>
      </c>
      <c r="BK127" s="184">
        <f>SUM(BK128:BK179)</f>
        <v>0</v>
      </c>
    </row>
    <row r="128" spans="1:65" s="2" customFormat="1" ht="49.15" customHeight="1">
      <c r="A128" s="34"/>
      <c r="B128" s="35"/>
      <c r="C128" s="185" t="s">
        <v>86</v>
      </c>
      <c r="D128" s="185" t="s">
        <v>183</v>
      </c>
      <c r="E128" s="186" t="s">
        <v>578</v>
      </c>
      <c r="F128" s="187" t="s">
        <v>579</v>
      </c>
      <c r="G128" s="188" t="s">
        <v>142</v>
      </c>
      <c r="H128" s="189">
        <v>128</v>
      </c>
      <c r="I128" s="190"/>
      <c r="J128" s="191">
        <f>ROUND(I128*H128,2)</f>
        <v>0</v>
      </c>
      <c r="K128" s="187" t="s">
        <v>186</v>
      </c>
      <c r="L128" s="39"/>
      <c r="M128" s="192" t="s">
        <v>1</v>
      </c>
      <c r="N128" s="193" t="s">
        <v>44</v>
      </c>
      <c r="O128" s="71"/>
      <c r="P128" s="194">
        <f>O128*H128</f>
        <v>0</v>
      </c>
      <c r="Q128" s="194">
        <v>1.2999999999999999E-4</v>
      </c>
      <c r="R128" s="194">
        <f>Q128*H128</f>
        <v>1.6639999999999999E-2</v>
      </c>
      <c r="S128" s="194">
        <v>0.23</v>
      </c>
      <c r="T128" s="195">
        <f>S128*H128</f>
        <v>29.44</v>
      </c>
      <c r="U128" s="34"/>
      <c r="V128" s="34"/>
      <c r="W128" s="34"/>
      <c r="X128" s="34"/>
      <c r="Y128" s="34"/>
      <c r="Z128" s="34"/>
      <c r="AA128" s="34"/>
      <c r="AB128" s="34"/>
      <c r="AC128" s="34"/>
      <c r="AD128" s="34"/>
      <c r="AE128" s="34"/>
      <c r="AR128" s="196" t="s">
        <v>187</v>
      </c>
      <c r="AT128" s="196" t="s">
        <v>183</v>
      </c>
      <c r="AU128" s="196" t="s">
        <v>86</v>
      </c>
      <c r="AY128" s="17" t="s">
        <v>182</v>
      </c>
      <c r="BE128" s="197">
        <f>IF(N128="základní",J128,0)</f>
        <v>0</v>
      </c>
      <c r="BF128" s="197">
        <f>IF(N128="snížená",J128,0)</f>
        <v>0</v>
      </c>
      <c r="BG128" s="197">
        <f>IF(N128="zákl. přenesená",J128,0)</f>
        <v>0</v>
      </c>
      <c r="BH128" s="197">
        <f>IF(N128="sníž. přenesená",J128,0)</f>
        <v>0</v>
      </c>
      <c r="BI128" s="197">
        <f>IF(N128="nulová",J128,0)</f>
        <v>0</v>
      </c>
      <c r="BJ128" s="17" t="s">
        <v>86</v>
      </c>
      <c r="BK128" s="197">
        <f>ROUND(I128*H128,2)</f>
        <v>0</v>
      </c>
      <c r="BL128" s="17" t="s">
        <v>187</v>
      </c>
      <c r="BM128" s="196" t="s">
        <v>580</v>
      </c>
    </row>
    <row r="129" spans="1:65" s="2" customFormat="1" ht="224.25">
      <c r="A129" s="34"/>
      <c r="B129" s="35"/>
      <c r="C129" s="36"/>
      <c r="D129" s="198" t="s">
        <v>189</v>
      </c>
      <c r="E129" s="36"/>
      <c r="F129" s="199" t="s">
        <v>581</v>
      </c>
      <c r="G129" s="36"/>
      <c r="H129" s="36"/>
      <c r="I129" s="200"/>
      <c r="J129" s="36"/>
      <c r="K129" s="36"/>
      <c r="L129" s="39"/>
      <c r="M129" s="201"/>
      <c r="N129" s="202"/>
      <c r="O129" s="71"/>
      <c r="P129" s="71"/>
      <c r="Q129" s="71"/>
      <c r="R129" s="71"/>
      <c r="S129" s="71"/>
      <c r="T129" s="72"/>
      <c r="U129" s="34"/>
      <c r="V129" s="34"/>
      <c r="W129" s="34"/>
      <c r="X129" s="34"/>
      <c r="Y129" s="34"/>
      <c r="Z129" s="34"/>
      <c r="AA129" s="34"/>
      <c r="AB129" s="34"/>
      <c r="AC129" s="34"/>
      <c r="AD129" s="34"/>
      <c r="AE129" s="34"/>
      <c r="AT129" s="17" t="s">
        <v>189</v>
      </c>
      <c r="AU129" s="17" t="s">
        <v>86</v>
      </c>
    </row>
    <row r="130" spans="1:65" s="12" customFormat="1" ht="22.5">
      <c r="B130" s="203"/>
      <c r="C130" s="204"/>
      <c r="D130" s="198" t="s">
        <v>191</v>
      </c>
      <c r="E130" s="205" t="s">
        <v>1</v>
      </c>
      <c r="F130" s="206" t="s">
        <v>582</v>
      </c>
      <c r="G130" s="204"/>
      <c r="H130" s="205" t="s">
        <v>1</v>
      </c>
      <c r="I130" s="207"/>
      <c r="J130" s="204"/>
      <c r="K130" s="204"/>
      <c r="L130" s="208"/>
      <c r="M130" s="209"/>
      <c r="N130" s="210"/>
      <c r="O130" s="210"/>
      <c r="P130" s="210"/>
      <c r="Q130" s="210"/>
      <c r="R130" s="210"/>
      <c r="S130" s="210"/>
      <c r="T130" s="211"/>
      <c r="AT130" s="212" t="s">
        <v>191</v>
      </c>
      <c r="AU130" s="212" t="s">
        <v>86</v>
      </c>
      <c r="AV130" s="12" t="s">
        <v>86</v>
      </c>
      <c r="AW130" s="12" t="s">
        <v>33</v>
      </c>
      <c r="AX130" s="12" t="s">
        <v>79</v>
      </c>
      <c r="AY130" s="212" t="s">
        <v>182</v>
      </c>
    </row>
    <row r="131" spans="1:65" s="13" customFormat="1" ht="11.25">
      <c r="B131" s="213"/>
      <c r="C131" s="214"/>
      <c r="D131" s="198" t="s">
        <v>191</v>
      </c>
      <c r="E131" s="215" t="s">
        <v>1</v>
      </c>
      <c r="F131" s="216" t="s">
        <v>583</v>
      </c>
      <c r="G131" s="214"/>
      <c r="H131" s="217">
        <v>128</v>
      </c>
      <c r="I131" s="218"/>
      <c r="J131" s="214"/>
      <c r="K131" s="214"/>
      <c r="L131" s="219"/>
      <c r="M131" s="220"/>
      <c r="N131" s="221"/>
      <c r="O131" s="221"/>
      <c r="P131" s="221"/>
      <c r="Q131" s="221"/>
      <c r="R131" s="221"/>
      <c r="S131" s="221"/>
      <c r="T131" s="222"/>
      <c r="AT131" s="223" t="s">
        <v>191</v>
      </c>
      <c r="AU131" s="223" t="s">
        <v>86</v>
      </c>
      <c r="AV131" s="13" t="s">
        <v>88</v>
      </c>
      <c r="AW131" s="13" t="s">
        <v>33</v>
      </c>
      <c r="AX131" s="13" t="s">
        <v>86</v>
      </c>
      <c r="AY131" s="223" t="s">
        <v>182</v>
      </c>
    </row>
    <row r="132" spans="1:65" s="2" customFormat="1" ht="37.9" customHeight="1">
      <c r="A132" s="34"/>
      <c r="B132" s="35"/>
      <c r="C132" s="185" t="s">
        <v>88</v>
      </c>
      <c r="D132" s="185" t="s">
        <v>183</v>
      </c>
      <c r="E132" s="186" t="s">
        <v>584</v>
      </c>
      <c r="F132" s="187" t="s">
        <v>585</v>
      </c>
      <c r="G132" s="188" t="s">
        <v>135</v>
      </c>
      <c r="H132" s="189">
        <v>128</v>
      </c>
      <c r="I132" s="190"/>
      <c r="J132" s="191">
        <f>ROUND(I132*H132,2)</f>
        <v>0</v>
      </c>
      <c r="K132" s="187" t="s">
        <v>186</v>
      </c>
      <c r="L132" s="39"/>
      <c r="M132" s="192" t="s">
        <v>1</v>
      </c>
      <c r="N132" s="193" t="s">
        <v>44</v>
      </c>
      <c r="O132" s="71"/>
      <c r="P132" s="194">
        <f>O132*H132</f>
        <v>0</v>
      </c>
      <c r="Q132" s="194">
        <v>0</v>
      </c>
      <c r="R132" s="194">
        <f>Q132*H132</f>
        <v>0</v>
      </c>
      <c r="S132" s="194">
        <v>0</v>
      </c>
      <c r="T132" s="195">
        <f>S132*H132</f>
        <v>0</v>
      </c>
      <c r="U132" s="34"/>
      <c r="V132" s="34"/>
      <c r="W132" s="34"/>
      <c r="X132" s="34"/>
      <c r="Y132" s="34"/>
      <c r="Z132" s="34"/>
      <c r="AA132" s="34"/>
      <c r="AB132" s="34"/>
      <c r="AC132" s="34"/>
      <c r="AD132" s="34"/>
      <c r="AE132" s="34"/>
      <c r="AR132" s="196" t="s">
        <v>187</v>
      </c>
      <c r="AT132" s="196" t="s">
        <v>183</v>
      </c>
      <c r="AU132" s="196" t="s">
        <v>86</v>
      </c>
      <c r="AY132" s="17" t="s">
        <v>182</v>
      </c>
      <c r="BE132" s="197">
        <f>IF(N132="základní",J132,0)</f>
        <v>0</v>
      </c>
      <c r="BF132" s="197">
        <f>IF(N132="snížená",J132,0)</f>
        <v>0</v>
      </c>
      <c r="BG132" s="197">
        <f>IF(N132="zákl. přenesená",J132,0)</f>
        <v>0</v>
      </c>
      <c r="BH132" s="197">
        <f>IF(N132="sníž. přenesená",J132,0)</f>
        <v>0</v>
      </c>
      <c r="BI132" s="197">
        <f>IF(N132="nulová",J132,0)</f>
        <v>0</v>
      </c>
      <c r="BJ132" s="17" t="s">
        <v>86</v>
      </c>
      <c r="BK132" s="197">
        <f>ROUND(I132*H132,2)</f>
        <v>0</v>
      </c>
      <c r="BL132" s="17" t="s">
        <v>187</v>
      </c>
      <c r="BM132" s="196" t="s">
        <v>586</v>
      </c>
    </row>
    <row r="133" spans="1:65" s="2" customFormat="1" ht="39">
      <c r="A133" s="34"/>
      <c r="B133" s="35"/>
      <c r="C133" s="36"/>
      <c r="D133" s="198" t="s">
        <v>189</v>
      </c>
      <c r="E133" s="36"/>
      <c r="F133" s="199" t="s">
        <v>587</v>
      </c>
      <c r="G133" s="36"/>
      <c r="H133" s="36"/>
      <c r="I133" s="200"/>
      <c r="J133" s="36"/>
      <c r="K133" s="36"/>
      <c r="L133" s="39"/>
      <c r="M133" s="201"/>
      <c r="N133" s="202"/>
      <c r="O133" s="71"/>
      <c r="P133" s="71"/>
      <c r="Q133" s="71"/>
      <c r="R133" s="71"/>
      <c r="S133" s="71"/>
      <c r="T133" s="72"/>
      <c r="U133" s="34"/>
      <c r="V133" s="34"/>
      <c r="W133" s="34"/>
      <c r="X133" s="34"/>
      <c r="Y133" s="34"/>
      <c r="Z133" s="34"/>
      <c r="AA133" s="34"/>
      <c r="AB133" s="34"/>
      <c r="AC133" s="34"/>
      <c r="AD133" s="34"/>
      <c r="AE133" s="34"/>
      <c r="AT133" s="17" t="s">
        <v>189</v>
      </c>
      <c r="AU133" s="17" t="s">
        <v>86</v>
      </c>
    </row>
    <row r="134" spans="1:65" s="12" customFormat="1" ht="22.5">
      <c r="B134" s="203"/>
      <c r="C134" s="204"/>
      <c r="D134" s="198" t="s">
        <v>191</v>
      </c>
      <c r="E134" s="205" t="s">
        <v>1</v>
      </c>
      <c r="F134" s="206" t="s">
        <v>588</v>
      </c>
      <c r="G134" s="204"/>
      <c r="H134" s="205" t="s">
        <v>1</v>
      </c>
      <c r="I134" s="207"/>
      <c r="J134" s="204"/>
      <c r="K134" s="204"/>
      <c r="L134" s="208"/>
      <c r="M134" s="209"/>
      <c r="N134" s="210"/>
      <c r="O134" s="210"/>
      <c r="P134" s="210"/>
      <c r="Q134" s="210"/>
      <c r="R134" s="210"/>
      <c r="S134" s="210"/>
      <c r="T134" s="211"/>
      <c r="AT134" s="212" t="s">
        <v>191</v>
      </c>
      <c r="AU134" s="212" t="s">
        <v>86</v>
      </c>
      <c r="AV134" s="12" t="s">
        <v>86</v>
      </c>
      <c r="AW134" s="12" t="s">
        <v>33</v>
      </c>
      <c r="AX134" s="12" t="s">
        <v>79</v>
      </c>
      <c r="AY134" s="212" t="s">
        <v>182</v>
      </c>
    </row>
    <row r="135" spans="1:65" s="13" customFormat="1" ht="11.25">
      <c r="B135" s="213"/>
      <c r="C135" s="214"/>
      <c r="D135" s="198" t="s">
        <v>191</v>
      </c>
      <c r="E135" s="215" t="s">
        <v>1</v>
      </c>
      <c r="F135" s="216" t="s">
        <v>589</v>
      </c>
      <c r="G135" s="214"/>
      <c r="H135" s="217">
        <v>128</v>
      </c>
      <c r="I135" s="218"/>
      <c r="J135" s="214"/>
      <c r="K135" s="214"/>
      <c r="L135" s="219"/>
      <c r="M135" s="220"/>
      <c r="N135" s="221"/>
      <c r="O135" s="221"/>
      <c r="P135" s="221"/>
      <c r="Q135" s="221"/>
      <c r="R135" s="221"/>
      <c r="S135" s="221"/>
      <c r="T135" s="222"/>
      <c r="AT135" s="223" t="s">
        <v>191</v>
      </c>
      <c r="AU135" s="223" t="s">
        <v>86</v>
      </c>
      <c r="AV135" s="13" t="s">
        <v>88</v>
      </c>
      <c r="AW135" s="13" t="s">
        <v>33</v>
      </c>
      <c r="AX135" s="13" t="s">
        <v>79</v>
      </c>
      <c r="AY135" s="223" t="s">
        <v>182</v>
      </c>
    </row>
    <row r="136" spans="1:65" s="14" customFormat="1" ht="11.25">
      <c r="B136" s="224"/>
      <c r="C136" s="225"/>
      <c r="D136" s="198" t="s">
        <v>191</v>
      </c>
      <c r="E136" s="226" t="s">
        <v>133</v>
      </c>
      <c r="F136" s="227" t="s">
        <v>298</v>
      </c>
      <c r="G136" s="225"/>
      <c r="H136" s="228">
        <v>128</v>
      </c>
      <c r="I136" s="229"/>
      <c r="J136" s="225"/>
      <c r="K136" s="225"/>
      <c r="L136" s="230"/>
      <c r="M136" s="231"/>
      <c r="N136" s="232"/>
      <c r="O136" s="232"/>
      <c r="P136" s="232"/>
      <c r="Q136" s="232"/>
      <c r="R136" s="232"/>
      <c r="S136" s="232"/>
      <c r="T136" s="233"/>
      <c r="AT136" s="234" t="s">
        <v>191</v>
      </c>
      <c r="AU136" s="234" t="s">
        <v>86</v>
      </c>
      <c r="AV136" s="14" t="s">
        <v>187</v>
      </c>
      <c r="AW136" s="14" t="s">
        <v>33</v>
      </c>
      <c r="AX136" s="14" t="s">
        <v>86</v>
      </c>
      <c r="AY136" s="234" t="s">
        <v>182</v>
      </c>
    </row>
    <row r="137" spans="1:65" s="2" customFormat="1" ht="37.9" customHeight="1">
      <c r="A137" s="34"/>
      <c r="B137" s="35"/>
      <c r="C137" s="185" t="s">
        <v>306</v>
      </c>
      <c r="D137" s="185" t="s">
        <v>183</v>
      </c>
      <c r="E137" s="186" t="s">
        <v>299</v>
      </c>
      <c r="F137" s="187" t="s">
        <v>300</v>
      </c>
      <c r="G137" s="188" t="s">
        <v>135</v>
      </c>
      <c r="H137" s="189">
        <v>12.8</v>
      </c>
      <c r="I137" s="190"/>
      <c r="J137" s="191">
        <f>ROUND(I137*H137,2)</f>
        <v>0</v>
      </c>
      <c r="K137" s="187" t="s">
        <v>186</v>
      </c>
      <c r="L137" s="39"/>
      <c r="M137" s="192" t="s">
        <v>1</v>
      </c>
      <c r="N137" s="193" t="s">
        <v>44</v>
      </c>
      <c r="O137" s="71"/>
      <c r="P137" s="194">
        <f>O137*H137</f>
        <v>0</v>
      </c>
      <c r="Q137" s="194">
        <v>0</v>
      </c>
      <c r="R137" s="194">
        <f>Q137*H137</f>
        <v>0</v>
      </c>
      <c r="S137" s="194">
        <v>0</v>
      </c>
      <c r="T137" s="195">
        <f>S137*H137</f>
        <v>0</v>
      </c>
      <c r="U137" s="34"/>
      <c r="V137" s="34"/>
      <c r="W137" s="34"/>
      <c r="X137" s="34"/>
      <c r="Y137" s="34"/>
      <c r="Z137" s="34"/>
      <c r="AA137" s="34"/>
      <c r="AB137" s="34"/>
      <c r="AC137" s="34"/>
      <c r="AD137" s="34"/>
      <c r="AE137" s="34"/>
      <c r="AR137" s="196" t="s">
        <v>187</v>
      </c>
      <c r="AT137" s="196" t="s">
        <v>183</v>
      </c>
      <c r="AU137" s="196" t="s">
        <v>86</v>
      </c>
      <c r="AY137" s="17" t="s">
        <v>182</v>
      </c>
      <c r="BE137" s="197">
        <f>IF(N137="základní",J137,0)</f>
        <v>0</v>
      </c>
      <c r="BF137" s="197">
        <f>IF(N137="snížená",J137,0)</f>
        <v>0</v>
      </c>
      <c r="BG137" s="197">
        <f>IF(N137="zákl. přenesená",J137,0)</f>
        <v>0</v>
      </c>
      <c r="BH137" s="197">
        <f>IF(N137="sníž. přenesená",J137,0)</f>
        <v>0</v>
      </c>
      <c r="BI137" s="197">
        <f>IF(N137="nulová",J137,0)</f>
        <v>0</v>
      </c>
      <c r="BJ137" s="17" t="s">
        <v>86</v>
      </c>
      <c r="BK137" s="197">
        <f>ROUND(I137*H137,2)</f>
        <v>0</v>
      </c>
      <c r="BL137" s="17" t="s">
        <v>187</v>
      </c>
      <c r="BM137" s="196" t="s">
        <v>590</v>
      </c>
    </row>
    <row r="138" spans="1:65" s="2" customFormat="1" ht="331.5">
      <c r="A138" s="34"/>
      <c r="B138" s="35"/>
      <c r="C138" s="36"/>
      <c r="D138" s="198" t="s">
        <v>189</v>
      </c>
      <c r="E138" s="36"/>
      <c r="F138" s="199" t="s">
        <v>302</v>
      </c>
      <c r="G138" s="36"/>
      <c r="H138" s="36"/>
      <c r="I138" s="200"/>
      <c r="J138" s="36"/>
      <c r="K138" s="36"/>
      <c r="L138" s="39"/>
      <c r="M138" s="201"/>
      <c r="N138" s="202"/>
      <c r="O138" s="71"/>
      <c r="P138" s="71"/>
      <c r="Q138" s="71"/>
      <c r="R138" s="71"/>
      <c r="S138" s="71"/>
      <c r="T138" s="72"/>
      <c r="U138" s="34"/>
      <c r="V138" s="34"/>
      <c r="W138" s="34"/>
      <c r="X138" s="34"/>
      <c r="Y138" s="34"/>
      <c r="Z138" s="34"/>
      <c r="AA138" s="34"/>
      <c r="AB138" s="34"/>
      <c r="AC138" s="34"/>
      <c r="AD138" s="34"/>
      <c r="AE138" s="34"/>
      <c r="AT138" s="17" t="s">
        <v>189</v>
      </c>
      <c r="AU138" s="17" t="s">
        <v>86</v>
      </c>
    </row>
    <row r="139" spans="1:65" s="12" customFormat="1" ht="11.25">
      <c r="B139" s="203"/>
      <c r="C139" s="204"/>
      <c r="D139" s="198" t="s">
        <v>191</v>
      </c>
      <c r="E139" s="205" t="s">
        <v>1</v>
      </c>
      <c r="F139" s="206" t="s">
        <v>303</v>
      </c>
      <c r="G139" s="204"/>
      <c r="H139" s="205" t="s">
        <v>1</v>
      </c>
      <c r="I139" s="207"/>
      <c r="J139" s="204"/>
      <c r="K139" s="204"/>
      <c r="L139" s="208"/>
      <c r="M139" s="209"/>
      <c r="N139" s="210"/>
      <c r="O139" s="210"/>
      <c r="P139" s="210"/>
      <c r="Q139" s="210"/>
      <c r="R139" s="210"/>
      <c r="S139" s="210"/>
      <c r="T139" s="211"/>
      <c r="AT139" s="212" t="s">
        <v>191</v>
      </c>
      <c r="AU139" s="212" t="s">
        <v>86</v>
      </c>
      <c r="AV139" s="12" t="s">
        <v>86</v>
      </c>
      <c r="AW139" s="12" t="s">
        <v>33</v>
      </c>
      <c r="AX139" s="12" t="s">
        <v>79</v>
      </c>
      <c r="AY139" s="212" t="s">
        <v>182</v>
      </c>
    </row>
    <row r="140" spans="1:65" s="13" customFormat="1" ht="11.25">
      <c r="B140" s="213"/>
      <c r="C140" s="214"/>
      <c r="D140" s="198" t="s">
        <v>191</v>
      </c>
      <c r="E140" s="215" t="s">
        <v>1</v>
      </c>
      <c r="F140" s="216" t="s">
        <v>304</v>
      </c>
      <c r="G140" s="214"/>
      <c r="H140" s="217">
        <v>12.8</v>
      </c>
      <c r="I140" s="218"/>
      <c r="J140" s="214"/>
      <c r="K140" s="214"/>
      <c r="L140" s="219"/>
      <c r="M140" s="220"/>
      <c r="N140" s="221"/>
      <c r="O140" s="221"/>
      <c r="P140" s="221"/>
      <c r="Q140" s="221"/>
      <c r="R140" s="221"/>
      <c r="S140" s="221"/>
      <c r="T140" s="222"/>
      <c r="AT140" s="223" t="s">
        <v>191</v>
      </c>
      <c r="AU140" s="223" t="s">
        <v>86</v>
      </c>
      <c r="AV140" s="13" t="s">
        <v>88</v>
      </c>
      <c r="AW140" s="13" t="s">
        <v>33</v>
      </c>
      <c r="AX140" s="13" t="s">
        <v>79</v>
      </c>
      <c r="AY140" s="223" t="s">
        <v>182</v>
      </c>
    </row>
    <row r="141" spans="1:65" s="14" customFormat="1" ht="11.25">
      <c r="B141" s="224"/>
      <c r="C141" s="225"/>
      <c r="D141" s="198" t="s">
        <v>191</v>
      </c>
      <c r="E141" s="226" t="s">
        <v>1</v>
      </c>
      <c r="F141" s="227" t="s">
        <v>298</v>
      </c>
      <c r="G141" s="225"/>
      <c r="H141" s="228">
        <v>12.8</v>
      </c>
      <c r="I141" s="229"/>
      <c r="J141" s="225"/>
      <c r="K141" s="225"/>
      <c r="L141" s="230"/>
      <c r="M141" s="231"/>
      <c r="N141" s="232"/>
      <c r="O141" s="232"/>
      <c r="P141" s="232"/>
      <c r="Q141" s="232"/>
      <c r="R141" s="232"/>
      <c r="S141" s="232"/>
      <c r="T141" s="233"/>
      <c r="AT141" s="234" t="s">
        <v>191</v>
      </c>
      <c r="AU141" s="234" t="s">
        <v>86</v>
      </c>
      <c r="AV141" s="14" t="s">
        <v>187</v>
      </c>
      <c r="AW141" s="14" t="s">
        <v>33</v>
      </c>
      <c r="AX141" s="14" t="s">
        <v>86</v>
      </c>
      <c r="AY141" s="234" t="s">
        <v>182</v>
      </c>
    </row>
    <row r="142" spans="1:65" s="2" customFormat="1" ht="62.65" customHeight="1">
      <c r="A142" s="34"/>
      <c r="B142" s="35"/>
      <c r="C142" s="185" t="s">
        <v>187</v>
      </c>
      <c r="D142" s="185" t="s">
        <v>183</v>
      </c>
      <c r="E142" s="186" t="s">
        <v>341</v>
      </c>
      <c r="F142" s="187" t="s">
        <v>342</v>
      </c>
      <c r="G142" s="188" t="s">
        <v>135</v>
      </c>
      <c r="H142" s="189">
        <v>128</v>
      </c>
      <c r="I142" s="190"/>
      <c r="J142" s="191">
        <f>ROUND(I142*H142,2)</f>
        <v>0</v>
      </c>
      <c r="K142" s="187" t="s">
        <v>186</v>
      </c>
      <c r="L142" s="39"/>
      <c r="M142" s="192" t="s">
        <v>1</v>
      </c>
      <c r="N142" s="193" t="s">
        <v>44</v>
      </c>
      <c r="O142" s="71"/>
      <c r="P142" s="194">
        <f>O142*H142</f>
        <v>0</v>
      </c>
      <c r="Q142" s="194">
        <v>0</v>
      </c>
      <c r="R142" s="194">
        <f>Q142*H142</f>
        <v>0</v>
      </c>
      <c r="S142" s="194">
        <v>0</v>
      </c>
      <c r="T142" s="195">
        <f>S142*H142</f>
        <v>0</v>
      </c>
      <c r="U142" s="34"/>
      <c r="V142" s="34"/>
      <c r="W142" s="34"/>
      <c r="X142" s="34"/>
      <c r="Y142" s="34"/>
      <c r="Z142" s="34"/>
      <c r="AA142" s="34"/>
      <c r="AB142" s="34"/>
      <c r="AC142" s="34"/>
      <c r="AD142" s="34"/>
      <c r="AE142" s="34"/>
      <c r="AR142" s="196" t="s">
        <v>187</v>
      </c>
      <c r="AT142" s="196" t="s">
        <v>183</v>
      </c>
      <c r="AU142" s="196" t="s">
        <v>86</v>
      </c>
      <c r="AY142" s="17" t="s">
        <v>182</v>
      </c>
      <c r="BE142" s="197">
        <f>IF(N142="základní",J142,0)</f>
        <v>0</v>
      </c>
      <c r="BF142" s="197">
        <f>IF(N142="snížená",J142,0)</f>
        <v>0</v>
      </c>
      <c r="BG142" s="197">
        <f>IF(N142="zákl. přenesená",J142,0)</f>
        <v>0</v>
      </c>
      <c r="BH142" s="197">
        <f>IF(N142="sníž. přenesená",J142,0)</f>
        <v>0</v>
      </c>
      <c r="BI142" s="197">
        <f>IF(N142="nulová",J142,0)</f>
        <v>0</v>
      </c>
      <c r="BJ142" s="17" t="s">
        <v>86</v>
      </c>
      <c r="BK142" s="197">
        <f>ROUND(I142*H142,2)</f>
        <v>0</v>
      </c>
      <c r="BL142" s="17" t="s">
        <v>187</v>
      </c>
      <c r="BM142" s="196" t="s">
        <v>591</v>
      </c>
    </row>
    <row r="143" spans="1:65" s="2" customFormat="1" ht="68.25">
      <c r="A143" s="34"/>
      <c r="B143" s="35"/>
      <c r="C143" s="36"/>
      <c r="D143" s="198" t="s">
        <v>189</v>
      </c>
      <c r="E143" s="36"/>
      <c r="F143" s="199" t="s">
        <v>344</v>
      </c>
      <c r="G143" s="36"/>
      <c r="H143" s="36"/>
      <c r="I143" s="200"/>
      <c r="J143" s="36"/>
      <c r="K143" s="36"/>
      <c r="L143" s="39"/>
      <c r="M143" s="201"/>
      <c r="N143" s="202"/>
      <c r="O143" s="71"/>
      <c r="P143" s="71"/>
      <c r="Q143" s="71"/>
      <c r="R143" s="71"/>
      <c r="S143" s="71"/>
      <c r="T143" s="72"/>
      <c r="U143" s="34"/>
      <c r="V143" s="34"/>
      <c r="W143" s="34"/>
      <c r="X143" s="34"/>
      <c r="Y143" s="34"/>
      <c r="Z143" s="34"/>
      <c r="AA143" s="34"/>
      <c r="AB143" s="34"/>
      <c r="AC143" s="34"/>
      <c r="AD143" s="34"/>
      <c r="AE143" s="34"/>
      <c r="AT143" s="17" t="s">
        <v>189</v>
      </c>
      <c r="AU143" s="17" t="s">
        <v>86</v>
      </c>
    </row>
    <row r="144" spans="1:65" s="13" customFormat="1" ht="11.25">
      <c r="B144" s="213"/>
      <c r="C144" s="214"/>
      <c r="D144" s="198" t="s">
        <v>191</v>
      </c>
      <c r="E144" s="215" t="s">
        <v>1</v>
      </c>
      <c r="F144" s="216" t="s">
        <v>133</v>
      </c>
      <c r="G144" s="214"/>
      <c r="H144" s="217">
        <v>128</v>
      </c>
      <c r="I144" s="218"/>
      <c r="J144" s="214"/>
      <c r="K144" s="214"/>
      <c r="L144" s="219"/>
      <c r="M144" s="220"/>
      <c r="N144" s="221"/>
      <c r="O144" s="221"/>
      <c r="P144" s="221"/>
      <c r="Q144" s="221"/>
      <c r="R144" s="221"/>
      <c r="S144" s="221"/>
      <c r="T144" s="222"/>
      <c r="AT144" s="223" t="s">
        <v>191</v>
      </c>
      <c r="AU144" s="223" t="s">
        <v>86</v>
      </c>
      <c r="AV144" s="13" t="s">
        <v>88</v>
      </c>
      <c r="AW144" s="13" t="s">
        <v>33</v>
      </c>
      <c r="AX144" s="13" t="s">
        <v>86</v>
      </c>
      <c r="AY144" s="223" t="s">
        <v>182</v>
      </c>
    </row>
    <row r="145" spans="1:65" s="2" customFormat="1" ht="62.65" customHeight="1">
      <c r="A145" s="34"/>
      <c r="B145" s="35"/>
      <c r="C145" s="185" t="s">
        <v>340</v>
      </c>
      <c r="D145" s="185" t="s">
        <v>183</v>
      </c>
      <c r="E145" s="186" t="s">
        <v>347</v>
      </c>
      <c r="F145" s="187" t="s">
        <v>348</v>
      </c>
      <c r="G145" s="188" t="s">
        <v>135</v>
      </c>
      <c r="H145" s="189">
        <v>640</v>
      </c>
      <c r="I145" s="190"/>
      <c r="J145" s="191">
        <f>ROUND(I145*H145,2)</f>
        <v>0</v>
      </c>
      <c r="K145" s="187" t="s">
        <v>186</v>
      </c>
      <c r="L145" s="39"/>
      <c r="M145" s="192" t="s">
        <v>1</v>
      </c>
      <c r="N145" s="193" t="s">
        <v>44</v>
      </c>
      <c r="O145" s="71"/>
      <c r="P145" s="194">
        <f>O145*H145</f>
        <v>0</v>
      </c>
      <c r="Q145" s="194">
        <v>0</v>
      </c>
      <c r="R145" s="194">
        <f>Q145*H145</f>
        <v>0</v>
      </c>
      <c r="S145" s="194">
        <v>0</v>
      </c>
      <c r="T145" s="195">
        <f>S145*H145</f>
        <v>0</v>
      </c>
      <c r="U145" s="34"/>
      <c r="V145" s="34"/>
      <c r="W145" s="34"/>
      <c r="X145" s="34"/>
      <c r="Y145" s="34"/>
      <c r="Z145" s="34"/>
      <c r="AA145" s="34"/>
      <c r="AB145" s="34"/>
      <c r="AC145" s="34"/>
      <c r="AD145" s="34"/>
      <c r="AE145" s="34"/>
      <c r="AR145" s="196" t="s">
        <v>187</v>
      </c>
      <c r="AT145" s="196" t="s">
        <v>183</v>
      </c>
      <c r="AU145" s="196" t="s">
        <v>86</v>
      </c>
      <c r="AY145" s="17" t="s">
        <v>182</v>
      </c>
      <c r="BE145" s="197">
        <f>IF(N145="základní",J145,0)</f>
        <v>0</v>
      </c>
      <c r="BF145" s="197">
        <f>IF(N145="snížená",J145,0)</f>
        <v>0</v>
      </c>
      <c r="BG145" s="197">
        <f>IF(N145="zákl. přenesená",J145,0)</f>
        <v>0</v>
      </c>
      <c r="BH145" s="197">
        <f>IF(N145="sníž. přenesená",J145,0)</f>
        <v>0</v>
      </c>
      <c r="BI145" s="197">
        <f>IF(N145="nulová",J145,0)</f>
        <v>0</v>
      </c>
      <c r="BJ145" s="17" t="s">
        <v>86</v>
      </c>
      <c r="BK145" s="197">
        <f>ROUND(I145*H145,2)</f>
        <v>0</v>
      </c>
      <c r="BL145" s="17" t="s">
        <v>187</v>
      </c>
      <c r="BM145" s="196" t="s">
        <v>592</v>
      </c>
    </row>
    <row r="146" spans="1:65" s="2" customFormat="1" ht="68.25">
      <c r="A146" s="34"/>
      <c r="B146" s="35"/>
      <c r="C146" s="36"/>
      <c r="D146" s="198" t="s">
        <v>189</v>
      </c>
      <c r="E146" s="36"/>
      <c r="F146" s="199" t="s">
        <v>344</v>
      </c>
      <c r="G146" s="36"/>
      <c r="H146" s="36"/>
      <c r="I146" s="200"/>
      <c r="J146" s="36"/>
      <c r="K146" s="36"/>
      <c r="L146" s="39"/>
      <c r="M146" s="201"/>
      <c r="N146" s="202"/>
      <c r="O146" s="71"/>
      <c r="P146" s="71"/>
      <c r="Q146" s="71"/>
      <c r="R146" s="71"/>
      <c r="S146" s="71"/>
      <c r="T146" s="72"/>
      <c r="U146" s="34"/>
      <c r="V146" s="34"/>
      <c r="W146" s="34"/>
      <c r="X146" s="34"/>
      <c r="Y146" s="34"/>
      <c r="Z146" s="34"/>
      <c r="AA146" s="34"/>
      <c r="AB146" s="34"/>
      <c r="AC146" s="34"/>
      <c r="AD146" s="34"/>
      <c r="AE146" s="34"/>
      <c r="AT146" s="17" t="s">
        <v>189</v>
      </c>
      <c r="AU146" s="17" t="s">
        <v>86</v>
      </c>
    </row>
    <row r="147" spans="1:65" s="13" customFormat="1" ht="11.25">
      <c r="B147" s="213"/>
      <c r="C147" s="214"/>
      <c r="D147" s="198" t="s">
        <v>191</v>
      </c>
      <c r="E147" s="215" t="s">
        <v>1</v>
      </c>
      <c r="F147" s="216" t="s">
        <v>133</v>
      </c>
      <c r="G147" s="214"/>
      <c r="H147" s="217">
        <v>128</v>
      </c>
      <c r="I147" s="218"/>
      <c r="J147" s="214"/>
      <c r="K147" s="214"/>
      <c r="L147" s="219"/>
      <c r="M147" s="220"/>
      <c r="N147" s="221"/>
      <c r="O147" s="221"/>
      <c r="P147" s="221"/>
      <c r="Q147" s="221"/>
      <c r="R147" s="221"/>
      <c r="S147" s="221"/>
      <c r="T147" s="222"/>
      <c r="AT147" s="223" t="s">
        <v>191</v>
      </c>
      <c r="AU147" s="223" t="s">
        <v>86</v>
      </c>
      <c r="AV147" s="13" t="s">
        <v>88</v>
      </c>
      <c r="AW147" s="13" t="s">
        <v>33</v>
      </c>
      <c r="AX147" s="13" t="s">
        <v>86</v>
      </c>
      <c r="AY147" s="223" t="s">
        <v>182</v>
      </c>
    </row>
    <row r="148" spans="1:65" s="13" customFormat="1" ht="11.25">
      <c r="B148" s="213"/>
      <c r="C148" s="214"/>
      <c r="D148" s="198" t="s">
        <v>191</v>
      </c>
      <c r="E148" s="214"/>
      <c r="F148" s="216" t="s">
        <v>593</v>
      </c>
      <c r="G148" s="214"/>
      <c r="H148" s="217">
        <v>640</v>
      </c>
      <c r="I148" s="218"/>
      <c r="J148" s="214"/>
      <c r="K148" s="214"/>
      <c r="L148" s="219"/>
      <c r="M148" s="220"/>
      <c r="N148" s="221"/>
      <c r="O148" s="221"/>
      <c r="P148" s="221"/>
      <c r="Q148" s="221"/>
      <c r="R148" s="221"/>
      <c r="S148" s="221"/>
      <c r="T148" s="222"/>
      <c r="AT148" s="223" t="s">
        <v>191</v>
      </c>
      <c r="AU148" s="223" t="s">
        <v>86</v>
      </c>
      <c r="AV148" s="13" t="s">
        <v>88</v>
      </c>
      <c r="AW148" s="13" t="s">
        <v>4</v>
      </c>
      <c r="AX148" s="13" t="s">
        <v>86</v>
      </c>
      <c r="AY148" s="223" t="s">
        <v>182</v>
      </c>
    </row>
    <row r="149" spans="1:65" s="2" customFormat="1" ht="37.9" customHeight="1">
      <c r="A149" s="34"/>
      <c r="B149" s="35"/>
      <c r="C149" s="185" t="s">
        <v>346</v>
      </c>
      <c r="D149" s="185" t="s">
        <v>183</v>
      </c>
      <c r="E149" s="186" t="s">
        <v>357</v>
      </c>
      <c r="F149" s="187" t="s">
        <v>358</v>
      </c>
      <c r="G149" s="188" t="s">
        <v>359</v>
      </c>
      <c r="H149" s="189">
        <v>230.4</v>
      </c>
      <c r="I149" s="190"/>
      <c r="J149" s="191">
        <f>ROUND(I149*H149,2)</f>
        <v>0</v>
      </c>
      <c r="K149" s="187" t="s">
        <v>186</v>
      </c>
      <c r="L149" s="39"/>
      <c r="M149" s="192" t="s">
        <v>1</v>
      </c>
      <c r="N149" s="193" t="s">
        <v>44</v>
      </c>
      <c r="O149" s="71"/>
      <c r="P149" s="194">
        <f>O149*H149</f>
        <v>0</v>
      </c>
      <c r="Q149" s="194">
        <v>0</v>
      </c>
      <c r="R149" s="194">
        <f>Q149*H149</f>
        <v>0</v>
      </c>
      <c r="S149" s="194">
        <v>0</v>
      </c>
      <c r="T149" s="195">
        <f>S149*H149</f>
        <v>0</v>
      </c>
      <c r="U149" s="34"/>
      <c r="V149" s="34"/>
      <c r="W149" s="34"/>
      <c r="X149" s="34"/>
      <c r="Y149" s="34"/>
      <c r="Z149" s="34"/>
      <c r="AA149" s="34"/>
      <c r="AB149" s="34"/>
      <c r="AC149" s="34"/>
      <c r="AD149" s="34"/>
      <c r="AE149" s="34"/>
      <c r="AR149" s="196" t="s">
        <v>187</v>
      </c>
      <c r="AT149" s="196" t="s">
        <v>183</v>
      </c>
      <c r="AU149" s="196" t="s">
        <v>86</v>
      </c>
      <c r="AY149" s="17" t="s">
        <v>182</v>
      </c>
      <c r="BE149" s="197">
        <f>IF(N149="základní",J149,0)</f>
        <v>0</v>
      </c>
      <c r="BF149" s="197">
        <f>IF(N149="snížená",J149,0)</f>
        <v>0</v>
      </c>
      <c r="BG149" s="197">
        <f>IF(N149="zákl. přenesená",J149,0)</f>
        <v>0</v>
      </c>
      <c r="BH149" s="197">
        <f>IF(N149="sníž. přenesená",J149,0)</f>
        <v>0</v>
      </c>
      <c r="BI149" s="197">
        <f>IF(N149="nulová",J149,0)</f>
        <v>0</v>
      </c>
      <c r="BJ149" s="17" t="s">
        <v>86</v>
      </c>
      <c r="BK149" s="197">
        <f>ROUND(I149*H149,2)</f>
        <v>0</v>
      </c>
      <c r="BL149" s="17" t="s">
        <v>187</v>
      </c>
      <c r="BM149" s="196" t="s">
        <v>594</v>
      </c>
    </row>
    <row r="150" spans="1:65" s="2" customFormat="1" ht="39">
      <c r="A150" s="34"/>
      <c r="B150" s="35"/>
      <c r="C150" s="36"/>
      <c r="D150" s="198" t="s">
        <v>189</v>
      </c>
      <c r="E150" s="36"/>
      <c r="F150" s="199" t="s">
        <v>361</v>
      </c>
      <c r="G150" s="36"/>
      <c r="H150" s="36"/>
      <c r="I150" s="200"/>
      <c r="J150" s="36"/>
      <c r="K150" s="36"/>
      <c r="L150" s="39"/>
      <c r="M150" s="201"/>
      <c r="N150" s="202"/>
      <c r="O150" s="71"/>
      <c r="P150" s="71"/>
      <c r="Q150" s="71"/>
      <c r="R150" s="71"/>
      <c r="S150" s="71"/>
      <c r="T150" s="72"/>
      <c r="U150" s="34"/>
      <c r="V150" s="34"/>
      <c r="W150" s="34"/>
      <c r="X150" s="34"/>
      <c r="Y150" s="34"/>
      <c r="Z150" s="34"/>
      <c r="AA150" s="34"/>
      <c r="AB150" s="34"/>
      <c r="AC150" s="34"/>
      <c r="AD150" s="34"/>
      <c r="AE150" s="34"/>
      <c r="AT150" s="17" t="s">
        <v>189</v>
      </c>
      <c r="AU150" s="17" t="s">
        <v>86</v>
      </c>
    </row>
    <row r="151" spans="1:65" s="13" customFormat="1" ht="11.25">
      <c r="B151" s="213"/>
      <c r="C151" s="214"/>
      <c r="D151" s="198" t="s">
        <v>191</v>
      </c>
      <c r="E151" s="215" t="s">
        <v>1</v>
      </c>
      <c r="F151" s="216" t="s">
        <v>133</v>
      </c>
      <c r="G151" s="214"/>
      <c r="H151" s="217">
        <v>128</v>
      </c>
      <c r="I151" s="218"/>
      <c r="J151" s="214"/>
      <c r="K151" s="214"/>
      <c r="L151" s="219"/>
      <c r="M151" s="220"/>
      <c r="N151" s="221"/>
      <c r="O151" s="221"/>
      <c r="P151" s="221"/>
      <c r="Q151" s="221"/>
      <c r="R151" s="221"/>
      <c r="S151" s="221"/>
      <c r="T151" s="222"/>
      <c r="AT151" s="223" t="s">
        <v>191</v>
      </c>
      <c r="AU151" s="223" t="s">
        <v>86</v>
      </c>
      <c r="AV151" s="13" t="s">
        <v>88</v>
      </c>
      <c r="AW151" s="13" t="s">
        <v>33</v>
      </c>
      <c r="AX151" s="13" t="s">
        <v>86</v>
      </c>
      <c r="AY151" s="223" t="s">
        <v>182</v>
      </c>
    </row>
    <row r="152" spans="1:65" s="13" customFormat="1" ht="11.25">
      <c r="B152" s="213"/>
      <c r="C152" s="214"/>
      <c r="D152" s="198" t="s">
        <v>191</v>
      </c>
      <c r="E152" s="214"/>
      <c r="F152" s="216" t="s">
        <v>595</v>
      </c>
      <c r="G152" s="214"/>
      <c r="H152" s="217">
        <v>230.4</v>
      </c>
      <c r="I152" s="218"/>
      <c r="J152" s="214"/>
      <c r="K152" s="214"/>
      <c r="L152" s="219"/>
      <c r="M152" s="220"/>
      <c r="N152" s="221"/>
      <c r="O152" s="221"/>
      <c r="P152" s="221"/>
      <c r="Q152" s="221"/>
      <c r="R152" s="221"/>
      <c r="S152" s="221"/>
      <c r="T152" s="222"/>
      <c r="AT152" s="223" t="s">
        <v>191</v>
      </c>
      <c r="AU152" s="223" t="s">
        <v>86</v>
      </c>
      <c r="AV152" s="13" t="s">
        <v>88</v>
      </c>
      <c r="AW152" s="13" t="s">
        <v>4</v>
      </c>
      <c r="AX152" s="13" t="s">
        <v>86</v>
      </c>
      <c r="AY152" s="223" t="s">
        <v>182</v>
      </c>
    </row>
    <row r="153" spans="1:65" s="2" customFormat="1" ht="37.9" customHeight="1">
      <c r="A153" s="34"/>
      <c r="B153" s="35"/>
      <c r="C153" s="185" t="s">
        <v>351</v>
      </c>
      <c r="D153" s="185" t="s">
        <v>183</v>
      </c>
      <c r="E153" s="186" t="s">
        <v>364</v>
      </c>
      <c r="F153" s="187" t="s">
        <v>365</v>
      </c>
      <c r="G153" s="188" t="s">
        <v>135</v>
      </c>
      <c r="H153" s="189">
        <v>128</v>
      </c>
      <c r="I153" s="190"/>
      <c r="J153" s="191">
        <f>ROUND(I153*H153,2)</f>
        <v>0</v>
      </c>
      <c r="K153" s="187" t="s">
        <v>186</v>
      </c>
      <c r="L153" s="39"/>
      <c r="M153" s="192" t="s">
        <v>1</v>
      </c>
      <c r="N153" s="193" t="s">
        <v>44</v>
      </c>
      <c r="O153" s="71"/>
      <c r="P153" s="194">
        <f>O153*H153</f>
        <v>0</v>
      </c>
      <c r="Q153" s="194">
        <v>0</v>
      </c>
      <c r="R153" s="194">
        <f>Q153*H153</f>
        <v>0</v>
      </c>
      <c r="S153" s="194">
        <v>0</v>
      </c>
      <c r="T153" s="195">
        <f>S153*H153</f>
        <v>0</v>
      </c>
      <c r="U153" s="34"/>
      <c r="V153" s="34"/>
      <c r="W153" s="34"/>
      <c r="X153" s="34"/>
      <c r="Y153" s="34"/>
      <c r="Z153" s="34"/>
      <c r="AA153" s="34"/>
      <c r="AB153" s="34"/>
      <c r="AC153" s="34"/>
      <c r="AD153" s="34"/>
      <c r="AE153" s="34"/>
      <c r="AR153" s="196" t="s">
        <v>187</v>
      </c>
      <c r="AT153" s="196" t="s">
        <v>183</v>
      </c>
      <c r="AU153" s="196" t="s">
        <v>86</v>
      </c>
      <c r="AY153" s="17" t="s">
        <v>182</v>
      </c>
      <c r="BE153" s="197">
        <f>IF(N153="základní",J153,0)</f>
        <v>0</v>
      </c>
      <c r="BF153" s="197">
        <f>IF(N153="snížená",J153,0)</f>
        <v>0</v>
      </c>
      <c r="BG153" s="197">
        <f>IF(N153="zákl. přenesená",J153,0)</f>
        <v>0</v>
      </c>
      <c r="BH153" s="197">
        <f>IF(N153="sníž. přenesená",J153,0)</f>
        <v>0</v>
      </c>
      <c r="BI153" s="197">
        <f>IF(N153="nulová",J153,0)</f>
        <v>0</v>
      </c>
      <c r="BJ153" s="17" t="s">
        <v>86</v>
      </c>
      <c r="BK153" s="197">
        <f>ROUND(I153*H153,2)</f>
        <v>0</v>
      </c>
      <c r="BL153" s="17" t="s">
        <v>187</v>
      </c>
      <c r="BM153" s="196" t="s">
        <v>596</v>
      </c>
    </row>
    <row r="154" spans="1:65" s="2" customFormat="1" ht="117">
      <c r="A154" s="34"/>
      <c r="B154" s="35"/>
      <c r="C154" s="36"/>
      <c r="D154" s="198" t="s">
        <v>189</v>
      </c>
      <c r="E154" s="36"/>
      <c r="F154" s="199" t="s">
        <v>367</v>
      </c>
      <c r="G154" s="36"/>
      <c r="H154" s="36"/>
      <c r="I154" s="200"/>
      <c r="J154" s="36"/>
      <c r="K154" s="36"/>
      <c r="L154" s="39"/>
      <c r="M154" s="201"/>
      <c r="N154" s="202"/>
      <c r="O154" s="71"/>
      <c r="P154" s="71"/>
      <c r="Q154" s="71"/>
      <c r="R154" s="71"/>
      <c r="S154" s="71"/>
      <c r="T154" s="72"/>
      <c r="U154" s="34"/>
      <c r="V154" s="34"/>
      <c r="W154" s="34"/>
      <c r="X154" s="34"/>
      <c r="Y154" s="34"/>
      <c r="Z154" s="34"/>
      <c r="AA154" s="34"/>
      <c r="AB154" s="34"/>
      <c r="AC154" s="34"/>
      <c r="AD154" s="34"/>
      <c r="AE154" s="34"/>
      <c r="AT154" s="17" t="s">
        <v>189</v>
      </c>
      <c r="AU154" s="17" t="s">
        <v>86</v>
      </c>
    </row>
    <row r="155" spans="1:65" s="13" customFormat="1" ht="11.25">
      <c r="B155" s="213"/>
      <c r="C155" s="214"/>
      <c r="D155" s="198" t="s">
        <v>191</v>
      </c>
      <c r="E155" s="215" t="s">
        <v>1</v>
      </c>
      <c r="F155" s="216" t="s">
        <v>133</v>
      </c>
      <c r="G155" s="214"/>
      <c r="H155" s="217">
        <v>128</v>
      </c>
      <c r="I155" s="218"/>
      <c r="J155" s="214"/>
      <c r="K155" s="214"/>
      <c r="L155" s="219"/>
      <c r="M155" s="220"/>
      <c r="N155" s="221"/>
      <c r="O155" s="221"/>
      <c r="P155" s="221"/>
      <c r="Q155" s="221"/>
      <c r="R155" s="221"/>
      <c r="S155" s="221"/>
      <c r="T155" s="222"/>
      <c r="AT155" s="223" t="s">
        <v>191</v>
      </c>
      <c r="AU155" s="223" t="s">
        <v>86</v>
      </c>
      <c r="AV155" s="13" t="s">
        <v>88</v>
      </c>
      <c r="AW155" s="13" t="s">
        <v>33</v>
      </c>
      <c r="AX155" s="13" t="s">
        <v>86</v>
      </c>
      <c r="AY155" s="223" t="s">
        <v>182</v>
      </c>
    </row>
    <row r="156" spans="1:65" s="2" customFormat="1" ht="37.9" customHeight="1">
      <c r="A156" s="34"/>
      <c r="B156" s="35"/>
      <c r="C156" s="185" t="s">
        <v>356</v>
      </c>
      <c r="D156" s="185" t="s">
        <v>183</v>
      </c>
      <c r="E156" s="186" t="s">
        <v>369</v>
      </c>
      <c r="F156" s="187" t="s">
        <v>370</v>
      </c>
      <c r="G156" s="188" t="s">
        <v>135</v>
      </c>
      <c r="H156" s="189">
        <v>68</v>
      </c>
      <c r="I156" s="190"/>
      <c r="J156" s="191">
        <f>ROUND(I156*H156,2)</f>
        <v>0</v>
      </c>
      <c r="K156" s="187" t="s">
        <v>186</v>
      </c>
      <c r="L156" s="39"/>
      <c r="M156" s="192" t="s">
        <v>1</v>
      </c>
      <c r="N156" s="193" t="s">
        <v>44</v>
      </c>
      <c r="O156" s="71"/>
      <c r="P156" s="194">
        <f>O156*H156</f>
        <v>0</v>
      </c>
      <c r="Q156" s="194">
        <v>0</v>
      </c>
      <c r="R156" s="194">
        <f>Q156*H156</f>
        <v>0</v>
      </c>
      <c r="S156" s="194">
        <v>0</v>
      </c>
      <c r="T156" s="195">
        <f>S156*H156</f>
        <v>0</v>
      </c>
      <c r="U156" s="34"/>
      <c r="V156" s="34"/>
      <c r="W156" s="34"/>
      <c r="X156" s="34"/>
      <c r="Y156" s="34"/>
      <c r="Z156" s="34"/>
      <c r="AA156" s="34"/>
      <c r="AB156" s="34"/>
      <c r="AC156" s="34"/>
      <c r="AD156" s="34"/>
      <c r="AE156" s="34"/>
      <c r="AR156" s="196" t="s">
        <v>187</v>
      </c>
      <c r="AT156" s="196" t="s">
        <v>183</v>
      </c>
      <c r="AU156" s="196" t="s">
        <v>86</v>
      </c>
      <c r="AY156" s="17" t="s">
        <v>182</v>
      </c>
      <c r="BE156" s="197">
        <f>IF(N156="základní",J156,0)</f>
        <v>0</v>
      </c>
      <c r="BF156" s="197">
        <f>IF(N156="snížená",J156,0)</f>
        <v>0</v>
      </c>
      <c r="BG156" s="197">
        <f>IF(N156="zákl. přenesená",J156,0)</f>
        <v>0</v>
      </c>
      <c r="BH156" s="197">
        <f>IF(N156="sníž. přenesená",J156,0)</f>
        <v>0</v>
      </c>
      <c r="BI156" s="197">
        <f>IF(N156="nulová",J156,0)</f>
        <v>0</v>
      </c>
      <c r="BJ156" s="17" t="s">
        <v>86</v>
      </c>
      <c r="BK156" s="197">
        <f>ROUND(I156*H156,2)</f>
        <v>0</v>
      </c>
      <c r="BL156" s="17" t="s">
        <v>187</v>
      </c>
      <c r="BM156" s="196" t="s">
        <v>597</v>
      </c>
    </row>
    <row r="157" spans="1:65" s="2" customFormat="1" ht="204.75">
      <c r="A157" s="34"/>
      <c r="B157" s="35"/>
      <c r="C157" s="36"/>
      <c r="D157" s="198" t="s">
        <v>189</v>
      </c>
      <c r="E157" s="36"/>
      <c r="F157" s="199" t="s">
        <v>372</v>
      </c>
      <c r="G157" s="36"/>
      <c r="H157" s="36"/>
      <c r="I157" s="200"/>
      <c r="J157" s="36"/>
      <c r="K157" s="36"/>
      <c r="L157" s="39"/>
      <c r="M157" s="201"/>
      <c r="N157" s="202"/>
      <c r="O157" s="71"/>
      <c r="P157" s="71"/>
      <c r="Q157" s="71"/>
      <c r="R157" s="71"/>
      <c r="S157" s="71"/>
      <c r="T157" s="72"/>
      <c r="U157" s="34"/>
      <c r="V157" s="34"/>
      <c r="W157" s="34"/>
      <c r="X157" s="34"/>
      <c r="Y157" s="34"/>
      <c r="Z157" s="34"/>
      <c r="AA157" s="34"/>
      <c r="AB157" s="34"/>
      <c r="AC157" s="34"/>
      <c r="AD157" s="34"/>
      <c r="AE157" s="34"/>
      <c r="AT157" s="17" t="s">
        <v>189</v>
      </c>
      <c r="AU157" s="17" t="s">
        <v>86</v>
      </c>
    </row>
    <row r="158" spans="1:65" s="12" customFormat="1" ht="11.25">
      <c r="B158" s="203"/>
      <c r="C158" s="204"/>
      <c r="D158" s="198" t="s">
        <v>191</v>
      </c>
      <c r="E158" s="205" t="s">
        <v>1</v>
      </c>
      <c r="F158" s="206" t="s">
        <v>598</v>
      </c>
      <c r="G158" s="204"/>
      <c r="H158" s="205" t="s">
        <v>1</v>
      </c>
      <c r="I158" s="207"/>
      <c r="J158" s="204"/>
      <c r="K158" s="204"/>
      <c r="L158" s="208"/>
      <c r="M158" s="209"/>
      <c r="N158" s="210"/>
      <c r="O158" s="210"/>
      <c r="P158" s="210"/>
      <c r="Q158" s="210"/>
      <c r="R158" s="210"/>
      <c r="S158" s="210"/>
      <c r="T158" s="211"/>
      <c r="AT158" s="212" t="s">
        <v>191</v>
      </c>
      <c r="AU158" s="212" t="s">
        <v>86</v>
      </c>
      <c r="AV158" s="12" t="s">
        <v>86</v>
      </c>
      <c r="AW158" s="12" t="s">
        <v>33</v>
      </c>
      <c r="AX158" s="12" t="s">
        <v>79</v>
      </c>
      <c r="AY158" s="212" t="s">
        <v>182</v>
      </c>
    </row>
    <row r="159" spans="1:65" s="13" customFormat="1" ht="11.25">
      <c r="B159" s="213"/>
      <c r="C159" s="214"/>
      <c r="D159" s="198" t="s">
        <v>191</v>
      </c>
      <c r="E159" s="215" t="s">
        <v>1</v>
      </c>
      <c r="F159" s="216" t="s">
        <v>133</v>
      </c>
      <c r="G159" s="214"/>
      <c r="H159" s="217">
        <v>128</v>
      </c>
      <c r="I159" s="218"/>
      <c r="J159" s="214"/>
      <c r="K159" s="214"/>
      <c r="L159" s="219"/>
      <c r="M159" s="220"/>
      <c r="N159" s="221"/>
      <c r="O159" s="221"/>
      <c r="P159" s="221"/>
      <c r="Q159" s="221"/>
      <c r="R159" s="221"/>
      <c r="S159" s="221"/>
      <c r="T159" s="222"/>
      <c r="AT159" s="223" t="s">
        <v>191</v>
      </c>
      <c r="AU159" s="223" t="s">
        <v>86</v>
      </c>
      <c r="AV159" s="13" t="s">
        <v>88</v>
      </c>
      <c r="AW159" s="13" t="s">
        <v>33</v>
      </c>
      <c r="AX159" s="13" t="s">
        <v>79</v>
      </c>
      <c r="AY159" s="223" t="s">
        <v>182</v>
      </c>
    </row>
    <row r="160" spans="1:65" s="13" customFormat="1" ht="11.25">
      <c r="B160" s="213"/>
      <c r="C160" s="214"/>
      <c r="D160" s="198" t="s">
        <v>191</v>
      </c>
      <c r="E160" s="215" t="s">
        <v>1</v>
      </c>
      <c r="F160" s="216" t="s">
        <v>373</v>
      </c>
      <c r="G160" s="214"/>
      <c r="H160" s="217">
        <v>-57.6</v>
      </c>
      <c r="I160" s="218"/>
      <c r="J160" s="214"/>
      <c r="K160" s="214"/>
      <c r="L160" s="219"/>
      <c r="M160" s="220"/>
      <c r="N160" s="221"/>
      <c r="O160" s="221"/>
      <c r="P160" s="221"/>
      <c r="Q160" s="221"/>
      <c r="R160" s="221"/>
      <c r="S160" s="221"/>
      <c r="T160" s="222"/>
      <c r="AT160" s="223" t="s">
        <v>191</v>
      </c>
      <c r="AU160" s="223" t="s">
        <v>86</v>
      </c>
      <c r="AV160" s="13" t="s">
        <v>88</v>
      </c>
      <c r="AW160" s="13" t="s">
        <v>33</v>
      </c>
      <c r="AX160" s="13" t="s">
        <v>79</v>
      </c>
      <c r="AY160" s="223" t="s">
        <v>182</v>
      </c>
    </row>
    <row r="161" spans="1:65" s="13" customFormat="1" ht="11.25">
      <c r="B161" s="213"/>
      <c r="C161" s="214"/>
      <c r="D161" s="198" t="s">
        <v>191</v>
      </c>
      <c r="E161" s="215" t="s">
        <v>1</v>
      </c>
      <c r="F161" s="216" t="s">
        <v>374</v>
      </c>
      <c r="G161" s="214"/>
      <c r="H161" s="217">
        <v>-2.4</v>
      </c>
      <c r="I161" s="218"/>
      <c r="J161" s="214"/>
      <c r="K161" s="214"/>
      <c r="L161" s="219"/>
      <c r="M161" s="220"/>
      <c r="N161" s="221"/>
      <c r="O161" s="221"/>
      <c r="P161" s="221"/>
      <c r="Q161" s="221"/>
      <c r="R161" s="221"/>
      <c r="S161" s="221"/>
      <c r="T161" s="222"/>
      <c r="AT161" s="223" t="s">
        <v>191</v>
      </c>
      <c r="AU161" s="223" t="s">
        <v>86</v>
      </c>
      <c r="AV161" s="13" t="s">
        <v>88</v>
      </c>
      <c r="AW161" s="13" t="s">
        <v>33</v>
      </c>
      <c r="AX161" s="13" t="s">
        <v>79</v>
      </c>
      <c r="AY161" s="223" t="s">
        <v>182</v>
      </c>
    </row>
    <row r="162" spans="1:65" s="14" customFormat="1" ht="11.25">
      <c r="B162" s="224"/>
      <c r="C162" s="225"/>
      <c r="D162" s="198" t="s">
        <v>191</v>
      </c>
      <c r="E162" s="226" t="s">
        <v>1</v>
      </c>
      <c r="F162" s="227" t="s">
        <v>298</v>
      </c>
      <c r="G162" s="225"/>
      <c r="H162" s="228">
        <v>68</v>
      </c>
      <c r="I162" s="229"/>
      <c r="J162" s="225"/>
      <c r="K162" s="225"/>
      <c r="L162" s="230"/>
      <c r="M162" s="231"/>
      <c r="N162" s="232"/>
      <c r="O162" s="232"/>
      <c r="P162" s="232"/>
      <c r="Q162" s="232"/>
      <c r="R162" s="232"/>
      <c r="S162" s="232"/>
      <c r="T162" s="233"/>
      <c r="AT162" s="234" t="s">
        <v>191</v>
      </c>
      <c r="AU162" s="234" t="s">
        <v>86</v>
      </c>
      <c r="AV162" s="14" t="s">
        <v>187</v>
      </c>
      <c r="AW162" s="14" t="s">
        <v>33</v>
      </c>
      <c r="AX162" s="14" t="s">
        <v>86</v>
      </c>
      <c r="AY162" s="234" t="s">
        <v>182</v>
      </c>
    </row>
    <row r="163" spans="1:65" s="2" customFormat="1" ht="14.45" customHeight="1">
      <c r="A163" s="34"/>
      <c r="B163" s="35"/>
      <c r="C163" s="246" t="s">
        <v>363</v>
      </c>
      <c r="D163" s="246" t="s">
        <v>396</v>
      </c>
      <c r="E163" s="247" t="s">
        <v>599</v>
      </c>
      <c r="F163" s="248" t="s">
        <v>600</v>
      </c>
      <c r="G163" s="249" t="s">
        <v>359</v>
      </c>
      <c r="H163" s="250">
        <v>68</v>
      </c>
      <c r="I163" s="251"/>
      <c r="J163" s="252">
        <f>ROUND(I163*H163,2)</f>
        <v>0</v>
      </c>
      <c r="K163" s="248" t="s">
        <v>186</v>
      </c>
      <c r="L163" s="253"/>
      <c r="M163" s="254" t="s">
        <v>1</v>
      </c>
      <c r="N163" s="255" t="s">
        <v>44</v>
      </c>
      <c r="O163" s="71"/>
      <c r="P163" s="194">
        <f>O163*H163</f>
        <v>0</v>
      </c>
      <c r="Q163" s="194">
        <v>0</v>
      </c>
      <c r="R163" s="194">
        <f>Q163*H163</f>
        <v>0</v>
      </c>
      <c r="S163" s="194">
        <v>0</v>
      </c>
      <c r="T163" s="195">
        <f>S163*H163</f>
        <v>0</v>
      </c>
      <c r="U163" s="34"/>
      <c r="V163" s="34"/>
      <c r="W163" s="34"/>
      <c r="X163" s="34"/>
      <c r="Y163" s="34"/>
      <c r="Z163" s="34"/>
      <c r="AA163" s="34"/>
      <c r="AB163" s="34"/>
      <c r="AC163" s="34"/>
      <c r="AD163" s="34"/>
      <c r="AE163" s="34"/>
      <c r="AR163" s="196" t="s">
        <v>356</v>
      </c>
      <c r="AT163" s="196" t="s">
        <v>396</v>
      </c>
      <c r="AU163" s="196" t="s">
        <v>86</v>
      </c>
      <c r="AY163" s="17" t="s">
        <v>182</v>
      </c>
      <c r="BE163" s="197">
        <f>IF(N163="základní",J163,0)</f>
        <v>0</v>
      </c>
      <c r="BF163" s="197">
        <f>IF(N163="snížená",J163,0)</f>
        <v>0</v>
      </c>
      <c r="BG163" s="197">
        <f>IF(N163="zákl. přenesená",J163,0)</f>
        <v>0</v>
      </c>
      <c r="BH163" s="197">
        <f>IF(N163="sníž. přenesená",J163,0)</f>
        <v>0</v>
      </c>
      <c r="BI163" s="197">
        <f>IF(N163="nulová",J163,0)</f>
        <v>0</v>
      </c>
      <c r="BJ163" s="17" t="s">
        <v>86</v>
      </c>
      <c r="BK163" s="197">
        <f>ROUND(I163*H163,2)</f>
        <v>0</v>
      </c>
      <c r="BL163" s="17" t="s">
        <v>187</v>
      </c>
      <c r="BM163" s="196" t="s">
        <v>601</v>
      </c>
    </row>
    <row r="164" spans="1:65" s="13" customFormat="1" ht="11.25">
      <c r="B164" s="213"/>
      <c r="C164" s="214"/>
      <c r="D164" s="198" t="s">
        <v>191</v>
      </c>
      <c r="E164" s="215" t="s">
        <v>1</v>
      </c>
      <c r="F164" s="216" t="s">
        <v>133</v>
      </c>
      <c r="G164" s="214"/>
      <c r="H164" s="217">
        <v>128</v>
      </c>
      <c r="I164" s="218"/>
      <c r="J164" s="214"/>
      <c r="K164" s="214"/>
      <c r="L164" s="219"/>
      <c r="M164" s="220"/>
      <c r="N164" s="221"/>
      <c r="O164" s="221"/>
      <c r="P164" s="221"/>
      <c r="Q164" s="221"/>
      <c r="R164" s="221"/>
      <c r="S164" s="221"/>
      <c r="T164" s="222"/>
      <c r="AT164" s="223" t="s">
        <v>191</v>
      </c>
      <c r="AU164" s="223" t="s">
        <v>86</v>
      </c>
      <c r="AV164" s="13" t="s">
        <v>88</v>
      </c>
      <c r="AW164" s="13" t="s">
        <v>33</v>
      </c>
      <c r="AX164" s="13" t="s">
        <v>79</v>
      </c>
      <c r="AY164" s="223" t="s">
        <v>182</v>
      </c>
    </row>
    <row r="165" spans="1:65" s="13" customFormat="1" ht="11.25">
      <c r="B165" s="213"/>
      <c r="C165" s="214"/>
      <c r="D165" s="198" t="s">
        <v>191</v>
      </c>
      <c r="E165" s="215" t="s">
        <v>1</v>
      </c>
      <c r="F165" s="216" t="s">
        <v>373</v>
      </c>
      <c r="G165" s="214"/>
      <c r="H165" s="217">
        <v>-57.6</v>
      </c>
      <c r="I165" s="218"/>
      <c r="J165" s="214"/>
      <c r="K165" s="214"/>
      <c r="L165" s="219"/>
      <c r="M165" s="220"/>
      <c r="N165" s="221"/>
      <c r="O165" s="221"/>
      <c r="P165" s="221"/>
      <c r="Q165" s="221"/>
      <c r="R165" s="221"/>
      <c r="S165" s="221"/>
      <c r="T165" s="222"/>
      <c r="AT165" s="223" t="s">
        <v>191</v>
      </c>
      <c r="AU165" s="223" t="s">
        <v>86</v>
      </c>
      <c r="AV165" s="13" t="s">
        <v>88</v>
      </c>
      <c r="AW165" s="13" t="s">
        <v>33</v>
      </c>
      <c r="AX165" s="13" t="s">
        <v>79</v>
      </c>
      <c r="AY165" s="223" t="s">
        <v>182</v>
      </c>
    </row>
    <row r="166" spans="1:65" s="13" customFormat="1" ht="11.25">
      <c r="B166" s="213"/>
      <c r="C166" s="214"/>
      <c r="D166" s="198" t="s">
        <v>191</v>
      </c>
      <c r="E166" s="215" t="s">
        <v>1</v>
      </c>
      <c r="F166" s="216" t="s">
        <v>374</v>
      </c>
      <c r="G166" s="214"/>
      <c r="H166" s="217">
        <v>-2.4</v>
      </c>
      <c r="I166" s="218"/>
      <c r="J166" s="214"/>
      <c r="K166" s="214"/>
      <c r="L166" s="219"/>
      <c r="M166" s="220"/>
      <c r="N166" s="221"/>
      <c r="O166" s="221"/>
      <c r="P166" s="221"/>
      <c r="Q166" s="221"/>
      <c r="R166" s="221"/>
      <c r="S166" s="221"/>
      <c r="T166" s="222"/>
      <c r="AT166" s="223" t="s">
        <v>191</v>
      </c>
      <c r="AU166" s="223" t="s">
        <v>86</v>
      </c>
      <c r="AV166" s="13" t="s">
        <v>88</v>
      </c>
      <c r="AW166" s="13" t="s">
        <v>33</v>
      </c>
      <c r="AX166" s="13" t="s">
        <v>79</v>
      </c>
      <c r="AY166" s="223" t="s">
        <v>182</v>
      </c>
    </row>
    <row r="167" spans="1:65" s="14" customFormat="1" ht="11.25">
      <c r="B167" s="224"/>
      <c r="C167" s="225"/>
      <c r="D167" s="198" t="s">
        <v>191</v>
      </c>
      <c r="E167" s="226" t="s">
        <v>1</v>
      </c>
      <c r="F167" s="227" t="s">
        <v>298</v>
      </c>
      <c r="G167" s="225"/>
      <c r="H167" s="228">
        <v>68</v>
      </c>
      <c r="I167" s="229"/>
      <c r="J167" s="225"/>
      <c r="K167" s="225"/>
      <c r="L167" s="230"/>
      <c r="M167" s="231"/>
      <c r="N167" s="232"/>
      <c r="O167" s="232"/>
      <c r="P167" s="232"/>
      <c r="Q167" s="232"/>
      <c r="R167" s="232"/>
      <c r="S167" s="232"/>
      <c r="T167" s="233"/>
      <c r="AT167" s="234" t="s">
        <v>191</v>
      </c>
      <c r="AU167" s="234" t="s">
        <v>86</v>
      </c>
      <c r="AV167" s="14" t="s">
        <v>187</v>
      </c>
      <c r="AW167" s="14" t="s">
        <v>33</v>
      </c>
      <c r="AX167" s="14" t="s">
        <v>86</v>
      </c>
      <c r="AY167" s="234" t="s">
        <v>182</v>
      </c>
    </row>
    <row r="168" spans="1:65" s="2" customFormat="1" ht="62.65" customHeight="1">
      <c r="A168" s="34"/>
      <c r="B168" s="35"/>
      <c r="C168" s="185" t="s">
        <v>368</v>
      </c>
      <c r="D168" s="185" t="s">
        <v>183</v>
      </c>
      <c r="E168" s="186" t="s">
        <v>377</v>
      </c>
      <c r="F168" s="187" t="s">
        <v>378</v>
      </c>
      <c r="G168" s="188" t="s">
        <v>135</v>
      </c>
      <c r="H168" s="189">
        <v>54.383000000000003</v>
      </c>
      <c r="I168" s="190"/>
      <c r="J168" s="191">
        <f>ROUND(I168*H168,2)</f>
        <v>0</v>
      </c>
      <c r="K168" s="187" t="s">
        <v>186</v>
      </c>
      <c r="L168" s="39"/>
      <c r="M168" s="192" t="s">
        <v>1</v>
      </c>
      <c r="N168" s="193" t="s">
        <v>44</v>
      </c>
      <c r="O168" s="71"/>
      <c r="P168" s="194">
        <f>O168*H168</f>
        <v>0</v>
      </c>
      <c r="Q168" s="194">
        <v>0</v>
      </c>
      <c r="R168" s="194">
        <f>Q168*H168</f>
        <v>0</v>
      </c>
      <c r="S168" s="194">
        <v>0</v>
      </c>
      <c r="T168" s="195">
        <f>S168*H168</f>
        <v>0</v>
      </c>
      <c r="U168" s="34"/>
      <c r="V168" s="34"/>
      <c r="W168" s="34"/>
      <c r="X168" s="34"/>
      <c r="Y168" s="34"/>
      <c r="Z168" s="34"/>
      <c r="AA168" s="34"/>
      <c r="AB168" s="34"/>
      <c r="AC168" s="34"/>
      <c r="AD168" s="34"/>
      <c r="AE168" s="34"/>
      <c r="AR168" s="196" t="s">
        <v>187</v>
      </c>
      <c r="AT168" s="196" t="s">
        <v>183</v>
      </c>
      <c r="AU168" s="196" t="s">
        <v>86</v>
      </c>
      <c r="AY168" s="17" t="s">
        <v>182</v>
      </c>
      <c r="BE168" s="197">
        <f>IF(N168="základní",J168,0)</f>
        <v>0</v>
      </c>
      <c r="BF168" s="197">
        <f>IF(N168="snížená",J168,0)</f>
        <v>0</v>
      </c>
      <c r="BG168" s="197">
        <f>IF(N168="zákl. přenesená",J168,0)</f>
        <v>0</v>
      </c>
      <c r="BH168" s="197">
        <f>IF(N168="sníž. přenesená",J168,0)</f>
        <v>0</v>
      </c>
      <c r="BI168" s="197">
        <f>IF(N168="nulová",J168,0)</f>
        <v>0</v>
      </c>
      <c r="BJ168" s="17" t="s">
        <v>86</v>
      </c>
      <c r="BK168" s="197">
        <f>ROUND(I168*H168,2)</f>
        <v>0</v>
      </c>
      <c r="BL168" s="17" t="s">
        <v>187</v>
      </c>
      <c r="BM168" s="196" t="s">
        <v>602</v>
      </c>
    </row>
    <row r="169" spans="1:65" s="2" customFormat="1" ht="107.25">
      <c r="A169" s="34"/>
      <c r="B169" s="35"/>
      <c r="C169" s="36"/>
      <c r="D169" s="198" t="s">
        <v>189</v>
      </c>
      <c r="E169" s="36"/>
      <c r="F169" s="199" t="s">
        <v>380</v>
      </c>
      <c r="G169" s="36"/>
      <c r="H169" s="36"/>
      <c r="I169" s="200"/>
      <c r="J169" s="36"/>
      <c r="K169" s="36"/>
      <c r="L169" s="39"/>
      <c r="M169" s="201"/>
      <c r="N169" s="202"/>
      <c r="O169" s="71"/>
      <c r="P169" s="71"/>
      <c r="Q169" s="71"/>
      <c r="R169" s="71"/>
      <c r="S169" s="71"/>
      <c r="T169" s="72"/>
      <c r="U169" s="34"/>
      <c r="V169" s="34"/>
      <c r="W169" s="34"/>
      <c r="X169" s="34"/>
      <c r="Y169" s="34"/>
      <c r="Z169" s="34"/>
      <c r="AA169" s="34"/>
      <c r="AB169" s="34"/>
      <c r="AC169" s="34"/>
      <c r="AD169" s="34"/>
      <c r="AE169" s="34"/>
      <c r="AT169" s="17" t="s">
        <v>189</v>
      </c>
      <c r="AU169" s="17" t="s">
        <v>86</v>
      </c>
    </row>
    <row r="170" spans="1:65" s="13" customFormat="1" ht="11.25">
      <c r="B170" s="213"/>
      <c r="C170" s="214"/>
      <c r="D170" s="198" t="s">
        <v>191</v>
      </c>
      <c r="E170" s="215" t="s">
        <v>147</v>
      </c>
      <c r="F170" s="216" t="s">
        <v>603</v>
      </c>
      <c r="G170" s="214"/>
      <c r="H170" s="217">
        <v>57.6</v>
      </c>
      <c r="I170" s="218"/>
      <c r="J170" s="214"/>
      <c r="K170" s="214"/>
      <c r="L170" s="219"/>
      <c r="M170" s="220"/>
      <c r="N170" s="221"/>
      <c r="O170" s="221"/>
      <c r="P170" s="221"/>
      <c r="Q170" s="221"/>
      <c r="R170" s="221"/>
      <c r="S170" s="221"/>
      <c r="T170" s="222"/>
      <c r="AT170" s="223" t="s">
        <v>191</v>
      </c>
      <c r="AU170" s="223" t="s">
        <v>86</v>
      </c>
      <c r="AV170" s="13" t="s">
        <v>88</v>
      </c>
      <c r="AW170" s="13" t="s">
        <v>33</v>
      </c>
      <c r="AX170" s="13" t="s">
        <v>79</v>
      </c>
      <c r="AY170" s="223" t="s">
        <v>182</v>
      </c>
    </row>
    <row r="171" spans="1:65" s="12" customFormat="1" ht="11.25">
      <c r="B171" s="203"/>
      <c r="C171" s="204"/>
      <c r="D171" s="198" t="s">
        <v>191</v>
      </c>
      <c r="E171" s="205" t="s">
        <v>1</v>
      </c>
      <c r="F171" s="206" t="s">
        <v>390</v>
      </c>
      <c r="G171" s="204"/>
      <c r="H171" s="205" t="s">
        <v>1</v>
      </c>
      <c r="I171" s="207"/>
      <c r="J171" s="204"/>
      <c r="K171" s="204"/>
      <c r="L171" s="208"/>
      <c r="M171" s="209"/>
      <c r="N171" s="210"/>
      <c r="O171" s="210"/>
      <c r="P171" s="210"/>
      <c r="Q171" s="210"/>
      <c r="R171" s="210"/>
      <c r="S171" s="210"/>
      <c r="T171" s="211"/>
      <c r="AT171" s="212" t="s">
        <v>191</v>
      </c>
      <c r="AU171" s="212" t="s">
        <v>86</v>
      </c>
      <c r="AV171" s="12" t="s">
        <v>86</v>
      </c>
      <c r="AW171" s="12" t="s">
        <v>33</v>
      </c>
      <c r="AX171" s="12" t="s">
        <v>79</v>
      </c>
      <c r="AY171" s="212" t="s">
        <v>182</v>
      </c>
    </row>
    <row r="172" spans="1:65" s="13" customFormat="1" ht="11.25">
      <c r="B172" s="213"/>
      <c r="C172" s="214"/>
      <c r="D172" s="198" t="s">
        <v>191</v>
      </c>
      <c r="E172" s="215" t="s">
        <v>1</v>
      </c>
      <c r="F172" s="216" t="s">
        <v>604</v>
      </c>
      <c r="G172" s="214"/>
      <c r="H172" s="217">
        <v>-3.2170000000000001</v>
      </c>
      <c r="I172" s="218"/>
      <c r="J172" s="214"/>
      <c r="K172" s="214"/>
      <c r="L172" s="219"/>
      <c r="M172" s="220"/>
      <c r="N172" s="221"/>
      <c r="O172" s="221"/>
      <c r="P172" s="221"/>
      <c r="Q172" s="221"/>
      <c r="R172" s="221"/>
      <c r="S172" s="221"/>
      <c r="T172" s="222"/>
      <c r="AT172" s="223" t="s">
        <v>191</v>
      </c>
      <c r="AU172" s="223" t="s">
        <v>86</v>
      </c>
      <c r="AV172" s="13" t="s">
        <v>88</v>
      </c>
      <c r="AW172" s="13" t="s">
        <v>33</v>
      </c>
      <c r="AX172" s="13" t="s">
        <v>79</v>
      </c>
      <c r="AY172" s="223" t="s">
        <v>182</v>
      </c>
    </row>
    <row r="173" spans="1:65" s="14" customFormat="1" ht="11.25">
      <c r="B173" s="224"/>
      <c r="C173" s="225"/>
      <c r="D173" s="198" t="s">
        <v>191</v>
      </c>
      <c r="E173" s="226" t="s">
        <v>1</v>
      </c>
      <c r="F173" s="227" t="s">
        <v>298</v>
      </c>
      <c r="G173" s="225"/>
      <c r="H173" s="228">
        <v>54.383000000000003</v>
      </c>
      <c r="I173" s="229"/>
      <c r="J173" s="225"/>
      <c r="K173" s="225"/>
      <c r="L173" s="230"/>
      <c r="M173" s="231"/>
      <c r="N173" s="232"/>
      <c r="O173" s="232"/>
      <c r="P173" s="232"/>
      <c r="Q173" s="232"/>
      <c r="R173" s="232"/>
      <c r="S173" s="232"/>
      <c r="T173" s="233"/>
      <c r="AT173" s="234" t="s">
        <v>191</v>
      </c>
      <c r="AU173" s="234" t="s">
        <v>86</v>
      </c>
      <c r="AV173" s="14" t="s">
        <v>187</v>
      </c>
      <c r="AW173" s="14" t="s">
        <v>33</v>
      </c>
      <c r="AX173" s="14" t="s">
        <v>86</v>
      </c>
      <c r="AY173" s="234" t="s">
        <v>182</v>
      </c>
    </row>
    <row r="174" spans="1:65" s="2" customFormat="1" ht="14.45" customHeight="1">
      <c r="A174" s="34"/>
      <c r="B174" s="35"/>
      <c r="C174" s="246" t="s">
        <v>376</v>
      </c>
      <c r="D174" s="246" t="s">
        <v>396</v>
      </c>
      <c r="E174" s="247" t="s">
        <v>397</v>
      </c>
      <c r="F174" s="248" t="s">
        <v>398</v>
      </c>
      <c r="G174" s="249" t="s">
        <v>359</v>
      </c>
      <c r="H174" s="250">
        <v>108.76600000000001</v>
      </c>
      <c r="I174" s="251"/>
      <c r="J174" s="252">
        <f>ROUND(I174*H174,2)</f>
        <v>0</v>
      </c>
      <c r="K174" s="248" t="s">
        <v>186</v>
      </c>
      <c r="L174" s="253"/>
      <c r="M174" s="254" t="s">
        <v>1</v>
      </c>
      <c r="N174" s="255" t="s">
        <v>44</v>
      </c>
      <c r="O174" s="71"/>
      <c r="P174" s="194">
        <f>O174*H174</f>
        <v>0</v>
      </c>
      <c r="Q174" s="194">
        <v>0</v>
      </c>
      <c r="R174" s="194">
        <f>Q174*H174</f>
        <v>0</v>
      </c>
      <c r="S174" s="194">
        <v>0</v>
      </c>
      <c r="T174" s="195">
        <f>S174*H174</f>
        <v>0</v>
      </c>
      <c r="U174" s="34"/>
      <c r="V174" s="34"/>
      <c r="W174" s="34"/>
      <c r="X174" s="34"/>
      <c r="Y174" s="34"/>
      <c r="Z174" s="34"/>
      <c r="AA174" s="34"/>
      <c r="AB174" s="34"/>
      <c r="AC174" s="34"/>
      <c r="AD174" s="34"/>
      <c r="AE174" s="34"/>
      <c r="AR174" s="196" t="s">
        <v>356</v>
      </c>
      <c r="AT174" s="196" t="s">
        <v>396</v>
      </c>
      <c r="AU174" s="196" t="s">
        <v>86</v>
      </c>
      <c r="AY174" s="17" t="s">
        <v>182</v>
      </c>
      <c r="BE174" s="197">
        <f>IF(N174="základní",J174,0)</f>
        <v>0</v>
      </c>
      <c r="BF174" s="197">
        <f>IF(N174="snížená",J174,0)</f>
        <v>0</v>
      </c>
      <c r="BG174" s="197">
        <f>IF(N174="zákl. přenesená",J174,0)</f>
        <v>0</v>
      </c>
      <c r="BH174" s="197">
        <f>IF(N174="sníž. přenesená",J174,0)</f>
        <v>0</v>
      </c>
      <c r="BI174" s="197">
        <f>IF(N174="nulová",J174,0)</f>
        <v>0</v>
      </c>
      <c r="BJ174" s="17" t="s">
        <v>86</v>
      </c>
      <c r="BK174" s="197">
        <f>ROUND(I174*H174,2)</f>
        <v>0</v>
      </c>
      <c r="BL174" s="17" t="s">
        <v>187</v>
      </c>
      <c r="BM174" s="196" t="s">
        <v>605</v>
      </c>
    </row>
    <row r="175" spans="1:65" s="13" customFormat="1" ht="11.25">
      <c r="B175" s="213"/>
      <c r="C175" s="214"/>
      <c r="D175" s="198" t="s">
        <v>191</v>
      </c>
      <c r="E175" s="215" t="s">
        <v>1</v>
      </c>
      <c r="F175" s="216" t="s">
        <v>603</v>
      </c>
      <c r="G175" s="214"/>
      <c r="H175" s="217">
        <v>57.6</v>
      </c>
      <c r="I175" s="218"/>
      <c r="J175" s="214"/>
      <c r="K175" s="214"/>
      <c r="L175" s="219"/>
      <c r="M175" s="220"/>
      <c r="N175" s="221"/>
      <c r="O175" s="221"/>
      <c r="P175" s="221"/>
      <c r="Q175" s="221"/>
      <c r="R175" s="221"/>
      <c r="S175" s="221"/>
      <c r="T175" s="222"/>
      <c r="AT175" s="223" t="s">
        <v>191</v>
      </c>
      <c r="AU175" s="223" t="s">
        <v>86</v>
      </c>
      <c r="AV175" s="13" t="s">
        <v>88</v>
      </c>
      <c r="AW175" s="13" t="s">
        <v>33</v>
      </c>
      <c r="AX175" s="13" t="s">
        <v>79</v>
      </c>
      <c r="AY175" s="223" t="s">
        <v>182</v>
      </c>
    </row>
    <row r="176" spans="1:65" s="12" customFormat="1" ht="11.25">
      <c r="B176" s="203"/>
      <c r="C176" s="204"/>
      <c r="D176" s="198" t="s">
        <v>191</v>
      </c>
      <c r="E176" s="205" t="s">
        <v>1</v>
      </c>
      <c r="F176" s="206" t="s">
        <v>390</v>
      </c>
      <c r="G176" s="204"/>
      <c r="H176" s="205" t="s">
        <v>1</v>
      </c>
      <c r="I176" s="207"/>
      <c r="J176" s="204"/>
      <c r="K176" s="204"/>
      <c r="L176" s="208"/>
      <c r="M176" s="209"/>
      <c r="N176" s="210"/>
      <c r="O176" s="210"/>
      <c r="P176" s="210"/>
      <c r="Q176" s="210"/>
      <c r="R176" s="210"/>
      <c r="S176" s="210"/>
      <c r="T176" s="211"/>
      <c r="AT176" s="212" t="s">
        <v>191</v>
      </c>
      <c r="AU176" s="212" t="s">
        <v>86</v>
      </c>
      <c r="AV176" s="12" t="s">
        <v>86</v>
      </c>
      <c r="AW176" s="12" t="s">
        <v>33</v>
      </c>
      <c r="AX176" s="12" t="s">
        <v>79</v>
      </c>
      <c r="AY176" s="212" t="s">
        <v>182</v>
      </c>
    </row>
    <row r="177" spans="1:65" s="13" customFormat="1" ht="11.25">
      <c r="B177" s="213"/>
      <c r="C177" s="214"/>
      <c r="D177" s="198" t="s">
        <v>191</v>
      </c>
      <c r="E177" s="215" t="s">
        <v>1</v>
      </c>
      <c r="F177" s="216" t="s">
        <v>604</v>
      </c>
      <c r="G177" s="214"/>
      <c r="H177" s="217">
        <v>-3.2170000000000001</v>
      </c>
      <c r="I177" s="218"/>
      <c r="J177" s="214"/>
      <c r="K177" s="214"/>
      <c r="L177" s="219"/>
      <c r="M177" s="220"/>
      <c r="N177" s="221"/>
      <c r="O177" s="221"/>
      <c r="P177" s="221"/>
      <c r="Q177" s="221"/>
      <c r="R177" s="221"/>
      <c r="S177" s="221"/>
      <c r="T177" s="222"/>
      <c r="AT177" s="223" t="s">
        <v>191</v>
      </c>
      <c r="AU177" s="223" t="s">
        <v>86</v>
      </c>
      <c r="AV177" s="13" t="s">
        <v>88</v>
      </c>
      <c r="AW177" s="13" t="s">
        <v>33</v>
      </c>
      <c r="AX177" s="13" t="s">
        <v>79</v>
      </c>
      <c r="AY177" s="223" t="s">
        <v>182</v>
      </c>
    </row>
    <row r="178" spans="1:65" s="14" customFormat="1" ht="11.25">
      <c r="B178" s="224"/>
      <c r="C178" s="225"/>
      <c r="D178" s="198" t="s">
        <v>191</v>
      </c>
      <c r="E178" s="226" t="s">
        <v>1</v>
      </c>
      <c r="F178" s="227" t="s">
        <v>298</v>
      </c>
      <c r="G178" s="225"/>
      <c r="H178" s="228">
        <v>54.383000000000003</v>
      </c>
      <c r="I178" s="229"/>
      <c r="J178" s="225"/>
      <c r="K178" s="225"/>
      <c r="L178" s="230"/>
      <c r="M178" s="231"/>
      <c r="N178" s="232"/>
      <c r="O178" s="232"/>
      <c r="P178" s="232"/>
      <c r="Q178" s="232"/>
      <c r="R178" s="232"/>
      <c r="S178" s="232"/>
      <c r="T178" s="233"/>
      <c r="AT178" s="234" t="s">
        <v>191</v>
      </c>
      <c r="AU178" s="234" t="s">
        <v>86</v>
      </c>
      <c r="AV178" s="14" t="s">
        <v>187</v>
      </c>
      <c r="AW178" s="14" t="s">
        <v>33</v>
      </c>
      <c r="AX178" s="14" t="s">
        <v>86</v>
      </c>
      <c r="AY178" s="234" t="s">
        <v>182</v>
      </c>
    </row>
    <row r="179" spans="1:65" s="13" customFormat="1" ht="11.25">
      <c r="B179" s="213"/>
      <c r="C179" s="214"/>
      <c r="D179" s="198" t="s">
        <v>191</v>
      </c>
      <c r="E179" s="214"/>
      <c r="F179" s="216" t="s">
        <v>606</v>
      </c>
      <c r="G179" s="214"/>
      <c r="H179" s="217">
        <v>108.76600000000001</v>
      </c>
      <c r="I179" s="218"/>
      <c r="J179" s="214"/>
      <c r="K179" s="214"/>
      <c r="L179" s="219"/>
      <c r="M179" s="220"/>
      <c r="N179" s="221"/>
      <c r="O179" s="221"/>
      <c r="P179" s="221"/>
      <c r="Q179" s="221"/>
      <c r="R179" s="221"/>
      <c r="S179" s="221"/>
      <c r="T179" s="222"/>
      <c r="AT179" s="223" t="s">
        <v>191</v>
      </c>
      <c r="AU179" s="223" t="s">
        <v>86</v>
      </c>
      <c r="AV179" s="13" t="s">
        <v>88</v>
      </c>
      <c r="AW179" s="13" t="s">
        <v>4</v>
      </c>
      <c r="AX179" s="13" t="s">
        <v>86</v>
      </c>
      <c r="AY179" s="223" t="s">
        <v>182</v>
      </c>
    </row>
    <row r="180" spans="1:65" s="11" customFormat="1" ht="25.9" customHeight="1">
      <c r="B180" s="171"/>
      <c r="C180" s="172"/>
      <c r="D180" s="173" t="s">
        <v>78</v>
      </c>
      <c r="E180" s="174" t="s">
        <v>187</v>
      </c>
      <c r="F180" s="174" t="s">
        <v>439</v>
      </c>
      <c r="G180" s="172"/>
      <c r="H180" s="172"/>
      <c r="I180" s="175"/>
      <c r="J180" s="176">
        <f>BK180</f>
        <v>0</v>
      </c>
      <c r="K180" s="172"/>
      <c r="L180" s="177"/>
      <c r="M180" s="178"/>
      <c r="N180" s="179"/>
      <c r="O180" s="179"/>
      <c r="P180" s="180">
        <f>SUM(P181:P183)</f>
        <v>0</v>
      </c>
      <c r="Q180" s="179"/>
      <c r="R180" s="180">
        <f>SUM(R181:R183)</f>
        <v>0</v>
      </c>
      <c r="S180" s="179"/>
      <c r="T180" s="181">
        <f>SUM(T181:T183)</f>
        <v>0</v>
      </c>
      <c r="AR180" s="182" t="s">
        <v>86</v>
      </c>
      <c r="AT180" s="183" t="s">
        <v>78</v>
      </c>
      <c r="AU180" s="183" t="s">
        <v>79</v>
      </c>
      <c r="AY180" s="182" t="s">
        <v>182</v>
      </c>
      <c r="BK180" s="184">
        <f>SUM(BK181:BK183)</f>
        <v>0</v>
      </c>
    </row>
    <row r="181" spans="1:65" s="2" customFormat="1" ht="24.2" customHeight="1">
      <c r="A181" s="34"/>
      <c r="B181" s="35"/>
      <c r="C181" s="185" t="s">
        <v>395</v>
      </c>
      <c r="D181" s="185" t="s">
        <v>183</v>
      </c>
      <c r="E181" s="186" t="s">
        <v>441</v>
      </c>
      <c r="F181" s="187" t="s">
        <v>442</v>
      </c>
      <c r="G181" s="188" t="s">
        <v>135</v>
      </c>
      <c r="H181" s="189">
        <v>2.4</v>
      </c>
      <c r="I181" s="190"/>
      <c r="J181" s="191">
        <f>ROUND(I181*H181,2)</f>
        <v>0</v>
      </c>
      <c r="K181" s="187" t="s">
        <v>186</v>
      </c>
      <c r="L181" s="39"/>
      <c r="M181" s="192" t="s">
        <v>1</v>
      </c>
      <c r="N181" s="193" t="s">
        <v>44</v>
      </c>
      <c r="O181" s="71"/>
      <c r="P181" s="194">
        <f>O181*H181</f>
        <v>0</v>
      </c>
      <c r="Q181" s="194">
        <v>0</v>
      </c>
      <c r="R181" s="194">
        <f>Q181*H181</f>
        <v>0</v>
      </c>
      <c r="S181" s="194">
        <v>0</v>
      </c>
      <c r="T181" s="195">
        <f>S181*H181</f>
        <v>0</v>
      </c>
      <c r="U181" s="34"/>
      <c r="V181" s="34"/>
      <c r="W181" s="34"/>
      <c r="X181" s="34"/>
      <c r="Y181" s="34"/>
      <c r="Z181" s="34"/>
      <c r="AA181" s="34"/>
      <c r="AB181" s="34"/>
      <c r="AC181" s="34"/>
      <c r="AD181" s="34"/>
      <c r="AE181" s="34"/>
      <c r="AR181" s="196" t="s">
        <v>187</v>
      </c>
      <c r="AT181" s="196" t="s">
        <v>183</v>
      </c>
      <c r="AU181" s="196" t="s">
        <v>86</v>
      </c>
      <c r="AY181" s="17" t="s">
        <v>182</v>
      </c>
      <c r="BE181" s="197">
        <f>IF(N181="základní",J181,0)</f>
        <v>0</v>
      </c>
      <c r="BF181" s="197">
        <f>IF(N181="snížená",J181,0)</f>
        <v>0</v>
      </c>
      <c r="BG181" s="197">
        <f>IF(N181="zákl. přenesená",J181,0)</f>
        <v>0</v>
      </c>
      <c r="BH181" s="197">
        <f>IF(N181="sníž. přenesená",J181,0)</f>
        <v>0</v>
      </c>
      <c r="BI181" s="197">
        <f>IF(N181="nulová",J181,0)</f>
        <v>0</v>
      </c>
      <c r="BJ181" s="17" t="s">
        <v>86</v>
      </c>
      <c r="BK181" s="197">
        <f>ROUND(I181*H181,2)</f>
        <v>0</v>
      </c>
      <c r="BL181" s="17" t="s">
        <v>187</v>
      </c>
      <c r="BM181" s="196" t="s">
        <v>607</v>
      </c>
    </row>
    <row r="182" spans="1:65" s="2" customFormat="1" ht="39">
      <c r="A182" s="34"/>
      <c r="B182" s="35"/>
      <c r="C182" s="36"/>
      <c r="D182" s="198" t="s">
        <v>189</v>
      </c>
      <c r="E182" s="36"/>
      <c r="F182" s="199" t="s">
        <v>444</v>
      </c>
      <c r="G182" s="36"/>
      <c r="H182" s="36"/>
      <c r="I182" s="200"/>
      <c r="J182" s="36"/>
      <c r="K182" s="36"/>
      <c r="L182" s="39"/>
      <c r="M182" s="201"/>
      <c r="N182" s="202"/>
      <c r="O182" s="71"/>
      <c r="P182" s="71"/>
      <c r="Q182" s="71"/>
      <c r="R182" s="71"/>
      <c r="S182" s="71"/>
      <c r="T182" s="72"/>
      <c r="U182" s="34"/>
      <c r="V182" s="34"/>
      <c r="W182" s="34"/>
      <c r="X182" s="34"/>
      <c r="Y182" s="34"/>
      <c r="Z182" s="34"/>
      <c r="AA182" s="34"/>
      <c r="AB182" s="34"/>
      <c r="AC182" s="34"/>
      <c r="AD182" s="34"/>
      <c r="AE182" s="34"/>
      <c r="AT182" s="17" t="s">
        <v>189</v>
      </c>
      <c r="AU182" s="17" t="s">
        <v>86</v>
      </c>
    </row>
    <row r="183" spans="1:65" s="13" customFormat="1" ht="11.25">
      <c r="B183" s="213"/>
      <c r="C183" s="214"/>
      <c r="D183" s="198" t="s">
        <v>191</v>
      </c>
      <c r="E183" s="215" t="s">
        <v>144</v>
      </c>
      <c r="F183" s="216" t="s">
        <v>608</v>
      </c>
      <c r="G183" s="214"/>
      <c r="H183" s="217">
        <v>2.4</v>
      </c>
      <c r="I183" s="218"/>
      <c r="J183" s="214"/>
      <c r="K183" s="214"/>
      <c r="L183" s="219"/>
      <c r="M183" s="220"/>
      <c r="N183" s="221"/>
      <c r="O183" s="221"/>
      <c r="P183" s="221"/>
      <c r="Q183" s="221"/>
      <c r="R183" s="221"/>
      <c r="S183" s="221"/>
      <c r="T183" s="222"/>
      <c r="AT183" s="223" t="s">
        <v>191</v>
      </c>
      <c r="AU183" s="223" t="s">
        <v>86</v>
      </c>
      <c r="AV183" s="13" t="s">
        <v>88</v>
      </c>
      <c r="AW183" s="13" t="s">
        <v>33</v>
      </c>
      <c r="AX183" s="13" t="s">
        <v>86</v>
      </c>
      <c r="AY183" s="223" t="s">
        <v>182</v>
      </c>
    </row>
    <row r="184" spans="1:65" s="11" customFormat="1" ht="25.9" customHeight="1">
      <c r="B184" s="171"/>
      <c r="C184" s="172"/>
      <c r="D184" s="173" t="s">
        <v>78</v>
      </c>
      <c r="E184" s="174" t="s">
        <v>356</v>
      </c>
      <c r="F184" s="174" t="s">
        <v>472</v>
      </c>
      <c r="G184" s="172"/>
      <c r="H184" s="172"/>
      <c r="I184" s="175"/>
      <c r="J184" s="176">
        <f>BK184</f>
        <v>0</v>
      </c>
      <c r="K184" s="172"/>
      <c r="L184" s="177"/>
      <c r="M184" s="178"/>
      <c r="N184" s="179"/>
      <c r="O184" s="179"/>
      <c r="P184" s="180">
        <f>SUM(P185:P195)</f>
        <v>0</v>
      </c>
      <c r="Q184" s="179"/>
      <c r="R184" s="180">
        <f>SUM(R185:R195)</f>
        <v>1.3848000000000003</v>
      </c>
      <c r="S184" s="179"/>
      <c r="T184" s="181">
        <f>SUM(T185:T195)</f>
        <v>0</v>
      </c>
      <c r="AR184" s="182" t="s">
        <v>86</v>
      </c>
      <c r="AT184" s="183" t="s">
        <v>78</v>
      </c>
      <c r="AU184" s="183" t="s">
        <v>79</v>
      </c>
      <c r="AY184" s="182" t="s">
        <v>182</v>
      </c>
      <c r="BK184" s="184">
        <f>SUM(BK185:BK195)</f>
        <v>0</v>
      </c>
    </row>
    <row r="185" spans="1:65" s="2" customFormat="1" ht="37.9" customHeight="1">
      <c r="A185" s="34"/>
      <c r="B185" s="35"/>
      <c r="C185" s="185" t="s">
        <v>402</v>
      </c>
      <c r="D185" s="185" t="s">
        <v>183</v>
      </c>
      <c r="E185" s="186" t="s">
        <v>609</v>
      </c>
      <c r="F185" s="187" t="s">
        <v>610</v>
      </c>
      <c r="G185" s="188" t="s">
        <v>423</v>
      </c>
      <c r="H185" s="189">
        <v>160</v>
      </c>
      <c r="I185" s="190"/>
      <c r="J185" s="191">
        <f>ROUND(I185*H185,2)</f>
        <v>0</v>
      </c>
      <c r="K185" s="187" t="s">
        <v>186</v>
      </c>
      <c r="L185" s="39"/>
      <c r="M185" s="192" t="s">
        <v>1</v>
      </c>
      <c r="N185" s="193" t="s">
        <v>44</v>
      </c>
      <c r="O185" s="71"/>
      <c r="P185" s="194">
        <f>O185*H185</f>
        <v>0</v>
      </c>
      <c r="Q185" s="194">
        <v>2.7599999999999999E-3</v>
      </c>
      <c r="R185" s="194">
        <f>Q185*H185</f>
        <v>0.44159999999999999</v>
      </c>
      <c r="S185" s="194">
        <v>0</v>
      </c>
      <c r="T185" s="195">
        <f>S185*H185</f>
        <v>0</v>
      </c>
      <c r="U185" s="34"/>
      <c r="V185" s="34"/>
      <c r="W185" s="34"/>
      <c r="X185" s="34"/>
      <c r="Y185" s="34"/>
      <c r="Z185" s="34"/>
      <c r="AA185" s="34"/>
      <c r="AB185" s="34"/>
      <c r="AC185" s="34"/>
      <c r="AD185" s="34"/>
      <c r="AE185" s="34"/>
      <c r="AR185" s="196" t="s">
        <v>187</v>
      </c>
      <c r="AT185" s="196" t="s">
        <v>183</v>
      </c>
      <c r="AU185" s="196" t="s">
        <v>86</v>
      </c>
      <c r="AY185" s="17" t="s">
        <v>182</v>
      </c>
      <c r="BE185" s="197">
        <f>IF(N185="základní",J185,0)</f>
        <v>0</v>
      </c>
      <c r="BF185" s="197">
        <f>IF(N185="snížená",J185,0)</f>
        <v>0</v>
      </c>
      <c r="BG185" s="197">
        <f>IF(N185="zákl. přenesená",J185,0)</f>
        <v>0</v>
      </c>
      <c r="BH185" s="197">
        <f>IF(N185="sníž. přenesená",J185,0)</f>
        <v>0</v>
      </c>
      <c r="BI185" s="197">
        <f>IF(N185="nulová",J185,0)</f>
        <v>0</v>
      </c>
      <c r="BJ185" s="17" t="s">
        <v>86</v>
      </c>
      <c r="BK185" s="197">
        <f>ROUND(I185*H185,2)</f>
        <v>0</v>
      </c>
      <c r="BL185" s="17" t="s">
        <v>187</v>
      </c>
      <c r="BM185" s="196" t="s">
        <v>611</v>
      </c>
    </row>
    <row r="186" spans="1:65" s="2" customFormat="1" ht="107.25">
      <c r="A186" s="34"/>
      <c r="B186" s="35"/>
      <c r="C186" s="36"/>
      <c r="D186" s="198" t="s">
        <v>189</v>
      </c>
      <c r="E186" s="36"/>
      <c r="F186" s="199" t="s">
        <v>477</v>
      </c>
      <c r="G186" s="36"/>
      <c r="H186" s="36"/>
      <c r="I186" s="200"/>
      <c r="J186" s="36"/>
      <c r="K186" s="36"/>
      <c r="L186" s="39"/>
      <c r="M186" s="201"/>
      <c r="N186" s="202"/>
      <c r="O186" s="71"/>
      <c r="P186" s="71"/>
      <c r="Q186" s="71"/>
      <c r="R186" s="71"/>
      <c r="S186" s="71"/>
      <c r="T186" s="72"/>
      <c r="U186" s="34"/>
      <c r="V186" s="34"/>
      <c r="W186" s="34"/>
      <c r="X186" s="34"/>
      <c r="Y186" s="34"/>
      <c r="Z186" s="34"/>
      <c r="AA186" s="34"/>
      <c r="AB186" s="34"/>
      <c r="AC186" s="34"/>
      <c r="AD186" s="34"/>
      <c r="AE186" s="34"/>
      <c r="AT186" s="17" t="s">
        <v>189</v>
      </c>
      <c r="AU186" s="17" t="s">
        <v>86</v>
      </c>
    </row>
    <row r="187" spans="1:65" s="13" customFormat="1" ht="11.25">
      <c r="B187" s="213"/>
      <c r="C187" s="214"/>
      <c r="D187" s="198" t="s">
        <v>191</v>
      </c>
      <c r="E187" s="215" t="s">
        <v>1</v>
      </c>
      <c r="F187" s="216" t="s">
        <v>612</v>
      </c>
      <c r="G187" s="214"/>
      <c r="H187" s="217">
        <v>160</v>
      </c>
      <c r="I187" s="218"/>
      <c r="J187" s="214"/>
      <c r="K187" s="214"/>
      <c r="L187" s="219"/>
      <c r="M187" s="220"/>
      <c r="N187" s="221"/>
      <c r="O187" s="221"/>
      <c r="P187" s="221"/>
      <c r="Q187" s="221"/>
      <c r="R187" s="221"/>
      <c r="S187" s="221"/>
      <c r="T187" s="222"/>
      <c r="AT187" s="223" t="s">
        <v>191</v>
      </c>
      <c r="AU187" s="223" t="s">
        <v>86</v>
      </c>
      <c r="AV187" s="13" t="s">
        <v>88</v>
      </c>
      <c r="AW187" s="13" t="s">
        <v>33</v>
      </c>
      <c r="AX187" s="13" t="s">
        <v>86</v>
      </c>
      <c r="AY187" s="223" t="s">
        <v>182</v>
      </c>
    </row>
    <row r="188" spans="1:65" s="2" customFormat="1" ht="37.9" customHeight="1">
      <c r="A188" s="34"/>
      <c r="B188" s="35"/>
      <c r="C188" s="185" t="s">
        <v>409</v>
      </c>
      <c r="D188" s="185" t="s">
        <v>183</v>
      </c>
      <c r="E188" s="186" t="s">
        <v>613</v>
      </c>
      <c r="F188" s="187" t="s">
        <v>614</v>
      </c>
      <c r="G188" s="188" t="s">
        <v>453</v>
      </c>
      <c r="H188" s="189">
        <v>20</v>
      </c>
      <c r="I188" s="190"/>
      <c r="J188" s="191">
        <f>ROUND(I188*H188,2)</f>
        <v>0</v>
      </c>
      <c r="K188" s="187" t="s">
        <v>186</v>
      </c>
      <c r="L188" s="39"/>
      <c r="M188" s="192" t="s">
        <v>1</v>
      </c>
      <c r="N188" s="193" t="s">
        <v>44</v>
      </c>
      <c r="O188" s="71"/>
      <c r="P188" s="194">
        <f>O188*H188</f>
        <v>0</v>
      </c>
      <c r="Q188" s="194">
        <v>0.04</v>
      </c>
      <c r="R188" s="194">
        <f>Q188*H188</f>
        <v>0.8</v>
      </c>
      <c r="S188" s="194">
        <v>0</v>
      </c>
      <c r="T188" s="195">
        <f>S188*H188</f>
        <v>0</v>
      </c>
      <c r="U188" s="34"/>
      <c r="V188" s="34"/>
      <c r="W188" s="34"/>
      <c r="X188" s="34"/>
      <c r="Y188" s="34"/>
      <c r="Z188" s="34"/>
      <c r="AA188" s="34"/>
      <c r="AB188" s="34"/>
      <c r="AC188" s="34"/>
      <c r="AD188" s="34"/>
      <c r="AE188" s="34"/>
      <c r="AR188" s="196" t="s">
        <v>187</v>
      </c>
      <c r="AT188" s="196" t="s">
        <v>183</v>
      </c>
      <c r="AU188" s="196" t="s">
        <v>86</v>
      </c>
      <c r="AY188" s="17" t="s">
        <v>182</v>
      </c>
      <c r="BE188" s="197">
        <f>IF(N188="základní",J188,0)</f>
        <v>0</v>
      </c>
      <c r="BF188" s="197">
        <f>IF(N188="snížená",J188,0)</f>
        <v>0</v>
      </c>
      <c r="BG188" s="197">
        <f>IF(N188="zákl. přenesená",J188,0)</f>
        <v>0</v>
      </c>
      <c r="BH188" s="197">
        <f>IF(N188="sníž. přenesená",J188,0)</f>
        <v>0</v>
      </c>
      <c r="BI188" s="197">
        <f>IF(N188="nulová",J188,0)</f>
        <v>0</v>
      </c>
      <c r="BJ188" s="17" t="s">
        <v>86</v>
      </c>
      <c r="BK188" s="197">
        <f>ROUND(I188*H188,2)</f>
        <v>0</v>
      </c>
      <c r="BL188" s="17" t="s">
        <v>187</v>
      </c>
      <c r="BM188" s="196" t="s">
        <v>615</v>
      </c>
    </row>
    <row r="189" spans="1:65" s="2" customFormat="1" ht="78">
      <c r="A189" s="34"/>
      <c r="B189" s="35"/>
      <c r="C189" s="36"/>
      <c r="D189" s="198" t="s">
        <v>189</v>
      </c>
      <c r="E189" s="36"/>
      <c r="F189" s="199" t="s">
        <v>616</v>
      </c>
      <c r="G189" s="36"/>
      <c r="H189" s="36"/>
      <c r="I189" s="200"/>
      <c r="J189" s="36"/>
      <c r="K189" s="36"/>
      <c r="L189" s="39"/>
      <c r="M189" s="201"/>
      <c r="N189" s="202"/>
      <c r="O189" s="71"/>
      <c r="P189" s="71"/>
      <c r="Q189" s="71"/>
      <c r="R189" s="71"/>
      <c r="S189" s="71"/>
      <c r="T189" s="72"/>
      <c r="U189" s="34"/>
      <c r="V189" s="34"/>
      <c r="W189" s="34"/>
      <c r="X189" s="34"/>
      <c r="Y189" s="34"/>
      <c r="Z189" s="34"/>
      <c r="AA189" s="34"/>
      <c r="AB189" s="34"/>
      <c r="AC189" s="34"/>
      <c r="AD189" s="34"/>
      <c r="AE189" s="34"/>
      <c r="AT189" s="17" t="s">
        <v>189</v>
      </c>
      <c r="AU189" s="17" t="s">
        <v>86</v>
      </c>
    </row>
    <row r="190" spans="1:65" s="2" customFormat="1" ht="37.9" customHeight="1">
      <c r="A190" s="34"/>
      <c r="B190" s="35"/>
      <c r="C190" s="185" t="s">
        <v>8</v>
      </c>
      <c r="D190" s="185" t="s">
        <v>183</v>
      </c>
      <c r="E190" s="186" t="s">
        <v>617</v>
      </c>
      <c r="F190" s="187" t="s">
        <v>618</v>
      </c>
      <c r="G190" s="188" t="s">
        <v>453</v>
      </c>
      <c r="H190" s="189">
        <v>20</v>
      </c>
      <c r="I190" s="190"/>
      <c r="J190" s="191">
        <f>ROUND(I190*H190,2)</f>
        <v>0</v>
      </c>
      <c r="K190" s="187" t="s">
        <v>186</v>
      </c>
      <c r="L190" s="39"/>
      <c r="M190" s="192" t="s">
        <v>1</v>
      </c>
      <c r="N190" s="193" t="s">
        <v>44</v>
      </c>
      <c r="O190" s="71"/>
      <c r="P190" s="194">
        <f>O190*H190</f>
        <v>0</v>
      </c>
      <c r="Q190" s="194">
        <v>6.1999999999999998E-3</v>
      </c>
      <c r="R190" s="194">
        <f>Q190*H190</f>
        <v>0.124</v>
      </c>
      <c r="S190" s="194">
        <v>0</v>
      </c>
      <c r="T190" s="195">
        <f>S190*H190</f>
        <v>0</v>
      </c>
      <c r="U190" s="34"/>
      <c r="V190" s="34"/>
      <c r="W190" s="34"/>
      <c r="X190" s="34"/>
      <c r="Y190" s="34"/>
      <c r="Z190" s="34"/>
      <c r="AA190" s="34"/>
      <c r="AB190" s="34"/>
      <c r="AC190" s="34"/>
      <c r="AD190" s="34"/>
      <c r="AE190" s="34"/>
      <c r="AR190" s="196" t="s">
        <v>187</v>
      </c>
      <c r="AT190" s="196" t="s">
        <v>183</v>
      </c>
      <c r="AU190" s="196" t="s">
        <v>86</v>
      </c>
      <c r="AY190" s="17" t="s">
        <v>182</v>
      </c>
      <c r="BE190" s="197">
        <f>IF(N190="základní",J190,0)</f>
        <v>0</v>
      </c>
      <c r="BF190" s="197">
        <f>IF(N190="snížená",J190,0)</f>
        <v>0</v>
      </c>
      <c r="BG190" s="197">
        <f>IF(N190="zákl. přenesená",J190,0)</f>
        <v>0</v>
      </c>
      <c r="BH190" s="197">
        <f>IF(N190="sníž. přenesená",J190,0)</f>
        <v>0</v>
      </c>
      <c r="BI190" s="197">
        <f>IF(N190="nulová",J190,0)</f>
        <v>0</v>
      </c>
      <c r="BJ190" s="17" t="s">
        <v>86</v>
      </c>
      <c r="BK190" s="197">
        <f>ROUND(I190*H190,2)</f>
        <v>0</v>
      </c>
      <c r="BL190" s="17" t="s">
        <v>187</v>
      </c>
      <c r="BM190" s="196" t="s">
        <v>619</v>
      </c>
    </row>
    <row r="191" spans="1:65" s="2" customFormat="1" ht="78">
      <c r="A191" s="34"/>
      <c r="B191" s="35"/>
      <c r="C191" s="36"/>
      <c r="D191" s="198" t="s">
        <v>189</v>
      </c>
      <c r="E191" s="36"/>
      <c r="F191" s="199" t="s">
        <v>616</v>
      </c>
      <c r="G191" s="36"/>
      <c r="H191" s="36"/>
      <c r="I191" s="200"/>
      <c r="J191" s="36"/>
      <c r="K191" s="36"/>
      <c r="L191" s="39"/>
      <c r="M191" s="201"/>
      <c r="N191" s="202"/>
      <c r="O191" s="71"/>
      <c r="P191" s="71"/>
      <c r="Q191" s="71"/>
      <c r="R191" s="71"/>
      <c r="S191" s="71"/>
      <c r="T191" s="72"/>
      <c r="U191" s="34"/>
      <c r="V191" s="34"/>
      <c r="W191" s="34"/>
      <c r="X191" s="34"/>
      <c r="Y191" s="34"/>
      <c r="Z191" s="34"/>
      <c r="AA191" s="34"/>
      <c r="AB191" s="34"/>
      <c r="AC191" s="34"/>
      <c r="AD191" s="34"/>
      <c r="AE191" s="34"/>
      <c r="AT191" s="17" t="s">
        <v>189</v>
      </c>
      <c r="AU191" s="17" t="s">
        <v>86</v>
      </c>
    </row>
    <row r="192" spans="1:65" s="2" customFormat="1" ht="37.9" customHeight="1">
      <c r="A192" s="34"/>
      <c r="B192" s="35"/>
      <c r="C192" s="185" t="s">
        <v>420</v>
      </c>
      <c r="D192" s="185" t="s">
        <v>183</v>
      </c>
      <c r="E192" s="186" t="s">
        <v>620</v>
      </c>
      <c r="F192" s="187" t="s">
        <v>621</v>
      </c>
      <c r="G192" s="188" t="s">
        <v>453</v>
      </c>
      <c r="H192" s="189">
        <v>20</v>
      </c>
      <c r="I192" s="190"/>
      <c r="J192" s="191">
        <f>ROUND(I192*H192,2)</f>
        <v>0</v>
      </c>
      <c r="K192" s="187" t="s">
        <v>186</v>
      </c>
      <c r="L192" s="39"/>
      <c r="M192" s="192" t="s">
        <v>1</v>
      </c>
      <c r="N192" s="193" t="s">
        <v>44</v>
      </c>
      <c r="O192" s="71"/>
      <c r="P192" s="194">
        <f>O192*H192</f>
        <v>0</v>
      </c>
      <c r="Q192" s="194">
        <v>0</v>
      </c>
      <c r="R192" s="194">
        <f>Q192*H192</f>
        <v>0</v>
      </c>
      <c r="S192" s="194">
        <v>0</v>
      </c>
      <c r="T192" s="195">
        <f>S192*H192</f>
        <v>0</v>
      </c>
      <c r="U192" s="34"/>
      <c r="V192" s="34"/>
      <c r="W192" s="34"/>
      <c r="X192" s="34"/>
      <c r="Y192" s="34"/>
      <c r="Z192" s="34"/>
      <c r="AA192" s="34"/>
      <c r="AB192" s="34"/>
      <c r="AC192" s="34"/>
      <c r="AD192" s="34"/>
      <c r="AE192" s="34"/>
      <c r="AR192" s="196" t="s">
        <v>187</v>
      </c>
      <c r="AT192" s="196" t="s">
        <v>183</v>
      </c>
      <c r="AU192" s="196" t="s">
        <v>86</v>
      </c>
      <c r="AY192" s="17" t="s">
        <v>182</v>
      </c>
      <c r="BE192" s="197">
        <f>IF(N192="základní",J192,0)</f>
        <v>0</v>
      </c>
      <c r="BF192" s="197">
        <f>IF(N192="snížená",J192,0)</f>
        <v>0</v>
      </c>
      <c r="BG192" s="197">
        <f>IF(N192="zákl. přenesená",J192,0)</f>
        <v>0</v>
      </c>
      <c r="BH192" s="197">
        <f>IF(N192="sníž. přenesená",J192,0)</f>
        <v>0</v>
      </c>
      <c r="BI192" s="197">
        <f>IF(N192="nulová",J192,0)</f>
        <v>0</v>
      </c>
      <c r="BJ192" s="17" t="s">
        <v>86</v>
      </c>
      <c r="BK192" s="197">
        <f>ROUND(I192*H192,2)</f>
        <v>0</v>
      </c>
      <c r="BL192" s="17" t="s">
        <v>187</v>
      </c>
      <c r="BM192" s="196" t="s">
        <v>622</v>
      </c>
    </row>
    <row r="193" spans="1:65" s="2" customFormat="1" ht="78">
      <c r="A193" s="34"/>
      <c r="B193" s="35"/>
      <c r="C193" s="36"/>
      <c r="D193" s="198" t="s">
        <v>189</v>
      </c>
      <c r="E193" s="36"/>
      <c r="F193" s="199" t="s">
        <v>616</v>
      </c>
      <c r="G193" s="36"/>
      <c r="H193" s="36"/>
      <c r="I193" s="200"/>
      <c r="J193" s="36"/>
      <c r="K193" s="36"/>
      <c r="L193" s="39"/>
      <c r="M193" s="201"/>
      <c r="N193" s="202"/>
      <c r="O193" s="71"/>
      <c r="P193" s="71"/>
      <c r="Q193" s="71"/>
      <c r="R193" s="71"/>
      <c r="S193" s="71"/>
      <c r="T193" s="72"/>
      <c r="U193" s="34"/>
      <c r="V193" s="34"/>
      <c r="W193" s="34"/>
      <c r="X193" s="34"/>
      <c r="Y193" s="34"/>
      <c r="Z193" s="34"/>
      <c r="AA193" s="34"/>
      <c r="AB193" s="34"/>
      <c r="AC193" s="34"/>
      <c r="AD193" s="34"/>
      <c r="AE193" s="34"/>
      <c r="AT193" s="17" t="s">
        <v>189</v>
      </c>
      <c r="AU193" s="17" t="s">
        <v>86</v>
      </c>
    </row>
    <row r="194" spans="1:65" s="2" customFormat="1" ht="24.2" customHeight="1">
      <c r="A194" s="34"/>
      <c r="B194" s="35"/>
      <c r="C194" s="185" t="s">
        <v>440</v>
      </c>
      <c r="D194" s="185" t="s">
        <v>183</v>
      </c>
      <c r="E194" s="186" t="s">
        <v>623</v>
      </c>
      <c r="F194" s="187" t="s">
        <v>624</v>
      </c>
      <c r="G194" s="188" t="s">
        <v>453</v>
      </c>
      <c r="H194" s="189">
        <v>20</v>
      </c>
      <c r="I194" s="190"/>
      <c r="J194" s="191">
        <f>ROUND(I194*H194,2)</f>
        <v>0</v>
      </c>
      <c r="K194" s="187" t="s">
        <v>186</v>
      </c>
      <c r="L194" s="39"/>
      <c r="M194" s="192" t="s">
        <v>1</v>
      </c>
      <c r="N194" s="193" t="s">
        <v>44</v>
      </c>
      <c r="O194" s="71"/>
      <c r="P194" s="194">
        <f>O194*H194</f>
        <v>0</v>
      </c>
      <c r="Q194" s="194">
        <v>9.6000000000000002E-4</v>
      </c>
      <c r="R194" s="194">
        <f>Q194*H194</f>
        <v>1.9200000000000002E-2</v>
      </c>
      <c r="S194" s="194">
        <v>0</v>
      </c>
      <c r="T194" s="195">
        <f>S194*H194</f>
        <v>0</v>
      </c>
      <c r="U194" s="34"/>
      <c r="V194" s="34"/>
      <c r="W194" s="34"/>
      <c r="X194" s="34"/>
      <c r="Y194" s="34"/>
      <c r="Z194" s="34"/>
      <c r="AA194" s="34"/>
      <c r="AB194" s="34"/>
      <c r="AC194" s="34"/>
      <c r="AD194" s="34"/>
      <c r="AE194" s="34"/>
      <c r="AR194" s="196" t="s">
        <v>187</v>
      </c>
      <c r="AT194" s="196" t="s">
        <v>183</v>
      </c>
      <c r="AU194" s="196" t="s">
        <v>86</v>
      </c>
      <c r="AY194" s="17" t="s">
        <v>182</v>
      </c>
      <c r="BE194" s="197">
        <f>IF(N194="základní",J194,0)</f>
        <v>0</v>
      </c>
      <c r="BF194" s="197">
        <f>IF(N194="snížená",J194,0)</f>
        <v>0</v>
      </c>
      <c r="BG194" s="197">
        <f>IF(N194="zákl. přenesená",J194,0)</f>
        <v>0</v>
      </c>
      <c r="BH194" s="197">
        <f>IF(N194="sníž. přenesená",J194,0)</f>
        <v>0</v>
      </c>
      <c r="BI194" s="197">
        <f>IF(N194="nulová",J194,0)</f>
        <v>0</v>
      </c>
      <c r="BJ194" s="17" t="s">
        <v>86</v>
      </c>
      <c r="BK194" s="197">
        <f>ROUND(I194*H194,2)</f>
        <v>0</v>
      </c>
      <c r="BL194" s="17" t="s">
        <v>187</v>
      </c>
      <c r="BM194" s="196" t="s">
        <v>625</v>
      </c>
    </row>
    <row r="195" spans="1:65" s="2" customFormat="1" ht="78">
      <c r="A195" s="34"/>
      <c r="B195" s="35"/>
      <c r="C195" s="36"/>
      <c r="D195" s="198" t="s">
        <v>189</v>
      </c>
      <c r="E195" s="36"/>
      <c r="F195" s="199" t="s">
        <v>616</v>
      </c>
      <c r="G195" s="36"/>
      <c r="H195" s="36"/>
      <c r="I195" s="200"/>
      <c r="J195" s="36"/>
      <c r="K195" s="36"/>
      <c r="L195" s="39"/>
      <c r="M195" s="201"/>
      <c r="N195" s="202"/>
      <c r="O195" s="71"/>
      <c r="P195" s="71"/>
      <c r="Q195" s="71"/>
      <c r="R195" s="71"/>
      <c r="S195" s="71"/>
      <c r="T195" s="72"/>
      <c r="U195" s="34"/>
      <c r="V195" s="34"/>
      <c r="W195" s="34"/>
      <c r="X195" s="34"/>
      <c r="Y195" s="34"/>
      <c r="Z195" s="34"/>
      <c r="AA195" s="34"/>
      <c r="AB195" s="34"/>
      <c r="AC195" s="34"/>
      <c r="AD195" s="34"/>
      <c r="AE195" s="34"/>
      <c r="AT195" s="17" t="s">
        <v>189</v>
      </c>
      <c r="AU195" s="17" t="s">
        <v>86</v>
      </c>
    </row>
    <row r="196" spans="1:65" s="11" customFormat="1" ht="25.9" customHeight="1">
      <c r="B196" s="171"/>
      <c r="C196" s="172"/>
      <c r="D196" s="173" t="s">
        <v>78</v>
      </c>
      <c r="E196" s="174" t="s">
        <v>626</v>
      </c>
      <c r="F196" s="174" t="s">
        <v>627</v>
      </c>
      <c r="G196" s="172"/>
      <c r="H196" s="172"/>
      <c r="I196" s="175"/>
      <c r="J196" s="176">
        <f>BK196</f>
        <v>0</v>
      </c>
      <c r="K196" s="172"/>
      <c r="L196" s="177"/>
      <c r="M196" s="178"/>
      <c r="N196" s="179"/>
      <c r="O196" s="179"/>
      <c r="P196" s="180">
        <f>SUM(P197:P206)</f>
        <v>0</v>
      </c>
      <c r="Q196" s="179"/>
      <c r="R196" s="180">
        <f>SUM(R197:R206)</f>
        <v>0</v>
      </c>
      <c r="S196" s="179"/>
      <c r="T196" s="181">
        <f>SUM(T197:T206)</f>
        <v>0</v>
      </c>
      <c r="AR196" s="182" t="s">
        <v>86</v>
      </c>
      <c r="AT196" s="183" t="s">
        <v>78</v>
      </c>
      <c r="AU196" s="183" t="s">
        <v>79</v>
      </c>
      <c r="AY196" s="182" t="s">
        <v>182</v>
      </c>
      <c r="BK196" s="184">
        <f>SUM(BK197:BK206)</f>
        <v>0</v>
      </c>
    </row>
    <row r="197" spans="1:65" s="2" customFormat="1" ht="37.9" customHeight="1">
      <c r="A197" s="34"/>
      <c r="B197" s="35"/>
      <c r="C197" s="185" t="s">
        <v>450</v>
      </c>
      <c r="D197" s="185" t="s">
        <v>183</v>
      </c>
      <c r="E197" s="186" t="s">
        <v>628</v>
      </c>
      <c r="F197" s="187" t="s">
        <v>629</v>
      </c>
      <c r="G197" s="188" t="s">
        <v>359</v>
      </c>
      <c r="H197" s="189">
        <v>29.44</v>
      </c>
      <c r="I197" s="190"/>
      <c r="J197" s="191">
        <f>ROUND(I197*H197,2)</f>
        <v>0</v>
      </c>
      <c r="K197" s="187" t="s">
        <v>186</v>
      </c>
      <c r="L197" s="39"/>
      <c r="M197" s="192" t="s">
        <v>1</v>
      </c>
      <c r="N197" s="193" t="s">
        <v>44</v>
      </c>
      <c r="O197" s="71"/>
      <c r="P197" s="194">
        <f>O197*H197</f>
        <v>0</v>
      </c>
      <c r="Q197" s="194">
        <v>0</v>
      </c>
      <c r="R197" s="194">
        <f>Q197*H197</f>
        <v>0</v>
      </c>
      <c r="S197" s="194">
        <v>0</v>
      </c>
      <c r="T197" s="195">
        <f>S197*H197</f>
        <v>0</v>
      </c>
      <c r="U197" s="34"/>
      <c r="V197" s="34"/>
      <c r="W197" s="34"/>
      <c r="X197" s="34"/>
      <c r="Y197" s="34"/>
      <c r="Z197" s="34"/>
      <c r="AA197" s="34"/>
      <c r="AB197" s="34"/>
      <c r="AC197" s="34"/>
      <c r="AD197" s="34"/>
      <c r="AE197" s="34"/>
      <c r="AR197" s="196" t="s">
        <v>187</v>
      </c>
      <c r="AT197" s="196" t="s">
        <v>183</v>
      </c>
      <c r="AU197" s="196" t="s">
        <v>86</v>
      </c>
      <c r="AY197" s="17" t="s">
        <v>182</v>
      </c>
      <c r="BE197" s="197">
        <f>IF(N197="základní",J197,0)</f>
        <v>0</v>
      </c>
      <c r="BF197" s="197">
        <f>IF(N197="snížená",J197,0)</f>
        <v>0</v>
      </c>
      <c r="BG197" s="197">
        <f>IF(N197="zákl. přenesená",J197,0)</f>
        <v>0</v>
      </c>
      <c r="BH197" s="197">
        <f>IF(N197="sníž. přenesená",J197,0)</f>
        <v>0</v>
      </c>
      <c r="BI197" s="197">
        <f>IF(N197="nulová",J197,0)</f>
        <v>0</v>
      </c>
      <c r="BJ197" s="17" t="s">
        <v>86</v>
      </c>
      <c r="BK197" s="197">
        <f>ROUND(I197*H197,2)</f>
        <v>0</v>
      </c>
      <c r="BL197" s="17" t="s">
        <v>187</v>
      </c>
      <c r="BM197" s="196" t="s">
        <v>630</v>
      </c>
    </row>
    <row r="198" spans="1:65" s="2" customFormat="1" ht="97.5">
      <c r="A198" s="34"/>
      <c r="B198" s="35"/>
      <c r="C198" s="36"/>
      <c r="D198" s="198" t="s">
        <v>189</v>
      </c>
      <c r="E198" s="36"/>
      <c r="F198" s="199" t="s">
        <v>631</v>
      </c>
      <c r="G198" s="36"/>
      <c r="H198" s="36"/>
      <c r="I198" s="200"/>
      <c r="J198" s="36"/>
      <c r="K198" s="36"/>
      <c r="L198" s="39"/>
      <c r="M198" s="201"/>
      <c r="N198" s="202"/>
      <c r="O198" s="71"/>
      <c r="P198" s="71"/>
      <c r="Q198" s="71"/>
      <c r="R198" s="71"/>
      <c r="S198" s="71"/>
      <c r="T198" s="72"/>
      <c r="U198" s="34"/>
      <c r="V198" s="34"/>
      <c r="W198" s="34"/>
      <c r="X198" s="34"/>
      <c r="Y198" s="34"/>
      <c r="Z198" s="34"/>
      <c r="AA198" s="34"/>
      <c r="AB198" s="34"/>
      <c r="AC198" s="34"/>
      <c r="AD198" s="34"/>
      <c r="AE198" s="34"/>
      <c r="AT198" s="17" t="s">
        <v>189</v>
      </c>
      <c r="AU198" s="17" t="s">
        <v>86</v>
      </c>
    </row>
    <row r="199" spans="1:65" s="2" customFormat="1" ht="19.5">
      <c r="A199" s="34"/>
      <c r="B199" s="35"/>
      <c r="C199" s="36"/>
      <c r="D199" s="198" t="s">
        <v>426</v>
      </c>
      <c r="E199" s="36"/>
      <c r="F199" s="199" t="s">
        <v>632</v>
      </c>
      <c r="G199" s="36"/>
      <c r="H199" s="36"/>
      <c r="I199" s="200"/>
      <c r="J199" s="36"/>
      <c r="K199" s="36"/>
      <c r="L199" s="39"/>
      <c r="M199" s="201"/>
      <c r="N199" s="202"/>
      <c r="O199" s="71"/>
      <c r="P199" s="71"/>
      <c r="Q199" s="71"/>
      <c r="R199" s="71"/>
      <c r="S199" s="71"/>
      <c r="T199" s="72"/>
      <c r="U199" s="34"/>
      <c r="V199" s="34"/>
      <c r="W199" s="34"/>
      <c r="X199" s="34"/>
      <c r="Y199" s="34"/>
      <c r="Z199" s="34"/>
      <c r="AA199" s="34"/>
      <c r="AB199" s="34"/>
      <c r="AC199" s="34"/>
      <c r="AD199" s="34"/>
      <c r="AE199" s="34"/>
      <c r="AT199" s="17" t="s">
        <v>426</v>
      </c>
      <c r="AU199" s="17" t="s">
        <v>86</v>
      </c>
    </row>
    <row r="200" spans="1:65" s="2" customFormat="1" ht="37.9" customHeight="1">
      <c r="A200" s="34"/>
      <c r="B200" s="35"/>
      <c r="C200" s="185" t="s">
        <v>457</v>
      </c>
      <c r="D200" s="185" t="s">
        <v>183</v>
      </c>
      <c r="E200" s="186" t="s">
        <v>633</v>
      </c>
      <c r="F200" s="187" t="s">
        <v>634</v>
      </c>
      <c r="G200" s="188" t="s">
        <v>359</v>
      </c>
      <c r="H200" s="189">
        <v>412.16</v>
      </c>
      <c r="I200" s="190"/>
      <c r="J200" s="191">
        <f>ROUND(I200*H200,2)</f>
        <v>0</v>
      </c>
      <c r="K200" s="187" t="s">
        <v>186</v>
      </c>
      <c r="L200" s="39"/>
      <c r="M200" s="192" t="s">
        <v>1</v>
      </c>
      <c r="N200" s="193" t="s">
        <v>44</v>
      </c>
      <c r="O200" s="71"/>
      <c r="P200" s="194">
        <f>O200*H200</f>
        <v>0</v>
      </c>
      <c r="Q200" s="194">
        <v>0</v>
      </c>
      <c r="R200" s="194">
        <f>Q200*H200</f>
        <v>0</v>
      </c>
      <c r="S200" s="194">
        <v>0</v>
      </c>
      <c r="T200" s="195">
        <f>S200*H200</f>
        <v>0</v>
      </c>
      <c r="U200" s="34"/>
      <c r="V200" s="34"/>
      <c r="W200" s="34"/>
      <c r="X200" s="34"/>
      <c r="Y200" s="34"/>
      <c r="Z200" s="34"/>
      <c r="AA200" s="34"/>
      <c r="AB200" s="34"/>
      <c r="AC200" s="34"/>
      <c r="AD200" s="34"/>
      <c r="AE200" s="34"/>
      <c r="AR200" s="196" t="s">
        <v>187</v>
      </c>
      <c r="AT200" s="196" t="s">
        <v>183</v>
      </c>
      <c r="AU200" s="196" t="s">
        <v>86</v>
      </c>
      <c r="AY200" s="17" t="s">
        <v>182</v>
      </c>
      <c r="BE200" s="197">
        <f>IF(N200="základní",J200,0)</f>
        <v>0</v>
      </c>
      <c r="BF200" s="197">
        <f>IF(N200="snížená",J200,0)</f>
        <v>0</v>
      </c>
      <c r="BG200" s="197">
        <f>IF(N200="zákl. přenesená",J200,0)</f>
        <v>0</v>
      </c>
      <c r="BH200" s="197">
        <f>IF(N200="sníž. přenesená",J200,0)</f>
        <v>0</v>
      </c>
      <c r="BI200" s="197">
        <f>IF(N200="nulová",J200,0)</f>
        <v>0</v>
      </c>
      <c r="BJ200" s="17" t="s">
        <v>86</v>
      </c>
      <c r="BK200" s="197">
        <f>ROUND(I200*H200,2)</f>
        <v>0</v>
      </c>
      <c r="BL200" s="17" t="s">
        <v>187</v>
      </c>
      <c r="BM200" s="196" t="s">
        <v>635</v>
      </c>
    </row>
    <row r="201" spans="1:65" s="2" customFormat="1" ht="97.5">
      <c r="A201" s="34"/>
      <c r="B201" s="35"/>
      <c r="C201" s="36"/>
      <c r="D201" s="198" t="s">
        <v>189</v>
      </c>
      <c r="E201" s="36"/>
      <c r="F201" s="199" t="s">
        <v>631</v>
      </c>
      <c r="G201" s="36"/>
      <c r="H201" s="36"/>
      <c r="I201" s="200"/>
      <c r="J201" s="36"/>
      <c r="K201" s="36"/>
      <c r="L201" s="39"/>
      <c r="M201" s="201"/>
      <c r="N201" s="202"/>
      <c r="O201" s="71"/>
      <c r="P201" s="71"/>
      <c r="Q201" s="71"/>
      <c r="R201" s="71"/>
      <c r="S201" s="71"/>
      <c r="T201" s="72"/>
      <c r="U201" s="34"/>
      <c r="V201" s="34"/>
      <c r="W201" s="34"/>
      <c r="X201" s="34"/>
      <c r="Y201" s="34"/>
      <c r="Z201" s="34"/>
      <c r="AA201" s="34"/>
      <c r="AB201" s="34"/>
      <c r="AC201" s="34"/>
      <c r="AD201" s="34"/>
      <c r="AE201" s="34"/>
      <c r="AT201" s="17" t="s">
        <v>189</v>
      </c>
      <c r="AU201" s="17" t="s">
        <v>86</v>
      </c>
    </row>
    <row r="202" spans="1:65" s="2" customFormat="1" ht="19.5">
      <c r="A202" s="34"/>
      <c r="B202" s="35"/>
      <c r="C202" s="36"/>
      <c r="D202" s="198" t="s">
        <v>426</v>
      </c>
      <c r="E202" s="36"/>
      <c r="F202" s="199" t="s">
        <v>632</v>
      </c>
      <c r="G202" s="36"/>
      <c r="H202" s="36"/>
      <c r="I202" s="200"/>
      <c r="J202" s="36"/>
      <c r="K202" s="36"/>
      <c r="L202" s="39"/>
      <c r="M202" s="201"/>
      <c r="N202" s="202"/>
      <c r="O202" s="71"/>
      <c r="P202" s="71"/>
      <c r="Q202" s="71"/>
      <c r="R202" s="71"/>
      <c r="S202" s="71"/>
      <c r="T202" s="72"/>
      <c r="U202" s="34"/>
      <c r="V202" s="34"/>
      <c r="W202" s="34"/>
      <c r="X202" s="34"/>
      <c r="Y202" s="34"/>
      <c r="Z202" s="34"/>
      <c r="AA202" s="34"/>
      <c r="AB202" s="34"/>
      <c r="AC202" s="34"/>
      <c r="AD202" s="34"/>
      <c r="AE202" s="34"/>
      <c r="AT202" s="17" t="s">
        <v>426</v>
      </c>
      <c r="AU202" s="17" t="s">
        <v>86</v>
      </c>
    </row>
    <row r="203" spans="1:65" s="13" customFormat="1" ht="11.25">
      <c r="B203" s="213"/>
      <c r="C203" s="214"/>
      <c r="D203" s="198" t="s">
        <v>191</v>
      </c>
      <c r="E203" s="214"/>
      <c r="F203" s="216" t="s">
        <v>636</v>
      </c>
      <c r="G203" s="214"/>
      <c r="H203" s="217">
        <v>412.16</v>
      </c>
      <c r="I203" s="218"/>
      <c r="J203" s="214"/>
      <c r="K203" s="214"/>
      <c r="L203" s="219"/>
      <c r="M203" s="220"/>
      <c r="N203" s="221"/>
      <c r="O203" s="221"/>
      <c r="P203" s="221"/>
      <c r="Q203" s="221"/>
      <c r="R203" s="221"/>
      <c r="S203" s="221"/>
      <c r="T203" s="222"/>
      <c r="AT203" s="223" t="s">
        <v>191</v>
      </c>
      <c r="AU203" s="223" t="s">
        <v>86</v>
      </c>
      <c r="AV203" s="13" t="s">
        <v>88</v>
      </c>
      <c r="AW203" s="13" t="s">
        <v>4</v>
      </c>
      <c r="AX203" s="13" t="s">
        <v>86</v>
      </c>
      <c r="AY203" s="223" t="s">
        <v>182</v>
      </c>
    </row>
    <row r="204" spans="1:65" s="2" customFormat="1" ht="37.9" customHeight="1">
      <c r="A204" s="34"/>
      <c r="B204" s="35"/>
      <c r="C204" s="185" t="s">
        <v>461</v>
      </c>
      <c r="D204" s="185" t="s">
        <v>183</v>
      </c>
      <c r="E204" s="186" t="s">
        <v>637</v>
      </c>
      <c r="F204" s="187" t="s">
        <v>638</v>
      </c>
      <c r="G204" s="188" t="s">
        <v>359</v>
      </c>
      <c r="H204" s="189">
        <v>29.44</v>
      </c>
      <c r="I204" s="190"/>
      <c r="J204" s="191">
        <f>ROUND(I204*H204,2)</f>
        <v>0</v>
      </c>
      <c r="K204" s="187" t="s">
        <v>186</v>
      </c>
      <c r="L204" s="39"/>
      <c r="M204" s="192" t="s">
        <v>1</v>
      </c>
      <c r="N204" s="193" t="s">
        <v>44</v>
      </c>
      <c r="O204" s="71"/>
      <c r="P204" s="194">
        <f>O204*H204</f>
        <v>0</v>
      </c>
      <c r="Q204" s="194">
        <v>0</v>
      </c>
      <c r="R204" s="194">
        <f>Q204*H204</f>
        <v>0</v>
      </c>
      <c r="S204" s="194">
        <v>0</v>
      </c>
      <c r="T204" s="195">
        <f>S204*H204</f>
        <v>0</v>
      </c>
      <c r="U204" s="34"/>
      <c r="V204" s="34"/>
      <c r="W204" s="34"/>
      <c r="X204" s="34"/>
      <c r="Y204" s="34"/>
      <c r="Z204" s="34"/>
      <c r="AA204" s="34"/>
      <c r="AB204" s="34"/>
      <c r="AC204" s="34"/>
      <c r="AD204" s="34"/>
      <c r="AE204" s="34"/>
      <c r="AR204" s="196" t="s">
        <v>187</v>
      </c>
      <c r="AT204" s="196" t="s">
        <v>183</v>
      </c>
      <c r="AU204" s="196" t="s">
        <v>86</v>
      </c>
      <c r="AY204" s="17" t="s">
        <v>182</v>
      </c>
      <c r="BE204" s="197">
        <f>IF(N204="základní",J204,0)</f>
        <v>0</v>
      </c>
      <c r="BF204" s="197">
        <f>IF(N204="snížená",J204,0)</f>
        <v>0</v>
      </c>
      <c r="BG204" s="197">
        <f>IF(N204="zákl. přenesená",J204,0)</f>
        <v>0</v>
      </c>
      <c r="BH204" s="197">
        <f>IF(N204="sníž. přenesená",J204,0)</f>
        <v>0</v>
      </c>
      <c r="BI204" s="197">
        <f>IF(N204="nulová",J204,0)</f>
        <v>0</v>
      </c>
      <c r="BJ204" s="17" t="s">
        <v>86</v>
      </c>
      <c r="BK204" s="197">
        <f>ROUND(I204*H204,2)</f>
        <v>0</v>
      </c>
      <c r="BL204" s="17" t="s">
        <v>187</v>
      </c>
      <c r="BM204" s="196" t="s">
        <v>639</v>
      </c>
    </row>
    <row r="205" spans="1:65" s="2" customFormat="1" ht="78">
      <c r="A205" s="34"/>
      <c r="B205" s="35"/>
      <c r="C205" s="36"/>
      <c r="D205" s="198" t="s">
        <v>189</v>
      </c>
      <c r="E205" s="36"/>
      <c r="F205" s="199" t="s">
        <v>640</v>
      </c>
      <c r="G205" s="36"/>
      <c r="H205" s="36"/>
      <c r="I205" s="200"/>
      <c r="J205" s="36"/>
      <c r="K205" s="36"/>
      <c r="L205" s="39"/>
      <c r="M205" s="201"/>
      <c r="N205" s="202"/>
      <c r="O205" s="71"/>
      <c r="P205" s="71"/>
      <c r="Q205" s="71"/>
      <c r="R205" s="71"/>
      <c r="S205" s="71"/>
      <c r="T205" s="72"/>
      <c r="U205" s="34"/>
      <c r="V205" s="34"/>
      <c r="W205" s="34"/>
      <c r="X205" s="34"/>
      <c r="Y205" s="34"/>
      <c r="Z205" s="34"/>
      <c r="AA205" s="34"/>
      <c r="AB205" s="34"/>
      <c r="AC205" s="34"/>
      <c r="AD205" s="34"/>
      <c r="AE205" s="34"/>
      <c r="AT205" s="17" t="s">
        <v>189</v>
      </c>
      <c r="AU205" s="17" t="s">
        <v>86</v>
      </c>
    </row>
    <row r="206" spans="1:65" s="2" customFormat="1" ht="19.5">
      <c r="A206" s="34"/>
      <c r="B206" s="35"/>
      <c r="C206" s="36"/>
      <c r="D206" s="198" t="s">
        <v>426</v>
      </c>
      <c r="E206" s="36"/>
      <c r="F206" s="199" t="s">
        <v>632</v>
      </c>
      <c r="G206" s="36"/>
      <c r="H206" s="36"/>
      <c r="I206" s="200"/>
      <c r="J206" s="36"/>
      <c r="K206" s="36"/>
      <c r="L206" s="39"/>
      <c r="M206" s="201"/>
      <c r="N206" s="202"/>
      <c r="O206" s="71"/>
      <c r="P206" s="71"/>
      <c r="Q206" s="71"/>
      <c r="R206" s="71"/>
      <c r="S206" s="71"/>
      <c r="T206" s="72"/>
      <c r="U206" s="34"/>
      <c r="V206" s="34"/>
      <c r="W206" s="34"/>
      <c r="X206" s="34"/>
      <c r="Y206" s="34"/>
      <c r="Z206" s="34"/>
      <c r="AA206" s="34"/>
      <c r="AB206" s="34"/>
      <c r="AC206" s="34"/>
      <c r="AD206" s="34"/>
      <c r="AE206" s="34"/>
      <c r="AT206" s="17" t="s">
        <v>426</v>
      </c>
      <c r="AU206" s="17" t="s">
        <v>86</v>
      </c>
    </row>
    <row r="207" spans="1:65" s="11" customFormat="1" ht="25.9" customHeight="1">
      <c r="B207" s="171"/>
      <c r="C207" s="172"/>
      <c r="D207" s="173" t="s">
        <v>78</v>
      </c>
      <c r="E207" s="174" t="s">
        <v>558</v>
      </c>
      <c r="F207" s="174" t="s">
        <v>559</v>
      </c>
      <c r="G207" s="172"/>
      <c r="H207" s="172"/>
      <c r="I207" s="175"/>
      <c r="J207" s="176">
        <f>BK207</f>
        <v>0</v>
      </c>
      <c r="K207" s="172"/>
      <c r="L207" s="177"/>
      <c r="M207" s="178"/>
      <c r="N207" s="179"/>
      <c r="O207" s="179"/>
      <c r="P207" s="180">
        <f>SUM(P208:P209)</f>
        <v>0</v>
      </c>
      <c r="Q207" s="179"/>
      <c r="R207" s="180">
        <f>SUM(R208:R209)</f>
        <v>0</v>
      </c>
      <c r="S207" s="179"/>
      <c r="T207" s="181">
        <f>SUM(T208:T209)</f>
        <v>0</v>
      </c>
      <c r="AR207" s="182" t="s">
        <v>86</v>
      </c>
      <c r="AT207" s="183" t="s">
        <v>78</v>
      </c>
      <c r="AU207" s="183" t="s">
        <v>79</v>
      </c>
      <c r="AY207" s="182" t="s">
        <v>182</v>
      </c>
      <c r="BK207" s="184">
        <f>SUM(BK208:BK209)</f>
        <v>0</v>
      </c>
    </row>
    <row r="208" spans="1:65" s="2" customFormat="1" ht="49.15" customHeight="1">
      <c r="A208" s="34"/>
      <c r="B208" s="35"/>
      <c r="C208" s="185" t="s">
        <v>7</v>
      </c>
      <c r="D208" s="185" t="s">
        <v>183</v>
      </c>
      <c r="E208" s="186" t="s">
        <v>561</v>
      </c>
      <c r="F208" s="187" t="s">
        <v>562</v>
      </c>
      <c r="G208" s="188" t="s">
        <v>359</v>
      </c>
      <c r="H208" s="189">
        <v>1.401</v>
      </c>
      <c r="I208" s="190"/>
      <c r="J208" s="191">
        <f>ROUND(I208*H208,2)</f>
        <v>0</v>
      </c>
      <c r="K208" s="187" t="s">
        <v>186</v>
      </c>
      <c r="L208" s="39"/>
      <c r="M208" s="192" t="s">
        <v>1</v>
      </c>
      <c r="N208" s="193" t="s">
        <v>44</v>
      </c>
      <c r="O208" s="71"/>
      <c r="P208" s="194">
        <f>O208*H208</f>
        <v>0</v>
      </c>
      <c r="Q208" s="194">
        <v>0</v>
      </c>
      <c r="R208" s="194">
        <f>Q208*H208</f>
        <v>0</v>
      </c>
      <c r="S208" s="194">
        <v>0</v>
      </c>
      <c r="T208" s="195">
        <f>S208*H208</f>
        <v>0</v>
      </c>
      <c r="U208" s="34"/>
      <c r="V208" s="34"/>
      <c r="W208" s="34"/>
      <c r="X208" s="34"/>
      <c r="Y208" s="34"/>
      <c r="Z208" s="34"/>
      <c r="AA208" s="34"/>
      <c r="AB208" s="34"/>
      <c r="AC208" s="34"/>
      <c r="AD208" s="34"/>
      <c r="AE208" s="34"/>
      <c r="AR208" s="196" t="s">
        <v>187</v>
      </c>
      <c r="AT208" s="196" t="s">
        <v>183</v>
      </c>
      <c r="AU208" s="196" t="s">
        <v>86</v>
      </c>
      <c r="AY208" s="17" t="s">
        <v>182</v>
      </c>
      <c r="BE208" s="197">
        <f>IF(N208="základní",J208,0)</f>
        <v>0</v>
      </c>
      <c r="BF208" s="197">
        <f>IF(N208="snížená",J208,0)</f>
        <v>0</v>
      </c>
      <c r="BG208" s="197">
        <f>IF(N208="zákl. přenesená",J208,0)</f>
        <v>0</v>
      </c>
      <c r="BH208" s="197">
        <f>IF(N208="sníž. přenesená",J208,0)</f>
        <v>0</v>
      </c>
      <c r="BI208" s="197">
        <f>IF(N208="nulová",J208,0)</f>
        <v>0</v>
      </c>
      <c r="BJ208" s="17" t="s">
        <v>86</v>
      </c>
      <c r="BK208" s="197">
        <f>ROUND(I208*H208,2)</f>
        <v>0</v>
      </c>
      <c r="BL208" s="17" t="s">
        <v>187</v>
      </c>
      <c r="BM208" s="196" t="s">
        <v>641</v>
      </c>
    </row>
    <row r="209" spans="1:65" s="2" customFormat="1" ht="48.75">
      <c r="A209" s="34"/>
      <c r="B209" s="35"/>
      <c r="C209" s="36"/>
      <c r="D209" s="198" t="s">
        <v>189</v>
      </c>
      <c r="E209" s="36"/>
      <c r="F209" s="199" t="s">
        <v>564</v>
      </c>
      <c r="G209" s="36"/>
      <c r="H209" s="36"/>
      <c r="I209" s="200"/>
      <c r="J209" s="36"/>
      <c r="K209" s="36"/>
      <c r="L209" s="39"/>
      <c r="M209" s="201"/>
      <c r="N209" s="202"/>
      <c r="O209" s="71"/>
      <c r="P209" s="71"/>
      <c r="Q209" s="71"/>
      <c r="R209" s="71"/>
      <c r="S209" s="71"/>
      <c r="T209" s="72"/>
      <c r="U209" s="34"/>
      <c r="V209" s="34"/>
      <c r="W209" s="34"/>
      <c r="X209" s="34"/>
      <c r="Y209" s="34"/>
      <c r="Z209" s="34"/>
      <c r="AA209" s="34"/>
      <c r="AB209" s="34"/>
      <c r="AC209" s="34"/>
      <c r="AD209" s="34"/>
      <c r="AE209" s="34"/>
      <c r="AT209" s="17" t="s">
        <v>189</v>
      </c>
      <c r="AU209" s="17" t="s">
        <v>86</v>
      </c>
    </row>
    <row r="210" spans="1:65" s="11" customFormat="1" ht="25.9" customHeight="1">
      <c r="B210" s="171"/>
      <c r="C210" s="172"/>
      <c r="D210" s="173" t="s">
        <v>78</v>
      </c>
      <c r="E210" s="174" t="s">
        <v>565</v>
      </c>
      <c r="F210" s="174" t="s">
        <v>566</v>
      </c>
      <c r="G210" s="172"/>
      <c r="H210" s="172"/>
      <c r="I210" s="175"/>
      <c r="J210" s="176">
        <f>BK210</f>
        <v>0</v>
      </c>
      <c r="K210" s="172"/>
      <c r="L210" s="177"/>
      <c r="M210" s="178"/>
      <c r="N210" s="179"/>
      <c r="O210" s="179"/>
      <c r="P210" s="180">
        <f>P211</f>
        <v>0</v>
      </c>
      <c r="Q210" s="179"/>
      <c r="R210" s="180">
        <f>R211</f>
        <v>0</v>
      </c>
      <c r="S210" s="179"/>
      <c r="T210" s="181">
        <f>T211</f>
        <v>0</v>
      </c>
      <c r="AR210" s="182" t="s">
        <v>340</v>
      </c>
      <c r="AT210" s="183" t="s">
        <v>78</v>
      </c>
      <c r="AU210" s="183" t="s">
        <v>79</v>
      </c>
      <c r="AY210" s="182" t="s">
        <v>182</v>
      </c>
      <c r="BK210" s="184">
        <f>BK211</f>
        <v>0</v>
      </c>
    </row>
    <row r="211" spans="1:65" s="2" customFormat="1" ht="14.45" customHeight="1">
      <c r="A211" s="34"/>
      <c r="B211" s="35"/>
      <c r="C211" s="185" t="s">
        <v>468</v>
      </c>
      <c r="D211" s="185" t="s">
        <v>183</v>
      </c>
      <c r="E211" s="186" t="s">
        <v>568</v>
      </c>
      <c r="F211" s="187" t="s">
        <v>569</v>
      </c>
      <c r="G211" s="188" t="s">
        <v>570</v>
      </c>
      <c r="H211" s="189">
        <v>1</v>
      </c>
      <c r="I211" s="190"/>
      <c r="J211" s="191">
        <f>ROUND(I211*H211,2)</f>
        <v>0</v>
      </c>
      <c r="K211" s="187" t="s">
        <v>186</v>
      </c>
      <c r="L211" s="39"/>
      <c r="M211" s="256" t="s">
        <v>1</v>
      </c>
      <c r="N211" s="257" t="s">
        <v>44</v>
      </c>
      <c r="O211" s="258"/>
      <c r="P211" s="259">
        <f>O211*H211</f>
        <v>0</v>
      </c>
      <c r="Q211" s="259">
        <v>0</v>
      </c>
      <c r="R211" s="259">
        <f>Q211*H211</f>
        <v>0</v>
      </c>
      <c r="S211" s="259">
        <v>0</v>
      </c>
      <c r="T211" s="260">
        <f>S211*H211</f>
        <v>0</v>
      </c>
      <c r="U211" s="34"/>
      <c r="V211" s="34"/>
      <c r="W211" s="34"/>
      <c r="X211" s="34"/>
      <c r="Y211" s="34"/>
      <c r="Z211" s="34"/>
      <c r="AA211" s="34"/>
      <c r="AB211" s="34"/>
      <c r="AC211" s="34"/>
      <c r="AD211" s="34"/>
      <c r="AE211" s="34"/>
      <c r="AR211" s="196" t="s">
        <v>571</v>
      </c>
      <c r="AT211" s="196" t="s">
        <v>183</v>
      </c>
      <c r="AU211" s="196" t="s">
        <v>86</v>
      </c>
      <c r="AY211" s="17" t="s">
        <v>182</v>
      </c>
      <c r="BE211" s="197">
        <f>IF(N211="základní",J211,0)</f>
        <v>0</v>
      </c>
      <c r="BF211" s="197">
        <f>IF(N211="snížená",J211,0)</f>
        <v>0</v>
      </c>
      <c r="BG211" s="197">
        <f>IF(N211="zákl. přenesená",J211,0)</f>
        <v>0</v>
      </c>
      <c r="BH211" s="197">
        <f>IF(N211="sníž. přenesená",J211,0)</f>
        <v>0</v>
      </c>
      <c r="BI211" s="197">
        <f>IF(N211="nulová",J211,0)</f>
        <v>0</v>
      </c>
      <c r="BJ211" s="17" t="s">
        <v>86</v>
      </c>
      <c r="BK211" s="197">
        <f>ROUND(I211*H211,2)</f>
        <v>0</v>
      </c>
      <c r="BL211" s="17" t="s">
        <v>571</v>
      </c>
      <c r="BM211" s="196" t="s">
        <v>642</v>
      </c>
    </row>
    <row r="212" spans="1:65" s="2" customFormat="1" ht="6.95" customHeight="1">
      <c r="A212" s="34"/>
      <c r="B212" s="54"/>
      <c r="C212" s="55"/>
      <c r="D212" s="55"/>
      <c r="E212" s="55"/>
      <c r="F212" s="55"/>
      <c r="G212" s="55"/>
      <c r="H212" s="55"/>
      <c r="I212" s="55"/>
      <c r="J212" s="55"/>
      <c r="K212" s="55"/>
      <c r="L212" s="39"/>
      <c r="M212" s="34"/>
      <c r="O212" s="34"/>
      <c r="P212" s="34"/>
      <c r="Q212" s="34"/>
      <c r="R212" s="34"/>
      <c r="S212" s="34"/>
      <c r="T212" s="34"/>
      <c r="U212" s="34"/>
      <c r="V212" s="34"/>
      <c r="W212" s="34"/>
      <c r="X212" s="34"/>
      <c r="Y212" s="34"/>
      <c r="Z212" s="34"/>
      <c r="AA212" s="34"/>
      <c r="AB212" s="34"/>
      <c r="AC212" s="34"/>
      <c r="AD212" s="34"/>
      <c r="AE212" s="34"/>
    </row>
  </sheetData>
  <sheetProtection algorithmName="SHA-512" hashValue="wx6YE+xBCu26rDsHet/Cu52OzzIB+jkRfccppgGUmPSjGP7bQ92jDy8+VZOD9Jr3ip9rTHnD5xrtXd4DBGYZtQ==" saltValue="YrHxjmrj40l7wWJWLIrC2f66NnmKFhQNRjEhdtN4888Xe/Ksw21YLWxzlNB1U71N85tkhWclMLpc8DM/khvDhQ==" spinCount="100000" sheet="1" objects="1" scenarios="1" formatColumns="0" formatRows="0" autoFilter="0"/>
  <autoFilter ref="C125:K211"/>
  <mergeCells count="12">
    <mergeCell ref="E118:H118"/>
    <mergeCell ref="L2:V2"/>
    <mergeCell ref="E85:H85"/>
    <mergeCell ref="E87:H87"/>
    <mergeCell ref="E89:H89"/>
    <mergeCell ref="E114:H114"/>
    <mergeCell ref="E116:H116"/>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4"/>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08"/>
      <c r="M2" s="308"/>
      <c r="N2" s="308"/>
      <c r="O2" s="308"/>
      <c r="P2" s="308"/>
      <c r="Q2" s="308"/>
      <c r="R2" s="308"/>
      <c r="S2" s="308"/>
      <c r="T2" s="308"/>
      <c r="U2" s="308"/>
      <c r="V2" s="308"/>
      <c r="AT2" s="17" t="s">
        <v>99</v>
      </c>
    </row>
    <row r="3" spans="1:46" s="1" customFormat="1" ht="6.95" customHeight="1">
      <c r="B3" s="116"/>
      <c r="C3" s="117"/>
      <c r="D3" s="117"/>
      <c r="E3" s="117"/>
      <c r="F3" s="117"/>
      <c r="G3" s="117"/>
      <c r="H3" s="117"/>
      <c r="I3" s="117"/>
      <c r="J3" s="117"/>
      <c r="K3" s="117"/>
      <c r="L3" s="20"/>
      <c r="AT3" s="17" t="s">
        <v>88</v>
      </c>
    </row>
    <row r="4" spans="1:46" s="1" customFormat="1" ht="24.95" customHeight="1">
      <c r="B4" s="20"/>
      <c r="D4" s="118" t="s">
        <v>139</v>
      </c>
      <c r="L4" s="20"/>
      <c r="M4" s="119" t="s">
        <v>10</v>
      </c>
      <c r="AT4" s="17" t="s">
        <v>4</v>
      </c>
    </row>
    <row r="5" spans="1:46" s="1" customFormat="1" ht="6.95" customHeight="1">
      <c r="B5" s="20"/>
      <c r="L5" s="20"/>
    </row>
    <row r="6" spans="1:46" s="1" customFormat="1" ht="12" customHeight="1">
      <c r="B6" s="20"/>
      <c r="D6" s="120" t="s">
        <v>16</v>
      </c>
      <c r="L6" s="20"/>
    </row>
    <row r="7" spans="1:46" s="1" customFormat="1" ht="16.5" customHeight="1">
      <c r="B7" s="20"/>
      <c r="E7" s="326" t="str">
        <f>'Rekapitulace stavby'!K6</f>
        <v>Příprava Území-Lokalita Petra Cingra ve Starém Bohumíně</v>
      </c>
      <c r="F7" s="327"/>
      <c r="G7" s="327"/>
      <c r="H7" s="327"/>
      <c r="L7" s="20"/>
    </row>
    <row r="8" spans="1:46" s="1" customFormat="1" ht="12" customHeight="1">
      <c r="B8" s="20"/>
      <c r="D8" s="120" t="s">
        <v>153</v>
      </c>
      <c r="L8" s="20"/>
    </row>
    <row r="9" spans="1:46" s="2" customFormat="1" ht="16.5" customHeight="1">
      <c r="A9" s="34"/>
      <c r="B9" s="39"/>
      <c r="C9" s="34"/>
      <c r="D9" s="34"/>
      <c r="E9" s="326" t="s">
        <v>154</v>
      </c>
      <c r="F9" s="328"/>
      <c r="G9" s="328"/>
      <c r="H9" s="328"/>
      <c r="I9" s="34"/>
      <c r="J9" s="34"/>
      <c r="K9" s="34"/>
      <c r="L9" s="51"/>
      <c r="S9" s="34"/>
      <c r="T9" s="34"/>
      <c r="U9" s="34"/>
      <c r="V9" s="34"/>
      <c r="W9" s="34"/>
      <c r="X9" s="34"/>
      <c r="Y9" s="34"/>
      <c r="Z9" s="34"/>
      <c r="AA9" s="34"/>
      <c r="AB9" s="34"/>
      <c r="AC9" s="34"/>
      <c r="AD9" s="34"/>
      <c r="AE9" s="34"/>
    </row>
    <row r="10" spans="1:46" s="2" customFormat="1" ht="12" customHeight="1">
      <c r="A10" s="34"/>
      <c r="B10" s="39"/>
      <c r="C10" s="34"/>
      <c r="D10" s="120" t="s">
        <v>155</v>
      </c>
      <c r="E10" s="34"/>
      <c r="F10" s="34"/>
      <c r="G10" s="34"/>
      <c r="H10" s="34"/>
      <c r="I10" s="34"/>
      <c r="J10" s="34"/>
      <c r="K10" s="34"/>
      <c r="L10" s="51"/>
      <c r="S10" s="34"/>
      <c r="T10" s="34"/>
      <c r="U10" s="34"/>
      <c r="V10" s="34"/>
      <c r="W10" s="34"/>
      <c r="X10" s="34"/>
      <c r="Y10" s="34"/>
      <c r="Z10" s="34"/>
      <c r="AA10" s="34"/>
      <c r="AB10" s="34"/>
      <c r="AC10" s="34"/>
      <c r="AD10" s="34"/>
      <c r="AE10" s="34"/>
    </row>
    <row r="11" spans="1:46" s="2" customFormat="1" ht="16.5" customHeight="1">
      <c r="A11" s="34"/>
      <c r="B11" s="39"/>
      <c r="C11" s="34"/>
      <c r="D11" s="34"/>
      <c r="E11" s="329" t="s">
        <v>643</v>
      </c>
      <c r="F11" s="328"/>
      <c r="G11" s="328"/>
      <c r="H11" s="328"/>
      <c r="I11" s="34"/>
      <c r="J11" s="34"/>
      <c r="K11" s="34"/>
      <c r="L11" s="51"/>
      <c r="S11" s="34"/>
      <c r="T11" s="34"/>
      <c r="U11" s="34"/>
      <c r="V11" s="34"/>
      <c r="W11" s="34"/>
      <c r="X11" s="34"/>
      <c r="Y11" s="34"/>
      <c r="Z11" s="34"/>
      <c r="AA11" s="34"/>
      <c r="AB11" s="34"/>
      <c r="AC11" s="34"/>
      <c r="AD11" s="34"/>
      <c r="AE11" s="34"/>
    </row>
    <row r="12" spans="1:46" s="2" customFormat="1" ht="11.25">
      <c r="A12" s="34"/>
      <c r="B12" s="39"/>
      <c r="C12" s="34"/>
      <c r="D12" s="34"/>
      <c r="E12" s="34"/>
      <c r="F12" s="34"/>
      <c r="G12" s="34"/>
      <c r="H12" s="34"/>
      <c r="I12" s="34"/>
      <c r="J12" s="34"/>
      <c r="K12" s="34"/>
      <c r="L12" s="51"/>
      <c r="S12" s="34"/>
      <c r="T12" s="34"/>
      <c r="U12" s="34"/>
      <c r="V12" s="34"/>
      <c r="W12" s="34"/>
      <c r="X12" s="34"/>
      <c r="Y12" s="34"/>
      <c r="Z12" s="34"/>
      <c r="AA12" s="34"/>
      <c r="AB12" s="34"/>
      <c r="AC12" s="34"/>
      <c r="AD12" s="34"/>
      <c r="AE12" s="34"/>
    </row>
    <row r="13" spans="1:46" s="2" customFormat="1" ht="12" customHeight="1">
      <c r="A13" s="34"/>
      <c r="B13" s="39"/>
      <c r="C13" s="34"/>
      <c r="D13" s="120" t="s">
        <v>18</v>
      </c>
      <c r="E13" s="34"/>
      <c r="F13" s="110" t="s">
        <v>1</v>
      </c>
      <c r="G13" s="34"/>
      <c r="H13" s="34"/>
      <c r="I13" s="120" t="s">
        <v>19</v>
      </c>
      <c r="J13" s="110" t="s">
        <v>1</v>
      </c>
      <c r="K13" s="34"/>
      <c r="L13" s="51"/>
      <c r="S13" s="34"/>
      <c r="T13" s="34"/>
      <c r="U13" s="34"/>
      <c r="V13" s="34"/>
      <c r="W13" s="34"/>
      <c r="X13" s="34"/>
      <c r="Y13" s="34"/>
      <c r="Z13" s="34"/>
      <c r="AA13" s="34"/>
      <c r="AB13" s="34"/>
      <c r="AC13" s="34"/>
      <c r="AD13" s="34"/>
      <c r="AE13" s="34"/>
    </row>
    <row r="14" spans="1:46" s="2" customFormat="1" ht="12" customHeight="1">
      <c r="A14" s="34"/>
      <c r="B14" s="39"/>
      <c r="C14" s="34"/>
      <c r="D14" s="120" t="s">
        <v>20</v>
      </c>
      <c r="E14" s="34"/>
      <c r="F14" s="110" t="s">
        <v>21</v>
      </c>
      <c r="G14" s="34"/>
      <c r="H14" s="34"/>
      <c r="I14" s="120" t="s">
        <v>22</v>
      </c>
      <c r="J14" s="121" t="str">
        <f>'Rekapitulace stavby'!AN8</f>
        <v>4. 5. 2021</v>
      </c>
      <c r="K14" s="34"/>
      <c r="L14" s="51"/>
      <c r="S14" s="34"/>
      <c r="T14" s="34"/>
      <c r="U14" s="34"/>
      <c r="V14" s="34"/>
      <c r="W14" s="34"/>
      <c r="X14" s="34"/>
      <c r="Y14" s="34"/>
      <c r="Z14" s="34"/>
      <c r="AA14" s="34"/>
      <c r="AB14" s="34"/>
      <c r="AC14" s="34"/>
      <c r="AD14" s="34"/>
      <c r="AE14" s="34"/>
    </row>
    <row r="15" spans="1:46" s="2" customFormat="1" ht="10.9" customHeight="1">
      <c r="A15" s="34"/>
      <c r="B15" s="39"/>
      <c r="C15" s="34"/>
      <c r="D15" s="34"/>
      <c r="E15" s="34"/>
      <c r="F15" s="34"/>
      <c r="G15" s="34"/>
      <c r="H15" s="34"/>
      <c r="I15" s="34"/>
      <c r="J15" s="34"/>
      <c r="K15" s="34"/>
      <c r="L15" s="51"/>
      <c r="S15" s="34"/>
      <c r="T15" s="34"/>
      <c r="U15" s="34"/>
      <c r="V15" s="34"/>
      <c r="W15" s="34"/>
      <c r="X15" s="34"/>
      <c r="Y15" s="34"/>
      <c r="Z15" s="34"/>
      <c r="AA15" s="34"/>
      <c r="AB15" s="34"/>
      <c r="AC15" s="34"/>
      <c r="AD15" s="34"/>
      <c r="AE15" s="34"/>
    </row>
    <row r="16" spans="1:46" s="2" customFormat="1" ht="12" customHeight="1">
      <c r="A16" s="34"/>
      <c r="B16" s="39"/>
      <c r="C16" s="34"/>
      <c r="D16" s="120" t="s">
        <v>24</v>
      </c>
      <c r="E16" s="34"/>
      <c r="F16" s="34"/>
      <c r="G16" s="34"/>
      <c r="H16" s="34"/>
      <c r="I16" s="120" t="s">
        <v>25</v>
      </c>
      <c r="J16" s="110" t="s">
        <v>1</v>
      </c>
      <c r="K16" s="34"/>
      <c r="L16" s="51"/>
      <c r="S16" s="34"/>
      <c r="T16" s="34"/>
      <c r="U16" s="34"/>
      <c r="V16" s="34"/>
      <c r="W16" s="34"/>
      <c r="X16" s="34"/>
      <c r="Y16" s="34"/>
      <c r="Z16" s="34"/>
      <c r="AA16" s="34"/>
      <c r="AB16" s="34"/>
      <c r="AC16" s="34"/>
      <c r="AD16" s="34"/>
      <c r="AE16" s="34"/>
    </row>
    <row r="17" spans="1:31" s="2" customFormat="1" ht="18" customHeight="1">
      <c r="A17" s="34"/>
      <c r="B17" s="39"/>
      <c r="C17" s="34"/>
      <c r="D17" s="34"/>
      <c r="E17" s="110" t="s">
        <v>26</v>
      </c>
      <c r="F17" s="34"/>
      <c r="G17" s="34"/>
      <c r="H17" s="34"/>
      <c r="I17" s="120" t="s">
        <v>27</v>
      </c>
      <c r="J17" s="110" t="s">
        <v>1</v>
      </c>
      <c r="K17" s="34"/>
      <c r="L17" s="51"/>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34"/>
      <c r="J18" s="34"/>
      <c r="K18" s="34"/>
      <c r="L18" s="51"/>
      <c r="S18" s="34"/>
      <c r="T18" s="34"/>
      <c r="U18" s="34"/>
      <c r="V18" s="34"/>
      <c r="W18" s="34"/>
      <c r="X18" s="34"/>
      <c r="Y18" s="34"/>
      <c r="Z18" s="34"/>
      <c r="AA18" s="34"/>
      <c r="AB18" s="34"/>
      <c r="AC18" s="34"/>
      <c r="AD18" s="34"/>
      <c r="AE18" s="34"/>
    </row>
    <row r="19" spans="1:31" s="2" customFormat="1" ht="12" customHeight="1">
      <c r="A19" s="34"/>
      <c r="B19" s="39"/>
      <c r="C19" s="34"/>
      <c r="D19" s="120" t="s">
        <v>28</v>
      </c>
      <c r="E19" s="34"/>
      <c r="F19" s="34"/>
      <c r="G19" s="34"/>
      <c r="H19" s="34"/>
      <c r="I19" s="120" t="s">
        <v>25</v>
      </c>
      <c r="J19" s="30" t="str">
        <f>'Rekapitulace stavby'!AN13</f>
        <v>Vyplň údaj</v>
      </c>
      <c r="K19" s="34"/>
      <c r="L19" s="51"/>
      <c r="S19" s="34"/>
      <c r="T19" s="34"/>
      <c r="U19" s="34"/>
      <c r="V19" s="34"/>
      <c r="W19" s="34"/>
      <c r="X19" s="34"/>
      <c r="Y19" s="34"/>
      <c r="Z19" s="34"/>
      <c r="AA19" s="34"/>
      <c r="AB19" s="34"/>
      <c r="AC19" s="34"/>
      <c r="AD19" s="34"/>
      <c r="AE19" s="34"/>
    </row>
    <row r="20" spans="1:31" s="2" customFormat="1" ht="18" customHeight="1">
      <c r="A20" s="34"/>
      <c r="B20" s="39"/>
      <c r="C20" s="34"/>
      <c r="D20" s="34"/>
      <c r="E20" s="330" t="str">
        <f>'Rekapitulace stavby'!E14</f>
        <v>Vyplň údaj</v>
      </c>
      <c r="F20" s="331"/>
      <c r="G20" s="331"/>
      <c r="H20" s="331"/>
      <c r="I20" s="120" t="s">
        <v>27</v>
      </c>
      <c r="J20" s="30" t="str">
        <f>'Rekapitulace stavby'!AN14</f>
        <v>Vyplň údaj</v>
      </c>
      <c r="K20" s="34"/>
      <c r="L20" s="51"/>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34"/>
      <c r="J21" s="34"/>
      <c r="K21" s="34"/>
      <c r="L21" s="51"/>
      <c r="S21" s="34"/>
      <c r="T21" s="34"/>
      <c r="U21" s="34"/>
      <c r="V21" s="34"/>
      <c r="W21" s="34"/>
      <c r="X21" s="34"/>
      <c r="Y21" s="34"/>
      <c r="Z21" s="34"/>
      <c r="AA21" s="34"/>
      <c r="AB21" s="34"/>
      <c r="AC21" s="34"/>
      <c r="AD21" s="34"/>
      <c r="AE21" s="34"/>
    </row>
    <row r="22" spans="1:31" s="2" customFormat="1" ht="12" customHeight="1">
      <c r="A22" s="34"/>
      <c r="B22" s="39"/>
      <c r="C22" s="34"/>
      <c r="D22" s="120" t="s">
        <v>30</v>
      </c>
      <c r="E22" s="34"/>
      <c r="F22" s="34"/>
      <c r="G22" s="34"/>
      <c r="H22" s="34"/>
      <c r="I22" s="120" t="s">
        <v>25</v>
      </c>
      <c r="J22" s="110" t="s">
        <v>31</v>
      </c>
      <c r="K22" s="34"/>
      <c r="L22" s="51"/>
      <c r="S22" s="34"/>
      <c r="T22" s="34"/>
      <c r="U22" s="34"/>
      <c r="V22" s="34"/>
      <c r="W22" s="34"/>
      <c r="X22" s="34"/>
      <c r="Y22" s="34"/>
      <c r="Z22" s="34"/>
      <c r="AA22" s="34"/>
      <c r="AB22" s="34"/>
      <c r="AC22" s="34"/>
      <c r="AD22" s="34"/>
      <c r="AE22" s="34"/>
    </row>
    <row r="23" spans="1:31" s="2" customFormat="1" ht="18" customHeight="1">
      <c r="A23" s="34"/>
      <c r="B23" s="39"/>
      <c r="C23" s="34"/>
      <c r="D23" s="34"/>
      <c r="E23" s="110" t="s">
        <v>32</v>
      </c>
      <c r="F23" s="34"/>
      <c r="G23" s="34"/>
      <c r="H23" s="34"/>
      <c r="I23" s="120" t="s">
        <v>27</v>
      </c>
      <c r="J23" s="110" t="s">
        <v>1</v>
      </c>
      <c r="K23" s="34"/>
      <c r="L23" s="51"/>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34"/>
      <c r="J24" s="34"/>
      <c r="K24" s="34"/>
      <c r="L24" s="51"/>
      <c r="S24" s="34"/>
      <c r="T24" s="34"/>
      <c r="U24" s="34"/>
      <c r="V24" s="34"/>
      <c r="W24" s="34"/>
      <c r="X24" s="34"/>
      <c r="Y24" s="34"/>
      <c r="Z24" s="34"/>
      <c r="AA24" s="34"/>
      <c r="AB24" s="34"/>
      <c r="AC24" s="34"/>
      <c r="AD24" s="34"/>
      <c r="AE24" s="34"/>
    </row>
    <row r="25" spans="1:31" s="2" customFormat="1" ht="12" customHeight="1">
      <c r="A25" s="34"/>
      <c r="B25" s="39"/>
      <c r="C25" s="34"/>
      <c r="D25" s="120" t="s">
        <v>34</v>
      </c>
      <c r="E25" s="34"/>
      <c r="F25" s="34"/>
      <c r="G25" s="34"/>
      <c r="H25" s="34"/>
      <c r="I25" s="120" t="s">
        <v>25</v>
      </c>
      <c r="J25" s="110" t="s">
        <v>35</v>
      </c>
      <c r="K25" s="34"/>
      <c r="L25" s="51"/>
      <c r="S25" s="34"/>
      <c r="T25" s="34"/>
      <c r="U25" s="34"/>
      <c r="V25" s="34"/>
      <c r="W25" s="34"/>
      <c r="X25" s="34"/>
      <c r="Y25" s="34"/>
      <c r="Z25" s="34"/>
      <c r="AA25" s="34"/>
      <c r="AB25" s="34"/>
      <c r="AC25" s="34"/>
      <c r="AD25" s="34"/>
      <c r="AE25" s="34"/>
    </row>
    <row r="26" spans="1:31" s="2" customFormat="1" ht="18" customHeight="1">
      <c r="A26" s="34"/>
      <c r="B26" s="39"/>
      <c r="C26" s="34"/>
      <c r="D26" s="34"/>
      <c r="E26" s="110" t="s">
        <v>36</v>
      </c>
      <c r="F26" s="34"/>
      <c r="G26" s="34"/>
      <c r="H26" s="34"/>
      <c r="I26" s="120" t="s">
        <v>27</v>
      </c>
      <c r="J26" s="110" t="s">
        <v>1</v>
      </c>
      <c r="K26" s="34"/>
      <c r="L26" s="51"/>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34"/>
      <c r="J27" s="34"/>
      <c r="K27" s="34"/>
      <c r="L27" s="51"/>
      <c r="S27" s="34"/>
      <c r="T27" s="34"/>
      <c r="U27" s="34"/>
      <c r="V27" s="34"/>
      <c r="W27" s="34"/>
      <c r="X27" s="34"/>
      <c r="Y27" s="34"/>
      <c r="Z27" s="34"/>
      <c r="AA27" s="34"/>
      <c r="AB27" s="34"/>
      <c r="AC27" s="34"/>
      <c r="AD27" s="34"/>
      <c r="AE27" s="34"/>
    </row>
    <row r="28" spans="1:31" s="2" customFormat="1" ht="12" customHeight="1">
      <c r="A28" s="34"/>
      <c r="B28" s="39"/>
      <c r="C28" s="34"/>
      <c r="D28" s="120" t="s">
        <v>37</v>
      </c>
      <c r="E28" s="34"/>
      <c r="F28" s="34"/>
      <c r="G28" s="34"/>
      <c r="H28" s="34"/>
      <c r="I28" s="34"/>
      <c r="J28" s="34"/>
      <c r="K28" s="34"/>
      <c r="L28" s="51"/>
      <c r="S28" s="34"/>
      <c r="T28" s="34"/>
      <c r="U28" s="34"/>
      <c r="V28" s="34"/>
      <c r="W28" s="34"/>
      <c r="X28" s="34"/>
      <c r="Y28" s="34"/>
      <c r="Z28" s="34"/>
      <c r="AA28" s="34"/>
      <c r="AB28" s="34"/>
      <c r="AC28" s="34"/>
      <c r="AD28" s="34"/>
      <c r="AE28" s="34"/>
    </row>
    <row r="29" spans="1:31" s="8" customFormat="1" ht="71.25" customHeight="1">
      <c r="A29" s="122"/>
      <c r="B29" s="123"/>
      <c r="C29" s="122"/>
      <c r="D29" s="122"/>
      <c r="E29" s="332" t="s">
        <v>38</v>
      </c>
      <c r="F29" s="332"/>
      <c r="G29" s="332"/>
      <c r="H29" s="332"/>
      <c r="I29" s="122"/>
      <c r="J29" s="122"/>
      <c r="K29" s="122"/>
      <c r="L29" s="124"/>
      <c r="S29" s="122"/>
      <c r="T29" s="122"/>
      <c r="U29" s="122"/>
      <c r="V29" s="122"/>
      <c r="W29" s="122"/>
      <c r="X29" s="122"/>
      <c r="Y29" s="122"/>
      <c r="Z29" s="122"/>
      <c r="AA29" s="122"/>
      <c r="AB29" s="122"/>
      <c r="AC29" s="122"/>
      <c r="AD29" s="122"/>
      <c r="AE29" s="122"/>
    </row>
    <row r="30" spans="1:31" s="2" customFormat="1" ht="6.95" customHeight="1">
      <c r="A30" s="34"/>
      <c r="B30" s="39"/>
      <c r="C30" s="34"/>
      <c r="D30" s="34"/>
      <c r="E30" s="34"/>
      <c r="F30" s="34"/>
      <c r="G30" s="34"/>
      <c r="H30" s="34"/>
      <c r="I30" s="34"/>
      <c r="J30" s="34"/>
      <c r="K30" s="34"/>
      <c r="L30" s="51"/>
      <c r="S30" s="34"/>
      <c r="T30" s="34"/>
      <c r="U30" s="34"/>
      <c r="V30" s="34"/>
      <c r="W30" s="34"/>
      <c r="X30" s="34"/>
      <c r="Y30" s="34"/>
      <c r="Z30" s="34"/>
      <c r="AA30" s="34"/>
      <c r="AB30" s="34"/>
      <c r="AC30" s="34"/>
      <c r="AD30" s="34"/>
      <c r="AE30" s="34"/>
    </row>
    <row r="31" spans="1:31" s="2" customFormat="1" ht="6.95" customHeight="1">
      <c r="A31" s="34"/>
      <c r="B31" s="39"/>
      <c r="C31" s="34"/>
      <c r="D31" s="125"/>
      <c r="E31" s="125"/>
      <c r="F31" s="125"/>
      <c r="G31" s="125"/>
      <c r="H31" s="125"/>
      <c r="I31" s="125"/>
      <c r="J31" s="125"/>
      <c r="K31" s="125"/>
      <c r="L31" s="51"/>
      <c r="S31" s="34"/>
      <c r="T31" s="34"/>
      <c r="U31" s="34"/>
      <c r="V31" s="34"/>
      <c r="W31" s="34"/>
      <c r="X31" s="34"/>
      <c r="Y31" s="34"/>
      <c r="Z31" s="34"/>
      <c r="AA31" s="34"/>
      <c r="AB31" s="34"/>
      <c r="AC31" s="34"/>
      <c r="AD31" s="34"/>
      <c r="AE31" s="34"/>
    </row>
    <row r="32" spans="1:31" s="2" customFormat="1" ht="25.35" customHeight="1">
      <c r="A32" s="34"/>
      <c r="B32" s="39"/>
      <c r="C32" s="34"/>
      <c r="D32" s="126" t="s">
        <v>39</v>
      </c>
      <c r="E32" s="34"/>
      <c r="F32" s="34"/>
      <c r="G32" s="34"/>
      <c r="H32" s="34"/>
      <c r="I32" s="34"/>
      <c r="J32" s="127">
        <f>ROUND(J123, 2)</f>
        <v>0</v>
      </c>
      <c r="K32" s="34"/>
      <c r="L32" s="51"/>
      <c r="S32" s="34"/>
      <c r="T32" s="34"/>
      <c r="U32" s="34"/>
      <c r="V32" s="34"/>
      <c r="W32" s="34"/>
      <c r="X32" s="34"/>
      <c r="Y32" s="34"/>
      <c r="Z32" s="34"/>
      <c r="AA32" s="34"/>
      <c r="AB32" s="34"/>
      <c r="AC32" s="34"/>
      <c r="AD32" s="34"/>
      <c r="AE32" s="34"/>
    </row>
    <row r="33" spans="1:31" s="2" customFormat="1" ht="6.95" customHeight="1">
      <c r="A33" s="34"/>
      <c r="B33" s="39"/>
      <c r="C33" s="34"/>
      <c r="D33" s="125"/>
      <c r="E33" s="125"/>
      <c r="F33" s="125"/>
      <c r="G33" s="125"/>
      <c r="H33" s="125"/>
      <c r="I33" s="125"/>
      <c r="J33" s="125"/>
      <c r="K33" s="125"/>
      <c r="L33" s="51"/>
      <c r="S33" s="34"/>
      <c r="T33" s="34"/>
      <c r="U33" s="34"/>
      <c r="V33" s="34"/>
      <c r="W33" s="34"/>
      <c r="X33" s="34"/>
      <c r="Y33" s="34"/>
      <c r="Z33" s="34"/>
      <c r="AA33" s="34"/>
      <c r="AB33" s="34"/>
      <c r="AC33" s="34"/>
      <c r="AD33" s="34"/>
      <c r="AE33" s="34"/>
    </row>
    <row r="34" spans="1:31" s="2" customFormat="1" ht="14.45" customHeight="1">
      <c r="A34" s="34"/>
      <c r="B34" s="39"/>
      <c r="C34" s="34"/>
      <c r="D34" s="34"/>
      <c r="E34" s="34"/>
      <c r="F34" s="128" t="s">
        <v>41</v>
      </c>
      <c r="G34" s="34"/>
      <c r="H34" s="34"/>
      <c r="I34" s="128" t="s">
        <v>40</v>
      </c>
      <c r="J34" s="128" t="s">
        <v>42</v>
      </c>
      <c r="K34" s="34"/>
      <c r="L34" s="51"/>
      <c r="S34" s="34"/>
      <c r="T34" s="34"/>
      <c r="U34" s="34"/>
      <c r="V34" s="34"/>
      <c r="W34" s="34"/>
      <c r="X34" s="34"/>
      <c r="Y34" s="34"/>
      <c r="Z34" s="34"/>
      <c r="AA34" s="34"/>
      <c r="AB34" s="34"/>
      <c r="AC34" s="34"/>
      <c r="AD34" s="34"/>
      <c r="AE34" s="34"/>
    </row>
    <row r="35" spans="1:31" s="2" customFormat="1" ht="14.45" customHeight="1">
      <c r="A35" s="34"/>
      <c r="B35" s="39"/>
      <c r="C35" s="34"/>
      <c r="D35" s="129" t="s">
        <v>43</v>
      </c>
      <c r="E35" s="120" t="s">
        <v>44</v>
      </c>
      <c r="F35" s="130">
        <f>ROUND((SUM(BE123:BE183)),  2)</f>
        <v>0</v>
      </c>
      <c r="G35" s="34"/>
      <c r="H35" s="34"/>
      <c r="I35" s="131">
        <v>0.21</v>
      </c>
      <c r="J35" s="130">
        <f>ROUND(((SUM(BE123:BE183))*I35),  2)</f>
        <v>0</v>
      </c>
      <c r="K35" s="34"/>
      <c r="L35" s="51"/>
      <c r="S35" s="34"/>
      <c r="T35" s="34"/>
      <c r="U35" s="34"/>
      <c r="V35" s="34"/>
      <c r="W35" s="34"/>
      <c r="X35" s="34"/>
      <c r="Y35" s="34"/>
      <c r="Z35" s="34"/>
      <c r="AA35" s="34"/>
      <c r="AB35" s="34"/>
      <c r="AC35" s="34"/>
      <c r="AD35" s="34"/>
      <c r="AE35" s="34"/>
    </row>
    <row r="36" spans="1:31" s="2" customFormat="1" ht="14.45" customHeight="1">
      <c r="A36" s="34"/>
      <c r="B36" s="39"/>
      <c r="C36" s="34"/>
      <c r="D36" s="34"/>
      <c r="E36" s="120" t="s">
        <v>45</v>
      </c>
      <c r="F36" s="130">
        <f>ROUND((SUM(BF123:BF183)),  2)</f>
        <v>0</v>
      </c>
      <c r="G36" s="34"/>
      <c r="H36" s="34"/>
      <c r="I36" s="131">
        <v>0.15</v>
      </c>
      <c r="J36" s="130">
        <f>ROUND(((SUM(BF123:BF183))*I36),  2)</f>
        <v>0</v>
      </c>
      <c r="K36" s="34"/>
      <c r="L36" s="51"/>
      <c r="S36" s="34"/>
      <c r="T36" s="34"/>
      <c r="U36" s="34"/>
      <c r="V36" s="34"/>
      <c r="W36" s="34"/>
      <c r="X36" s="34"/>
      <c r="Y36" s="34"/>
      <c r="Z36" s="34"/>
      <c r="AA36" s="34"/>
      <c r="AB36" s="34"/>
      <c r="AC36" s="34"/>
      <c r="AD36" s="34"/>
      <c r="AE36" s="34"/>
    </row>
    <row r="37" spans="1:31" s="2" customFormat="1" ht="14.45" hidden="1" customHeight="1">
      <c r="A37" s="34"/>
      <c r="B37" s="39"/>
      <c r="C37" s="34"/>
      <c r="D37" s="34"/>
      <c r="E37" s="120" t="s">
        <v>46</v>
      </c>
      <c r="F37" s="130">
        <f>ROUND((SUM(BG123:BG183)),  2)</f>
        <v>0</v>
      </c>
      <c r="G37" s="34"/>
      <c r="H37" s="34"/>
      <c r="I37" s="131">
        <v>0.21</v>
      </c>
      <c r="J37" s="130">
        <f>0</f>
        <v>0</v>
      </c>
      <c r="K37" s="34"/>
      <c r="L37" s="51"/>
      <c r="S37" s="34"/>
      <c r="T37" s="34"/>
      <c r="U37" s="34"/>
      <c r="V37" s="34"/>
      <c r="W37" s="34"/>
      <c r="X37" s="34"/>
      <c r="Y37" s="34"/>
      <c r="Z37" s="34"/>
      <c r="AA37" s="34"/>
      <c r="AB37" s="34"/>
      <c r="AC37" s="34"/>
      <c r="AD37" s="34"/>
      <c r="AE37" s="34"/>
    </row>
    <row r="38" spans="1:31" s="2" customFormat="1" ht="14.45" hidden="1" customHeight="1">
      <c r="A38" s="34"/>
      <c r="B38" s="39"/>
      <c r="C38" s="34"/>
      <c r="D38" s="34"/>
      <c r="E38" s="120" t="s">
        <v>47</v>
      </c>
      <c r="F38" s="130">
        <f>ROUND((SUM(BH123:BH183)),  2)</f>
        <v>0</v>
      </c>
      <c r="G38" s="34"/>
      <c r="H38" s="34"/>
      <c r="I38" s="131">
        <v>0.15</v>
      </c>
      <c r="J38" s="130">
        <f>0</f>
        <v>0</v>
      </c>
      <c r="K38" s="34"/>
      <c r="L38" s="51"/>
      <c r="S38" s="34"/>
      <c r="T38" s="34"/>
      <c r="U38" s="34"/>
      <c r="V38" s="34"/>
      <c r="W38" s="34"/>
      <c r="X38" s="34"/>
      <c r="Y38" s="34"/>
      <c r="Z38" s="34"/>
      <c r="AA38" s="34"/>
      <c r="AB38" s="34"/>
      <c r="AC38" s="34"/>
      <c r="AD38" s="34"/>
      <c r="AE38" s="34"/>
    </row>
    <row r="39" spans="1:31" s="2" customFormat="1" ht="14.45" hidden="1" customHeight="1">
      <c r="A39" s="34"/>
      <c r="B39" s="39"/>
      <c r="C39" s="34"/>
      <c r="D39" s="34"/>
      <c r="E39" s="120" t="s">
        <v>48</v>
      </c>
      <c r="F39" s="130">
        <f>ROUND((SUM(BI123:BI183)),  2)</f>
        <v>0</v>
      </c>
      <c r="G39" s="34"/>
      <c r="H39" s="34"/>
      <c r="I39" s="131">
        <v>0</v>
      </c>
      <c r="J39" s="130">
        <f>0</f>
        <v>0</v>
      </c>
      <c r="K39" s="34"/>
      <c r="L39" s="51"/>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2" customFormat="1" ht="25.35" customHeight="1">
      <c r="A41" s="34"/>
      <c r="B41" s="39"/>
      <c r="C41" s="132"/>
      <c r="D41" s="133" t="s">
        <v>49</v>
      </c>
      <c r="E41" s="134"/>
      <c r="F41" s="134"/>
      <c r="G41" s="135" t="s">
        <v>50</v>
      </c>
      <c r="H41" s="136" t="s">
        <v>51</v>
      </c>
      <c r="I41" s="134"/>
      <c r="J41" s="137">
        <f>SUM(J32:J39)</f>
        <v>0</v>
      </c>
      <c r="K41" s="138"/>
      <c r="L41" s="51"/>
      <c r="S41" s="34"/>
      <c r="T41" s="34"/>
      <c r="U41" s="34"/>
      <c r="V41" s="34"/>
      <c r="W41" s="34"/>
      <c r="X41" s="34"/>
      <c r="Y41" s="34"/>
      <c r="Z41" s="34"/>
      <c r="AA41" s="34"/>
      <c r="AB41" s="34"/>
      <c r="AC41" s="34"/>
      <c r="AD41" s="34"/>
      <c r="AE41" s="34"/>
    </row>
    <row r="42" spans="1:31" s="2" customFormat="1" ht="14.4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1:31" s="1" customFormat="1" ht="14.45" customHeight="1">
      <c r="B43" s="20"/>
      <c r="L43" s="20"/>
    </row>
    <row r="44" spans="1:31" s="1" customFormat="1" ht="14.45" customHeight="1">
      <c r="B44" s="20"/>
      <c r="L44" s="20"/>
    </row>
    <row r="45" spans="1:31" s="1" customFormat="1" ht="14.45" customHeight="1">
      <c r="B45" s="20"/>
      <c r="L45" s="20"/>
    </row>
    <row r="46" spans="1:31" s="1" customFormat="1" ht="14.45" customHeight="1">
      <c r="B46" s="20"/>
      <c r="L46" s="20"/>
    </row>
    <row r="47" spans="1:31" s="1" customFormat="1" ht="14.45" customHeight="1">
      <c r="B47" s="20"/>
      <c r="L47" s="20"/>
    </row>
    <row r="48" spans="1:31" s="1" customFormat="1" ht="14.45" customHeight="1">
      <c r="B48" s="20"/>
      <c r="L48" s="20"/>
    </row>
    <row r="49" spans="1:31" s="1" customFormat="1" ht="14.45" customHeight="1">
      <c r="B49" s="20"/>
      <c r="L49" s="20"/>
    </row>
    <row r="50" spans="1:31" s="2" customFormat="1" ht="14.45" customHeight="1">
      <c r="B50" s="51"/>
      <c r="D50" s="139" t="s">
        <v>52</v>
      </c>
      <c r="E50" s="140"/>
      <c r="F50" s="140"/>
      <c r="G50" s="139" t="s">
        <v>53</v>
      </c>
      <c r="H50" s="140"/>
      <c r="I50" s="140"/>
      <c r="J50" s="140"/>
      <c r="K50" s="140"/>
      <c r="L50" s="51"/>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4"/>
      <c r="B61" s="39"/>
      <c r="C61" s="34"/>
      <c r="D61" s="141" t="s">
        <v>54</v>
      </c>
      <c r="E61" s="142"/>
      <c r="F61" s="143" t="s">
        <v>55</v>
      </c>
      <c r="G61" s="141" t="s">
        <v>54</v>
      </c>
      <c r="H61" s="142"/>
      <c r="I61" s="142"/>
      <c r="J61" s="144" t="s">
        <v>55</v>
      </c>
      <c r="K61" s="142"/>
      <c r="L61" s="51"/>
      <c r="S61" s="34"/>
      <c r="T61" s="34"/>
      <c r="U61" s="34"/>
      <c r="V61" s="34"/>
      <c r="W61" s="34"/>
      <c r="X61" s="34"/>
      <c r="Y61" s="34"/>
      <c r="Z61" s="34"/>
      <c r="AA61" s="34"/>
      <c r="AB61" s="34"/>
      <c r="AC61" s="34"/>
      <c r="AD61" s="34"/>
      <c r="AE61" s="34"/>
    </row>
    <row r="62" spans="1:31" ht="11.25">
      <c r="B62" s="20"/>
      <c r="L62" s="20"/>
    </row>
    <row r="63" spans="1:31" ht="11.25">
      <c r="B63" s="20"/>
      <c r="L63" s="20"/>
    </row>
    <row r="64" spans="1:31" ht="11.25">
      <c r="B64" s="20"/>
      <c r="L64" s="20"/>
    </row>
    <row r="65" spans="1:31" s="2" customFormat="1" ht="12.75">
      <c r="A65" s="34"/>
      <c r="B65" s="39"/>
      <c r="C65" s="34"/>
      <c r="D65" s="139" t="s">
        <v>56</v>
      </c>
      <c r="E65" s="145"/>
      <c r="F65" s="145"/>
      <c r="G65" s="139" t="s">
        <v>57</v>
      </c>
      <c r="H65" s="145"/>
      <c r="I65" s="145"/>
      <c r="J65" s="145"/>
      <c r="K65" s="145"/>
      <c r="L65" s="51"/>
      <c r="S65" s="34"/>
      <c r="T65" s="34"/>
      <c r="U65" s="34"/>
      <c r="V65" s="34"/>
      <c r="W65" s="34"/>
      <c r="X65" s="34"/>
      <c r="Y65" s="34"/>
      <c r="Z65" s="34"/>
      <c r="AA65" s="34"/>
      <c r="AB65" s="34"/>
      <c r="AC65" s="34"/>
      <c r="AD65" s="34"/>
      <c r="AE65" s="34"/>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4"/>
      <c r="B76" s="39"/>
      <c r="C76" s="34"/>
      <c r="D76" s="141" t="s">
        <v>54</v>
      </c>
      <c r="E76" s="142"/>
      <c r="F76" s="143" t="s">
        <v>55</v>
      </c>
      <c r="G76" s="141" t="s">
        <v>54</v>
      </c>
      <c r="H76" s="142"/>
      <c r="I76" s="142"/>
      <c r="J76" s="144" t="s">
        <v>55</v>
      </c>
      <c r="K76" s="142"/>
      <c r="L76" s="51"/>
      <c r="S76" s="34"/>
      <c r="T76" s="34"/>
      <c r="U76" s="34"/>
      <c r="V76" s="34"/>
      <c r="W76" s="34"/>
      <c r="X76" s="34"/>
      <c r="Y76" s="34"/>
      <c r="Z76" s="34"/>
      <c r="AA76" s="34"/>
      <c r="AB76" s="34"/>
      <c r="AC76" s="34"/>
      <c r="AD76" s="34"/>
      <c r="AE76" s="34"/>
    </row>
    <row r="77" spans="1:31" s="2" customFormat="1" ht="14.45" customHeight="1">
      <c r="A77" s="34"/>
      <c r="B77" s="146"/>
      <c r="C77" s="147"/>
      <c r="D77" s="147"/>
      <c r="E77" s="147"/>
      <c r="F77" s="147"/>
      <c r="G77" s="147"/>
      <c r="H77" s="147"/>
      <c r="I77" s="147"/>
      <c r="J77" s="147"/>
      <c r="K77" s="147"/>
      <c r="L77" s="51"/>
      <c r="S77" s="34"/>
      <c r="T77" s="34"/>
      <c r="U77" s="34"/>
      <c r="V77" s="34"/>
      <c r="W77" s="34"/>
      <c r="X77" s="34"/>
      <c r="Y77" s="34"/>
      <c r="Z77" s="34"/>
      <c r="AA77" s="34"/>
      <c r="AB77" s="34"/>
      <c r="AC77" s="34"/>
      <c r="AD77" s="34"/>
      <c r="AE77" s="34"/>
    </row>
    <row r="81" spans="1:31" s="2" customFormat="1" ht="6.95" customHeight="1">
      <c r="A81" s="34"/>
      <c r="B81" s="148"/>
      <c r="C81" s="149"/>
      <c r="D81" s="149"/>
      <c r="E81" s="149"/>
      <c r="F81" s="149"/>
      <c r="G81" s="149"/>
      <c r="H81" s="149"/>
      <c r="I81" s="149"/>
      <c r="J81" s="149"/>
      <c r="K81" s="149"/>
      <c r="L81" s="51"/>
      <c r="S81" s="34"/>
      <c r="T81" s="34"/>
      <c r="U81" s="34"/>
      <c r="V81" s="34"/>
      <c r="W81" s="34"/>
      <c r="X81" s="34"/>
      <c r="Y81" s="34"/>
      <c r="Z81" s="34"/>
      <c r="AA81" s="34"/>
      <c r="AB81" s="34"/>
      <c r="AC81" s="34"/>
      <c r="AD81" s="34"/>
      <c r="AE81" s="34"/>
    </row>
    <row r="82" spans="1:31" s="2" customFormat="1" ht="24.95" customHeight="1">
      <c r="A82" s="34"/>
      <c r="B82" s="35"/>
      <c r="C82" s="23" t="s">
        <v>157</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33" t="str">
        <f>E7</f>
        <v>Příprava Území-Lokalita Petra Cingra ve Starém Bohumíně</v>
      </c>
      <c r="F85" s="334"/>
      <c r="G85" s="334"/>
      <c r="H85" s="334"/>
      <c r="I85" s="36"/>
      <c r="J85" s="36"/>
      <c r="K85" s="36"/>
      <c r="L85" s="51"/>
      <c r="S85" s="34"/>
      <c r="T85" s="34"/>
      <c r="U85" s="34"/>
      <c r="V85" s="34"/>
      <c r="W85" s="34"/>
      <c r="X85" s="34"/>
      <c r="Y85" s="34"/>
      <c r="Z85" s="34"/>
      <c r="AA85" s="34"/>
      <c r="AB85" s="34"/>
      <c r="AC85" s="34"/>
      <c r="AD85" s="34"/>
      <c r="AE85" s="34"/>
    </row>
    <row r="86" spans="1:31" s="1" customFormat="1" ht="12" customHeight="1">
      <c r="B86" s="21"/>
      <c r="C86" s="29" t="s">
        <v>153</v>
      </c>
      <c r="D86" s="22"/>
      <c r="E86" s="22"/>
      <c r="F86" s="22"/>
      <c r="G86" s="22"/>
      <c r="H86" s="22"/>
      <c r="I86" s="22"/>
      <c r="J86" s="22"/>
      <c r="K86" s="22"/>
      <c r="L86" s="20"/>
    </row>
    <row r="87" spans="1:31" s="2" customFormat="1" ht="16.5" customHeight="1">
      <c r="A87" s="34"/>
      <c r="B87" s="35"/>
      <c r="C87" s="36"/>
      <c r="D87" s="36"/>
      <c r="E87" s="333" t="s">
        <v>154</v>
      </c>
      <c r="F87" s="335"/>
      <c r="G87" s="335"/>
      <c r="H87" s="335"/>
      <c r="I87" s="36"/>
      <c r="J87" s="36"/>
      <c r="K87" s="36"/>
      <c r="L87" s="51"/>
      <c r="S87" s="34"/>
      <c r="T87" s="34"/>
      <c r="U87" s="34"/>
      <c r="V87" s="34"/>
      <c r="W87" s="34"/>
      <c r="X87" s="34"/>
      <c r="Y87" s="34"/>
      <c r="Z87" s="34"/>
      <c r="AA87" s="34"/>
      <c r="AB87" s="34"/>
      <c r="AC87" s="34"/>
      <c r="AD87" s="34"/>
      <c r="AE87" s="34"/>
    </row>
    <row r="88" spans="1:31" s="2" customFormat="1" ht="12" customHeight="1">
      <c r="A88" s="34"/>
      <c r="B88" s="35"/>
      <c r="C88" s="29" t="s">
        <v>155</v>
      </c>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6.5" customHeight="1">
      <c r="A89" s="34"/>
      <c r="B89" s="35"/>
      <c r="C89" s="36"/>
      <c r="D89" s="36"/>
      <c r="E89" s="286" t="str">
        <f>E11</f>
        <v>32 - Retenční nádrž</v>
      </c>
      <c r="F89" s="335"/>
      <c r="G89" s="335"/>
      <c r="H89" s="335"/>
      <c r="I89" s="36"/>
      <c r="J89" s="36"/>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2" customHeight="1">
      <c r="A91" s="34"/>
      <c r="B91" s="35"/>
      <c r="C91" s="29" t="s">
        <v>20</v>
      </c>
      <c r="D91" s="36"/>
      <c r="E91" s="36"/>
      <c r="F91" s="27" t="str">
        <f>F14</f>
        <v xml:space="preserve"> </v>
      </c>
      <c r="G91" s="36"/>
      <c r="H91" s="36"/>
      <c r="I91" s="29" t="s">
        <v>22</v>
      </c>
      <c r="J91" s="66" t="str">
        <f>IF(J14="","",J14)</f>
        <v>4. 5. 2021</v>
      </c>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15.2" customHeight="1">
      <c r="A93" s="34"/>
      <c r="B93" s="35"/>
      <c r="C93" s="29" t="s">
        <v>24</v>
      </c>
      <c r="D93" s="36"/>
      <c r="E93" s="36"/>
      <c r="F93" s="27" t="str">
        <f>E17</f>
        <v>Město Bohumín</v>
      </c>
      <c r="G93" s="36"/>
      <c r="H93" s="36"/>
      <c r="I93" s="29" t="s">
        <v>30</v>
      </c>
      <c r="J93" s="32" t="str">
        <f>E23</f>
        <v>SPAN s. r. o.</v>
      </c>
      <c r="K93" s="36"/>
      <c r="L93" s="51"/>
      <c r="S93" s="34"/>
      <c r="T93" s="34"/>
      <c r="U93" s="34"/>
      <c r="V93" s="34"/>
      <c r="W93" s="34"/>
      <c r="X93" s="34"/>
      <c r="Y93" s="34"/>
      <c r="Z93" s="34"/>
      <c r="AA93" s="34"/>
      <c r="AB93" s="34"/>
      <c r="AC93" s="34"/>
      <c r="AD93" s="34"/>
      <c r="AE93" s="34"/>
    </row>
    <row r="94" spans="1:31" s="2" customFormat="1" ht="15.2" customHeight="1">
      <c r="A94" s="34"/>
      <c r="B94" s="35"/>
      <c r="C94" s="29" t="s">
        <v>28</v>
      </c>
      <c r="D94" s="36"/>
      <c r="E94" s="36"/>
      <c r="F94" s="27" t="str">
        <f>IF(E20="","",E20)</f>
        <v>Vyplň údaj</v>
      </c>
      <c r="G94" s="36"/>
      <c r="H94" s="36"/>
      <c r="I94" s="29" t="s">
        <v>34</v>
      </c>
      <c r="J94" s="32" t="str">
        <f>E26</f>
        <v>Ladislav Pekárek</v>
      </c>
      <c r="K94" s="36"/>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31" s="2" customFormat="1" ht="29.25" customHeight="1">
      <c r="A96" s="34"/>
      <c r="B96" s="35"/>
      <c r="C96" s="150" t="s">
        <v>158</v>
      </c>
      <c r="D96" s="151"/>
      <c r="E96" s="151"/>
      <c r="F96" s="151"/>
      <c r="G96" s="151"/>
      <c r="H96" s="151"/>
      <c r="I96" s="151"/>
      <c r="J96" s="152" t="s">
        <v>159</v>
      </c>
      <c r="K96" s="151"/>
      <c r="L96" s="51"/>
      <c r="S96" s="34"/>
      <c r="T96" s="34"/>
      <c r="U96" s="34"/>
      <c r="V96" s="34"/>
      <c r="W96" s="34"/>
      <c r="X96" s="34"/>
      <c r="Y96" s="34"/>
      <c r="Z96" s="34"/>
      <c r="AA96" s="34"/>
      <c r="AB96" s="34"/>
      <c r="AC96" s="34"/>
      <c r="AD96" s="34"/>
      <c r="AE96" s="34"/>
    </row>
    <row r="97" spans="1:47"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47" s="2" customFormat="1" ht="22.9" customHeight="1">
      <c r="A98" s="34"/>
      <c r="B98" s="35"/>
      <c r="C98" s="153" t="s">
        <v>160</v>
      </c>
      <c r="D98" s="36"/>
      <c r="E98" s="36"/>
      <c r="F98" s="36"/>
      <c r="G98" s="36"/>
      <c r="H98" s="36"/>
      <c r="I98" s="36"/>
      <c r="J98" s="84">
        <f>J123</f>
        <v>0</v>
      </c>
      <c r="K98" s="36"/>
      <c r="L98" s="51"/>
      <c r="S98" s="34"/>
      <c r="T98" s="34"/>
      <c r="U98" s="34"/>
      <c r="V98" s="34"/>
      <c r="W98" s="34"/>
      <c r="X98" s="34"/>
      <c r="Y98" s="34"/>
      <c r="Z98" s="34"/>
      <c r="AA98" s="34"/>
      <c r="AB98" s="34"/>
      <c r="AC98" s="34"/>
      <c r="AD98" s="34"/>
      <c r="AE98" s="34"/>
      <c r="AU98" s="17" t="s">
        <v>161</v>
      </c>
    </row>
    <row r="99" spans="1:47" s="9" customFormat="1" ht="24.95" customHeight="1">
      <c r="B99" s="154"/>
      <c r="C99" s="155"/>
      <c r="D99" s="156" t="s">
        <v>162</v>
      </c>
      <c r="E99" s="157"/>
      <c r="F99" s="157"/>
      <c r="G99" s="157"/>
      <c r="H99" s="157"/>
      <c r="I99" s="157"/>
      <c r="J99" s="158">
        <f>J124</f>
        <v>0</v>
      </c>
      <c r="K99" s="155"/>
      <c r="L99" s="159"/>
    </row>
    <row r="100" spans="1:47" s="9" customFormat="1" ht="24.95" customHeight="1">
      <c r="B100" s="154"/>
      <c r="C100" s="155"/>
      <c r="D100" s="156" t="s">
        <v>164</v>
      </c>
      <c r="E100" s="157"/>
      <c r="F100" s="157"/>
      <c r="G100" s="157"/>
      <c r="H100" s="157"/>
      <c r="I100" s="157"/>
      <c r="J100" s="158">
        <f>J160</f>
        <v>0</v>
      </c>
      <c r="K100" s="155"/>
      <c r="L100" s="159"/>
    </row>
    <row r="101" spans="1:47" s="9" customFormat="1" ht="24.95" customHeight="1">
      <c r="B101" s="154"/>
      <c r="C101" s="155"/>
      <c r="D101" s="156" t="s">
        <v>166</v>
      </c>
      <c r="E101" s="157"/>
      <c r="F101" s="157"/>
      <c r="G101" s="157"/>
      <c r="H101" s="157"/>
      <c r="I101" s="157"/>
      <c r="J101" s="158">
        <f>J181</f>
        <v>0</v>
      </c>
      <c r="K101" s="155"/>
      <c r="L101" s="159"/>
    </row>
    <row r="102" spans="1:47" s="2" customFormat="1" ht="21.75" customHeight="1">
      <c r="A102" s="34"/>
      <c r="B102" s="35"/>
      <c r="C102" s="36"/>
      <c r="D102" s="36"/>
      <c r="E102" s="36"/>
      <c r="F102" s="36"/>
      <c r="G102" s="36"/>
      <c r="H102" s="36"/>
      <c r="I102" s="36"/>
      <c r="J102" s="36"/>
      <c r="K102" s="36"/>
      <c r="L102" s="51"/>
      <c r="S102" s="34"/>
      <c r="T102" s="34"/>
      <c r="U102" s="34"/>
      <c r="V102" s="34"/>
      <c r="W102" s="34"/>
      <c r="X102" s="34"/>
      <c r="Y102" s="34"/>
      <c r="Z102" s="34"/>
      <c r="AA102" s="34"/>
      <c r="AB102" s="34"/>
      <c r="AC102" s="34"/>
      <c r="AD102" s="34"/>
      <c r="AE102" s="34"/>
    </row>
    <row r="103" spans="1:47" s="2" customFormat="1" ht="6.95" customHeight="1">
      <c r="A103" s="34"/>
      <c r="B103" s="54"/>
      <c r="C103" s="55"/>
      <c r="D103" s="55"/>
      <c r="E103" s="55"/>
      <c r="F103" s="55"/>
      <c r="G103" s="55"/>
      <c r="H103" s="55"/>
      <c r="I103" s="55"/>
      <c r="J103" s="55"/>
      <c r="K103" s="55"/>
      <c r="L103" s="51"/>
      <c r="S103" s="34"/>
      <c r="T103" s="34"/>
      <c r="U103" s="34"/>
      <c r="V103" s="34"/>
      <c r="W103" s="34"/>
      <c r="X103" s="34"/>
      <c r="Y103" s="34"/>
      <c r="Z103" s="34"/>
      <c r="AA103" s="34"/>
      <c r="AB103" s="34"/>
      <c r="AC103" s="34"/>
      <c r="AD103" s="34"/>
      <c r="AE103" s="34"/>
    </row>
    <row r="107" spans="1:47" s="2" customFormat="1" ht="6.95" customHeight="1">
      <c r="A107" s="34"/>
      <c r="B107" s="56"/>
      <c r="C107" s="57"/>
      <c r="D107" s="57"/>
      <c r="E107" s="57"/>
      <c r="F107" s="57"/>
      <c r="G107" s="57"/>
      <c r="H107" s="57"/>
      <c r="I107" s="57"/>
      <c r="J107" s="57"/>
      <c r="K107" s="57"/>
      <c r="L107" s="51"/>
      <c r="S107" s="34"/>
      <c r="T107" s="34"/>
      <c r="U107" s="34"/>
      <c r="V107" s="34"/>
      <c r="W107" s="34"/>
      <c r="X107" s="34"/>
      <c r="Y107" s="34"/>
      <c r="Z107" s="34"/>
      <c r="AA107" s="34"/>
      <c r="AB107" s="34"/>
      <c r="AC107" s="34"/>
      <c r="AD107" s="34"/>
      <c r="AE107" s="34"/>
    </row>
    <row r="108" spans="1:47" s="2" customFormat="1" ht="24.95" customHeight="1">
      <c r="A108" s="34"/>
      <c r="B108" s="35"/>
      <c r="C108" s="23" t="s">
        <v>168</v>
      </c>
      <c r="D108" s="36"/>
      <c r="E108" s="36"/>
      <c r="F108" s="36"/>
      <c r="G108" s="36"/>
      <c r="H108" s="36"/>
      <c r="I108" s="36"/>
      <c r="J108" s="36"/>
      <c r="K108" s="36"/>
      <c r="L108" s="51"/>
      <c r="S108" s="34"/>
      <c r="T108" s="34"/>
      <c r="U108" s="34"/>
      <c r="V108" s="34"/>
      <c r="W108" s="34"/>
      <c r="X108" s="34"/>
      <c r="Y108" s="34"/>
      <c r="Z108" s="34"/>
      <c r="AA108" s="34"/>
      <c r="AB108" s="34"/>
      <c r="AC108" s="34"/>
      <c r="AD108" s="34"/>
      <c r="AE108" s="34"/>
    </row>
    <row r="109" spans="1:47" s="2" customFormat="1" ht="6.95" customHeight="1">
      <c r="A109" s="34"/>
      <c r="B109" s="35"/>
      <c r="C109" s="36"/>
      <c r="D109" s="36"/>
      <c r="E109" s="36"/>
      <c r="F109" s="36"/>
      <c r="G109" s="36"/>
      <c r="H109" s="36"/>
      <c r="I109" s="36"/>
      <c r="J109" s="36"/>
      <c r="K109" s="36"/>
      <c r="L109" s="51"/>
      <c r="S109" s="34"/>
      <c r="T109" s="34"/>
      <c r="U109" s="34"/>
      <c r="V109" s="34"/>
      <c r="W109" s="34"/>
      <c r="X109" s="34"/>
      <c r="Y109" s="34"/>
      <c r="Z109" s="34"/>
      <c r="AA109" s="34"/>
      <c r="AB109" s="34"/>
      <c r="AC109" s="34"/>
      <c r="AD109" s="34"/>
      <c r="AE109" s="34"/>
    </row>
    <row r="110" spans="1:47" s="2" customFormat="1" ht="12" customHeight="1">
      <c r="A110" s="34"/>
      <c r="B110" s="35"/>
      <c r="C110" s="29" t="s">
        <v>16</v>
      </c>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47" s="2" customFormat="1" ht="16.5" customHeight="1">
      <c r="A111" s="34"/>
      <c r="B111" s="35"/>
      <c r="C111" s="36"/>
      <c r="D111" s="36"/>
      <c r="E111" s="333" t="str">
        <f>E7</f>
        <v>Příprava Území-Lokalita Petra Cingra ve Starém Bohumíně</v>
      </c>
      <c r="F111" s="334"/>
      <c r="G111" s="334"/>
      <c r="H111" s="334"/>
      <c r="I111" s="36"/>
      <c r="J111" s="36"/>
      <c r="K111" s="36"/>
      <c r="L111" s="51"/>
      <c r="S111" s="34"/>
      <c r="T111" s="34"/>
      <c r="U111" s="34"/>
      <c r="V111" s="34"/>
      <c r="W111" s="34"/>
      <c r="X111" s="34"/>
      <c r="Y111" s="34"/>
      <c r="Z111" s="34"/>
      <c r="AA111" s="34"/>
      <c r="AB111" s="34"/>
      <c r="AC111" s="34"/>
      <c r="AD111" s="34"/>
      <c r="AE111" s="34"/>
    </row>
    <row r="112" spans="1:47" s="1" customFormat="1" ht="12" customHeight="1">
      <c r="B112" s="21"/>
      <c r="C112" s="29" t="s">
        <v>153</v>
      </c>
      <c r="D112" s="22"/>
      <c r="E112" s="22"/>
      <c r="F112" s="22"/>
      <c r="G112" s="22"/>
      <c r="H112" s="22"/>
      <c r="I112" s="22"/>
      <c r="J112" s="22"/>
      <c r="K112" s="22"/>
      <c r="L112" s="20"/>
    </row>
    <row r="113" spans="1:65" s="2" customFormat="1" ht="16.5" customHeight="1">
      <c r="A113" s="34"/>
      <c r="B113" s="35"/>
      <c r="C113" s="36"/>
      <c r="D113" s="36"/>
      <c r="E113" s="333" t="s">
        <v>154</v>
      </c>
      <c r="F113" s="335"/>
      <c r="G113" s="335"/>
      <c r="H113" s="335"/>
      <c r="I113" s="36"/>
      <c r="J113" s="36"/>
      <c r="K113" s="36"/>
      <c r="L113" s="51"/>
      <c r="S113" s="34"/>
      <c r="T113" s="34"/>
      <c r="U113" s="34"/>
      <c r="V113" s="34"/>
      <c r="W113" s="34"/>
      <c r="X113" s="34"/>
      <c r="Y113" s="34"/>
      <c r="Z113" s="34"/>
      <c r="AA113" s="34"/>
      <c r="AB113" s="34"/>
      <c r="AC113" s="34"/>
      <c r="AD113" s="34"/>
      <c r="AE113" s="34"/>
    </row>
    <row r="114" spans="1:65" s="2" customFormat="1" ht="12" customHeight="1">
      <c r="A114" s="34"/>
      <c r="B114" s="35"/>
      <c r="C114" s="29" t="s">
        <v>155</v>
      </c>
      <c r="D114" s="36"/>
      <c r="E114" s="36"/>
      <c r="F114" s="36"/>
      <c r="G114" s="36"/>
      <c r="H114" s="36"/>
      <c r="I114" s="36"/>
      <c r="J114" s="36"/>
      <c r="K114" s="36"/>
      <c r="L114" s="51"/>
      <c r="S114" s="34"/>
      <c r="T114" s="34"/>
      <c r="U114" s="34"/>
      <c r="V114" s="34"/>
      <c r="W114" s="34"/>
      <c r="X114" s="34"/>
      <c r="Y114" s="34"/>
      <c r="Z114" s="34"/>
      <c r="AA114" s="34"/>
      <c r="AB114" s="34"/>
      <c r="AC114" s="34"/>
      <c r="AD114" s="34"/>
      <c r="AE114" s="34"/>
    </row>
    <row r="115" spans="1:65" s="2" customFormat="1" ht="16.5" customHeight="1">
      <c r="A115" s="34"/>
      <c r="B115" s="35"/>
      <c r="C115" s="36"/>
      <c r="D115" s="36"/>
      <c r="E115" s="286" t="str">
        <f>E11</f>
        <v>32 - Retenční nádrž</v>
      </c>
      <c r="F115" s="335"/>
      <c r="G115" s="335"/>
      <c r="H115" s="335"/>
      <c r="I115" s="36"/>
      <c r="J115" s="36"/>
      <c r="K115" s="36"/>
      <c r="L115" s="51"/>
      <c r="S115" s="34"/>
      <c r="T115" s="34"/>
      <c r="U115" s="34"/>
      <c r="V115" s="34"/>
      <c r="W115" s="34"/>
      <c r="X115" s="34"/>
      <c r="Y115" s="34"/>
      <c r="Z115" s="34"/>
      <c r="AA115" s="34"/>
      <c r="AB115" s="34"/>
      <c r="AC115" s="34"/>
      <c r="AD115" s="34"/>
      <c r="AE115" s="34"/>
    </row>
    <row r="116" spans="1:65" s="2" customFormat="1" ht="6.95" customHeight="1">
      <c r="A116" s="34"/>
      <c r="B116" s="35"/>
      <c r="C116" s="36"/>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65" s="2" customFormat="1" ht="12" customHeight="1">
      <c r="A117" s="34"/>
      <c r="B117" s="35"/>
      <c r="C117" s="29" t="s">
        <v>20</v>
      </c>
      <c r="D117" s="36"/>
      <c r="E117" s="36"/>
      <c r="F117" s="27" t="str">
        <f>F14</f>
        <v xml:space="preserve"> </v>
      </c>
      <c r="G117" s="36"/>
      <c r="H117" s="36"/>
      <c r="I117" s="29" t="s">
        <v>22</v>
      </c>
      <c r="J117" s="66" t="str">
        <f>IF(J14="","",J14)</f>
        <v>4. 5. 2021</v>
      </c>
      <c r="K117" s="36"/>
      <c r="L117" s="51"/>
      <c r="S117" s="34"/>
      <c r="T117" s="34"/>
      <c r="U117" s="34"/>
      <c r="V117" s="34"/>
      <c r="W117" s="34"/>
      <c r="X117" s="34"/>
      <c r="Y117" s="34"/>
      <c r="Z117" s="34"/>
      <c r="AA117" s="34"/>
      <c r="AB117" s="34"/>
      <c r="AC117" s="34"/>
      <c r="AD117" s="34"/>
      <c r="AE117" s="34"/>
    </row>
    <row r="118" spans="1:65" s="2" customFormat="1" ht="6.95" customHeight="1">
      <c r="A118" s="34"/>
      <c r="B118" s="35"/>
      <c r="C118" s="36"/>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65" s="2" customFormat="1" ht="15.2" customHeight="1">
      <c r="A119" s="34"/>
      <c r="B119" s="35"/>
      <c r="C119" s="29" t="s">
        <v>24</v>
      </c>
      <c r="D119" s="36"/>
      <c r="E119" s="36"/>
      <c r="F119" s="27" t="str">
        <f>E17</f>
        <v>Město Bohumín</v>
      </c>
      <c r="G119" s="36"/>
      <c r="H119" s="36"/>
      <c r="I119" s="29" t="s">
        <v>30</v>
      </c>
      <c r="J119" s="32" t="str">
        <f>E23</f>
        <v>SPAN s. r. o.</v>
      </c>
      <c r="K119" s="36"/>
      <c r="L119" s="51"/>
      <c r="S119" s="34"/>
      <c r="T119" s="34"/>
      <c r="U119" s="34"/>
      <c r="V119" s="34"/>
      <c r="W119" s="34"/>
      <c r="X119" s="34"/>
      <c r="Y119" s="34"/>
      <c r="Z119" s="34"/>
      <c r="AA119" s="34"/>
      <c r="AB119" s="34"/>
      <c r="AC119" s="34"/>
      <c r="AD119" s="34"/>
      <c r="AE119" s="34"/>
    </row>
    <row r="120" spans="1:65" s="2" customFormat="1" ht="15.2" customHeight="1">
      <c r="A120" s="34"/>
      <c r="B120" s="35"/>
      <c r="C120" s="29" t="s">
        <v>28</v>
      </c>
      <c r="D120" s="36"/>
      <c r="E120" s="36"/>
      <c r="F120" s="27" t="str">
        <f>IF(E20="","",E20)</f>
        <v>Vyplň údaj</v>
      </c>
      <c r="G120" s="36"/>
      <c r="H120" s="36"/>
      <c r="I120" s="29" t="s">
        <v>34</v>
      </c>
      <c r="J120" s="32" t="str">
        <f>E26</f>
        <v>Ladislav Pekárek</v>
      </c>
      <c r="K120" s="36"/>
      <c r="L120" s="51"/>
      <c r="S120" s="34"/>
      <c r="T120" s="34"/>
      <c r="U120" s="34"/>
      <c r="V120" s="34"/>
      <c r="W120" s="34"/>
      <c r="X120" s="34"/>
      <c r="Y120" s="34"/>
      <c r="Z120" s="34"/>
      <c r="AA120" s="34"/>
      <c r="AB120" s="34"/>
      <c r="AC120" s="34"/>
      <c r="AD120" s="34"/>
      <c r="AE120" s="34"/>
    </row>
    <row r="121" spans="1:65" s="2" customFormat="1" ht="10.35" customHeight="1">
      <c r="A121" s="34"/>
      <c r="B121" s="35"/>
      <c r="C121" s="36"/>
      <c r="D121" s="36"/>
      <c r="E121" s="36"/>
      <c r="F121" s="36"/>
      <c r="G121" s="36"/>
      <c r="H121" s="36"/>
      <c r="I121" s="36"/>
      <c r="J121" s="36"/>
      <c r="K121" s="36"/>
      <c r="L121" s="51"/>
      <c r="S121" s="34"/>
      <c r="T121" s="34"/>
      <c r="U121" s="34"/>
      <c r="V121" s="34"/>
      <c r="W121" s="34"/>
      <c r="X121" s="34"/>
      <c r="Y121" s="34"/>
      <c r="Z121" s="34"/>
      <c r="AA121" s="34"/>
      <c r="AB121" s="34"/>
      <c r="AC121" s="34"/>
      <c r="AD121" s="34"/>
      <c r="AE121" s="34"/>
    </row>
    <row r="122" spans="1:65" s="10" customFormat="1" ht="29.25" customHeight="1">
      <c r="A122" s="160"/>
      <c r="B122" s="161"/>
      <c r="C122" s="162" t="s">
        <v>169</v>
      </c>
      <c r="D122" s="163" t="s">
        <v>64</v>
      </c>
      <c r="E122" s="163" t="s">
        <v>60</v>
      </c>
      <c r="F122" s="163" t="s">
        <v>61</v>
      </c>
      <c r="G122" s="163" t="s">
        <v>170</v>
      </c>
      <c r="H122" s="163" t="s">
        <v>171</v>
      </c>
      <c r="I122" s="163" t="s">
        <v>172</v>
      </c>
      <c r="J122" s="163" t="s">
        <v>159</v>
      </c>
      <c r="K122" s="164" t="s">
        <v>173</v>
      </c>
      <c r="L122" s="165"/>
      <c r="M122" s="75" t="s">
        <v>1</v>
      </c>
      <c r="N122" s="76" t="s">
        <v>43</v>
      </c>
      <c r="O122" s="76" t="s">
        <v>174</v>
      </c>
      <c r="P122" s="76" t="s">
        <v>175</v>
      </c>
      <c r="Q122" s="76" t="s">
        <v>176</v>
      </c>
      <c r="R122" s="76" t="s">
        <v>177</v>
      </c>
      <c r="S122" s="76" t="s">
        <v>178</v>
      </c>
      <c r="T122" s="77" t="s">
        <v>179</v>
      </c>
      <c r="U122" s="160"/>
      <c r="V122" s="160"/>
      <c r="W122" s="160"/>
      <c r="X122" s="160"/>
      <c r="Y122" s="160"/>
      <c r="Z122" s="160"/>
      <c r="AA122" s="160"/>
      <c r="AB122" s="160"/>
      <c r="AC122" s="160"/>
      <c r="AD122" s="160"/>
      <c r="AE122" s="160"/>
    </row>
    <row r="123" spans="1:65" s="2" customFormat="1" ht="22.9" customHeight="1">
      <c r="A123" s="34"/>
      <c r="B123" s="35"/>
      <c r="C123" s="82" t="s">
        <v>180</v>
      </c>
      <c r="D123" s="36"/>
      <c r="E123" s="36"/>
      <c r="F123" s="36"/>
      <c r="G123" s="36"/>
      <c r="H123" s="36"/>
      <c r="I123" s="36"/>
      <c r="J123" s="166">
        <f>BK123</f>
        <v>0</v>
      </c>
      <c r="K123" s="36"/>
      <c r="L123" s="39"/>
      <c r="M123" s="78"/>
      <c r="N123" s="167"/>
      <c r="O123" s="79"/>
      <c r="P123" s="168">
        <f>P124+P160+P181</f>
        <v>0</v>
      </c>
      <c r="Q123" s="79"/>
      <c r="R123" s="168">
        <f>R124+R160+R181</f>
        <v>949.18135361999998</v>
      </c>
      <c r="S123" s="79"/>
      <c r="T123" s="169">
        <f>T124+T160+T181</f>
        <v>0</v>
      </c>
      <c r="U123" s="34"/>
      <c r="V123" s="34"/>
      <c r="W123" s="34"/>
      <c r="X123" s="34"/>
      <c r="Y123" s="34"/>
      <c r="Z123" s="34"/>
      <c r="AA123" s="34"/>
      <c r="AB123" s="34"/>
      <c r="AC123" s="34"/>
      <c r="AD123" s="34"/>
      <c r="AE123" s="34"/>
      <c r="AT123" s="17" t="s">
        <v>78</v>
      </c>
      <c r="AU123" s="17" t="s">
        <v>161</v>
      </c>
      <c r="BK123" s="170">
        <f>BK124+BK160+BK181</f>
        <v>0</v>
      </c>
    </row>
    <row r="124" spans="1:65" s="11" customFormat="1" ht="25.9" customHeight="1">
      <c r="B124" s="171"/>
      <c r="C124" s="172"/>
      <c r="D124" s="173" t="s">
        <v>78</v>
      </c>
      <c r="E124" s="174" t="s">
        <v>86</v>
      </c>
      <c r="F124" s="174" t="s">
        <v>181</v>
      </c>
      <c r="G124" s="172"/>
      <c r="H124" s="172"/>
      <c r="I124" s="175"/>
      <c r="J124" s="176">
        <f>BK124</f>
        <v>0</v>
      </c>
      <c r="K124" s="172"/>
      <c r="L124" s="177"/>
      <c r="M124" s="178"/>
      <c r="N124" s="179"/>
      <c r="O124" s="179"/>
      <c r="P124" s="180">
        <f>SUM(P125:P159)</f>
        <v>0</v>
      </c>
      <c r="Q124" s="179"/>
      <c r="R124" s="180">
        <f>SUM(R125:R159)</f>
        <v>0</v>
      </c>
      <c r="S124" s="179"/>
      <c r="T124" s="181">
        <f>SUM(T125:T159)</f>
        <v>0</v>
      </c>
      <c r="AR124" s="182" t="s">
        <v>86</v>
      </c>
      <c r="AT124" s="183" t="s">
        <v>78</v>
      </c>
      <c r="AU124" s="183" t="s">
        <v>79</v>
      </c>
      <c r="AY124" s="182" t="s">
        <v>182</v>
      </c>
      <c r="BK124" s="184">
        <f>SUM(BK125:BK159)</f>
        <v>0</v>
      </c>
    </row>
    <row r="125" spans="1:65" s="2" customFormat="1" ht="24.2" customHeight="1">
      <c r="A125" s="34"/>
      <c r="B125" s="35"/>
      <c r="C125" s="185" t="s">
        <v>86</v>
      </c>
      <c r="D125" s="185" t="s">
        <v>183</v>
      </c>
      <c r="E125" s="186" t="s">
        <v>644</v>
      </c>
      <c r="F125" s="187" t="s">
        <v>645</v>
      </c>
      <c r="G125" s="188" t="s">
        <v>142</v>
      </c>
      <c r="H125" s="189">
        <v>835.96699999999998</v>
      </c>
      <c r="I125" s="190"/>
      <c r="J125" s="191">
        <f>ROUND(I125*H125,2)</f>
        <v>0</v>
      </c>
      <c r="K125" s="187" t="s">
        <v>186</v>
      </c>
      <c r="L125" s="39"/>
      <c r="M125" s="192" t="s">
        <v>1</v>
      </c>
      <c r="N125" s="193" t="s">
        <v>44</v>
      </c>
      <c r="O125" s="71"/>
      <c r="P125" s="194">
        <f>O125*H125</f>
        <v>0</v>
      </c>
      <c r="Q125" s="194">
        <v>0</v>
      </c>
      <c r="R125" s="194">
        <f>Q125*H125</f>
        <v>0</v>
      </c>
      <c r="S125" s="194">
        <v>0</v>
      </c>
      <c r="T125" s="195">
        <f>S125*H125</f>
        <v>0</v>
      </c>
      <c r="U125" s="34"/>
      <c r="V125" s="34"/>
      <c r="W125" s="34"/>
      <c r="X125" s="34"/>
      <c r="Y125" s="34"/>
      <c r="Z125" s="34"/>
      <c r="AA125" s="34"/>
      <c r="AB125" s="34"/>
      <c r="AC125" s="34"/>
      <c r="AD125" s="34"/>
      <c r="AE125" s="34"/>
      <c r="AR125" s="196" t="s">
        <v>187</v>
      </c>
      <c r="AT125" s="196" t="s">
        <v>183</v>
      </c>
      <c r="AU125" s="196" t="s">
        <v>86</v>
      </c>
      <c r="AY125" s="17" t="s">
        <v>182</v>
      </c>
      <c r="BE125" s="197">
        <f>IF(N125="základní",J125,0)</f>
        <v>0</v>
      </c>
      <c r="BF125" s="197">
        <f>IF(N125="snížená",J125,0)</f>
        <v>0</v>
      </c>
      <c r="BG125" s="197">
        <f>IF(N125="zákl. přenesená",J125,0)</f>
        <v>0</v>
      </c>
      <c r="BH125" s="197">
        <f>IF(N125="sníž. přenesená",J125,0)</f>
        <v>0</v>
      </c>
      <c r="BI125" s="197">
        <f>IF(N125="nulová",J125,0)</f>
        <v>0</v>
      </c>
      <c r="BJ125" s="17" t="s">
        <v>86</v>
      </c>
      <c r="BK125" s="197">
        <f>ROUND(I125*H125,2)</f>
        <v>0</v>
      </c>
      <c r="BL125" s="17" t="s">
        <v>187</v>
      </c>
      <c r="BM125" s="196" t="s">
        <v>646</v>
      </c>
    </row>
    <row r="126" spans="1:65" s="2" customFormat="1" ht="68.25">
      <c r="A126" s="34"/>
      <c r="B126" s="35"/>
      <c r="C126" s="36"/>
      <c r="D126" s="198" t="s">
        <v>189</v>
      </c>
      <c r="E126" s="36"/>
      <c r="F126" s="199" t="s">
        <v>647</v>
      </c>
      <c r="G126" s="36"/>
      <c r="H126" s="36"/>
      <c r="I126" s="200"/>
      <c r="J126" s="36"/>
      <c r="K126" s="36"/>
      <c r="L126" s="39"/>
      <c r="M126" s="201"/>
      <c r="N126" s="202"/>
      <c r="O126" s="71"/>
      <c r="P126" s="71"/>
      <c r="Q126" s="71"/>
      <c r="R126" s="71"/>
      <c r="S126" s="71"/>
      <c r="T126" s="72"/>
      <c r="U126" s="34"/>
      <c r="V126" s="34"/>
      <c r="W126" s="34"/>
      <c r="X126" s="34"/>
      <c r="Y126" s="34"/>
      <c r="Z126" s="34"/>
      <c r="AA126" s="34"/>
      <c r="AB126" s="34"/>
      <c r="AC126" s="34"/>
      <c r="AD126" s="34"/>
      <c r="AE126" s="34"/>
      <c r="AT126" s="17" t="s">
        <v>189</v>
      </c>
      <c r="AU126" s="17" t="s">
        <v>86</v>
      </c>
    </row>
    <row r="127" spans="1:65" s="12" customFormat="1" ht="11.25">
      <c r="B127" s="203"/>
      <c r="C127" s="204"/>
      <c r="D127" s="198" t="s">
        <v>191</v>
      </c>
      <c r="E127" s="205" t="s">
        <v>1</v>
      </c>
      <c r="F127" s="206" t="s">
        <v>648</v>
      </c>
      <c r="G127" s="204"/>
      <c r="H127" s="205" t="s">
        <v>1</v>
      </c>
      <c r="I127" s="207"/>
      <c r="J127" s="204"/>
      <c r="K127" s="204"/>
      <c r="L127" s="208"/>
      <c r="M127" s="209"/>
      <c r="N127" s="210"/>
      <c r="O127" s="210"/>
      <c r="P127" s="210"/>
      <c r="Q127" s="210"/>
      <c r="R127" s="210"/>
      <c r="S127" s="210"/>
      <c r="T127" s="211"/>
      <c r="AT127" s="212" t="s">
        <v>191</v>
      </c>
      <c r="AU127" s="212" t="s">
        <v>86</v>
      </c>
      <c r="AV127" s="12" t="s">
        <v>86</v>
      </c>
      <c r="AW127" s="12" t="s">
        <v>33</v>
      </c>
      <c r="AX127" s="12" t="s">
        <v>79</v>
      </c>
      <c r="AY127" s="212" t="s">
        <v>182</v>
      </c>
    </row>
    <row r="128" spans="1:65" s="13" customFormat="1" ht="11.25">
      <c r="B128" s="213"/>
      <c r="C128" s="214"/>
      <c r="D128" s="198" t="s">
        <v>191</v>
      </c>
      <c r="E128" s="215" t="s">
        <v>1</v>
      </c>
      <c r="F128" s="216" t="s">
        <v>649</v>
      </c>
      <c r="G128" s="214"/>
      <c r="H128" s="217">
        <v>835.96699999999998</v>
      </c>
      <c r="I128" s="218"/>
      <c r="J128" s="214"/>
      <c r="K128" s="214"/>
      <c r="L128" s="219"/>
      <c r="M128" s="220"/>
      <c r="N128" s="221"/>
      <c r="O128" s="221"/>
      <c r="P128" s="221"/>
      <c r="Q128" s="221"/>
      <c r="R128" s="221"/>
      <c r="S128" s="221"/>
      <c r="T128" s="222"/>
      <c r="AT128" s="223" t="s">
        <v>191</v>
      </c>
      <c r="AU128" s="223" t="s">
        <v>86</v>
      </c>
      <c r="AV128" s="13" t="s">
        <v>88</v>
      </c>
      <c r="AW128" s="13" t="s">
        <v>33</v>
      </c>
      <c r="AX128" s="13" t="s">
        <v>86</v>
      </c>
      <c r="AY128" s="223" t="s">
        <v>182</v>
      </c>
    </row>
    <row r="129" spans="1:65" s="2" customFormat="1" ht="49.15" customHeight="1">
      <c r="A129" s="34"/>
      <c r="B129" s="35"/>
      <c r="C129" s="185" t="s">
        <v>88</v>
      </c>
      <c r="D129" s="185" t="s">
        <v>183</v>
      </c>
      <c r="E129" s="186" t="s">
        <v>650</v>
      </c>
      <c r="F129" s="187" t="s">
        <v>651</v>
      </c>
      <c r="G129" s="188" t="s">
        <v>135</v>
      </c>
      <c r="H129" s="189">
        <v>2133.154</v>
      </c>
      <c r="I129" s="190"/>
      <c r="J129" s="191">
        <f>ROUND(I129*H129,2)</f>
        <v>0</v>
      </c>
      <c r="K129" s="187" t="s">
        <v>186</v>
      </c>
      <c r="L129" s="39"/>
      <c r="M129" s="192" t="s">
        <v>1</v>
      </c>
      <c r="N129" s="193" t="s">
        <v>44</v>
      </c>
      <c r="O129" s="71"/>
      <c r="P129" s="194">
        <f>O129*H129</f>
        <v>0</v>
      </c>
      <c r="Q129" s="194">
        <v>0</v>
      </c>
      <c r="R129" s="194">
        <f>Q129*H129</f>
        <v>0</v>
      </c>
      <c r="S129" s="194">
        <v>0</v>
      </c>
      <c r="T129" s="195">
        <f>S129*H129</f>
        <v>0</v>
      </c>
      <c r="U129" s="34"/>
      <c r="V129" s="34"/>
      <c r="W129" s="34"/>
      <c r="X129" s="34"/>
      <c r="Y129" s="34"/>
      <c r="Z129" s="34"/>
      <c r="AA129" s="34"/>
      <c r="AB129" s="34"/>
      <c r="AC129" s="34"/>
      <c r="AD129" s="34"/>
      <c r="AE129" s="34"/>
      <c r="AR129" s="196" t="s">
        <v>187</v>
      </c>
      <c r="AT129" s="196" t="s">
        <v>183</v>
      </c>
      <c r="AU129" s="196" t="s">
        <v>86</v>
      </c>
      <c r="AY129" s="17" t="s">
        <v>182</v>
      </c>
      <c r="BE129" s="197">
        <f>IF(N129="základní",J129,0)</f>
        <v>0</v>
      </c>
      <c r="BF129" s="197">
        <f>IF(N129="snížená",J129,0)</f>
        <v>0</v>
      </c>
      <c r="BG129" s="197">
        <f>IF(N129="zákl. přenesená",J129,0)</f>
        <v>0</v>
      </c>
      <c r="BH129" s="197">
        <f>IF(N129="sníž. přenesená",J129,0)</f>
        <v>0</v>
      </c>
      <c r="BI129" s="197">
        <f>IF(N129="nulová",J129,0)</f>
        <v>0</v>
      </c>
      <c r="BJ129" s="17" t="s">
        <v>86</v>
      </c>
      <c r="BK129" s="197">
        <f>ROUND(I129*H129,2)</f>
        <v>0</v>
      </c>
      <c r="BL129" s="17" t="s">
        <v>187</v>
      </c>
      <c r="BM129" s="196" t="s">
        <v>652</v>
      </c>
    </row>
    <row r="130" spans="1:65" s="2" customFormat="1" ht="58.5">
      <c r="A130" s="34"/>
      <c r="B130" s="35"/>
      <c r="C130" s="36"/>
      <c r="D130" s="198" t="s">
        <v>189</v>
      </c>
      <c r="E130" s="36"/>
      <c r="F130" s="199" t="s">
        <v>653</v>
      </c>
      <c r="G130" s="36"/>
      <c r="H130" s="36"/>
      <c r="I130" s="200"/>
      <c r="J130" s="36"/>
      <c r="K130" s="36"/>
      <c r="L130" s="39"/>
      <c r="M130" s="201"/>
      <c r="N130" s="202"/>
      <c r="O130" s="71"/>
      <c r="P130" s="71"/>
      <c r="Q130" s="71"/>
      <c r="R130" s="71"/>
      <c r="S130" s="71"/>
      <c r="T130" s="72"/>
      <c r="U130" s="34"/>
      <c r="V130" s="34"/>
      <c r="W130" s="34"/>
      <c r="X130" s="34"/>
      <c r="Y130" s="34"/>
      <c r="Z130" s="34"/>
      <c r="AA130" s="34"/>
      <c r="AB130" s="34"/>
      <c r="AC130" s="34"/>
      <c r="AD130" s="34"/>
      <c r="AE130" s="34"/>
      <c r="AT130" s="17" t="s">
        <v>189</v>
      </c>
      <c r="AU130" s="17" t="s">
        <v>86</v>
      </c>
    </row>
    <row r="131" spans="1:65" s="12" customFormat="1" ht="11.25">
      <c r="B131" s="203"/>
      <c r="C131" s="204"/>
      <c r="D131" s="198" t="s">
        <v>191</v>
      </c>
      <c r="E131" s="205" t="s">
        <v>1</v>
      </c>
      <c r="F131" s="206" t="s">
        <v>654</v>
      </c>
      <c r="G131" s="204"/>
      <c r="H131" s="205" t="s">
        <v>1</v>
      </c>
      <c r="I131" s="207"/>
      <c r="J131" s="204"/>
      <c r="K131" s="204"/>
      <c r="L131" s="208"/>
      <c r="M131" s="209"/>
      <c r="N131" s="210"/>
      <c r="O131" s="210"/>
      <c r="P131" s="210"/>
      <c r="Q131" s="210"/>
      <c r="R131" s="210"/>
      <c r="S131" s="210"/>
      <c r="T131" s="211"/>
      <c r="AT131" s="212" t="s">
        <v>191</v>
      </c>
      <c r="AU131" s="212" t="s">
        <v>86</v>
      </c>
      <c r="AV131" s="12" t="s">
        <v>86</v>
      </c>
      <c r="AW131" s="12" t="s">
        <v>33</v>
      </c>
      <c r="AX131" s="12" t="s">
        <v>79</v>
      </c>
      <c r="AY131" s="212" t="s">
        <v>182</v>
      </c>
    </row>
    <row r="132" spans="1:65" s="12" customFormat="1" ht="11.25">
      <c r="B132" s="203"/>
      <c r="C132" s="204"/>
      <c r="D132" s="198" t="s">
        <v>191</v>
      </c>
      <c r="E132" s="205" t="s">
        <v>1</v>
      </c>
      <c r="F132" s="206" t="s">
        <v>655</v>
      </c>
      <c r="G132" s="204"/>
      <c r="H132" s="205" t="s">
        <v>1</v>
      </c>
      <c r="I132" s="207"/>
      <c r="J132" s="204"/>
      <c r="K132" s="204"/>
      <c r="L132" s="208"/>
      <c r="M132" s="209"/>
      <c r="N132" s="210"/>
      <c r="O132" s="210"/>
      <c r="P132" s="210"/>
      <c r="Q132" s="210"/>
      <c r="R132" s="210"/>
      <c r="S132" s="210"/>
      <c r="T132" s="211"/>
      <c r="AT132" s="212" t="s">
        <v>191</v>
      </c>
      <c r="AU132" s="212" t="s">
        <v>86</v>
      </c>
      <c r="AV132" s="12" t="s">
        <v>86</v>
      </c>
      <c r="AW132" s="12" t="s">
        <v>33</v>
      </c>
      <c r="AX132" s="12" t="s">
        <v>79</v>
      </c>
      <c r="AY132" s="212" t="s">
        <v>182</v>
      </c>
    </row>
    <row r="133" spans="1:65" s="12" customFormat="1" ht="11.25">
      <c r="B133" s="203"/>
      <c r="C133" s="204"/>
      <c r="D133" s="198" t="s">
        <v>191</v>
      </c>
      <c r="E133" s="205" t="s">
        <v>1</v>
      </c>
      <c r="F133" s="206" t="s">
        <v>656</v>
      </c>
      <c r="G133" s="204"/>
      <c r="H133" s="205" t="s">
        <v>1</v>
      </c>
      <c r="I133" s="207"/>
      <c r="J133" s="204"/>
      <c r="K133" s="204"/>
      <c r="L133" s="208"/>
      <c r="M133" s="209"/>
      <c r="N133" s="210"/>
      <c r="O133" s="210"/>
      <c r="P133" s="210"/>
      <c r="Q133" s="210"/>
      <c r="R133" s="210"/>
      <c r="S133" s="210"/>
      <c r="T133" s="211"/>
      <c r="AT133" s="212" t="s">
        <v>191</v>
      </c>
      <c r="AU133" s="212" t="s">
        <v>86</v>
      </c>
      <c r="AV133" s="12" t="s">
        <v>86</v>
      </c>
      <c r="AW133" s="12" t="s">
        <v>33</v>
      </c>
      <c r="AX133" s="12" t="s">
        <v>79</v>
      </c>
      <c r="AY133" s="212" t="s">
        <v>182</v>
      </c>
    </row>
    <row r="134" spans="1:65" s="12" customFormat="1" ht="11.25">
      <c r="B134" s="203"/>
      <c r="C134" s="204"/>
      <c r="D134" s="198" t="s">
        <v>191</v>
      </c>
      <c r="E134" s="205" t="s">
        <v>1</v>
      </c>
      <c r="F134" s="206" t="s">
        <v>657</v>
      </c>
      <c r="G134" s="204"/>
      <c r="H134" s="205" t="s">
        <v>1</v>
      </c>
      <c r="I134" s="207"/>
      <c r="J134" s="204"/>
      <c r="K134" s="204"/>
      <c r="L134" s="208"/>
      <c r="M134" s="209"/>
      <c r="N134" s="210"/>
      <c r="O134" s="210"/>
      <c r="P134" s="210"/>
      <c r="Q134" s="210"/>
      <c r="R134" s="210"/>
      <c r="S134" s="210"/>
      <c r="T134" s="211"/>
      <c r="AT134" s="212" t="s">
        <v>191</v>
      </c>
      <c r="AU134" s="212" t="s">
        <v>86</v>
      </c>
      <c r="AV134" s="12" t="s">
        <v>86</v>
      </c>
      <c r="AW134" s="12" t="s">
        <v>33</v>
      </c>
      <c r="AX134" s="12" t="s">
        <v>79</v>
      </c>
      <c r="AY134" s="212" t="s">
        <v>182</v>
      </c>
    </row>
    <row r="135" spans="1:65" s="12" customFormat="1" ht="11.25">
      <c r="B135" s="203"/>
      <c r="C135" s="204"/>
      <c r="D135" s="198" t="s">
        <v>191</v>
      </c>
      <c r="E135" s="205" t="s">
        <v>1</v>
      </c>
      <c r="F135" s="206" t="s">
        <v>658</v>
      </c>
      <c r="G135" s="204"/>
      <c r="H135" s="205" t="s">
        <v>1</v>
      </c>
      <c r="I135" s="207"/>
      <c r="J135" s="204"/>
      <c r="K135" s="204"/>
      <c r="L135" s="208"/>
      <c r="M135" s="209"/>
      <c r="N135" s="210"/>
      <c r="O135" s="210"/>
      <c r="P135" s="210"/>
      <c r="Q135" s="210"/>
      <c r="R135" s="210"/>
      <c r="S135" s="210"/>
      <c r="T135" s="211"/>
      <c r="AT135" s="212" t="s">
        <v>191</v>
      </c>
      <c r="AU135" s="212" t="s">
        <v>86</v>
      </c>
      <c r="AV135" s="12" t="s">
        <v>86</v>
      </c>
      <c r="AW135" s="12" t="s">
        <v>33</v>
      </c>
      <c r="AX135" s="12" t="s">
        <v>79</v>
      </c>
      <c r="AY135" s="212" t="s">
        <v>182</v>
      </c>
    </row>
    <row r="136" spans="1:65" s="12" customFormat="1" ht="11.25">
      <c r="B136" s="203"/>
      <c r="C136" s="204"/>
      <c r="D136" s="198" t="s">
        <v>191</v>
      </c>
      <c r="E136" s="205" t="s">
        <v>1</v>
      </c>
      <c r="F136" s="206" t="s">
        <v>659</v>
      </c>
      <c r="G136" s="204"/>
      <c r="H136" s="205" t="s">
        <v>1</v>
      </c>
      <c r="I136" s="207"/>
      <c r="J136" s="204"/>
      <c r="K136" s="204"/>
      <c r="L136" s="208"/>
      <c r="M136" s="209"/>
      <c r="N136" s="210"/>
      <c r="O136" s="210"/>
      <c r="P136" s="210"/>
      <c r="Q136" s="210"/>
      <c r="R136" s="210"/>
      <c r="S136" s="210"/>
      <c r="T136" s="211"/>
      <c r="AT136" s="212" t="s">
        <v>191</v>
      </c>
      <c r="AU136" s="212" t="s">
        <v>86</v>
      </c>
      <c r="AV136" s="12" t="s">
        <v>86</v>
      </c>
      <c r="AW136" s="12" t="s">
        <v>33</v>
      </c>
      <c r="AX136" s="12" t="s">
        <v>79</v>
      </c>
      <c r="AY136" s="212" t="s">
        <v>182</v>
      </c>
    </row>
    <row r="137" spans="1:65" s="12" customFormat="1" ht="11.25">
      <c r="B137" s="203"/>
      <c r="C137" s="204"/>
      <c r="D137" s="198" t="s">
        <v>191</v>
      </c>
      <c r="E137" s="205" t="s">
        <v>1</v>
      </c>
      <c r="F137" s="206" t="s">
        <v>660</v>
      </c>
      <c r="G137" s="204"/>
      <c r="H137" s="205" t="s">
        <v>1</v>
      </c>
      <c r="I137" s="207"/>
      <c r="J137" s="204"/>
      <c r="K137" s="204"/>
      <c r="L137" s="208"/>
      <c r="M137" s="209"/>
      <c r="N137" s="210"/>
      <c r="O137" s="210"/>
      <c r="P137" s="210"/>
      <c r="Q137" s="210"/>
      <c r="R137" s="210"/>
      <c r="S137" s="210"/>
      <c r="T137" s="211"/>
      <c r="AT137" s="212" t="s">
        <v>191</v>
      </c>
      <c r="AU137" s="212" t="s">
        <v>86</v>
      </c>
      <c r="AV137" s="12" t="s">
        <v>86</v>
      </c>
      <c r="AW137" s="12" t="s">
        <v>33</v>
      </c>
      <c r="AX137" s="12" t="s">
        <v>79</v>
      </c>
      <c r="AY137" s="212" t="s">
        <v>182</v>
      </c>
    </row>
    <row r="138" spans="1:65" s="12" customFormat="1" ht="11.25">
      <c r="B138" s="203"/>
      <c r="C138" s="204"/>
      <c r="D138" s="198" t="s">
        <v>191</v>
      </c>
      <c r="E138" s="205" t="s">
        <v>1</v>
      </c>
      <c r="F138" s="206" t="s">
        <v>661</v>
      </c>
      <c r="G138" s="204"/>
      <c r="H138" s="205" t="s">
        <v>1</v>
      </c>
      <c r="I138" s="207"/>
      <c r="J138" s="204"/>
      <c r="K138" s="204"/>
      <c r="L138" s="208"/>
      <c r="M138" s="209"/>
      <c r="N138" s="210"/>
      <c r="O138" s="210"/>
      <c r="P138" s="210"/>
      <c r="Q138" s="210"/>
      <c r="R138" s="210"/>
      <c r="S138" s="210"/>
      <c r="T138" s="211"/>
      <c r="AT138" s="212" t="s">
        <v>191</v>
      </c>
      <c r="AU138" s="212" t="s">
        <v>86</v>
      </c>
      <c r="AV138" s="12" t="s">
        <v>86</v>
      </c>
      <c r="AW138" s="12" t="s">
        <v>33</v>
      </c>
      <c r="AX138" s="12" t="s">
        <v>79</v>
      </c>
      <c r="AY138" s="212" t="s">
        <v>182</v>
      </c>
    </row>
    <row r="139" spans="1:65" s="12" customFormat="1" ht="11.25">
      <c r="B139" s="203"/>
      <c r="C139" s="204"/>
      <c r="D139" s="198" t="s">
        <v>191</v>
      </c>
      <c r="E139" s="205" t="s">
        <v>1</v>
      </c>
      <c r="F139" s="206" t="s">
        <v>662</v>
      </c>
      <c r="G139" s="204"/>
      <c r="H139" s="205" t="s">
        <v>1</v>
      </c>
      <c r="I139" s="207"/>
      <c r="J139" s="204"/>
      <c r="K139" s="204"/>
      <c r="L139" s="208"/>
      <c r="M139" s="209"/>
      <c r="N139" s="210"/>
      <c r="O139" s="210"/>
      <c r="P139" s="210"/>
      <c r="Q139" s="210"/>
      <c r="R139" s="210"/>
      <c r="S139" s="210"/>
      <c r="T139" s="211"/>
      <c r="AT139" s="212" t="s">
        <v>191</v>
      </c>
      <c r="AU139" s="212" t="s">
        <v>86</v>
      </c>
      <c r="AV139" s="12" t="s">
        <v>86</v>
      </c>
      <c r="AW139" s="12" t="s">
        <v>33</v>
      </c>
      <c r="AX139" s="12" t="s">
        <v>79</v>
      </c>
      <c r="AY139" s="212" t="s">
        <v>182</v>
      </c>
    </row>
    <row r="140" spans="1:65" s="12" customFormat="1" ht="11.25">
      <c r="B140" s="203"/>
      <c r="C140" s="204"/>
      <c r="D140" s="198" t="s">
        <v>191</v>
      </c>
      <c r="E140" s="205" t="s">
        <v>1</v>
      </c>
      <c r="F140" s="206" t="s">
        <v>663</v>
      </c>
      <c r="G140" s="204"/>
      <c r="H140" s="205" t="s">
        <v>1</v>
      </c>
      <c r="I140" s="207"/>
      <c r="J140" s="204"/>
      <c r="K140" s="204"/>
      <c r="L140" s="208"/>
      <c r="M140" s="209"/>
      <c r="N140" s="210"/>
      <c r="O140" s="210"/>
      <c r="P140" s="210"/>
      <c r="Q140" s="210"/>
      <c r="R140" s="210"/>
      <c r="S140" s="210"/>
      <c r="T140" s="211"/>
      <c r="AT140" s="212" t="s">
        <v>191</v>
      </c>
      <c r="AU140" s="212" t="s">
        <v>86</v>
      </c>
      <c r="AV140" s="12" t="s">
        <v>86</v>
      </c>
      <c r="AW140" s="12" t="s">
        <v>33</v>
      </c>
      <c r="AX140" s="12" t="s">
        <v>79</v>
      </c>
      <c r="AY140" s="212" t="s">
        <v>182</v>
      </c>
    </row>
    <row r="141" spans="1:65" s="12" customFormat="1" ht="11.25">
      <c r="B141" s="203"/>
      <c r="C141" s="204"/>
      <c r="D141" s="198" t="s">
        <v>191</v>
      </c>
      <c r="E141" s="205" t="s">
        <v>1</v>
      </c>
      <c r="F141" s="206" t="s">
        <v>664</v>
      </c>
      <c r="G141" s="204"/>
      <c r="H141" s="205" t="s">
        <v>1</v>
      </c>
      <c r="I141" s="207"/>
      <c r="J141" s="204"/>
      <c r="K141" s="204"/>
      <c r="L141" s="208"/>
      <c r="M141" s="209"/>
      <c r="N141" s="210"/>
      <c r="O141" s="210"/>
      <c r="P141" s="210"/>
      <c r="Q141" s="210"/>
      <c r="R141" s="210"/>
      <c r="S141" s="210"/>
      <c r="T141" s="211"/>
      <c r="AT141" s="212" t="s">
        <v>191</v>
      </c>
      <c r="AU141" s="212" t="s">
        <v>86</v>
      </c>
      <c r="AV141" s="12" t="s">
        <v>86</v>
      </c>
      <c r="AW141" s="12" t="s">
        <v>33</v>
      </c>
      <c r="AX141" s="12" t="s">
        <v>79</v>
      </c>
      <c r="AY141" s="212" t="s">
        <v>182</v>
      </c>
    </row>
    <row r="142" spans="1:65" s="12" customFormat="1" ht="11.25">
      <c r="B142" s="203"/>
      <c r="C142" s="204"/>
      <c r="D142" s="198" t="s">
        <v>191</v>
      </c>
      <c r="E142" s="205" t="s">
        <v>1</v>
      </c>
      <c r="F142" s="206" t="s">
        <v>665</v>
      </c>
      <c r="G142" s="204"/>
      <c r="H142" s="205" t="s">
        <v>1</v>
      </c>
      <c r="I142" s="207"/>
      <c r="J142" s="204"/>
      <c r="K142" s="204"/>
      <c r="L142" s="208"/>
      <c r="M142" s="209"/>
      <c r="N142" s="210"/>
      <c r="O142" s="210"/>
      <c r="P142" s="210"/>
      <c r="Q142" s="210"/>
      <c r="R142" s="210"/>
      <c r="S142" s="210"/>
      <c r="T142" s="211"/>
      <c r="AT142" s="212" t="s">
        <v>191</v>
      </c>
      <c r="AU142" s="212" t="s">
        <v>86</v>
      </c>
      <c r="AV142" s="12" t="s">
        <v>86</v>
      </c>
      <c r="AW142" s="12" t="s">
        <v>33</v>
      </c>
      <c r="AX142" s="12" t="s">
        <v>79</v>
      </c>
      <c r="AY142" s="212" t="s">
        <v>182</v>
      </c>
    </row>
    <row r="143" spans="1:65" s="12" customFormat="1" ht="11.25">
      <c r="B143" s="203"/>
      <c r="C143" s="204"/>
      <c r="D143" s="198" t="s">
        <v>191</v>
      </c>
      <c r="E143" s="205" t="s">
        <v>1</v>
      </c>
      <c r="F143" s="206" t="s">
        <v>666</v>
      </c>
      <c r="G143" s="204"/>
      <c r="H143" s="205" t="s">
        <v>1</v>
      </c>
      <c r="I143" s="207"/>
      <c r="J143" s="204"/>
      <c r="K143" s="204"/>
      <c r="L143" s="208"/>
      <c r="M143" s="209"/>
      <c r="N143" s="210"/>
      <c r="O143" s="210"/>
      <c r="P143" s="210"/>
      <c r="Q143" s="210"/>
      <c r="R143" s="210"/>
      <c r="S143" s="210"/>
      <c r="T143" s="211"/>
      <c r="AT143" s="212" t="s">
        <v>191</v>
      </c>
      <c r="AU143" s="212" t="s">
        <v>86</v>
      </c>
      <c r="AV143" s="12" t="s">
        <v>86</v>
      </c>
      <c r="AW143" s="12" t="s">
        <v>33</v>
      </c>
      <c r="AX143" s="12" t="s">
        <v>79</v>
      </c>
      <c r="AY143" s="212" t="s">
        <v>182</v>
      </c>
    </row>
    <row r="144" spans="1:65" s="12" customFormat="1" ht="11.25">
      <c r="B144" s="203"/>
      <c r="C144" s="204"/>
      <c r="D144" s="198" t="s">
        <v>191</v>
      </c>
      <c r="E144" s="205" t="s">
        <v>1</v>
      </c>
      <c r="F144" s="206" t="s">
        <v>667</v>
      </c>
      <c r="G144" s="204"/>
      <c r="H144" s="205" t="s">
        <v>1</v>
      </c>
      <c r="I144" s="207"/>
      <c r="J144" s="204"/>
      <c r="K144" s="204"/>
      <c r="L144" s="208"/>
      <c r="M144" s="209"/>
      <c r="N144" s="210"/>
      <c r="O144" s="210"/>
      <c r="P144" s="210"/>
      <c r="Q144" s="210"/>
      <c r="R144" s="210"/>
      <c r="S144" s="210"/>
      <c r="T144" s="211"/>
      <c r="AT144" s="212" t="s">
        <v>191</v>
      </c>
      <c r="AU144" s="212" t="s">
        <v>86</v>
      </c>
      <c r="AV144" s="12" t="s">
        <v>86</v>
      </c>
      <c r="AW144" s="12" t="s">
        <v>33</v>
      </c>
      <c r="AX144" s="12" t="s">
        <v>79</v>
      </c>
      <c r="AY144" s="212" t="s">
        <v>182</v>
      </c>
    </row>
    <row r="145" spans="1:65" s="13" customFormat="1" ht="11.25">
      <c r="B145" s="213"/>
      <c r="C145" s="214"/>
      <c r="D145" s="198" t="s">
        <v>191</v>
      </c>
      <c r="E145" s="215" t="s">
        <v>1</v>
      </c>
      <c r="F145" s="216" t="s">
        <v>668</v>
      </c>
      <c r="G145" s="214"/>
      <c r="H145" s="217">
        <v>2133.154</v>
      </c>
      <c r="I145" s="218"/>
      <c r="J145" s="214"/>
      <c r="K145" s="214"/>
      <c r="L145" s="219"/>
      <c r="M145" s="220"/>
      <c r="N145" s="221"/>
      <c r="O145" s="221"/>
      <c r="P145" s="221"/>
      <c r="Q145" s="221"/>
      <c r="R145" s="221"/>
      <c r="S145" s="221"/>
      <c r="T145" s="222"/>
      <c r="AT145" s="223" t="s">
        <v>191</v>
      </c>
      <c r="AU145" s="223" t="s">
        <v>86</v>
      </c>
      <c r="AV145" s="13" t="s">
        <v>88</v>
      </c>
      <c r="AW145" s="13" t="s">
        <v>33</v>
      </c>
      <c r="AX145" s="13" t="s">
        <v>86</v>
      </c>
      <c r="AY145" s="223" t="s">
        <v>182</v>
      </c>
    </row>
    <row r="146" spans="1:65" s="2" customFormat="1" ht="62.65" customHeight="1">
      <c r="A146" s="34"/>
      <c r="B146" s="35"/>
      <c r="C146" s="185" t="s">
        <v>306</v>
      </c>
      <c r="D146" s="185" t="s">
        <v>183</v>
      </c>
      <c r="E146" s="186" t="s">
        <v>341</v>
      </c>
      <c r="F146" s="187" t="s">
        <v>342</v>
      </c>
      <c r="G146" s="188" t="s">
        <v>135</v>
      </c>
      <c r="H146" s="189">
        <v>2133.154</v>
      </c>
      <c r="I146" s="190"/>
      <c r="J146" s="191">
        <f>ROUND(I146*H146,2)</f>
        <v>0</v>
      </c>
      <c r="K146" s="187" t="s">
        <v>186</v>
      </c>
      <c r="L146" s="39"/>
      <c r="M146" s="192" t="s">
        <v>1</v>
      </c>
      <c r="N146" s="193" t="s">
        <v>44</v>
      </c>
      <c r="O146" s="71"/>
      <c r="P146" s="194">
        <f>O146*H146</f>
        <v>0</v>
      </c>
      <c r="Q146" s="194">
        <v>0</v>
      </c>
      <c r="R146" s="194">
        <f>Q146*H146</f>
        <v>0</v>
      </c>
      <c r="S146" s="194">
        <v>0</v>
      </c>
      <c r="T146" s="195">
        <f>S146*H146</f>
        <v>0</v>
      </c>
      <c r="U146" s="34"/>
      <c r="V146" s="34"/>
      <c r="W146" s="34"/>
      <c r="X146" s="34"/>
      <c r="Y146" s="34"/>
      <c r="Z146" s="34"/>
      <c r="AA146" s="34"/>
      <c r="AB146" s="34"/>
      <c r="AC146" s="34"/>
      <c r="AD146" s="34"/>
      <c r="AE146" s="34"/>
      <c r="AR146" s="196" t="s">
        <v>187</v>
      </c>
      <c r="AT146" s="196" t="s">
        <v>183</v>
      </c>
      <c r="AU146" s="196" t="s">
        <v>86</v>
      </c>
      <c r="AY146" s="17" t="s">
        <v>182</v>
      </c>
      <c r="BE146" s="197">
        <f>IF(N146="základní",J146,0)</f>
        <v>0</v>
      </c>
      <c r="BF146" s="197">
        <f>IF(N146="snížená",J146,0)</f>
        <v>0</v>
      </c>
      <c r="BG146" s="197">
        <f>IF(N146="zákl. přenesená",J146,0)</f>
        <v>0</v>
      </c>
      <c r="BH146" s="197">
        <f>IF(N146="sníž. přenesená",J146,0)</f>
        <v>0</v>
      </c>
      <c r="BI146" s="197">
        <f>IF(N146="nulová",J146,0)</f>
        <v>0</v>
      </c>
      <c r="BJ146" s="17" t="s">
        <v>86</v>
      </c>
      <c r="BK146" s="197">
        <f>ROUND(I146*H146,2)</f>
        <v>0</v>
      </c>
      <c r="BL146" s="17" t="s">
        <v>187</v>
      </c>
      <c r="BM146" s="196" t="s">
        <v>669</v>
      </c>
    </row>
    <row r="147" spans="1:65" s="2" customFormat="1" ht="68.25">
      <c r="A147" s="34"/>
      <c r="B147" s="35"/>
      <c r="C147" s="36"/>
      <c r="D147" s="198" t="s">
        <v>189</v>
      </c>
      <c r="E147" s="36"/>
      <c r="F147" s="199" t="s">
        <v>344</v>
      </c>
      <c r="G147" s="36"/>
      <c r="H147" s="36"/>
      <c r="I147" s="200"/>
      <c r="J147" s="36"/>
      <c r="K147" s="36"/>
      <c r="L147" s="39"/>
      <c r="M147" s="201"/>
      <c r="N147" s="202"/>
      <c r="O147" s="71"/>
      <c r="P147" s="71"/>
      <c r="Q147" s="71"/>
      <c r="R147" s="71"/>
      <c r="S147" s="71"/>
      <c r="T147" s="72"/>
      <c r="U147" s="34"/>
      <c r="V147" s="34"/>
      <c r="W147" s="34"/>
      <c r="X147" s="34"/>
      <c r="Y147" s="34"/>
      <c r="Z147" s="34"/>
      <c r="AA147" s="34"/>
      <c r="AB147" s="34"/>
      <c r="AC147" s="34"/>
      <c r="AD147" s="34"/>
      <c r="AE147" s="34"/>
      <c r="AT147" s="17" t="s">
        <v>189</v>
      </c>
      <c r="AU147" s="17" t="s">
        <v>86</v>
      </c>
    </row>
    <row r="148" spans="1:65" s="2" customFormat="1" ht="62.65" customHeight="1">
      <c r="A148" s="34"/>
      <c r="B148" s="35"/>
      <c r="C148" s="185" t="s">
        <v>187</v>
      </c>
      <c r="D148" s="185" t="s">
        <v>183</v>
      </c>
      <c r="E148" s="186" t="s">
        <v>347</v>
      </c>
      <c r="F148" s="187" t="s">
        <v>348</v>
      </c>
      <c r="G148" s="188" t="s">
        <v>135</v>
      </c>
      <c r="H148" s="189">
        <v>10665.77</v>
      </c>
      <c r="I148" s="190"/>
      <c r="J148" s="191">
        <f>ROUND(I148*H148,2)</f>
        <v>0</v>
      </c>
      <c r="K148" s="187" t="s">
        <v>186</v>
      </c>
      <c r="L148" s="39"/>
      <c r="M148" s="192" t="s">
        <v>1</v>
      </c>
      <c r="N148" s="193" t="s">
        <v>44</v>
      </c>
      <c r="O148" s="71"/>
      <c r="P148" s="194">
        <f>O148*H148</f>
        <v>0</v>
      </c>
      <c r="Q148" s="194">
        <v>0</v>
      </c>
      <c r="R148" s="194">
        <f>Q148*H148</f>
        <v>0</v>
      </c>
      <c r="S148" s="194">
        <v>0</v>
      </c>
      <c r="T148" s="195">
        <f>S148*H148</f>
        <v>0</v>
      </c>
      <c r="U148" s="34"/>
      <c r="V148" s="34"/>
      <c r="W148" s="34"/>
      <c r="X148" s="34"/>
      <c r="Y148" s="34"/>
      <c r="Z148" s="34"/>
      <c r="AA148" s="34"/>
      <c r="AB148" s="34"/>
      <c r="AC148" s="34"/>
      <c r="AD148" s="34"/>
      <c r="AE148" s="34"/>
      <c r="AR148" s="196" t="s">
        <v>187</v>
      </c>
      <c r="AT148" s="196" t="s">
        <v>183</v>
      </c>
      <c r="AU148" s="196" t="s">
        <v>86</v>
      </c>
      <c r="AY148" s="17" t="s">
        <v>182</v>
      </c>
      <c r="BE148" s="197">
        <f>IF(N148="základní",J148,0)</f>
        <v>0</v>
      </c>
      <c r="BF148" s="197">
        <f>IF(N148="snížená",J148,0)</f>
        <v>0</v>
      </c>
      <c r="BG148" s="197">
        <f>IF(N148="zákl. přenesená",J148,0)</f>
        <v>0</v>
      </c>
      <c r="BH148" s="197">
        <f>IF(N148="sníž. přenesená",J148,0)</f>
        <v>0</v>
      </c>
      <c r="BI148" s="197">
        <f>IF(N148="nulová",J148,0)</f>
        <v>0</v>
      </c>
      <c r="BJ148" s="17" t="s">
        <v>86</v>
      </c>
      <c r="BK148" s="197">
        <f>ROUND(I148*H148,2)</f>
        <v>0</v>
      </c>
      <c r="BL148" s="17" t="s">
        <v>187</v>
      </c>
      <c r="BM148" s="196" t="s">
        <v>670</v>
      </c>
    </row>
    <row r="149" spans="1:65" s="2" customFormat="1" ht="68.25">
      <c r="A149" s="34"/>
      <c r="B149" s="35"/>
      <c r="C149" s="36"/>
      <c r="D149" s="198" t="s">
        <v>189</v>
      </c>
      <c r="E149" s="36"/>
      <c r="F149" s="199" t="s">
        <v>344</v>
      </c>
      <c r="G149" s="36"/>
      <c r="H149" s="36"/>
      <c r="I149" s="200"/>
      <c r="J149" s="36"/>
      <c r="K149" s="36"/>
      <c r="L149" s="39"/>
      <c r="M149" s="201"/>
      <c r="N149" s="202"/>
      <c r="O149" s="71"/>
      <c r="P149" s="71"/>
      <c r="Q149" s="71"/>
      <c r="R149" s="71"/>
      <c r="S149" s="71"/>
      <c r="T149" s="72"/>
      <c r="U149" s="34"/>
      <c r="V149" s="34"/>
      <c r="W149" s="34"/>
      <c r="X149" s="34"/>
      <c r="Y149" s="34"/>
      <c r="Z149" s="34"/>
      <c r="AA149" s="34"/>
      <c r="AB149" s="34"/>
      <c r="AC149" s="34"/>
      <c r="AD149" s="34"/>
      <c r="AE149" s="34"/>
      <c r="AT149" s="17" t="s">
        <v>189</v>
      </c>
      <c r="AU149" s="17" t="s">
        <v>86</v>
      </c>
    </row>
    <row r="150" spans="1:65" s="13" customFormat="1" ht="11.25">
      <c r="B150" s="213"/>
      <c r="C150" s="214"/>
      <c r="D150" s="198" t="s">
        <v>191</v>
      </c>
      <c r="E150" s="214"/>
      <c r="F150" s="216" t="s">
        <v>671</v>
      </c>
      <c r="G150" s="214"/>
      <c r="H150" s="217">
        <v>10665.77</v>
      </c>
      <c r="I150" s="218"/>
      <c r="J150" s="214"/>
      <c r="K150" s="214"/>
      <c r="L150" s="219"/>
      <c r="M150" s="220"/>
      <c r="N150" s="221"/>
      <c r="O150" s="221"/>
      <c r="P150" s="221"/>
      <c r="Q150" s="221"/>
      <c r="R150" s="221"/>
      <c r="S150" s="221"/>
      <c r="T150" s="222"/>
      <c r="AT150" s="223" t="s">
        <v>191</v>
      </c>
      <c r="AU150" s="223" t="s">
        <v>86</v>
      </c>
      <c r="AV150" s="13" t="s">
        <v>88</v>
      </c>
      <c r="AW150" s="13" t="s">
        <v>4</v>
      </c>
      <c r="AX150" s="13" t="s">
        <v>86</v>
      </c>
      <c r="AY150" s="223" t="s">
        <v>182</v>
      </c>
    </row>
    <row r="151" spans="1:65" s="2" customFormat="1" ht="37.9" customHeight="1">
      <c r="A151" s="34"/>
      <c r="B151" s="35"/>
      <c r="C151" s="185" t="s">
        <v>340</v>
      </c>
      <c r="D151" s="185" t="s">
        <v>183</v>
      </c>
      <c r="E151" s="186" t="s">
        <v>357</v>
      </c>
      <c r="F151" s="187" t="s">
        <v>358</v>
      </c>
      <c r="G151" s="188" t="s">
        <v>359</v>
      </c>
      <c r="H151" s="189">
        <v>3839.6770000000001</v>
      </c>
      <c r="I151" s="190"/>
      <c r="J151" s="191">
        <f>ROUND(I151*H151,2)</f>
        <v>0</v>
      </c>
      <c r="K151" s="187" t="s">
        <v>186</v>
      </c>
      <c r="L151" s="39"/>
      <c r="M151" s="192" t="s">
        <v>1</v>
      </c>
      <c r="N151" s="193" t="s">
        <v>44</v>
      </c>
      <c r="O151" s="71"/>
      <c r="P151" s="194">
        <f>O151*H151</f>
        <v>0</v>
      </c>
      <c r="Q151" s="194">
        <v>0</v>
      </c>
      <c r="R151" s="194">
        <f>Q151*H151</f>
        <v>0</v>
      </c>
      <c r="S151" s="194">
        <v>0</v>
      </c>
      <c r="T151" s="195">
        <f>S151*H151</f>
        <v>0</v>
      </c>
      <c r="U151" s="34"/>
      <c r="V151" s="34"/>
      <c r="W151" s="34"/>
      <c r="X151" s="34"/>
      <c r="Y151" s="34"/>
      <c r="Z151" s="34"/>
      <c r="AA151" s="34"/>
      <c r="AB151" s="34"/>
      <c r="AC151" s="34"/>
      <c r="AD151" s="34"/>
      <c r="AE151" s="34"/>
      <c r="AR151" s="196" t="s">
        <v>187</v>
      </c>
      <c r="AT151" s="196" t="s">
        <v>183</v>
      </c>
      <c r="AU151" s="196" t="s">
        <v>86</v>
      </c>
      <c r="AY151" s="17" t="s">
        <v>182</v>
      </c>
      <c r="BE151" s="197">
        <f>IF(N151="základní",J151,0)</f>
        <v>0</v>
      </c>
      <c r="BF151" s="197">
        <f>IF(N151="snížená",J151,0)</f>
        <v>0</v>
      </c>
      <c r="BG151" s="197">
        <f>IF(N151="zákl. přenesená",J151,0)</f>
        <v>0</v>
      </c>
      <c r="BH151" s="197">
        <f>IF(N151="sníž. přenesená",J151,0)</f>
        <v>0</v>
      </c>
      <c r="BI151" s="197">
        <f>IF(N151="nulová",J151,0)</f>
        <v>0</v>
      </c>
      <c r="BJ151" s="17" t="s">
        <v>86</v>
      </c>
      <c r="BK151" s="197">
        <f>ROUND(I151*H151,2)</f>
        <v>0</v>
      </c>
      <c r="BL151" s="17" t="s">
        <v>187</v>
      </c>
      <c r="BM151" s="196" t="s">
        <v>672</v>
      </c>
    </row>
    <row r="152" spans="1:65" s="2" customFormat="1" ht="39">
      <c r="A152" s="34"/>
      <c r="B152" s="35"/>
      <c r="C152" s="36"/>
      <c r="D152" s="198" t="s">
        <v>189</v>
      </c>
      <c r="E152" s="36"/>
      <c r="F152" s="199" t="s">
        <v>361</v>
      </c>
      <c r="G152" s="36"/>
      <c r="H152" s="36"/>
      <c r="I152" s="200"/>
      <c r="J152" s="36"/>
      <c r="K152" s="36"/>
      <c r="L152" s="39"/>
      <c r="M152" s="201"/>
      <c r="N152" s="202"/>
      <c r="O152" s="71"/>
      <c r="P152" s="71"/>
      <c r="Q152" s="71"/>
      <c r="R152" s="71"/>
      <c r="S152" s="71"/>
      <c r="T152" s="72"/>
      <c r="U152" s="34"/>
      <c r="V152" s="34"/>
      <c r="W152" s="34"/>
      <c r="X152" s="34"/>
      <c r="Y152" s="34"/>
      <c r="Z152" s="34"/>
      <c r="AA152" s="34"/>
      <c r="AB152" s="34"/>
      <c r="AC152" s="34"/>
      <c r="AD152" s="34"/>
      <c r="AE152" s="34"/>
      <c r="AT152" s="17" t="s">
        <v>189</v>
      </c>
      <c r="AU152" s="17" t="s">
        <v>86</v>
      </c>
    </row>
    <row r="153" spans="1:65" s="13" customFormat="1" ht="11.25">
      <c r="B153" s="213"/>
      <c r="C153" s="214"/>
      <c r="D153" s="198" t="s">
        <v>191</v>
      </c>
      <c r="E153" s="214"/>
      <c r="F153" s="216" t="s">
        <v>673</v>
      </c>
      <c r="G153" s="214"/>
      <c r="H153" s="217">
        <v>3839.6770000000001</v>
      </c>
      <c r="I153" s="218"/>
      <c r="J153" s="214"/>
      <c r="K153" s="214"/>
      <c r="L153" s="219"/>
      <c r="M153" s="220"/>
      <c r="N153" s="221"/>
      <c r="O153" s="221"/>
      <c r="P153" s="221"/>
      <c r="Q153" s="221"/>
      <c r="R153" s="221"/>
      <c r="S153" s="221"/>
      <c r="T153" s="222"/>
      <c r="AT153" s="223" t="s">
        <v>191</v>
      </c>
      <c r="AU153" s="223" t="s">
        <v>86</v>
      </c>
      <c r="AV153" s="13" t="s">
        <v>88</v>
      </c>
      <c r="AW153" s="13" t="s">
        <v>4</v>
      </c>
      <c r="AX153" s="13" t="s">
        <v>86</v>
      </c>
      <c r="AY153" s="223" t="s">
        <v>182</v>
      </c>
    </row>
    <row r="154" spans="1:65" s="2" customFormat="1" ht="37.9" customHeight="1">
      <c r="A154" s="34"/>
      <c r="B154" s="35"/>
      <c r="C154" s="185" t="s">
        <v>346</v>
      </c>
      <c r="D154" s="185" t="s">
        <v>183</v>
      </c>
      <c r="E154" s="186" t="s">
        <v>364</v>
      </c>
      <c r="F154" s="187" t="s">
        <v>365</v>
      </c>
      <c r="G154" s="188" t="s">
        <v>135</v>
      </c>
      <c r="H154" s="189">
        <v>2133.154</v>
      </c>
      <c r="I154" s="190"/>
      <c r="J154" s="191">
        <f>ROUND(I154*H154,2)</f>
        <v>0</v>
      </c>
      <c r="K154" s="187" t="s">
        <v>186</v>
      </c>
      <c r="L154" s="39"/>
      <c r="M154" s="192" t="s">
        <v>1</v>
      </c>
      <c r="N154" s="193" t="s">
        <v>44</v>
      </c>
      <c r="O154" s="71"/>
      <c r="P154" s="194">
        <f>O154*H154</f>
        <v>0</v>
      </c>
      <c r="Q154" s="194">
        <v>0</v>
      </c>
      <c r="R154" s="194">
        <f>Q154*H154</f>
        <v>0</v>
      </c>
      <c r="S154" s="194">
        <v>0</v>
      </c>
      <c r="T154" s="195">
        <f>S154*H154</f>
        <v>0</v>
      </c>
      <c r="U154" s="34"/>
      <c r="V154" s="34"/>
      <c r="W154" s="34"/>
      <c r="X154" s="34"/>
      <c r="Y154" s="34"/>
      <c r="Z154" s="34"/>
      <c r="AA154" s="34"/>
      <c r="AB154" s="34"/>
      <c r="AC154" s="34"/>
      <c r="AD154" s="34"/>
      <c r="AE154" s="34"/>
      <c r="AR154" s="196" t="s">
        <v>187</v>
      </c>
      <c r="AT154" s="196" t="s">
        <v>183</v>
      </c>
      <c r="AU154" s="196" t="s">
        <v>86</v>
      </c>
      <c r="AY154" s="17" t="s">
        <v>182</v>
      </c>
      <c r="BE154" s="197">
        <f>IF(N154="základní",J154,0)</f>
        <v>0</v>
      </c>
      <c r="BF154" s="197">
        <f>IF(N154="snížená",J154,0)</f>
        <v>0</v>
      </c>
      <c r="BG154" s="197">
        <f>IF(N154="zákl. přenesená",J154,0)</f>
        <v>0</v>
      </c>
      <c r="BH154" s="197">
        <f>IF(N154="sníž. přenesená",J154,0)</f>
        <v>0</v>
      </c>
      <c r="BI154" s="197">
        <f>IF(N154="nulová",J154,0)</f>
        <v>0</v>
      </c>
      <c r="BJ154" s="17" t="s">
        <v>86</v>
      </c>
      <c r="BK154" s="197">
        <f>ROUND(I154*H154,2)</f>
        <v>0</v>
      </c>
      <c r="BL154" s="17" t="s">
        <v>187</v>
      </c>
      <c r="BM154" s="196" t="s">
        <v>674</v>
      </c>
    </row>
    <row r="155" spans="1:65" s="2" customFormat="1" ht="117">
      <c r="A155" s="34"/>
      <c r="B155" s="35"/>
      <c r="C155" s="36"/>
      <c r="D155" s="198" t="s">
        <v>189</v>
      </c>
      <c r="E155" s="36"/>
      <c r="F155" s="199" t="s">
        <v>367</v>
      </c>
      <c r="G155" s="36"/>
      <c r="H155" s="36"/>
      <c r="I155" s="200"/>
      <c r="J155" s="36"/>
      <c r="K155" s="36"/>
      <c r="L155" s="39"/>
      <c r="M155" s="201"/>
      <c r="N155" s="202"/>
      <c r="O155" s="71"/>
      <c r="P155" s="71"/>
      <c r="Q155" s="71"/>
      <c r="R155" s="71"/>
      <c r="S155" s="71"/>
      <c r="T155" s="72"/>
      <c r="U155" s="34"/>
      <c r="V155" s="34"/>
      <c r="W155" s="34"/>
      <c r="X155" s="34"/>
      <c r="Y155" s="34"/>
      <c r="Z155" s="34"/>
      <c r="AA155" s="34"/>
      <c r="AB155" s="34"/>
      <c r="AC155" s="34"/>
      <c r="AD155" s="34"/>
      <c r="AE155" s="34"/>
      <c r="AT155" s="17" t="s">
        <v>189</v>
      </c>
      <c r="AU155" s="17" t="s">
        <v>86</v>
      </c>
    </row>
    <row r="156" spans="1:65" s="2" customFormat="1" ht="37.9" customHeight="1">
      <c r="A156" s="34"/>
      <c r="B156" s="35"/>
      <c r="C156" s="185" t="s">
        <v>351</v>
      </c>
      <c r="D156" s="185" t="s">
        <v>183</v>
      </c>
      <c r="E156" s="186" t="s">
        <v>675</v>
      </c>
      <c r="F156" s="187" t="s">
        <v>676</v>
      </c>
      <c r="G156" s="188" t="s">
        <v>142</v>
      </c>
      <c r="H156" s="189">
        <v>609.29899999999998</v>
      </c>
      <c r="I156" s="190"/>
      <c r="J156" s="191">
        <f>ROUND(I156*H156,2)</f>
        <v>0</v>
      </c>
      <c r="K156" s="187" t="s">
        <v>186</v>
      </c>
      <c r="L156" s="39"/>
      <c r="M156" s="192" t="s">
        <v>1</v>
      </c>
      <c r="N156" s="193" t="s">
        <v>44</v>
      </c>
      <c r="O156" s="71"/>
      <c r="P156" s="194">
        <f>O156*H156</f>
        <v>0</v>
      </c>
      <c r="Q156" s="194">
        <v>0</v>
      </c>
      <c r="R156" s="194">
        <f>Q156*H156</f>
        <v>0</v>
      </c>
      <c r="S156" s="194">
        <v>0</v>
      </c>
      <c r="T156" s="195">
        <f>S156*H156</f>
        <v>0</v>
      </c>
      <c r="U156" s="34"/>
      <c r="V156" s="34"/>
      <c r="W156" s="34"/>
      <c r="X156" s="34"/>
      <c r="Y156" s="34"/>
      <c r="Z156" s="34"/>
      <c r="AA156" s="34"/>
      <c r="AB156" s="34"/>
      <c r="AC156" s="34"/>
      <c r="AD156" s="34"/>
      <c r="AE156" s="34"/>
      <c r="AR156" s="196" t="s">
        <v>187</v>
      </c>
      <c r="AT156" s="196" t="s">
        <v>183</v>
      </c>
      <c r="AU156" s="196" t="s">
        <v>86</v>
      </c>
      <c r="AY156" s="17" t="s">
        <v>182</v>
      </c>
      <c r="BE156" s="197">
        <f>IF(N156="základní",J156,0)</f>
        <v>0</v>
      </c>
      <c r="BF156" s="197">
        <f>IF(N156="snížená",J156,0)</f>
        <v>0</v>
      </c>
      <c r="BG156" s="197">
        <f>IF(N156="zákl. přenesená",J156,0)</f>
        <v>0</v>
      </c>
      <c r="BH156" s="197">
        <f>IF(N156="sníž. přenesená",J156,0)</f>
        <v>0</v>
      </c>
      <c r="BI156" s="197">
        <f>IF(N156="nulová",J156,0)</f>
        <v>0</v>
      </c>
      <c r="BJ156" s="17" t="s">
        <v>86</v>
      </c>
      <c r="BK156" s="197">
        <f>ROUND(I156*H156,2)</f>
        <v>0</v>
      </c>
      <c r="BL156" s="17" t="s">
        <v>187</v>
      </c>
      <c r="BM156" s="196" t="s">
        <v>677</v>
      </c>
    </row>
    <row r="157" spans="1:65" s="2" customFormat="1" ht="48.75">
      <c r="A157" s="34"/>
      <c r="B157" s="35"/>
      <c r="C157" s="36"/>
      <c r="D157" s="198" t="s">
        <v>189</v>
      </c>
      <c r="E157" s="36"/>
      <c r="F157" s="199" t="s">
        <v>678</v>
      </c>
      <c r="G157" s="36"/>
      <c r="H157" s="36"/>
      <c r="I157" s="200"/>
      <c r="J157" s="36"/>
      <c r="K157" s="36"/>
      <c r="L157" s="39"/>
      <c r="M157" s="201"/>
      <c r="N157" s="202"/>
      <c r="O157" s="71"/>
      <c r="P157" s="71"/>
      <c r="Q157" s="71"/>
      <c r="R157" s="71"/>
      <c r="S157" s="71"/>
      <c r="T157" s="72"/>
      <c r="U157" s="34"/>
      <c r="V157" s="34"/>
      <c r="W157" s="34"/>
      <c r="X157" s="34"/>
      <c r="Y157" s="34"/>
      <c r="Z157" s="34"/>
      <c r="AA157" s="34"/>
      <c r="AB157" s="34"/>
      <c r="AC157" s="34"/>
      <c r="AD157" s="34"/>
      <c r="AE157" s="34"/>
      <c r="AT157" s="17" t="s">
        <v>189</v>
      </c>
      <c r="AU157" s="17" t="s">
        <v>86</v>
      </c>
    </row>
    <row r="158" spans="1:65" s="12" customFormat="1" ht="11.25">
      <c r="B158" s="203"/>
      <c r="C158" s="204"/>
      <c r="D158" s="198" t="s">
        <v>191</v>
      </c>
      <c r="E158" s="205" t="s">
        <v>1</v>
      </c>
      <c r="F158" s="206" t="s">
        <v>679</v>
      </c>
      <c r="G158" s="204"/>
      <c r="H158" s="205" t="s">
        <v>1</v>
      </c>
      <c r="I158" s="207"/>
      <c r="J158" s="204"/>
      <c r="K158" s="204"/>
      <c r="L158" s="208"/>
      <c r="M158" s="209"/>
      <c r="N158" s="210"/>
      <c r="O158" s="210"/>
      <c r="P158" s="210"/>
      <c r="Q158" s="210"/>
      <c r="R158" s="210"/>
      <c r="S158" s="210"/>
      <c r="T158" s="211"/>
      <c r="AT158" s="212" t="s">
        <v>191</v>
      </c>
      <c r="AU158" s="212" t="s">
        <v>86</v>
      </c>
      <c r="AV158" s="12" t="s">
        <v>86</v>
      </c>
      <c r="AW158" s="12" t="s">
        <v>33</v>
      </c>
      <c r="AX158" s="12" t="s">
        <v>79</v>
      </c>
      <c r="AY158" s="212" t="s">
        <v>182</v>
      </c>
    </row>
    <row r="159" spans="1:65" s="13" customFormat="1" ht="11.25">
      <c r="B159" s="213"/>
      <c r="C159" s="214"/>
      <c r="D159" s="198" t="s">
        <v>191</v>
      </c>
      <c r="E159" s="215" t="s">
        <v>1</v>
      </c>
      <c r="F159" s="216" t="s">
        <v>680</v>
      </c>
      <c r="G159" s="214"/>
      <c r="H159" s="217">
        <v>609.29899999999998</v>
      </c>
      <c r="I159" s="218"/>
      <c r="J159" s="214"/>
      <c r="K159" s="214"/>
      <c r="L159" s="219"/>
      <c r="M159" s="220"/>
      <c r="N159" s="221"/>
      <c r="O159" s="221"/>
      <c r="P159" s="221"/>
      <c r="Q159" s="221"/>
      <c r="R159" s="221"/>
      <c r="S159" s="221"/>
      <c r="T159" s="222"/>
      <c r="AT159" s="223" t="s">
        <v>191</v>
      </c>
      <c r="AU159" s="223" t="s">
        <v>86</v>
      </c>
      <c r="AV159" s="13" t="s">
        <v>88</v>
      </c>
      <c r="AW159" s="13" t="s">
        <v>33</v>
      </c>
      <c r="AX159" s="13" t="s">
        <v>86</v>
      </c>
      <c r="AY159" s="223" t="s">
        <v>182</v>
      </c>
    </row>
    <row r="160" spans="1:65" s="11" customFormat="1" ht="25.9" customHeight="1">
      <c r="B160" s="171"/>
      <c r="C160" s="172"/>
      <c r="D160" s="173" t="s">
        <v>78</v>
      </c>
      <c r="E160" s="174" t="s">
        <v>187</v>
      </c>
      <c r="F160" s="174" t="s">
        <v>439</v>
      </c>
      <c r="G160" s="172"/>
      <c r="H160" s="172"/>
      <c r="I160" s="175"/>
      <c r="J160" s="176">
        <f>BK160</f>
        <v>0</v>
      </c>
      <c r="K160" s="172"/>
      <c r="L160" s="177"/>
      <c r="M160" s="178"/>
      <c r="N160" s="179"/>
      <c r="O160" s="179"/>
      <c r="P160" s="180">
        <f>SUM(P161:P180)</f>
        <v>0</v>
      </c>
      <c r="Q160" s="179"/>
      <c r="R160" s="180">
        <f>SUM(R161:R180)</f>
        <v>949.18135361999998</v>
      </c>
      <c r="S160" s="179"/>
      <c r="T160" s="181">
        <f>SUM(T161:T180)</f>
        <v>0</v>
      </c>
      <c r="AR160" s="182" t="s">
        <v>86</v>
      </c>
      <c r="AT160" s="183" t="s">
        <v>78</v>
      </c>
      <c r="AU160" s="183" t="s">
        <v>79</v>
      </c>
      <c r="AY160" s="182" t="s">
        <v>182</v>
      </c>
      <c r="BK160" s="184">
        <f>SUM(BK161:BK180)</f>
        <v>0</v>
      </c>
    </row>
    <row r="161" spans="1:65" s="2" customFormat="1" ht="24.2" customHeight="1">
      <c r="A161" s="34"/>
      <c r="B161" s="35"/>
      <c r="C161" s="185" t="s">
        <v>356</v>
      </c>
      <c r="D161" s="185" t="s">
        <v>183</v>
      </c>
      <c r="E161" s="186" t="s">
        <v>681</v>
      </c>
      <c r="F161" s="187" t="s">
        <v>682</v>
      </c>
      <c r="G161" s="188" t="s">
        <v>142</v>
      </c>
      <c r="H161" s="189">
        <v>937.38900000000001</v>
      </c>
      <c r="I161" s="190"/>
      <c r="J161" s="191">
        <f>ROUND(I161*H161,2)</f>
        <v>0</v>
      </c>
      <c r="K161" s="187" t="s">
        <v>186</v>
      </c>
      <c r="L161" s="39"/>
      <c r="M161" s="192" t="s">
        <v>1</v>
      </c>
      <c r="N161" s="193" t="s">
        <v>44</v>
      </c>
      <c r="O161" s="71"/>
      <c r="P161" s="194">
        <f>O161*H161</f>
        <v>0</v>
      </c>
      <c r="Q161" s="194">
        <v>0</v>
      </c>
      <c r="R161" s="194">
        <f>Q161*H161</f>
        <v>0</v>
      </c>
      <c r="S161" s="194">
        <v>0</v>
      </c>
      <c r="T161" s="195">
        <f>S161*H161</f>
        <v>0</v>
      </c>
      <c r="U161" s="34"/>
      <c r="V161" s="34"/>
      <c r="W161" s="34"/>
      <c r="X161" s="34"/>
      <c r="Y161" s="34"/>
      <c r="Z161" s="34"/>
      <c r="AA161" s="34"/>
      <c r="AB161" s="34"/>
      <c r="AC161" s="34"/>
      <c r="AD161" s="34"/>
      <c r="AE161" s="34"/>
      <c r="AR161" s="196" t="s">
        <v>187</v>
      </c>
      <c r="AT161" s="196" t="s">
        <v>183</v>
      </c>
      <c r="AU161" s="196" t="s">
        <v>86</v>
      </c>
      <c r="AY161" s="17" t="s">
        <v>182</v>
      </c>
      <c r="BE161" s="197">
        <f>IF(N161="základní",J161,0)</f>
        <v>0</v>
      </c>
      <c r="BF161" s="197">
        <f>IF(N161="snížená",J161,0)</f>
        <v>0</v>
      </c>
      <c r="BG161" s="197">
        <f>IF(N161="zákl. přenesená",J161,0)</f>
        <v>0</v>
      </c>
      <c r="BH161" s="197">
        <f>IF(N161="sníž. přenesená",J161,0)</f>
        <v>0</v>
      </c>
      <c r="BI161" s="197">
        <f>IF(N161="nulová",J161,0)</f>
        <v>0</v>
      </c>
      <c r="BJ161" s="17" t="s">
        <v>86</v>
      </c>
      <c r="BK161" s="197">
        <f>ROUND(I161*H161,2)</f>
        <v>0</v>
      </c>
      <c r="BL161" s="17" t="s">
        <v>187</v>
      </c>
      <c r="BM161" s="196" t="s">
        <v>683</v>
      </c>
    </row>
    <row r="162" spans="1:65" s="2" customFormat="1" ht="48.75">
      <c r="A162" s="34"/>
      <c r="B162" s="35"/>
      <c r="C162" s="36"/>
      <c r="D162" s="198" t="s">
        <v>189</v>
      </c>
      <c r="E162" s="36"/>
      <c r="F162" s="199" t="s">
        <v>684</v>
      </c>
      <c r="G162" s="36"/>
      <c r="H162" s="36"/>
      <c r="I162" s="200"/>
      <c r="J162" s="36"/>
      <c r="K162" s="36"/>
      <c r="L162" s="39"/>
      <c r="M162" s="201"/>
      <c r="N162" s="202"/>
      <c r="O162" s="71"/>
      <c r="P162" s="71"/>
      <c r="Q162" s="71"/>
      <c r="R162" s="71"/>
      <c r="S162" s="71"/>
      <c r="T162" s="72"/>
      <c r="U162" s="34"/>
      <c r="V162" s="34"/>
      <c r="W162" s="34"/>
      <c r="X162" s="34"/>
      <c r="Y162" s="34"/>
      <c r="Z162" s="34"/>
      <c r="AA162" s="34"/>
      <c r="AB162" s="34"/>
      <c r="AC162" s="34"/>
      <c r="AD162" s="34"/>
      <c r="AE162" s="34"/>
      <c r="AT162" s="17" t="s">
        <v>189</v>
      </c>
      <c r="AU162" s="17" t="s">
        <v>86</v>
      </c>
    </row>
    <row r="163" spans="1:65" s="12" customFormat="1" ht="11.25">
      <c r="B163" s="203"/>
      <c r="C163" s="204"/>
      <c r="D163" s="198" t="s">
        <v>191</v>
      </c>
      <c r="E163" s="205" t="s">
        <v>1</v>
      </c>
      <c r="F163" s="206" t="s">
        <v>685</v>
      </c>
      <c r="G163" s="204"/>
      <c r="H163" s="205" t="s">
        <v>1</v>
      </c>
      <c r="I163" s="207"/>
      <c r="J163" s="204"/>
      <c r="K163" s="204"/>
      <c r="L163" s="208"/>
      <c r="M163" s="209"/>
      <c r="N163" s="210"/>
      <c r="O163" s="210"/>
      <c r="P163" s="210"/>
      <c r="Q163" s="210"/>
      <c r="R163" s="210"/>
      <c r="S163" s="210"/>
      <c r="T163" s="211"/>
      <c r="AT163" s="212" t="s">
        <v>191</v>
      </c>
      <c r="AU163" s="212" t="s">
        <v>86</v>
      </c>
      <c r="AV163" s="12" t="s">
        <v>86</v>
      </c>
      <c r="AW163" s="12" t="s">
        <v>33</v>
      </c>
      <c r="AX163" s="12" t="s">
        <v>79</v>
      </c>
      <c r="AY163" s="212" t="s">
        <v>182</v>
      </c>
    </row>
    <row r="164" spans="1:65" s="13" customFormat="1" ht="11.25">
      <c r="B164" s="213"/>
      <c r="C164" s="214"/>
      <c r="D164" s="198" t="s">
        <v>191</v>
      </c>
      <c r="E164" s="215" t="s">
        <v>1</v>
      </c>
      <c r="F164" s="216" t="s">
        <v>686</v>
      </c>
      <c r="G164" s="214"/>
      <c r="H164" s="217">
        <v>328.09</v>
      </c>
      <c r="I164" s="218"/>
      <c r="J164" s="214"/>
      <c r="K164" s="214"/>
      <c r="L164" s="219"/>
      <c r="M164" s="220"/>
      <c r="N164" s="221"/>
      <c r="O164" s="221"/>
      <c r="P164" s="221"/>
      <c r="Q164" s="221"/>
      <c r="R164" s="221"/>
      <c r="S164" s="221"/>
      <c r="T164" s="222"/>
      <c r="AT164" s="223" t="s">
        <v>191</v>
      </c>
      <c r="AU164" s="223" t="s">
        <v>86</v>
      </c>
      <c r="AV164" s="13" t="s">
        <v>88</v>
      </c>
      <c r="AW164" s="13" t="s">
        <v>33</v>
      </c>
      <c r="AX164" s="13" t="s">
        <v>79</v>
      </c>
      <c r="AY164" s="223" t="s">
        <v>182</v>
      </c>
    </row>
    <row r="165" spans="1:65" s="12" customFormat="1" ht="11.25">
      <c r="B165" s="203"/>
      <c r="C165" s="204"/>
      <c r="D165" s="198" t="s">
        <v>191</v>
      </c>
      <c r="E165" s="205" t="s">
        <v>1</v>
      </c>
      <c r="F165" s="206" t="s">
        <v>679</v>
      </c>
      <c r="G165" s="204"/>
      <c r="H165" s="205" t="s">
        <v>1</v>
      </c>
      <c r="I165" s="207"/>
      <c r="J165" s="204"/>
      <c r="K165" s="204"/>
      <c r="L165" s="208"/>
      <c r="M165" s="209"/>
      <c r="N165" s="210"/>
      <c r="O165" s="210"/>
      <c r="P165" s="210"/>
      <c r="Q165" s="210"/>
      <c r="R165" s="210"/>
      <c r="S165" s="210"/>
      <c r="T165" s="211"/>
      <c r="AT165" s="212" t="s">
        <v>191</v>
      </c>
      <c r="AU165" s="212" t="s">
        <v>86</v>
      </c>
      <c r="AV165" s="12" t="s">
        <v>86</v>
      </c>
      <c r="AW165" s="12" t="s">
        <v>33</v>
      </c>
      <c r="AX165" s="12" t="s">
        <v>79</v>
      </c>
      <c r="AY165" s="212" t="s">
        <v>182</v>
      </c>
    </row>
    <row r="166" spans="1:65" s="13" customFormat="1" ht="11.25">
      <c r="B166" s="213"/>
      <c r="C166" s="214"/>
      <c r="D166" s="198" t="s">
        <v>191</v>
      </c>
      <c r="E166" s="215" t="s">
        <v>1</v>
      </c>
      <c r="F166" s="216" t="s">
        <v>680</v>
      </c>
      <c r="G166" s="214"/>
      <c r="H166" s="217">
        <v>609.29899999999998</v>
      </c>
      <c r="I166" s="218"/>
      <c r="J166" s="214"/>
      <c r="K166" s="214"/>
      <c r="L166" s="219"/>
      <c r="M166" s="220"/>
      <c r="N166" s="221"/>
      <c r="O166" s="221"/>
      <c r="P166" s="221"/>
      <c r="Q166" s="221"/>
      <c r="R166" s="221"/>
      <c r="S166" s="221"/>
      <c r="T166" s="222"/>
      <c r="AT166" s="223" t="s">
        <v>191</v>
      </c>
      <c r="AU166" s="223" t="s">
        <v>86</v>
      </c>
      <c r="AV166" s="13" t="s">
        <v>88</v>
      </c>
      <c r="AW166" s="13" t="s">
        <v>33</v>
      </c>
      <c r="AX166" s="13" t="s">
        <v>79</v>
      </c>
      <c r="AY166" s="223" t="s">
        <v>182</v>
      </c>
    </row>
    <row r="167" spans="1:65" s="14" customFormat="1" ht="11.25">
      <c r="B167" s="224"/>
      <c r="C167" s="225"/>
      <c r="D167" s="198" t="s">
        <v>191</v>
      </c>
      <c r="E167" s="226" t="s">
        <v>1</v>
      </c>
      <c r="F167" s="227" t="s">
        <v>298</v>
      </c>
      <c r="G167" s="225"/>
      <c r="H167" s="228">
        <v>937.3889999999999</v>
      </c>
      <c r="I167" s="229"/>
      <c r="J167" s="225"/>
      <c r="K167" s="225"/>
      <c r="L167" s="230"/>
      <c r="M167" s="231"/>
      <c r="N167" s="232"/>
      <c r="O167" s="232"/>
      <c r="P167" s="232"/>
      <c r="Q167" s="232"/>
      <c r="R167" s="232"/>
      <c r="S167" s="232"/>
      <c r="T167" s="233"/>
      <c r="AT167" s="234" t="s">
        <v>191</v>
      </c>
      <c r="AU167" s="234" t="s">
        <v>86</v>
      </c>
      <c r="AV167" s="14" t="s">
        <v>187</v>
      </c>
      <c r="AW167" s="14" t="s">
        <v>33</v>
      </c>
      <c r="AX167" s="14" t="s">
        <v>86</v>
      </c>
      <c r="AY167" s="234" t="s">
        <v>182</v>
      </c>
    </row>
    <row r="168" spans="1:65" s="2" customFormat="1" ht="24.2" customHeight="1">
      <c r="A168" s="34"/>
      <c r="B168" s="35"/>
      <c r="C168" s="185" t="s">
        <v>363</v>
      </c>
      <c r="D168" s="185" t="s">
        <v>183</v>
      </c>
      <c r="E168" s="186" t="s">
        <v>687</v>
      </c>
      <c r="F168" s="187" t="s">
        <v>688</v>
      </c>
      <c r="G168" s="188" t="s">
        <v>142</v>
      </c>
      <c r="H168" s="189">
        <v>937.38900000000001</v>
      </c>
      <c r="I168" s="190"/>
      <c r="J168" s="191">
        <f>ROUND(I168*H168,2)</f>
        <v>0</v>
      </c>
      <c r="K168" s="187" t="s">
        <v>186</v>
      </c>
      <c r="L168" s="39"/>
      <c r="M168" s="192" t="s">
        <v>1</v>
      </c>
      <c r="N168" s="193" t="s">
        <v>44</v>
      </c>
      <c r="O168" s="71"/>
      <c r="P168" s="194">
        <f>O168*H168</f>
        <v>0</v>
      </c>
      <c r="Q168" s="194">
        <v>0.30059999999999998</v>
      </c>
      <c r="R168" s="194">
        <f>Q168*H168</f>
        <v>281.77913339999998</v>
      </c>
      <c r="S168" s="194">
        <v>0</v>
      </c>
      <c r="T168" s="195">
        <f>S168*H168</f>
        <v>0</v>
      </c>
      <c r="U168" s="34"/>
      <c r="V168" s="34"/>
      <c r="W168" s="34"/>
      <c r="X168" s="34"/>
      <c r="Y168" s="34"/>
      <c r="Z168" s="34"/>
      <c r="AA168" s="34"/>
      <c r="AB168" s="34"/>
      <c r="AC168" s="34"/>
      <c r="AD168" s="34"/>
      <c r="AE168" s="34"/>
      <c r="AR168" s="196" t="s">
        <v>187</v>
      </c>
      <c r="AT168" s="196" t="s">
        <v>183</v>
      </c>
      <c r="AU168" s="196" t="s">
        <v>86</v>
      </c>
      <c r="AY168" s="17" t="s">
        <v>182</v>
      </c>
      <c r="BE168" s="197">
        <f>IF(N168="základní",J168,0)</f>
        <v>0</v>
      </c>
      <c r="BF168" s="197">
        <f>IF(N168="snížená",J168,0)</f>
        <v>0</v>
      </c>
      <c r="BG168" s="197">
        <f>IF(N168="zákl. přenesená",J168,0)</f>
        <v>0</v>
      </c>
      <c r="BH168" s="197">
        <f>IF(N168="sníž. přenesená",J168,0)</f>
        <v>0</v>
      </c>
      <c r="BI168" s="197">
        <f>IF(N168="nulová",J168,0)</f>
        <v>0</v>
      </c>
      <c r="BJ168" s="17" t="s">
        <v>86</v>
      </c>
      <c r="BK168" s="197">
        <f>ROUND(I168*H168,2)</f>
        <v>0</v>
      </c>
      <c r="BL168" s="17" t="s">
        <v>187</v>
      </c>
      <c r="BM168" s="196" t="s">
        <v>689</v>
      </c>
    </row>
    <row r="169" spans="1:65" s="2" customFormat="1" ht="29.25">
      <c r="A169" s="34"/>
      <c r="B169" s="35"/>
      <c r="C169" s="36"/>
      <c r="D169" s="198" t="s">
        <v>189</v>
      </c>
      <c r="E169" s="36"/>
      <c r="F169" s="199" t="s">
        <v>690</v>
      </c>
      <c r="G169" s="36"/>
      <c r="H169" s="36"/>
      <c r="I169" s="200"/>
      <c r="J169" s="36"/>
      <c r="K169" s="36"/>
      <c r="L169" s="39"/>
      <c r="M169" s="201"/>
      <c r="N169" s="202"/>
      <c r="O169" s="71"/>
      <c r="P169" s="71"/>
      <c r="Q169" s="71"/>
      <c r="R169" s="71"/>
      <c r="S169" s="71"/>
      <c r="T169" s="72"/>
      <c r="U169" s="34"/>
      <c r="V169" s="34"/>
      <c r="W169" s="34"/>
      <c r="X169" s="34"/>
      <c r="Y169" s="34"/>
      <c r="Z169" s="34"/>
      <c r="AA169" s="34"/>
      <c r="AB169" s="34"/>
      <c r="AC169" s="34"/>
      <c r="AD169" s="34"/>
      <c r="AE169" s="34"/>
      <c r="AT169" s="17" t="s">
        <v>189</v>
      </c>
      <c r="AU169" s="17" t="s">
        <v>86</v>
      </c>
    </row>
    <row r="170" spans="1:65" s="12" customFormat="1" ht="11.25">
      <c r="B170" s="203"/>
      <c r="C170" s="204"/>
      <c r="D170" s="198" t="s">
        <v>191</v>
      </c>
      <c r="E170" s="205" t="s">
        <v>1</v>
      </c>
      <c r="F170" s="206" t="s">
        <v>685</v>
      </c>
      <c r="G170" s="204"/>
      <c r="H170" s="205" t="s">
        <v>1</v>
      </c>
      <c r="I170" s="207"/>
      <c r="J170" s="204"/>
      <c r="K170" s="204"/>
      <c r="L170" s="208"/>
      <c r="M170" s="209"/>
      <c r="N170" s="210"/>
      <c r="O170" s="210"/>
      <c r="P170" s="210"/>
      <c r="Q170" s="210"/>
      <c r="R170" s="210"/>
      <c r="S170" s="210"/>
      <c r="T170" s="211"/>
      <c r="AT170" s="212" t="s">
        <v>191</v>
      </c>
      <c r="AU170" s="212" t="s">
        <v>86</v>
      </c>
      <c r="AV170" s="12" t="s">
        <v>86</v>
      </c>
      <c r="AW170" s="12" t="s">
        <v>33</v>
      </c>
      <c r="AX170" s="12" t="s">
        <v>79</v>
      </c>
      <c r="AY170" s="212" t="s">
        <v>182</v>
      </c>
    </row>
    <row r="171" spans="1:65" s="13" customFormat="1" ht="11.25">
      <c r="B171" s="213"/>
      <c r="C171" s="214"/>
      <c r="D171" s="198" t="s">
        <v>191</v>
      </c>
      <c r="E171" s="215" t="s">
        <v>1</v>
      </c>
      <c r="F171" s="216" t="s">
        <v>686</v>
      </c>
      <c r="G171" s="214"/>
      <c r="H171" s="217">
        <v>328.09</v>
      </c>
      <c r="I171" s="218"/>
      <c r="J171" s="214"/>
      <c r="K171" s="214"/>
      <c r="L171" s="219"/>
      <c r="M171" s="220"/>
      <c r="N171" s="221"/>
      <c r="O171" s="221"/>
      <c r="P171" s="221"/>
      <c r="Q171" s="221"/>
      <c r="R171" s="221"/>
      <c r="S171" s="221"/>
      <c r="T171" s="222"/>
      <c r="AT171" s="223" t="s">
        <v>191</v>
      </c>
      <c r="AU171" s="223" t="s">
        <v>86</v>
      </c>
      <c r="AV171" s="13" t="s">
        <v>88</v>
      </c>
      <c r="AW171" s="13" t="s">
        <v>33</v>
      </c>
      <c r="AX171" s="13" t="s">
        <v>79</v>
      </c>
      <c r="AY171" s="223" t="s">
        <v>182</v>
      </c>
    </row>
    <row r="172" spans="1:65" s="12" customFormat="1" ht="11.25">
      <c r="B172" s="203"/>
      <c r="C172" s="204"/>
      <c r="D172" s="198" t="s">
        <v>191</v>
      </c>
      <c r="E172" s="205" t="s">
        <v>1</v>
      </c>
      <c r="F172" s="206" t="s">
        <v>679</v>
      </c>
      <c r="G172" s="204"/>
      <c r="H172" s="205" t="s">
        <v>1</v>
      </c>
      <c r="I172" s="207"/>
      <c r="J172" s="204"/>
      <c r="K172" s="204"/>
      <c r="L172" s="208"/>
      <c r="M172" s="209"/>
      <c r="N172" s="210"/>
      <c r="O172" s="210"/>
      <c r="P172" s="210"/>
      <c r="Q172" s="210"/>
      <c r="R172" s="210"/>
      <c r="S172" s="210"/>
      <c r="T172" s="211"/>
      <c r="AT172" s="212" t="s">
        <v>191</v>
      </c>
      <c r="AU172" s="212" t="s">
        <v>86</v>
      </c>
      <c r="AV172" s="12" t="s">
        <v>86</v>
      </c>
      <c r="AW172" s="12" t="s">
        <v>33</v>
      </c>
      <c r="AX172" s="12" t="s">
        <v>79</v>
      </c>
      <c r="AY172" s="212" t="s">
        <v>182</v>
      </c>
    </row>
    <row r="173" spans="1:65" s="13" customFormat="1" ht="11.25">
      <c r="B173" s="213"/>
      <c r="C173" s="214"/>
      <c r="D173" s="198" t="s">
        <v>191</v>
      </c>
      <c r="E173" s="215" t="s">
        <v>1</v>
      </c>
      <c r="F173" s="216" t="s">
        <v>680</v>
      </c>
      <c r="G173" s="214"/>
      <c r="H173" s="217">
        <v>609.29899999999998</v>
      </c>
      <c r="I173" s="218"/>
      <c r="J173" s="214"/>
      <c r="K173" s="214"/>
      <c r="L173" s="219"/>
      <c r="M173" s="220"/>
      <c r="N173" s="221"/>
      <c r="O173" s="221"/>
      <c r="P173" s="221"/>
      <c r="Q173" s="221"/>
      <c r="R173" s="221"/>
      <c r="S173" s="221"/>
      <c r="T173" s="222"/>
      <c r="AT173" s="223" t="s">
        <v>191</v>
      </c>
      <c r="AU173" s="223" t="s">
        <v>86</v>
      </c>
      <c r="AV173" s="13" t="s">
        <v>88</v>
      </c>
      <c r="AW173" s="13" t="s">
        <v>33</v>
      </c>
      <c r="AX173" s="13" t="s">
        <v>79</v>
      </c>
      <c r="AY173" s="223" t="s">
        <v>182</v>
      </c>
    </row>
    <row r="174" spans="1:65" s="14" customFormat="1" ht="11.25">
      <c r="B174" s="224"/>
      <c r="C174" s="225"/>
      <c r="D174" s="198" t="s">
        <v>191</v>
      </c>
      <c r="E174" s="226" t="s">
        <v>1</v>
      </c>
      <c r="F174" s="227" t="s">
        <v>298</v>
      </c>
      <c r="G174" s="225"/>
      <c r="H174" s="228">
        <v>937.3889999999999</v>
      </c>
      <c r="I174" s="229"/>
      <c r="J174" s="225"/>
      <c r="K174" s="225"/>
      <c r="L174" s="230"/>
      <c r="M174" s="231"/>
      <c r="N174" s="232"/>
      <c r="O174" s="232"/>
      <c r="P174" s="232"/>
      <c r="Q174" s="232"/>
      <c r="R174" s="232"/>
      <c r="S174" s="232"/>
      <c r="T174" s="233"/>
      <c r="AT174" s="234" t="s">
        <v>191</v>
      </c>
      <c r="AU174" s="234" t="s">
        <v>86</v>
      </c>
      <c r="AV174" s="14" t="s">
        <v>187</v>
      </c>
      <c r="AW174" s="14" t="s">
        <v>33</v>
      </c>
      <c r="AX174" s="14" t="s">
        <v>86</v>
      </c>
      <c r="AY174" s="234" t="s">
        <v>182</v>
      </c>
    </row>
    <row r="175" spans="1:65" s="2" customFormat="1" ht="49.15" customHeight="1">
      <c r="A175" s="34"/>
      <c r="B175" s="35"/>
      <c r="C175" s="185" t="s">
        <v>368</v>
      </c>
      <c r="D175" s="185" t="s">
        <v>183</v>
      </c>
      <c r="E175" s="186" t="s">
        <v>691</v>
      </c>
      <c r="F175" s="187" t="s">
        <v>692</v>
      </c>
      <c r="G175" s="188" t="s">
        <v>142</v>
      </c>
      <c r="H175" s="189">
        <v>937.38900000000001</v>
      </c>
      <c r="I175" s="190"/>
      <c r="J175" s="191">
        <f>ROUND(I175*H175,2)</f>
        <v>0</v>
      </c>
      <c r="K175" s="187" t="s">
        <v>186</v>
      </c>
      <c r="L175" s="39"/>
      <c r="M175" s="192" t="s">
        <v>1</v>
      </c>
      <c r="N175" s="193" t="s">
        <v>44</v>
      </c>
      <c r="O175" s="71"/>
      <c r="P175" s="194">
        <f>O175*H175</f>
        <v>0</v>
      </c>
      <c r="Q175" s="194">
        <v>0.71197999999999995</v>
      </c>
      <c r="R175" s="194">
        <f>Q175*H175</f>
        <v>667.40222022</v>
      </c>
      <c r="S175" s="194">
        <v>0</v>
      </c>
      <c r="T175" s="195">
        <f>S175*H175</f>
        <v>0</v>
      </c>
      <c r="U175" s="34"/>
      <c r="V175" s="34"/>
      <c r="W175" s="34"/>
      <c r="X175" s="34"/>
      <c r="Y175" s="34"/>
      <c r="Z175" s="34"/>
      <c r="AA175" s="34"/>
      <c r="AB175" s="34"/>
      <c r="AC175" s="34"/>
      <c r="AD175" s="34"/>
      <c r="AE175" s="34"/>
      <c r="AR175" s="196" t="s">
        <v>187</v>
      </c>
      <c r="AT175" s="196" t="s">
        <v>183</v>
      </c>
      <c r="AU175" s="196" t="s">
        <v>86</v>
      </c>
      <c r="AY175" s="17" t="s">
        <v>182</v>
      </c>
      <c r="BE175" s="197">
        <f>IF(N175="základní",J175,0)</f>
        <v>0</v>
      </c>
      <c r="BF175" s="197">
        <f>IF(N175="snížená",J175,0)</f>
        <v>0</v>
      </c>
      <c r="BG175" s="197">
        <f>IF(N175="zákl. přenesená",J175,0)</f>
        <v>0</v>
      </c>
      <c r="BH175" s="197">
        <f>IF(N175="sníž. přenesená",J175,0)</f>
        <v>0</v>
      </c>
      <c r="BI175" s="197">
        <f>IF(N175="nulová",J175,0)</f>
        <v>0</v>
      </c>
      <c r="BJ175" s="17" t="s">
        <v>86</v>
      </c>
      <c r="BK175" s="197">
        <f>ROUND(I175*H175,2)</f>
        <v>0</v>
      </c>
      <c r="BL175" s="17" t="s">
        <v>187</v>
      </c>
      <c r="BM175" s="196" t="s">
        <v>693</v>
      </c>
    </row>
    <row r="176" spans="1:65" s="12" customFormat="1" ht="11.25">
      <c r="B176" s="203"/>
      <c r="C176" s="204"/>
      <c r="D176" s="198" t="s">
        <v>191</v>
      </c>
      <c r="E176" s="205" t="s">
        <v>1</v>
      </c>
      <c r="F176" s="206" t="s">
        <v>685</v>
      </c>
      <c r="G176" s="204"/>
      <c r="H176" s="205" t="s">
        <v>1</v>
      </c>
      <c r="I176" s="207"/>
      <c r="J176" s="204"/>
      <c r="K176" s="204"/>
      <c r="L176" s="208"/>
      <c r="M176" s="209"/>
      <c r="N176" s="210"/>
      <c r="O176" s="210"/>
      <c r="P176" s="210"/>
      <c r="Q176" s="210"/>
      <c r="R176" s="210"/>
      <c r="S176" s="210"/>
      <c r="T176" s="211"/>
      <c r="AT176" s="212" t="s">
        <v>191</v>
      </c>
      <c r="AU176" s="212" t="s">
        <v>86</v>
      </c>
      <c r="AV176" s="12" t="s">
        <v>86</v>
      </c>
      <c r="AW176" s="12" t="s">
        <v>33</v>
      </c>
      <c r="AX176" s="12" t="s">
        <v>79</v>
      </c>
      <c r="AY176" s="212" t="s">
        <v>182</v>
      </c>
    </row>
    <row r="177" spans="1:65" s="13" customFormat="1" ht="11.25">
      <c r="B177" s="213"/>
      <c r="C177" s="214"/>
      <c r="D177" s="198" t="s">
        <v>191</v>
      </c>
      <c r="E177" s="215" t="s">
        <v>1</v>
      </c>
      <c r="F177" s="216" t="s">
        <v>686</v>
      </c>
      <c r="G177" s="214"/>
      <c r="H177" s="217">
        <v>328.09</v>
      </c>
      <c r="I177" s="218"/>
      <c r="J177" s="214"/>
      <c r="K177" s="214"/>
      <c r="L177" s="219"/>
      <c r="M177" s="220"/>
      <c r="N177" s="221"/>
      <c r="O177" s="221"/>
      <c r="P177" s="221"/>
      <c r="Q177" s="221"/>
      <c r="R177" s="221"/>
      <c r="S177" s="221"/>
      <c r="T177" s="222"/>
      <c r="AT177" s="223" t="s">
        <v>191</v>
      </c>
      <c r="AU177" s="223" t="s">
        <v>86</v>
      </c>
      <c r="AV177" s="13" t="s">
        <v>88</v>
      </c>
      <c r="AW177" s="13" t="s">
        <v>33</v>
      </c>
      <c r="AX177" s="13" t="s">
        <v>79</v>
      </c>
      <c r="AY177" s="223" t="s">
        <v>182</v>
      </c>
    </row>
    <row r="178" spans="1:65" s="12" customFormat="1" ht="11.25">
      <c r="B178" s="203"/>
      <c r="C178" s="204"/>
      <c r="D178" s="198" t="s">
        <v>191</v>
      </c>
      <c r="E178" s="205" t="s">
        <v>1</v>
      </c>
      <c r="F178" s="206" t="s">
        <v>679</v>
      </c>
      <c r="G178" s="204"/>
      <c r="H178" s="205" t="s">
        <v>1</v>
      </c>
      <c r="I178" s="207"/>
      <c r="J178" s="204"/>
      <c r="K178" s="204"/>
      <c r="L178" s="208"/>
      <c r="M178" s="209"/>
      <c r="N178" s="210"/>
      <c r="O178" s="210"/>
      <c r="P178" s="210"/>
      <c r="Q178" s="210"/>
      <c r="R178" s="210"/>
      <c r="S178" s="210"/>
      <c r="T178" s="211"/>
      <c r="AT178" s="212" t="s">
        <v>191</v>
      </c>
      <c r="AU178" s="212" t="s">
        <v>86</v>
      </c>
      <c r="AV178" s="12" t="s">
        <v>86</v>
      </c>
      <c r="AW178" s="12" t="s">
        <v>33</v>
      </c>
      <c r="AX178" s="12" t="s">
        <v>79</v>
      </c>
      <c r="AY178" s="212" t="s">
        <v>182</v>
      </c>
    </row>
    <row r="179" spans="1:65" s="13" customFormat="1" ht="11.25">
      <c r="B179" s="213"/>
      <c r="C179" s="214"/>
      <c r="D179" s="198" t="s">
        <v>191</v>
      </c>
      <c r="E179" s="215" t="s">
        <v>1</v>
      </c>
      <c r="F179" s="216" t="s">
        <v>680</v>
      </c>
      <c r="G179" s="214"/>
      <c r="H179" s="217">
        <v>609.29899999999998</v>
      </c>
      <c r="I179" s="218"/>
      <c r="J179" s="214"/>
      <c r="K179" s="214"/>
      <c r="L179" s="219"/>
      <c r="M179" s="220"/>
      <c r="N179" s="221"/>
      <c r="O179" s="221"/>
      <c r="P179" s="221"/>
      <c r="Q179" s="221"/>
      <c r="R179" s="221"/>
      <c r="S179" s="221"/>
      <c r="T179" s="222"/>
      <c r="AT179" s="223" t="s">
        <v>191</v>
      </c>
      <c r="AU179" s="223" t="s">
        <v>86</v>
      </c>
      <c r="AV179" s="13" t="s">
        <v>88</v>
      </c>
      <c r="AW179" s="13" t="s">
        <v>33</v>
      </c>
      <c r="AX179" s="13" t="s">
        <v>79</v>
      </c>
      <c r="AY179" s="223" t="s">
        <v>182</v>
      </c>
    </row>
    <row r="180" spans="1:65" s="14" customFormat="1" ht="11.25">
      <c r="B180" s="224"/>
      <c r="C180" s="225"/>
      <c r="D180" s="198" t="s">
        <v>191</v>
      </c>
      <c r="E180" s="226" t="s">
        <v>1</v>
      </c>
      <c r="F180" s="227" t="s">
        <v>298</v>
      </c>
      <c r="G180" s="225"/>
      <c r="H180" s="228">
        <v>937.3889999999999</v>
      </c>
      <c r="I180" s="229"/>
      <c r="J180" s="225"/>
      <c r="K180" s="225"/>
      <c r="L180" s="230"/>
      <c r="M180" s="231"/>
      <c r="N180" s="232"/>
      <c r="O180" s="232"/>
      <c r="P180" s="232"/>
      <c r="Q180" s="232"/>
      <c r="R180" s="232"/>
      <c r="S180" s="232"/>
      <c r="T180" s="233"/>
      <c r="AT180" s="234" t="s">
        <v>191</v>
      </c>
      <c r="AU180" s="234" t="s">
        <v>86</v>
      </c>
      <c r="AV180" s="14" t="s">
        <v>187</v>
      </c>
      <c r="AW180" s="14" t="s">
        <v>33</v>
      </c>
      <c r="AX180" s="14" t="s">
        <v>86</v>
      </c>
      <c r="AY180" s="234" t="s">
        <v>182</v>
      </c>
    </row>
    <row r="181" spans="1:65" s="11" customFormat="1" ht="25.9" customHeight="1">
      <c r="B181" s="171"/>
      <c r="C181" s="172"/>
      <c r="D181" s="173" t="s">
        <v>78</v>
      </c>
      <c r="E181" s="174" t="s">
        <v>558</v>
      </c>
      <c r="F181" s="174" t="s">
        <v>559</v>
      </c>
      <c r="G181" s="172"/>
      <c r="H181" s="172"/>
      <c r="I181" s="175"/>
      <c r="J181" s="176">
        <f>BK181</f>
        <v>0</v>
      </c>
      <c r="K181" s="172"/>
      <c r="L181" s="177"/>
      <c r="M181" s="178"/>
      <c r="N181" s="179"/>
      <c r="O181" s="179"/>
      <c r="P181" s="180">
        <f>SUM(P182:P183)</f>
        <v>0</v>
      </c>
      <c r="Q181" s="179"/>
      <c r="R181" s="180">
        <f>SUM(R182:R183)</f>
        <v>0</v>
      </c>
      <c r="S181" s="179"/>
      <c r="T181" s="181">
        <f>SUM(T182:T183)</f>
        <v>0</v>
      </c>
      <c r="AR181" s="182" t="s">
        <v>86</v>
      </c>
      <c r="AT181" s="183" t="s">
        <v>78</v>
      </c>
      <c r="AU181" s="183" t="s">
        <v>79</v>
      </c>
      <c r="AY181" s="182" t="s">
        <v>182</v>
      </c>
      <c r="BK181" s="184">
        <f>SUM(BK182:BK183)</f>
        <v>0</v>
      </c>
    </row>
    <row r="182" spans="1:65" s="2" customFormat="1" ht="37.9" customHeight="1">
      <c r="A182" s="34"/>
      <c r="B182" s="35"/>
      <c r="C182" s="185" t="s">
        <v>376</v>
      </c>
      <c r="D182" s="185" t="s">
        <v>183</v>
      </c>
      <c r="E182" s="186" t="s">
        <v>694</v>
      </c>
      <c r="F182" s="187" t="s">
        <v>695</v>
      </c>
      <c r="G182" s="188" t="s">
        <v>359</v>
      </c>
      <c r="H182" s="189">
        <v>949.18100000000004</v>
      </c>
      <c r="I182" s="190"/>
      <c r="J182" s="191">
        <f>ROUND(I182*H182,2)</f>
        <v>0</v>
      </c>
      <c r="K182" s="187" t="s">
        <v>186</v>
      </c>
      <c r="L182" s="39"/>
      <c r="M182" s="192" t="s">
        <v>1</v>
      </c>
      <c r="N182" s="193" t="s">
        <v>44</v>
      </c>
      <c r="O182" s="71"/>
      <c r="P182" s="194">
        <f>O182*H182</f>
        <v>0</v>
      </c>
      <c r="Q182" s="194">
        <v>0</v>
      </c>
      <c r="R182" s="194">
        <f>Q182*H182</f>
        <v>0</v>
      </c>
      <c r="S182" s="194">
        <v>0</v>
      </c>
      <c r="T182" s="195">
        <f>S182*H182</f>
        <v>0</v>
      </c>
      <c r="U182" s="34"/>
      <c r="V182" s="34"/>
      <c r="W182" s="34"/>
      <c r="X182" s="34"/>
      <c r="Y182" s="34"/>
      <c r="Z182" s="34"/>
      <c r="AA182" s="34"/>
      <c r="AB182" s="34"/>
      <c r="AC182" s="34"/>
      <c r="AD182" s="34"/>
      <c r="AE182" s="34"/>
      <c r="AR182" s="196" t="s">
        <v>187</v>
      </c>
      <c r="AT182" s="196" t="s">
        <v>183</v>
      </c>
      <c r="AU182" s="196" t="s">
        <v>86</v>
      </c>
      <c r="AY182" s="17" t="s">
        <v>182</v>
      </c>
      <c r="BE182" s="197">
        <f>IF(N182="základní",J182,0)</f>
        <v>0</v>
      </c>
      <c r="BF182" s="197">
        <f>IF(N182="snížená",J182,0)</f>
        <v>0</v>
      </c>
      <c r="BG182" s="197">
        <f>IF(N182="zákl. přenesená",J182,0)</f>
        <v>0</v>
      </c>
      <c r="BH182" s="197">
        <f>IF(N182="sníž. přenesená",J182,0)</f>
        <v>0</v>
      </c>
      <c r="BI182" s="197">
        <f>IF(N182="nulová",J182,0)</f>
        <v>0</v>
      </c>
      <c r="BJ182" s="17" t="s">
        <v>86</v>
      </c>
      <c r="BK182" s="197">
        <f>ROUND(I182*H182,2)</f>
        <v>0</v>
      </c>
      <c r="BL182" s="17" t="s">
        <v>187</v>
      </c>
      <c r="BM182" s="196" t="s">
        <v>696</v>
      </c>
    </row>
    <row r="183" spans="1:65" s="2" customFormat="1" ht="39">
      <c r="A183" s="34"/>
      <c r="B183" s="35"/>
      <c r="C183" s="36"/>
      <c r="D183" s="198" t="s">
        <v>189</v>
      </c>
      <c r="E183" s="36"/>
      <c r="F183" s="199" t="s">
        <v>697</v>
      </c>
      <c r="G183" s="36"/>
      <c r="H183" s="36"/>
      <c r="I183" s="200"/>
      <c r="J183" s="36"/>
      <c r="K183" s="36"/>
      <c r="L183" s="39"/>
      <c r="M183" s="261"/>
      <c r="N183" s="262"/>
      <c r="O183" s="258"/>
      <c r="P183" s="258"/>
      <c r="Q183" s="258"/>
      <c r="R183" s="258"/>
      <c r="S183" s="258"/>
      <c r="T183" s="263"/>
      <c r="U183" s="34"/>
      <c r="V183" s="34"/>
      <c r="W183" s="34"/>
      <c r="X183" s="34"/>
      <c r="Y183" s="34"/>
      <c r="Z183" s="34"/>
      <c r="AA183" s="34"/>
      <c r="AB183" s="34"/>
      <c r="AC183" s="34"/>
      <c r="AD183" s="34"/>
      <c r="AE183" s="34"/>
      <c r="AT183" s="17" t="s">
        <v>189</v>
      </c>
      <c r="AU183" s="17" t="s">
        <v>86</v>
      </c>
    </row>
    <row r="184" spans="1:65" s="2" customFormat="1" ht="6.95" customHeight="1">
      <c r="A184" s="34"/>
      <c r="B184" s="54"/>
      <c r="C184" s="55"/>
      <c r="D184" s="55"/>
      <c r="E184" s="55"/>
      <c r="F184" s="55"/>
      <c r="G184" s="55"/>
      <c r="H184" s="55"/>
      <c r="I184" s="55"/>
      <c r="J184" s="55"/>
      <c r="K184" s="55"/>
      <c r="L184" s="39"/>
      <c r="M184" s="34"/>
      <c r="O184" s="34"/>
      <c r="P184" s="34"/>
      <c r="Q184" s="34"/>
      <c r="R184" s="34"/>
      <c r="S184" s="34"/>
      <c r="T184" s="34"/>
      <c r="U184" s="34"/>
      <c r="V184" s="34"/>
      <c r="W184" s="34"/>
      <c r="X184" s="34"/>
      <c r="Y184" s="34"/>
      <c r="Z184" s="34"/>
      <c r="AA184" s="34"/>
      <c r="AB184" s="34"/>
      <c r="AC184" s="34"/>
      <c r="AD184" s="34"/>
      <c r="AE184" s="34"/>
    </row>
  </sheetData>
  <sheetProtection algorithmName="SHA-512" hashValue="HYxyz1ok01FdvYBDcTbYQxXrLyVkERJdEWt5vU5JFJOnRle6rNpzLCDqBqZcdp7H7uD0T6YZ6Dn2N2rNTnXYIA==" saltValue="2kadbLeCIcLzzK2lii0Ge+9UpZ/sdF+4CfsccAveyut8ExneKTF6Xh2fO1N1j1ZekU97Opha1k1Cn8NaeFHoWg==" spinCount="100000" sheet="1" objects="1" scenarios="1" formatColumns="0" formatRows="0" autoFilter="0"/>
  <autoFilter ref="C122:K183"/>
  <mergeCells count="12">
    <mergeCell ref="E115:H115"/>
    <mergeCell ref="L2:V2"/>
    <mergeCell ref="E85:H85"/>
    <mergeCell ref="E87:H87"/>
    <mergeCell ref="E89:H89"/>
    <mergeCell ref="E111:H111"/>
    <mergeCell ref="E113:H113"/>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2"/>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08"/>
      <c r="M2" s="308"/>
      <c r="N2" s="308"/>
      <c r="O2" s="308"/>
      <c r="P2" s="308"/>
      <c r="Q2" s="308"/>
      <c r="R2" s="308"/>
      <c r="S2" s="308"/>
      <c r="T2" s="308"/>
      <c r="U2" s="308"/>
      <c r="V2" s="308"/>
      <c r="AT2" s="17" t="s">
        <v>102</v>
      </c>
    </row>
    <row r="3" spans="1:46" s="1" customFormat="1" ht="6.95" customHeight="1">
      <c r="B3" s="116"/>
      <c r="C3" s="117"/>
      <c r="D3" s="117"/>
      <c r="E3" s="117"/>
      <c r="F3" s="117"/>
      <c r="G3" s="117"/>
      <c r="H3" s="117"/>
      <c r="I3" s="117"/>
      <c r="J3" s="117"/>
      <c r="K3" s="117"/>
      <c r="L3" s="20"/>
      <c r="AT3" s="17" t="s">
        <v>88</v>
      </c>
    </row>
    <row r="4" spans="1:46" s="1" customFormat="1" ht="24.95" customHeight="1">
      <c r="B4" s="20"/>
      <c r="D4" s="118" t="s">
        <v>139</v>
      </c>
      <c r="L4" s="20"/>
      <c r="M4" s="119" t="s">
        <v>10</v>
      </c>
      <c r="AT4" s="17" t="s">
        <v>4</v>
      </c>
    </row>
    <row r="5" spans="1:46" s="1" customFormat="1" ht="6.95" customHeight="1">
      <c r="B5" s="20"/>
      <c r="L5" s="20"/>
    </row>
    <row r="6" spans="1:46" s="1" customFormat="1" ht="12" customHeight="1">
      <c r="B6" s="20"/>
      <c r="D6" s="120" t="s">
        <v>16</v>
      </c>
      <c r="L6" s="20"/>
    </row>
    <row r="7" spans="1:46" s="1" customFormat="1" ht="16.5" customHeight="1">
      <c r="B7" s="20"/>
      <c r="E7" s="326" t="str">
        <f>'Rekapitulace stavby'!K6</f>
        <v>Příprava Území-Lokalita Petra Cingra ve Starém Bohumíně</v>
      </c>
      <c r="F7" s="327"/>
      <c r="G7" s="327"/>
      <c r="H7" s="327"/>
      <c r="L7" s="20"/>
    </row>
    <row r="8" spans="1:46" s="1" customFormat="1" ht="12" customHeight="1">
      <c r="B8" s="20"/>
      <c r="D8" s="120" t="s">
        <v>153</v>
      </c>
      <c r="L8" s="20"/>
    </row>
    <row r="9" spans="1:46" s="2" customFormat="1" ht="16.5" customHeight="1">
      <c r="A9" s="34"/>
      <c r="B9" s="39"/>
      <c r="C9" s="34"/>
      <c r="D9" s="34"/>
      <c r="E9" s="326" t="s">
        <v>154</v>
      </c>
      <c r="F9" s="328"/>
      <c r="G9" s="328"/>
      <c r="H9" s="328"/>
      <c r="I9" s="34"/>
      <c r="J9" s="34"/>
      <c r="K9" s="34"/>
      <c r="L9" s="51"/>
      <c r="S9" s="34"/>
      <c r="T9" s="34"/>
      <c r="U9" s="34"/>
      <c r="V9" s="34"/>
      <c r="W9" s="34"/>
      <c r="X9" s="34"/>
      <c r="Y9" s="34"/>
      <c r="Z9" s="34"/>
      <c r="AA9" s="34"/>
      <c r="AB9" s="34"/>
      <c r="AC9" s="34"/>
      <c r="AD9" s="34"/>
      <c r="AE9" s="34"/>
    </row>
    <row r="10" spans="1:46" s="2" customFormat="1" ht="12" customHeight="1">
      <c r="A10" s="34"/>
      <c r="B10" s="39"/>
      <c r="C10" s="34"/>
      <c r="D10" s="120" t="s">
        <v>155</v>
      </c>
      <c r="E10" s="34"/>
      <c r="F10" s="34"/>
      <c r="G10" s="34"/>
      <c r="H10" s="34"/>
      <c r="I10" s="34"/>
      <c r="J10" s="34"/>
      <c r="K10" s="34"/>
      <c r="L10" s="51"/>
      <c r="S10" s="34"/>
      <c r="T10" s="34"/>
      <c r="U10" s="34"/>
      <c r="V10" s="34"/>
      <c r="W10" s="34"/>
      <c r="X10" s="34"/>
      <c r="Y10" s="34"/>
      <c r="Z10" s="34"/>
      <c r="AA10" s="34"/>
      <c r="AB10" s="34"/>
      <c r="AC10" s="34"/>
      <c r="AD10" s="34"/>
      <c r="AE10" s="34"/>
    </row>
    <row r="11" spans="1:46" s="2" customFormat="1" ht="16.5" customHeight="1">
      <c r="A11" s="34"/>
      <c r="B11" s="39"/>
      <c r="C11" s="34"/>
      <c r="D11" s="34"/>
      <c r="E11" s="329" t="s">
        <v>698</v>
      </c>
      <c r="F11" s="328"/>
      <c r="G11" s="328"/>
      <c r="H11" s="328"/>
      <c r="I11" s="34"/>
      <c r="J11" s="34"/>
      <c r="K11" s="34"/>
      <c r="L11" s="51"/>
      <c r="S11" s="34"/>
      <c r="T11" s="34"/>
      <c r="U11" s="34"/>
      <c r="V11" s="34"/>
      <c r="W11" s="34"/>
      <c r="X11" s="34"/>
      <c r="Y11" s="34"/>
      <c r="Z11" s="34"/>
      <c r="AA11" s="34"/>
      <c r="AB11" s="34"/>
      <c r="AC11" s="34"/>
      <c r="AD11" s="34"/>
      <c r="AE11" s="34"/>
    </row>
    <row r="12" spans="1:46" s="2" customFormat="1" ht="11.25">
      <c r="A12" s="34"/>
      <c r="B12" s="39"/>
      <c r="C12" s="34"/>
      <c r="D12" s="34"/>
      <c r="E12" s="34"/>
      <c r="F12" s="34"/>
      <c r="G12" s="34"/>
      <c r="H12" s="34"/>
      <c r="I12" s="34"/>
      <c r="J12" s="34"/>
      <c r="K12" s="34"/>
      <c r="L12" s="51"/>
      <c r="S12" s="34"/>
      <c r="T12" s="34"/>
      <c r="U12" s="34"/>
      <c r="V12" s="34"/>
      <c r="W12" s="34"/>
      <c r="X12" s="34"/>
      <c r="Y12" s="34"/>
      <c r="Z12" s="34"/>
      <c r="AA12" s="34"/>
      <c r="AB12" s="34"/>
      <c r="AC12" s="34"/>
      <c r="AD12" s="34"/>
      <c r="AE12" s="34"/>
    </row>
    <row r="13" spans="1:46" s="2" customFormat="1" ht="12" customHeight="1">
      <c r="A13" s="34"/>
      <c r="B13" s="39"/>
      <c r="C13" s="34"/>
      <c r="D13" s="120" t="s">
        <v>18</v>
      </c>
      <c r="E13" s="34"/>
      <c r="F13" s="110" t="s">
        <v>1</v>
      </c>
      <c r="G13" s="34"/>
      <c r="H13" s="34"/>
      <c r="I13" s="120" t="s">
        <v>19</v>
      </c>
      <c r="J13" s="110" t="s">
        <v>1</v>
      </c>
      <c r="K13" s="34"/>
      <c r="L13" s="51"/>
      <c r="S13" s="34"/>
      <c r="T13" s="34"/>
      <c r="U13" s="34"/>
      <c r="V13" s="34"/>
      <c r="W13" s="34"/>
      <c r="X13" s="34"/>
      <c r="Y13" s="34"/>
      <c r="Z13" s="34"/>
      <c r="AA13" s="34"/>
      <c r="AB13" s="34"/>
      <c r="AC13" s="34"/>
      <c r="AD13" s="34"/>
      <c r="AE13" s="34"/>
    </row>
    <row r="14" spans="1:46" s="2" customFormat="1" ht="12" customHeight="1">
      <c r="A14" s="34"/>
      <c r="B14" s="39"/>
      <c r="C14" s="34"/>
      <c r="D14" s="120" t="s">
        <v>20</v>
      </c>
      <c r="E14" s="34"/>
      <c r="F14" s="110" t="s">
        <v>21</v>
      </c>
      <c r="G14" s="34"/>
      <c r="H14" s="34"/>
      <c r="I14" s="120" t="s">
        <v>22</v>
      </c>
      <c r="J14" s="121" t="str">
        <f>'Rekapitulace stavby'!AN8</f>
        <v>4. 5. 2021</v>
      </c>
      <c r="K14" s="34"/>
      <c r="L14" s="51"/>
      <c r="S14" s="34"/>
      <c r="T14" s="34"/>
      <c r="U14" s="34"/>
      <c r="V14" s="34"/>
      <c r="W14" s="34"/>
      <c r="X14" s="34"/>
      <c r="Y14" s="34"/>
      <c r="Z14" s="34"/>
      <c r="AA14" s="34"/>
      <c r="AB14" s="34"/>
      <c r="AC14" s="34"/>
      <c r="AD14" s="34"/>
      <c r="AE14" s="34"/>
    </row>
    <row r="15" spans="1:46" s="2" customFormat="1" ht="10.9" customHeight="1">
      <c r="A15" s="34"/>
      <c r="B15" s="39"/>
      <c r="C15" s="34"/>
      <c r="D15" s="34"/>
      <c r="E15" s="34"/>
      <c r="F15" s="34"/>
      <c r="G15" s="34"/>
      <c r="H15" s="34"/>
      <c r="I15" s="34"/>
      <c r="J15" s="34"/>
      <c r="K15" s="34"/>
      <c r="L15" s="51"/>
      <c r="S15" s="34"/>
      <c r="T15" s="34"/>
      <c r="U15" s="34"/>
      <c r="V15" s="34"/>
      <c r="W15" s="34"/>
      <c r="X15" s="34"/>
      <c r="Y15" s="34"/>
      <c r="Z15" s="34"/>
      <c r="AA15" s="34"/>
      <c r="AB15" s="34"/>
      <c r="AC15" s="34"/>
      <c r="AD15" s="34"/>
      <c r="AE15" s="34"/>
    </row>
    <row r="16" spans="1:46" s="2" customFormat="1" ht="12" customHeight="1">
      <c r="A16" s="34"/>
      <c r="B16" s="39"/>
      <c r="C16" s="34"/>
      <c r="D16" s="120" t="s">
        <v>24</v>
      </c>
      <c r="E16" s="34"/>
      <c r="F16" s="34"/>
      <c r="G16" s="34"/>
      <c r="H16" s="34"/>
      <c r="I16" s="120" t="s">
        <v>25</v>
      </c>
      <c r="J16" s="110" t="s">
        <v>1</v>
      </c>
      <c r="K16" s="34"/>
      <c r="L16" s="51"/>
      <c r="S16" s="34"/>
      <c r="T16" s="34"/>
      <c r="U16" s="34"/>
      <c r="V16" s="34"/>
      <c r="W16" s="34"/>
      <c r="X16" s="34"/>
      <c r="Y16" s="34"/>
      <c r="Z16" s="34"/>
      <c r="AA16" s="34"/>
      <c r="AB16" s="34"/>
      <c r="AC16" s="34"/>
      <c r="AD16" s="34"/>
      <c r="AE16" s="34"/>
    </row>
    <row r="17" spans="1:31" s="2" customFormat="1" ht="18" customHeight="1">
      <c r="A17" s="34"/>
      <c r="B17" s="39"/>
      <c r="C17" s="34"/>
      <c r="D17" s="34"/>
      <c r="E17" s="110" t="s">
        <v>26</v>
      </c>
      <c r="F17" s="34"/>
      <c r="G17" s="34"/>
      <c r="H17" s="34"/>
      <c r="I17" s="120" t="s">
        <v>27</v>
      </c>
      <c r="J17" s="110" t="s">
        <v>1</v>
      </c>
      <c r="K17" s="34"/>
      <c r="L17" s="51"/>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34"/>
      <c r="J18" s="34"/>
      <c r="K18" s="34"/>
      <c r="L18" s="51"/>
      <c r="S18" s="34"/>
      <c r="T18" s="34"/>
      <c r="U18" s="34"/>
      <c r="V18" s="34"/>
      <c r="W18" s="34"/>
      <c r="X18" s="34"/>
      <c r="Y18" s="34"/>
      <c r="Z18" s="34"/>
      <c r="AA18" s="34"/>
      <c r="AB18" s="34"/>
      <c r="AC18" s="34"/>
      <c r="AD18" s="34"/>
      <c r="AE18" s="34"/>
    </row>
    <row r="19" spans="1:31" s="2" customFormat="1" ht="12" customHeight="1">
      <c r="A19" s="34"/>
      <c r="B19" s="39"/>
      <c r="C19" s="34"/>
      <c r="D19" s="120" t="s">
        <v>28</v>
      </c>
      <c r="E19" s="34"/>
      <c r="F19" s="34"/>
      <c r="G19" s="34"/>
      <c r="H19" s="34"/>
      <c r="I19" s="120" t="s">
        <v>25</v>
      </c>
      <c r="J19" s="30" t="str">
        <f>'Rekapitulace stavby'!AN13</f>
        <v>Vyplň údaj</v>
      </c>
      <c r="K19" s="34"/>
      <c r="L19" s="51"/>
      <c r="S19" s="34"/>
      <c r="T19" s="34"/>
      <c r="U19" s="34"/>
      <c r="V19" s="34"/>
      <c r="W19" s="34"/>
      <c r="X19" s="34"/>
      <c r="Y19" s="34"/>
      <c r="Z19" s="34"/>
      <c r="AA19" s="34"/>
      <c r="AB19" s="34"/>
      <c r="AC19" s="34"/>
      <c r="AD19" s="34"/>
      <c r="AE19" s="34"/>
    </row>
    <row r="20" spans="1:31" s="2" customFormat="1" ht="18" customHeight="1">
      <c r="A20" s="34"/>
      <c r="B20" s="39"/>
      <c r="C20" s="34"/>
      <c r="D20" s="34"/>
      <c r="E20" s="330" t="str">
        <f>'Rekapitulace stavby'!E14</f>
        <v>Vyplň údaj</v>
      </c>
      <c r="F20" s="331"/>
      <c r="G20" s="331"/>
      <c r="H20" s="331"/>
      <c r="I20" s="120" t="s">
        <v>27</v>
      </c>
      <c r="J20" s="30" t="str">
        <f>'Rekapitulace stavby'!AN14</f>
        <v>Vyplň údaj</v>
      </c>
      <c r="K20" s="34"/>
      <c r="L20" s="51"/>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34"/>
      <c r="J21" s="34"/>
      <c r="K21" s="34"/>
      <c r="L21" s="51"/>
      <c r="S21" s="34"/>
      <c r="T21" s="34"/>
      <c r="U21" s="34"/>
      <c r="V21" s="34"/>
      <c r="W21" s="34"/>
      <c r="X21" s="34"/>
      <c r="Y21" s="34"/>
      <c r="Z21" s="34"/>
      <c r="AA21" s="34"/>
      <c r="AB21" s="34"/>
      <c r="AC21" s="34"/>
      <c r="AD21" s="34"/>
      <c r="AE21" s="34"/>
    </row>
    <row r="22" spans="1:31" s="2" customFormat="1" ht="12" customHeight="1">
      <c r="A22" s="34"/>
      <c r="B22" s="39"/>
      <c r="C22" s="34"/>
      <c r="D22" s="120" t="s">
        <v>30</v>
      </c>
      <c r="E22" s="34"/>
      <c r="F22" s="34"/>
      <c r="G22" s="34"/>
      <c r="H22" s="34"/>
      <c r="I22" s="120" t="s">
        <v>25</v>
      </c>
      <c r="J22" s="110" t="s">
        <v>31</v>
      </c>
      <c r="K22" s="34"/>
      <c r="L22" s="51"/>
      <c r="S22" s="34"/>
      <c r="T22" s="34"/>
      <c r="U22" s="34"/>
      <c r="V22" s="34"/>
      <c r="W22" s="34"/>
      <c r="X22" s="34"/>
      <c r="Y22" s="34"/>
      <c r="Z22" s="34"/>
      <c r="AA22" s="34"/>
      <c r="AB22" s="34"/>
      <c r="AC22" s="34"/>
      <c r="AD22" s="34"/>
      <c r="AE22" s="34"/>
    </row>
    <row r="23" spans="1:31" s="2" customFormat="1" ht="18" customHeight="1">
      <c r="A23" s="34"/>
      <c r="B23" s="39"/>
      <c r="C23" s="34"/>
      <c r="D23" s="34"/>
      <c r="E23" s="110" t="s">
        <v>32</v>
      </c>
      <c r="F23" s="34"/>
      <c r="G23" s="34"/>
      <c r="H23" s="34"/>
      <c r="I23" s="120" t="s">
        <v>27</v>
      </c>
      <c r="J23" s="110" t="s">
        <v>1</v>
      </c>
      <c r="K23" s="34"/>
      <c r="L23" s="51"/>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34"/>
      <c r="J24" s="34"/>
      <c r="K24" s="34"/>
      <c r="L24" s="51"/>
      <c r="S24" s="34"/>
      <c r="T24" s="34"/>
      <c r="U24" s="34"/>
      <c r="V24" s="34"/>
      <c r="W24" s="34"/>
      <c r="X24" s="34"/>
      <c r="Y24" s="34"/>
      <c r="Z24" s="34"/>
      <c r="AA24" s="34"/>
      <c r="AB24" s="34"/>
      <c r="AC24" s="34"/>
      <c r="AD24" s="34"/>
      <c r="AE24" s="34"/>
    </row>
    <row r="25" spans="1:31" s="2" customFormat="1" ht="12" customHeight="1">
      <c r="A25" s="34"/>
      <c r="B25" s="39"/>
      <c r="C25" s="34"/>
      <c r="D25" s="120" t="s">
        <v>34</v>
      </c>
      <c r="E25" s="34"/>
      <c r="F25" s="34"/>
      <c r="G25" s="34"/>
      <c r="H25" s="34"/>
      <c r="I25" s="120" t="s">
        <v>25</v>
      </c>
      <c r="J25" s="110" t="s">
        <v>35</v>
      </c>
      <c r="K25" s="34"/>
      <c r="L25" s="51"/>
      <c r="S25" s="34"/>
      <c r="T25" s="34"/>
      <c r="U25" s="34"/>
      <c r="V25" s="34"/>
      <c r="W25" s="34"/>
      <c r="X25" s="34"/>
      <c r="Y25" s="34"/>
      <c r="Z25" s="34"/>
      <c r="AA25" s="34"/>
      <c r="AB25" s="34"/>
      <c r="AC25" s="34"/>
      <c r="AD25" s="34"/>
      <c r="AE25" s="34"/>
    </row>
    <row r="26" spans="1:31" s="2" customFormat="1" ht="18" customHeight="1">
      <c r="A26" s="34"/>
      <c r="B26" s="39"/>
      <c r="C26" s="34"/>
      <c r="D26" s="34"/>
      <c r="E26" s="110" t="s">
        <v>36</v>
      </c>
      <c r="F26" s="34"/>
      <c r="G26" s="34"/>
      <c r="H26" s="34"/>
      <c r="I26" s="120" t="s">
        <v>27</v>
      </c>
      <c r="J26" s="110" t="s">
        <v>1</v>
      </c>
      <c r="K26" s="34"/>
      <c r="L26" s="51"/>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34"/>
      <c r="J27" s="34"/>
      <c r="K27" s="34"/>
      <c r="L27" s="51"/>
      <c r="S27" s="34"/>
      <c r="T27" s="34"/>
      <c r="U27" s="34"/>
      <c r="V27" s="34"/>
      <c r="W27" s="34"/>
      <c r="X27" s="34"/>
      <c r="Y27" s="34"/>
      <c r="Z27" s="34"/>
      <c r="AA27" s="34"/>
      <c r="AB27" s="34"/>
      <c r="AC27" s="34"/>
      <c r="AD27" s="34"/>
      <c r="AE27" s="34"/>
    </row>
    <row r="28" spans="1:31" s="2" customFormat="1" ht="12" customHeight="1">
      <c r="A28" s="34"/>
      <c r="B28" s="39"/>
      <c r="C28" s="34"/>
      <c r="D28" s="120" t="s">
        <v>37</v>
      </c>
      <c r="E28" s="34"/>
      <c r="F28" s="34"/>
      <c r="G28" s="34"/>
      <c r="H28" s="34"/>
      <c r="I28" s="34"/>
      <c r="J28" s="34"/>
      <c r="K28" s="34"/>
      <c r="L28" s="51"/>
      <c r="S28" s="34"/>
      <c r="T28" s="34"/>
      <c r="U28" s="34"/>
      <c r="V28" s="34"/>
      <c r="W28" s="34"/>
      <c r="X28" s="34"/>
      <c r="Y28" s="34"/>
      <c r="Z28" s="34"/>
      <c r="AA28" s="34"/>
      <c r="AB28" s="34"/>
      <c r="AC28" s="34"/>
      <c r="AD28" s="34"/>
      <c r="AE28" s="34"/>
    </row>
    <row r="29" spans="1:31" s="8" customFormat="1" ht="71.25" customHeight="1">
      <c r="A29" s="122"/>
      <c r="B29" s="123"/>
      <c r="C29" s="122"/>
      <c r="D29" s="122"/>
      <c r="E29" s="332" t="s">
        <v>38</v>
      </c>
      <c r="F29" s="332"/>
      <c r="G29" s="332"/>
      <c r="H29" s="332"/>
      <c r="I29" s="122"/>
      <c r="J29" s="122"/>
      <c r="K29" s="122"/>
      <c r="L29" s="124"/>
      <c r="S29" s="122"/>
      <c r="T29" s="122"/>
      <c r="U29" s="122"/>
      <c r="V29" s="122"/>
      <c r="W29" s="122"/>
      <c r="X29" s="122"/>
      <c r="Y29" s="122"/>
      <c r="Z29" s="122"/>
      <c r="AA29" s="122"/>
      <c r="AB29" s="122"/>
      <c r="AC29" s="122"/>
      <c r="AD29" s="122"/>
      <c r="AE29" s="122"/>
    </row>
    <row r="30" spans="1:31" s="2" customFormat="1" ht="6.95" customHeight="1">
      <c r="A30" s="34"/>
      <c r="B30" s="39"/>
      <c r="C30" s="34"/>
      <c r="D30" s="34"/>
      <c r="E30" s="34"/>
      <c r="F30" s="34"/>
      <c r="G30" s="34"/>
      <c r="H30" s="34"/>
      <c r="I30" s="34"/>
      <c r="J30" s="34"/>
      <c r="K30" s="34"/>
      <c r="L30" s="51"/>
      <c r="S30" s="34"/>
      <c r="T30" s="34"/>
      <c r="U30" s="34"/>
      <c r="V30" s="34"/>
      <c r="W30" s="34"/>
      <c r="X30" s="34"/>
      <c r="Y30" s="34"/>
      <c r="Z30" s="34"/>
      <c r="AA30" s="34"/>
      <c r="AB30" s="34"/>
      <c r="AC30" s="34"/>
      <c r="AD30" s="34"/>
      <c r="AE30" s="34"/>
    </row>
    <row r="31" spans="1:31" s="2" customFormat="1" ht="6.95" customHeight="1">
      <c r="A31" s="34"/>
      <c r="B31" s="39"/>
      <c r="C31" s="34"/>
      <c r="D31" s="125"/>
      <c r="E31" s="125"/>
      <c r="F31" s="125"/>
      <c r="G31" s="125"/>
      <c r="H31" s="125"/>
      <c r="I31" s="125"/>
      <c r="J31" s="125"/>
      <c r="K31" s="125"/>
      <c r="L31" s="51"/>
      <c r="S31" s="34"/>
      <c r="T31" s="34"/>
      <c r="U31" s="34"/>
      <c r="V31" s="34"/>
      <c r="W31" s="34"/>
      <c r="X31" s="34"/>
      <c r="Y31" s="34"/>
      <c r="Z31" s="34"/>
      <c r="AA31" s="34"/>
      <c r="AB31" s="34"/>
      <c r="AC31" s="34"/>
      <c r="AD31" s="34"/>
      <c r="AE31" s="34"/>
    </row>
    <row r="32" spans="1:31" s="2" customFormat="1" ht="25.35" customHeight="1">
      <c r="A32" s="34"/>
      <c r="B32" s="39"/>
      <c r="C32" s="34"/>
      <c r="D32" s="126" t="s">
        <v>39</v>
      </c>
      <c r="E32" s="34"/>
      <c r="F32" s="34"/>
      <c r="G32" s="34"/>
      <c r="H32" s="34"/>
      <c r="I32" s="34"/>
      <c r="J32" s="127">
        <f>ROUND(J124, 2)</f>
        <v>0</v>
      </c>
      <c r="K32" s="34"/>
      <c r="L32" s="51"/>
      <c r="S32" s="34"/>
      <c r="T32" s="34"/>
      <c r="U32" s="34"/>
      <c r="V32" s="34"/>
      <c r="W32" s="34"/>
      <c r="X32" s="34"/>
      <c r="Y32" s="34"/>
      <c r="Z32" s="34"/>
      <c r="AA32" s="34"/>
      <c r="AB32" s="34"/>
      <c r="AC32" s="34"/>
      <c r="AD32" s="34"/>
      <c r="AE32" s="34"/>
    </row>
    <row r="33" spans="1:31" s="2" customFormat="1" ht="6.95" customHeight="1">
      <c r="A33" s="34"/>
      <c r="B33" s="39"/>
      <c r="C33" s="34"/>
      <c r="D33" s="125"/>
      <c r="E33" s="125"/>
      <c r="F33" s="125"/>
      <c r="G33" s="125"/>
      <c r="H33" s="125"/>
      <c r="I33" s="125"/>
      <c r="J33" s="125"/>
      <c r="K33" s="125"/>
      <c r="L33" s="51"/>
      <c r="S33" s="34"/>
      <c r="T33" s="34"/>
      <c r="U33" s="34"/>
      <c r="V33" s="34"/>
      <c r="W33" s="34"/>
      <c r="X33" s="34"/>
      <c r="Y33" s="34"/>
      <c r="Z33" s="34"/>
      <c r="AA33" s="34"/>
      <c r="AB33" s="34"/>
      <c r="AC33" s="34"/>
      <c r="AD33" s="34"/>
      <c r="AE33" s="34"/>
    </row>
    <row r="34" spans="1:31" s="2" customFormat="1" ht="14.45" customHeight="1">
      <c r="A34" s="34"/>
      <c r="B34" s="39"/>
      <c r="C34" s="34"/>
      <c r="D34" s="34"/>
      <c r="E34" s="34"/>
      <c r="F34" s="128" t="s">
        <v>41</v>
      </c>
      <c r="G34" s="34"/>
      <c r="H34" s="34"/>
      <c r="I34" s="128" t="s">
        <v>40</v>
      </c>
      <c r="J34" s="128" t="s">
        <v>42</v>
      </c>
      <c r="K34" s="34"/>
      <c r="L34" s="51"/>
      <c r="S34" s="34"/>
      <c r="T34" s="34"/>
      <c r="U34" s="34"/>
      <c r="V34" s="34"/>
      <c r="W34" s="34"/>
      <c r="X34" s="34"/>
      <c r="Y34" s="34"/>
      <c r="Z34" s="34"/>
      <c r="AA34" s="34"/>
      <c r="AB34" s="34"/>
      <c r="AC34" s="34"/>
      <c r="AD34" s="34"/>
      <c r="AE34" s="34"/>
    </row>
    <row r="35" spans="1:31" s="2" customFormat="1" ht="14.45" customHeight="1">
      <c r="A35" s="34"/>
      <c r="B35" s="39"/>
      <c r="C35" s="34"/>
      <c r="D35" s="129" t="s">
        <v>43</v>
      </c>
      <c r="E35" s="120" t="s">
        <v>44</v>
      </c>
      <c r="F35" s="130">
        <f>ROUND((SUM(BE124:BE171)),  2)</f>
        <v>0</v>
      </c>
      <c r="G35" s="34"/>
      <c r="H35" s="34"/>
      <c r="I35" s="131">
        <v>0.21</v>
      </c>
      <c r="J35" s="130">
        <f>ROUND(((SUM(BE124:BE171))*I35),  2)</f>
        <v>0</v>
      </c>
      <c r="K35" s="34"/>
      <c r="L35" s="51"/>
      <c r="S35" s="34"/>
      <c r="T35" s="34"/>
      <c r="U35" s="34"/>
      <c r="V35" s="34"/>
      <c r="W35" s="34"/>
      <c r="X35" s="34"/>
      <c r="Y35" s="34"/>
      <c r="Z35" s="34"/>
      <c r="AA35" s="34"/>
      <c r="AB35" s="34"/>
      <c r="AC35" s="34"/>
      <c r="AD35" s="34"/>
      <c r="AE35" s="34"/>
    </row>
    <row r="36" spans="1:31" s="2" customFormat="1" ht="14.45" customHeight="1">
      <c r="A36" s="34"/>
      <c r="B36" s="39"/>
      <c r="C36" s="34"/>
      <c r="D36" s="34"/>
      <c r="E36" s="120" t="s">
        <v>45</v>
      </c>
      <c r="F36" s="130">
        <f>ROUND((SUM(BF124:BF171)),  2)</f>
        <v>0</v>
      </c>
      <c r="G36" s="34"/>
      <c r="H36" s="34"/>
      <c r="I36" s="131">
        <v>0.15</v>
      </c>
      <c r="J36" s="130">
        <f>ROUND(((SUM(BF124:BF171))*I36),  2)</f>
        <v>0</v>
      </c>
      <c r="K36" s="34"/>
      <c r="L36" s="51"/>
      <c r="S36" s="34"/>
      <c r="T36" s="34"/>
      <c r="U36" s="34"/>
      <c r="V36" s="34"/>
      <c r="W36" s="34"/>
      <c r="X36" s="34"/>
      <c r="Y36" s="34"/>
      <c r="Z36" s="34"/>
      <c r="AA36" s="34"/>
      <c r="AB36" s="34"/>
      <c r="AC36" s="34"/>
      <c r="AD36" s="34"/>
      <c r="AE36" s="34"/>
    </row>
    <row r="37" spans="1:31" s="2" customFormat="1" ht="14.45" hidden="1" customHeight="1">
      <c r="A37" s="34"/>
      <c r="B37" s="39"/>
      <c r="C37" s="34"/>
      <c r="D37" s="34"/>
      <c r="E37" s="120" t="s">
        <v>46</v>
      </c>
      <c r="F37" s="130">
        <f>ROUND((SUM(BG124:BG171)),  2)</f>
        <v>0</v>
      </c>
      <c r="G37" s="34"/>
      <c r="H37" s="34"/>
      <c r="I37" s="131">
        <v>0.21</v>
      </c>
      <c r="J37" s="130">
        <f>0</f>
        <v>0</v>
      </c>
      <c r="K37" s="34"/>
      <c r="L37" s="51"/>
      <c r="S37" s="34"/>
      <c r="T37" s="34"/>
      <c r="U37" s="34"/>
      <c r="V37" s="34"/>
      <c r="W37" s="34"/>
      <c r="X37" s="34"/>
      <c r="Y37" s="34"/>
      <c r="Z37" s="34"/>
      <c r="AA37" s="34"/>
      <c r="AB37" s="34"/>
      <c r="AC37" s="34"/>
      <c r="AD37" s="34"/>
      <c r="AE37" s="34"/>
    </row>
    <row r="38" spans="1:31" s="2" customFormat="1" ht="14.45" hidden="1" customHeight="1">
      <c r="A38" s="34"/>
      <c r="B38" s="39"/>
      <c r="C38" s="34"/>
      <c r="D38" s="34"/>
      <c r="E38" s="120" t="s">
        <v>47</v>
      </c>
      <c r="F38" s="130">
        <f>ROUND((SUM(BH124:BH171)),  2)</f>
        <v>0</v>
      </c>
      <c r="G38" s="34"/>
      <c r="H38" s="34"/>
      <c r="I38" s="131">
        <v>0.15</v>
      </c>
      <c r="J38" s="130">
        <f>0</f>
        <v>0</v>
      </c>
      <c r="K38" s="34"/>
      <c r="L38" s="51"/>
      <c r="S38" s="34"/>
      <c r="T38" s="34"/>
      <c r="U38" s="34"/>
      <c r="V38" s="34"/>
      <c r="W38" s="34"/>
      <c r="X38" s="34"/>
      <c r="Y38" s="34"/>
      <c r="Z38" s="34"/>
      <c r="AA38" s="34"/>
      <c r="AB38" s="34"/>
      <c r="AC38" s="34"/>
      <c r="AD38" s="34"/>
      <c r="AE38" s="34"/>
    </row>
    <row r="39" spans="1:31" s="2" customFormat="1" ht="14.45" hidden="1" customHeight="1">
      <c r="A39" s="34"/>
      <c r="B39" s="39"/>
      <c r="C39" s="34"/>
      <c r="D39" s="34"/>
      <c r="E39" s="120" t="s">
        <v>48</v>
      </c>
      <c r="F39" s="130">
        <f>ROUND((SUM(BI124:BI171)),  2)</f>
        <v>0</v>
      </c>
      <c r="G39" s="34"/>
      <c r="H39" s="34"/>
      <c r="I39" s="131">
        <v>0</v>
      </c>
      <c r="J39" s="130">
        <f>0</f>
        <v>0</v>
      </c>
      <c r="K39" s="34"/>
      <c r="L39" s="51"/>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2" customFormat="1" ht="25.35" customHeight="1">
      <c r="A41" s="34"/>
      <c r="B41" s="39"/>
      <c r="C41" s="132"/>
      <c r="D41" s="133" t="s">
        <v>49</v>
      </c>
      <c r="E41" s="134"/>
      <c r="F41" s="134"/>
      <c r="G41" s="135" t="s">
        <v>50</v>
      </c>
      <c r="H41" s="136" t="s">
        <v>51</v>
      </c>
      <c r="I41" s="134"/>
      <c r="J41" s="137">
        <f>SUM(J32:J39)</f>
        <v>0</v>
      </c>
      <c r="K41" s="138"/>
      <c r="L41" s="51"/>
      <c r="S41" s="34"/>
      <c r="T41" s="34"/>
      <c r="U41" s="34"/>
      <c r="V41" s="34"/>
      <c r="W41" s="34"/>
      <c r="X41" s="34"/>
      <c r="Y41" s="34"/>
      <c r="Z41" s="34"/>
      <c r="AA41" s="34"/>
      <c r="AB41" s="34"/>
      <c r="AC41" s="34"/>
      <c r="AD41" s="34"/>
      <c r="AE41" s="34"/>
    </row>
    <row r="42" spans="1:31" s="2" customFormat="1" ht="14.4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1:31" s="1" customFormat="1" ht="14.45" customHeight="1">
      <c r="B43" s="20"/>
      <c r="L43" s="20"/>
    </row>
    <row r="44" spans="1:31" s="1" customFormat="1" ht="14.45" customHeight="1">
      <c r="B44" s="20"/>
      <c r="L44" s="20"/>
    </row>
    <row r="45" spans="1:31" s="1" customFormat="1" ht="14.45" customHeight="1">
      <c r="B45" s="20"/>
      <c r="L45" s="20"/>
    </row>
    <row r="46" spans="1:31" s="1" customFormat="1" ht="14.45" customHeight="1">
      <c r="B46" s="20"/>
      <c r="L46" s="20"/>
    </row>
    <row r="47" spans="1:31" s="1" customFormat="1" ht="14.45" customHeight="1">
      <c r="B47" s="20"/>
      <c r="L47" s="20"/>
    </row>
    <row r="48" spans="1:31" s="1" customFormat="1" ht="14.45" customHeight="1">
      <c r="B48" s="20"/>
      <c r="L48" s="20"/>
    </row>
    <row r="49" spans="1:31" s="1" customFormat="1" ht="14.45" customHeight="1">
      <c r="B49" s="20"/>
      <c r="L49" s="20"/>
    </row>
    <row r="50" spans="1:31" s="2" customFormat="1" ht="14.45" customHeight="1">
      <c r="B50" s="51"/>
      <c r="D50" s="139" t="s">
        <v>52</v>
      </c>
      <c r="E50" s="140"/>
      <c r="F50" s="140"/>
      <c r="G50" s="139" t="s">
        <v>53</v>
      </c>
      <c r="H50" s="140"/>
      <c r="I50" s="140"/>
      <c r="J50" s="140"/>
      <c r="K50" s="140"/>
      <c r="L50" s="51"/>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4"/>
      <c r="B61" s="39"/>
      <c r="C61" s="34"/>
      <c r="D61" s="141" t="s">
        <v>54</v>
      </c>
      <c r="E61" s="142"/>
      <c r="F61" s="143" t="s">
        <v>55</v>
      </c>
      <c r="G61" s="141" t="s">
        <v>54</v>
      </c>
      <c r="H61" s="142"/>
      <c r="I61" s="142"/>
      <c r="J61" s="144" t="s">
        <v>55</v>
      </c>
      <c r="K61" s="142"/>
      <c r="L61" s="51"/>
      <c r="S61" s="34"/>
      <c r="T61" s="34"/>
      <c r="U61" s="34"/>
      <c r="V61" s="34"/>
      <c r="W61" s="34"/>
      <c r="X61" s="34"/>
      <c r="Y61" s="34"/>
      <c r="Z61" s="34"/>
      <c r="AA61" s="34"/>
      <c r="AB61" s="34"/>
      <c r="AC61" s="34"/>
      <c r="AD61" s="34"/>
      <c r="AE61" s="34"/>
    </row>
    <row r="62" spans="1:31" ht="11.25">
      <c r="B62" s="20"/>
      <c r="L62" s="20"/>
    </row>
    <row r="63" spans="1:31" ht="11.25">
      <c r="B63" s="20"/>
      <c r="L63" s="20"/>
    </row>
    <row r="64" spans="1:31" ht="11.25">
      <c r="B64" s="20"/>
      <c r="L64" s="20"/>
    </row>
    <row r="65" spans="1:31" s="2" customFormat="1" ht="12.75">
      <c r="A65" s="34"/>
      <c r="B65" s="39"/>
      <c r="C65" s="34"/>
      <c r="D65" s="139" t="s">
        <v>56</v>
      </c>
      <c r="E65" s="145"/>
      <c r="F65" s="145"/>
      <c r="G65" s="139" t="s">
        <v>57</v>
      </c>
      <c r="H65" s="145"/>
      <c r="I65" s="145"/>
      <c r="J65" s="145"/>
      <c r="K65" s="145"/>
      <c r="L65" s="51"/>
      <c r="S65" s="34"/>
      <c r="T65" s="34"/>
      <c r="U65" s="34"/>
      <c r="V65" s="34"/>
      <c r="W65" s="34"/>
      <c r="X65" s="34"/>
      <c r="Y65" s="34"/>
      <c r="Z65" s="34"/>
      <c r="AA65" s="34"/>
      <c r="AB65" s="34"/>
      <c r="AC65" s="34"/>
      <c r="AD65" s="34"/>
      <c r="AE65" s="34"/>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4"/>
      <c r="B76" s="39"/>
      <c r="C76" s="34"/>
      <c r="D76" s="141" t="s">
        <v>54</v>
      </c>
      <c r="E76" s="142"/>
      <c r="F76" s="143" t="s">
        <v>55</v>
      </c>
      <c r="G76" s="141" t="s">
        <v>54</v>
      </c>
      <c r="H76" s="142"/>
      <c r="I76" s="142"/>
      <c r="J76" s="144" t="s">
        <v>55</v>
      </c>
      <c r="K76" s="142"/>
      <c r="L76" s="51"/>
      <c r="S76" s="34"/>
      <c r="T76" s="34"/>
      <c r="U76" s="34"/>
      <c r="V76" s="34"/>
      <c r="W76" s="34"/>
      <c r="X76" s="34"/>
      <c r="Y76" s="34"/>
      <c r="Z76" s="34"/>
      <c r="AA76" s="34"/>
      <c r="AB76" s="34"/>
      <c r="AC76" s="34"/>
      <c r="AD76" s="34"/>
      <c r="AE76" s="34"/>
    </row>
    <row r="77" spans="1:31" s="2" customFormat="1" ht="14.45" customHeight="1">
      <c r="A77" s="34"/>
      <c r="B77" s="146"/>
      <c r="C77" s="147"/>
      <c r="D77" s="147"/>
      <c r="E77" s="147"/>
      <c r="F77" s="147"/>
      <c r="G77" s="147"/>
      <c r="H77" s="147"/>
      <c r="I77" s="147"/>
      <c r="J77" s="147"/>
      <c r="K77" s="147"/>
      <c r="L77" s="51"/>
      <c r="S77" s="34"/>
      <c r="T77" s="34"/>
      <c r="U77" s="34"/>
      <c r="V77" s="34"/>
      <c r="W77" s="34"/>
      <c r="X77" s="34"/>
      <c r="Y77" s="34"/>
      <c r="Z77" s="34"/>
      <c r="AA77" s="34"/>
      <c r="AB77" s="34"/>
      <c r="AC77" s="34"/>
      <c r="AD77" s="34"/>
      <c r="AE77" s="34"/>
    </row>
    <row r="81" spans="1:31" s="2" customFormat="1" ht="6.95" customHeight="1">
      <c r="A81" s="34"/>
      <c r="B81" s="148"/>
      <c r="C81" s="149"/>
      <c r="D81" s="149"/>
      <c r="E81" s="149"/>
      <c r="F81" s="149"/>
      <c r="G81" s="149"/>
      <c r="H81" s="149"/>
      <c r="I81" s="149"/>
      <c r="J81" s="149"/>
      <c r="K81" s="149"/>
      <c r="L81" s="51"/>
      <c r="S81" s="34"/>
      <c r="T81" s="34"/>
      <c r="U81" s="34"/>
      <c r="V81" s="34"/>
      <c r="W81" s="34"/>
      <c r="X81" s="34"/>
      <c r="Y81" s="34"/>
      <c r="Z81" s="34"/>
      <c r="AA81" s="34"/>
      <c r="AB81" s="34"/>
      <c r="AC81" s="34"/>
      <c r="AD81" s="34"/>
      <c r="AE81" s="34"/>
    </row>
    <row r="82" spans="1:31" s="2" customFormat="1" ht="24.95" customHeight="1">
      <c r="A82" s="34"/>
      <c r="B82" s="35"/>
      <c r="C82" s="23" t="s">
        <v>157</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33" t="str">
        <f>E7</f>
        <v>Příprava Území-Lokalita Petra Cingra ve Starém Bohumíně</v>
      </c>
      <c r="F85" s="334"/>
      <c r="G85" s="334"/>
      <c r="H85" s="334"/>
      <c r="I85" s="36"/>
      <c r="J85" s="36"/>
      <c r="K85" s="36"/>
      <c r="L85" s="51"/>
      <c r="S85" s="34"/>
      <c r="T85" s="34"/>
      <c r="U85" s="34"/>
      <c r="V85" s="34"/>
      <c r="W85" s="34"/>
      <c r="X85" s="34"/>
      <c r="Y85" s="34"/>
      <c r="Z85" s="34"/>
      <c r="AA85" s="34"/>
      <c r="AB85" s="34"/>
      <c r="AC85" s="34"/>
      <c r="AD85" s="34"/>
      <c r="AE85" s="34"/>
    </row>
    <row r="86" spans="1:31" s="1" customFormat="1" ht="12" customHeight="1">
      <c r="B86" s="21"/>
      <c r="C86" s="29" t="s">
        <v>153</v>
      </c>
      <c r="D86" s="22"/>
      <c r="E86" s="22"/>
      <c r="F86" s="22"/>
      <c r="G86" s="22"/>
      <c r="H86" s="22"/>
      <c r="I86" s="22"/>
      <c r="J86" s="22"/>
      <c r="K86" s="22"/>
      <c r="L86" s="20"/>
    </row>
    <row r="87" spans="1:31" s="2" customFormat="1" ht="16.5" customHeight="1">
      <c r="A87" s="34"/>
      <c r="B87" s="35"/>
      <c r="C87" s="36"/>
      <c r="D87" s="36"/>
      <c r="E87" s="333" t="s">
        <v>154</v>
      </c>
      <c r="F87" s="335"/>
      <c r="G87" s="335"/>
      <c r="H87" s="335"/>
      <c r="I87" s="36"/>
      <c r="J87" s="36"/>
      <c r="K87" s="36"/>
      <c r="L87" s="51"/>
      <c r="S87" s="34"/>
      <c r="T87" s="34"/>
      <c r="U87" s="34"/>
      <c r="V87" s="34"/>
      <c r="W87" s="34"/>
      <c r="X87" s="34"/>
      <c r="Y87" s="34"/>
      <c r="Z87" s="34"/>
      <c r="AA87" s="34"/>
      <c r="AB87" s="34"/>
      <c r="AC87" s="34"/>
      <c r="AD87" s="34"/>
      <c r="AE87" s="34"/>
    </row>
    <row r="88" spans="1:31" s="2" customFormat="1" ht="12" customHeight="1">
      <c r="A88" s="34"/>
      <c r="B88" s="35"/>
      <c r="C88" s="29" t="s">
        <v>155</v>
      </c>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6.5" customHeight="1">
      <c r="A89" s="34"/>
      <c r="B89" s="35"/>
      <c r="C89" s="36"/>
      <c r="D89" s="36"/>
      <c r="E89" s="286" t="str">
        <f>E11</f>
        <v>33 - Čerpací stanice</v>
      </c>
      <c r="F89" s="335"/>
      <c r="G89" s="335"/>
      <c r="H89" s="335"/>
      <c r="I89" s="36"/>
      <c r="J89" s="36"/>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2" customHeight="1">
      <c r="A91" s="34"/>
      <c r="B91" s="35"/>
      <c r="C91" s="29" t="s">
        <v>20</v>
      </c>
      <c r="D91" s="36"/>
      <c r="E91" s="36"/>
      <c r="F91" s="27" t="str">
        <f>F14</f>
        <v xml:space="preserve"> </v>
      </c>
      <c r="G91" s="36"/>
      <c r="H91" s="36"/>
      <c r="I91" s="29" t="s">
        <v>22</v>
      </c>
      <c r="J91" s="66" t="str">
        <f>IF(J14="","",J14)</f>
        <v>4. 5. 2021</v>
      </c>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15.2" customHeight="1">
      <c r="A93" s="34"/>
      <c r="B93" s="35"/>
      <c r="C93" s="29" t="s">
        <v>24</v>
      </c>
      <c r="D93" s="36"/>
      <c r="E93" s="36"/>
      <c r="F93" s="27" t="str">
        <f>E17</f>
        <v>Město Bohumín</v>
      </c>
      <c r="G93" s="36"/>
      <c r="H93" s="36"/>
      <c r="I93" s="29" t="s">
        <v>30</v>
      </c>
      <c r="J93" s="32" t="str">
        <f>E23</f>
        <v>SPAN s. r. o.</v>
      </c>
      <c r="K93" s="36"/>
      <c r="L93" s="51"/>
      <c r="S93" s="34"/>
      <c r="T93" s="34"/>
      <c r="U93" s="34"/>
      <c r="V93" s="34"/>
      <c r="W93" s="34"/>
      <c r="X93" s="34"/>
      <c r="Y93" s="34"/>
      <c r="Z93" s="34"/>
      <c r="AA93" s="34"/>
      <c r="AB93" s="34"/>
      <c r="AC93" s="34"/>
      <c r="AD93" s="34"/>
      <c r="AE93" s="34"/>
    </row>
    <row r="94" spans="1:31" s="2" customFormat="1" ht="15.2" customHeight="1">
      <c r="A94" s="34"/>
      <c r="B94" s="35"/>
      <c r="C94" s="29" t="s">
        <v>28</v>
      </c>
      <c r="D94" s="36"/>
      <c r="E94" s="36"/>
      <c r="F94" s="27" t="str">
        <f>IF(E20="","",E20)</f>
        <v>Vyplň údaj</v>
      </c>
      <c r="G94" s="36"/>
      <c r="H94" s="36"/>
      <c r="I94" s="29" t="s">
        <v>34</v>
      </c>
      <c r="J94" s="32" t="str">
        <f>E26</f>
        <v>Ladislav Pekárek</v>
      </c>
      <c r="K94" s="36"/>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31" s="2" customFormat="1" ht="29.25" customHeight="1">
      <c r="A96" s="34"/>
      <c r="B96" s="35"/>
      <c r="C96" s="150" t="s">
        <v>158</v>
      </c>
      <c r="D96" s="151"/>
      <c r="E96" s="151"/>
      <c r="F96" s="151"/>
      <c r="G96" s="151"/>
      <c r="H96" s="151"/>
      <c r="I96" s="151"/>
      <c r="J96" s="152" t="s">
        <v>159</v>
      </c>
      <c r="K96" s="151"/>
      <c r="L96" s="51"/>
      <c r="S96" s="34"/>
      <c r="T96" s="34"/>
      <c r="U96" s="34"/>
      <c r="V96" s="34"/>
      <c r="W96" s="34"/>
      <c r="X96" s="34"/>
      <c r="Y96" s="34"/>
      <c r="Z96" s="34"/>
      <c r="AA96" s="34"/>
      <c r="AB96" s="34"/>
      <c r="AC96" s="34"/>
      <c r="AD96" s="34"/>
      <c r="AE96" s="34"/>
    </row>
    <row r="97" spans="1:47"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47" s="2" customFormat="1" ht="22.9" customHeight="1">
      <c r="A98" s="34"/>
      <c r="B98" s="35"/>
      <c r="C98" s="153" t="s">
        <v>160</v>
      </c>
      <c r="D98" s="36"/>
      <c r="E98" s="36"/>
      <c r="F98" s="36"/>
      <c r="G98" s="36"/>
      <c r="H98" s="36"/>
      <c r="I98" s="36"/>
      <c r="J98" s="84">
        <f>J124</f>
        <v>0</v>
      </c>
      <c r="K98" s="36"/>
      <c r="L98" s="51"/>
      <c r="S98" s="34"/>
      <c r="T98" s="34"/>
      <c r="U98" s="34"/>
      <c r="V98" s="34"/>
      <c r="W98" s="34"/>
      <c r="X98" s="34"/>
      <c r="Y98" s="34"/>
      <c r="Z98" s="34"/>
      <c r="AA98" s="34"/>
      <c r="AB98" s="34"/>
      <c r="AC98" s="34"/>
      <c r="AD98" s="34"/>
      <c r="AE98" s="34"/>
      <c r="AU98" s="17" t="s">
        <v>161</v>
      </c>
    </row>
    <row r="99" spans="1:47" s="9" customFormat="1" ht="24.95" customHeight="1">
      <c r="B99" s="154"/>
      <c r="C99" s="155"/>
      <c r="D99" s="156" t="s">
        <v>162</v>
      </c>
      <c r="E99" s="157"/>
      <c r="F99" s="157"/>
      <c r="G99" s="157"/>
      <c r="H99" s="157"/>
      <c r="I99" s="157"/>
      <c r="J99" s="158">
        <f>J125</f>
        <v>0</v>
      </c>
      <c r="K99" s="155"/>
      <c r="L99" s="159"/>
    </row>
    <row r="100" spans="1:47" s="9" customFormat="1" ht="24.95" customHeight="1">
      <c r="B100" s="154"/>
      <c r="C100" s="155"/>
      <c r="D100" s="156" t="s">
        <v>164</v>
      </c>
      <c r="E100" s="157"/>
      <c r="F100" s="157"/>
      <c r="G100" s="157"/>
      <c r="H100" s="157"/>
      <c r="I100" s="157"/>
      <c r="J100" s="158">
        <f>J156</f>
        <v>0</v>
      </c>
      <c r="K100" s="155"/>
      <c r="L100" s="159"/>
    </row>
    <row r="101" spans="1:47" s="9" customFormat="1" ht="24.95" customHeight="1">
      <c r="B101" s="154"/>
      <c r="C101" s="155"/>
      <c r="D101" s="156" t="s">
        <v>166</v>
      </c>
      <c r="E101" s="157"/>
      <c r="F101" s="157"/>
      <c r="G101" s="157"/>
      <c r="H101" s="157"/>
      <c r="I101" s="157"/>
      <c r="J101" s="158">
        <f>J163</f>
        <v>0</v>
      </c>
      <c r="K101" s="155"/>
      <c r="L101" s="159"/>
    </row>
    <row r="102" spans="1:47" s="9" customFormat="1" ht="24.95" customHeight="1">
      <c r="B102" s="154"/>
      <c r="C102" s="155"/>
      <c r="D102" s="156" t="s">
        <v>699</v>
      </c>
      <c r="E102" s="157"/>
      <c r="F102" s="157"/>
      <c r="G102" s="157"/>
      <c r="H102" s="157"/>
      <c r="I102" s="157"/>
      <c r="J102" s="158">
        <f>J165</f>
        <v>0</v>
      </c>
      <c r="K102" s="155"/>
      <c r="L102" s="159"/>
    </row>
    <row r="103" spans="1:47" s="2" customFormat="1" ht="21.75" customHeight="1">
      <c r="A103" s="34"/>
      <c r="B103" s="35"/>
      <c r="C103" s="36"/>
      <c r="D103" s="36"/>
      <c r="E103" s="36"/>
      <c r="F103" s="36"/>
      <c r="G103" s="36"/>
      <c r="H103" s="36"/>
      <c r="I103" s="36"/>
      <c r="J103" s="36"/>
      <c r="K103" s="36"/>
      <c r="L103" s="51"/>
      <c r="S103" s="34"/>
      <c r="T103" s="34"/>
      <c r="U103" s="34"/>
      <c r="V103" s="34"/>
      <c r="W103" s="34"/>
      <c r="X103" s="34"/>
      <c r="Y103" s="34"/>
      <c r="Z103" s="34"/>
      <c r="AA103" s="34"/>
      <c r="AB103" s="34"/>
      <c r="AC103" s="34"/>
      <c r="AD103" s="34"/>
      <c r="AE103" s="34"/>
    </row>
    <row r="104" spans="1:47" s="2" customFormat="1" ht="6.95" customHeight="1">
      <c r="A104" s="34"/>
      <c r="B104" s="54"/>
      <c r="C104" s="55"/>
      <c r="D104" s="55"/>
      <c r="E104" s="55"/>
      <c r="F104" s="55"/>
      <c r="G104" s="55"/>
      <c r="H104" s="55"/>
      <c r="I104" s="55"/>
      <c r="J104" s="55"/>
      <c r="K104" s="55"/>
      <c r="L104" s="51"/>
      <c r="S104" s="34"/>
      <c r="T104" s="34"/>
      <c r="U104" s="34"/>
      <c r="V104" s="34"/>
      <c r="W104" s="34"/>
      <c r="X104" s="34"/>
      <c r="Y104" s="34"/>
      <c r="Z104" s="34"/>
      <c r="AA104" s="34"/>
      <c r="AB104" s="34"/>
      <c r="AC104" s="34"/>
      <c r="AD104" s="34"/>
      <c r="AE104" s="34"/>
    </row>
    <row r="108" spans="1:47" s="2" customFormat="1" ht="6.95" customHeight="1">
      <c r="A108" s="34"/>
      <c r="B108" s="56"/>
      <c r="C108" s="57"/>
      <c r="D108" s="57"/>
      <c r="E108" s="57"/>
      <c r="F108" s="57"/>
      <c r="G108" s="57"/>
      <c r="H108" s="57"/>
      <c r="I108" s="57"/>
      <c r="J108" s="57"/>
      <c r="K108" s="57"/>
      <c r="L108" s="51"/>
      <c r="S108" s="34"/>
      <c r="T108" s="34"/>
      <c r="U108" s="34"/>
      <c r="V108" s="34"/>
      <c r="W108" s="34"/>
      <c r="X108" s="34"/>
      <c r="Y108" s="34"/>
      <c r="Z108" s="34"/>
      <c r="AA108" s="34"/>
      <c r="AB108" s="34"/>
      <c r="AC108" s="34"/>
      <c r="AD108" s="34"/>
      <c r="AE108" s="34"/>
    </row>
    <row r="109" spans="1:47" s="2" customFormat="1" ht="24.95" customHeight="1">
      <c r="A109" s="34"/>
      <c r="B109" s="35"/>
      <c r="C109" s="23" t="s">
        <v>168</v>
      </c>
      <c r="D109" s="36"/>
      <c r="E109" s="36"/>
      <c r="F109" s="36"/>
      <c r="G109" s="36"/>
      <c r="H109" s="36"/>
      <c r="I109" s="36"/>
      <c r="J109" s="36"/>
      <c r="K109" s="36"/>
      <c r="L109" s="51"/>
      <c r="S109" s="34"/>
      <c r="T109" s="34"/>
      <c r="U109" s="34"/>
      <c r="V109" s="34"/>
      <c r="W109" s="34"/>
      <c r="X109" s="34"/>
      <c r="Y109" s="34"/>
      <c r="Z109" s="34"/>
      <c r="AA109" s="34"/>
      <c r="AB109" s="34"/>
      <c r="AC109" s="34"/>
      <c r="AD109" s="34"/>
      <c r="AE109" s="34"/>
    </row>
    <row r="110" spans="1:47" s="2" customFormat="1" ht="6.95" customHeight="1">
      <c r="A110" s="34"/>
      <c r="B110" s="35"/>
      <c r="C110" s="36"/>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47" s="2" customFormat="1" ht="12" customHeight="1">
      <c r="A111" s="34"/>
      <c r="B111" s="35"/>
      <c r="C111" s="29" t="s">
        <v>16</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47" s="2" customFormat="1" ht="16.5" customHeight="1">
      <c r="A112" s="34"/>
      <c r="B112" s="35"/>
      <c r="C112" s="36"/>
      <c r="D112" s="36"/>
      <c r="E112" s="333" t="str">
        <f>E7</f>
        <v>Příprava Území-Lokalita Petra Cingra ve Starém Bohumíně</v>
      </c>
      <c r="F112" s="334"/>
      <c r="G112" s="334"/>
      <c r="H112" s="334"/>
      <c r="I112" s="36"/>
      <c r="J112" s="36"/>
      <c r="K112" s="36"/>
      <c r="L112" s="51"/>
      <c r="S112" s="34"/>
      <c r="T112" s="34"/>
      <c r="U112" s="34"/>
      <c r="V112" s="34"/>
      <c r="W112" s="34"/>
      <c r="X112" s="34"/>
      <c r="Y112" s="34"/>
      <c r="Z112" s="34"/>
      <c r="AA112" s="34"/>
      <c r="AB112" s="34"/>
      <c r="AC112" s="34"/>
      <c r="AD112" s="34"/>
      <c r="AE112" s="34"/>
    </row>
    <row r="113" spans="1:65" s="1" customFormat="1" ht="12" customHeight="1">
      <c r="B113" s="21"/>
      <c r="C113" s="29" t="s">
        <v>153</v>
      </c>
      <c r="D113" s="22"/>
      <c r="E113" s="22"/>
      <c r="F113" s="22"/>
      <c r="G113" s="22"/>
      <c r="H113" s="22"/>
      <c r="I113" s="22"/>
      <c r="J113" s="22"/>
      <c r="K113" s="22"/>
      <c r="L113" s="20"/>
    </row>
    <row r="114" spans="1:65" s="2" customFormat="1" ht="16.5" customHeight="1">
      <c r="A114" s="34"/>
      <c r="B114" s="35"/>
      <c r="C114" s="36"/>
      <c r="D114" s="36"/>
      <c r="E114" s="333" t="s">
        <v>154</v>
      </c>
      <c r="F114" s="335"/>
      <c r="G114" s="335"/>
      <c r="H114" s="335"/>
      <c r="I114" s="36"/>
      <c r="J114" s="36"/>
      <c r="K114" s="36"/>
      <c r="L114" s="51"/>
      <c r="S114" s="34"/>
      <c r="T114" s="34"/>
      <c r="U114" s="34"/>
      <c r="V114" s="34"/>
      <c r="W114" s="34"/>
      <c r="X114" s="34"/>
      <c r="Y114" s="34"/>
      <c r="Z114" s="34"/>
      <c r="AA114" s="34"/>
      <c r="AB114" s="34"/>
      <c r="AC114" s="34"/>
      <c r="AD114" s="34"/>
      <c r="AE114" s="34"/>
    </row>
    <row r="115" spans="1:65" s="2" customFormat="1" ht="12" customHeight="1">
      <c r="A115" s="34"/>
      <c r="B115" s="35"/>
      <c r="C115" s="29" t="s">
        <v>155</v>
      </c>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65" s="2" customFormat="1" ht="16.5" customHeight="1">
      <c r="A116" s="34"/>
      <c r="B116" s="35"/>
      <c r="C116" s="36"/>
      <c r="D116" s="36"/>
      <c r="E116" s="286" t="str">
        <f>E11</f>
        <v>33 - Čerpací stanice</v>
      </c>
      <c r="F116" s="335"/>
      <c r="G116" s="335"/>
      <c r="H116" s="335"/>
      <c r="I116" s="36"/>
      <c r="J116" s="36"/>
      <c r="K116" s="36"/>
      <c r="L116" s="51"/>
      <c r="S116" s="34"/>
      <c r="T116" s="34"/>
      <c r="U116" s="34"/>
      <c r="V116" s="34"/>
      <c r="W116" s="34"/>
      <c r="X116" s="34"/>
      <c r="Y116" s="34"/>
      <c r="Z116" s="34"/>
      <c r="AA116" s="34"/>
      <c r="AB116" s="34"/>
      <c r="AC116" s="34"/>
      <c r="AD116" s="34"/>
      <c r="AE116" s="34"/>
    </row>
    <row r="117" spans="1:65" s="2" customFormat="1" ht="6.9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65" s="2" customFormat="1" ht="12" customHeight="1">
      <c r="A118" s="34"/>
      <c r="B118" s="35"/>
      <c r="C118" s="29" t="s">
        <v>20</v>
      </c>
      <c r="D118" s="36"/>
      <c r="E118" s="36"/>
      <c r="F118" s="27" t="str">
        <f>F14</f>
        <v xml:space="preserve"> </v>
      </c>
      <c r="G118" s="36"/>
      <c r="H118" s="36"/>
      <c r="I118" s="29" t="s">
        <v>22</v>
      </c>
      <c r="J118" s="66" t="str">
        <f>IF(J14="","",J14)</f>
        <v>4. 5. 2021</v>
      </c>
      <c r="K118" s="36"/>
      <c r="L118" s="51"/>
      <c r="S118" s="34"/>
      <c r="T118" s="34"/>
      <c r="U118" s="34"/>
      <c r="V118" s="34"/>
      <c r="W118" s="34"/>
      <c r="X118" s="34"/>
      <c r="Y118" s="34"/>
      <c r="Z118" s="34"/>
      <c r="AA118" s="34"/>
      <c r="AB118" s="34"/>
      <c r="AC118" s="34"/>
      <c r="AD118" s="34"/>
      <c r="AE118" s="34"/>
    </row>
    <row r="119" spans="1:65" s="2" customFormat="1" ht="6.9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65" s="2" customFormat="1" ht="15.2" customHeight="1">
      <c r="A120" s="34"/>
      <c r="B120" s="35"/>
      <c r="C120" s="29" t="s">
        <v>24</v>
      </c>
      <c r="D120" s="36"/>
      <c r="E120" s="36"/>
      <c r="F120" s="27" t="str">
        <f>E17</f>
        <v>Město Bohumín</v>
      </c>
      <c r="G120" s="36"/>
      <c r="H120" s="36"/>
      <c r="I120" s="29" t="s">
        <v>30</v>
      </c>
      <c r="J120" s="32" t="str">
        <f>E23</f>
        <v>SPAN s. r. o.</v>
      </c>
      <c r="K120" s="36"/>
      <c r="L120" s="51"/>
      <c r="S120" s="34"/>
      <c r="T120" s="34"/>
      <c r="U120" s="34"/>
      <c r="V120" s="34"/>
      <c r="W120" s="34"/>
      <c r="X120" s="34"/>
      <c r="Y120" s="34"/>
      <c r="Z120" s="34"/>
      <c r="AA120" s="34"/>
      <c r="AB120" s="34"/>
      <c r="AC120" s="34"/>
      <c r="AD120" s="34"/>
      <c r="AE120" s="34"/>
    </row>
    <row r="121" spans="1:65" s="2" customFormat="1" ht="15.2" customHeight="1">
      <c r="A121" s="34"/>
      <c r="B121" s="35"/>
      <c r="C121" s="29" t="s">
        <v>28</v>
      </c>
      <c r="D121" s="36"/>
      <c r="E121" s="36"/>
      <c r="F121" s="27" t="str">
        <f>IF(E20="","",E20)</f>
        <v>Vyplň údaj</v>
      </c>
      <c r="G121" s="36"/>
      <c r="H121" s="36"/>
      <c r="I121" s="29" t="s">
        <v>34</v>
      </c>
      <c r="J121" s="32" t="str">
        <f>E26</f>
        <v>Ladislav Pekárek</v>
      </c>
      <c r="K121" s="36"/>
      <c r="L121" s="51"/>
      <c r="S121" s="34"/>
      <c r="T121" s="34"/>
      <c r="U121" s="34"/>
      <c r="V121" s="34"/>
      <c r="W121" s="34"/>
      <c r="X121" s="34"/>
      <c r="Y121" s="34"/>
      <c r="Z121" s="34"/>
      <c r="AA121" s="34"/>
      <c r="AB121" s="34"/>
      <c r="AC121" s="34"/>
      <c r="AD121" s="34"/>
      <c r="AE121" s="34"/>
    </row>
    <row r="122" spans="1:65" s="2" customFormat="1" ht="10.3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65" s="10" customFormat="1" ht="29.25" customHeight="1">
      <c r="A123" s="160"/>
      <c r="B123" s="161"/>
      <c r="C123" s="162" t="s">
        <v>169</v>
      </c>
      <c r="D123" s="163" t="s">
        <v>64</v>
      </c>
      <c r="E123" s="163" t="s">
        <v>60</v>
      </c>
      <c r="F123" s="163" t="s">
        <v>61</v>
      </c>
      <c r="G123" s="163" t="s">
        <v>170</v>
      </c>
      <c r="H123" s="163" t="s">
        <v>171</v>
      </c>
      <c r="I123" s="163" t="s">
        <v>172</v>
      </c>
      <c r="J123" s="163" t="s">
        <v>159</v>
      </c>
      <c r="K123" s="164" t="s">
        <v>173</v>
      </c>
      <c r="L123" s="165"/>
      <c r="M123" s="75" t="s">
        <v>1</v>
      </c>
      <c r="N123" s="76" t="s">
        <v>43</v>
      </c>
      <c r="O123" s="76" t="s">
        <v>174</v>
      </c>
      <c r="P123" s="76" t="s">
        <v>175</v>
      </c>
      <c r="Q123" s="76" t="s">
        <v>176</v>
      </c>
      <c r="R123" s="76" t="s">
        <v>177</v>
      </c>
      <c r="S123" s="76" t="s">
        <v>178</v>
      </c>
      <c r="T123" s="77" t="s">
        <v>179</v>
      </c>
      <c r="U123" s="160"/>
      <c r="V123" s="160"/>
      <c r="W123" s="160"/>
      <c r="X123" s="160"/>
      <c r="Y123" s="160"/>
      <c r="Z123" s="160"/>
      <c r="AA123" s="160"/>
      <c r="AB123" s="160"/>
      <c r="AC123" s="160"/>
      <c r="AD123" s="160"/>
      <c r="AE123" s="160"/>
    </row>
    <row r="124" spans="1:65" s="2" customFormat="1" ht="22.9" customHeight="1">
      <c r="A124" s="34"/>
      <c r="B124" s="35"/>
      <c r="C124" s="82" t="s">
        <v>180</v>
      </c>
      <c r="D124" s="36"/>
      <c r="E124" s="36"/>
      <c r="F124" s="36"/>
      <c r="G124" s="36"/>
      <c r="H124" s="36"/>
      <c r="I124" s="36"/>
      <c r="J124" s="166">
        <f>BK124</f>
        <v>0</v>
      </c>
      <c r="K124" s="36"/>
      <c r="L124" s="39"/>
      <c r="M124" s="78"/>
      <c r="N124" s="167"/>
      <c r="O124" s="79"/>
      <c r="P124" s="168">
        <f>P125+P156+P163+P165</f>
        <v>0</v>
      </c>
      <c r="Q124" s="79"/>
      <c r="R124" s="168">
        <f>R125+R156+R163+R165</f>
        <v>7.1985314999999996</v>
      </c>
      <c r="S124" s="79"/>
      <c r="T124" s="169">
        <f>T125+T156+T163+T165</f>
        <v>0</v>
      </c>
      <c r="U124" s="34"/>
      <c r="V124" s="34"/>
      <c r="W124" s="34"/>
      <c r="X124" s="34"/>
      <c r="Y124" s="34"/>
      <c r="Z124" s="34"/>
      <c r="AA124" s="34"/>
      <c r="AB124" s="34"/>
      <c r="AC124" s="34"/>
      <c r="AD124" s="34"/>
      <c r="AE124" s="34"/>
      <c r="AT124" s="17" t="s">
        <v>78</v>
      </c>
      <c r="AU124" s="17" t="s">
        <v>161</v>
      </c>
      <c r="BK124" s="170">
        <f>BK125+BK156+BK163+BK165</f>
        <v>0</v>
      </c>
    </row>
    <row r="125" spans="1:65" s="11" customFormat="1" ht="25.9" customHeight="1">
      <c r="B125" s="171"/>
      <c r="C125" s="172"/>
      <c r="D125" s="173" t="s">
        <v>78</v>
      </c>
      <c r="E125" s="174" t="s">
        <v>86</v>
      </c>
      <c r="F125" s="174" t="s">
        <v>181</v>
      </c>
      <c r="G125" s="172"/>
      <c r="H125" s="172"/>
      <c r="I125" s="175"/>
      <c r="J125" s="176">
        <f>BK125</f>
        <v>0</v>
      </c>
      <c r="K125" s="172"/>
      <c r="L125" s="177"/>
      <c r="M125" s="178"/>
      <c r="N125" s="179"/>
      <c r="O125" s="179"/>
      <c r="P125" s="180">
        <f>SUM(P126:P155)</f>
        <v>0</v>
      </c>
      <c r="Q125" s="179"/>
      <c r="R125" s="180">
        <f>SUM(R126:R155)</f>
        <v>0.27379200000000004</v>
      </c>
      <c r="S125" s="179"/>
      <c r="T125" s="181">
        <f>SUM(T126:T155)</f>
        <v>0</v>
      </c>
      <c r="AR125" s="182" t="s">
        <v>86</v>
      </c>
      <c r="AT125" s="183" t="s">
        <v>78</v>
      </c>
      <c r="AU125" s="183" t="s">
        <v>79</v>
      </c>
      <c r="AY125" s="182" t="s">
        <v>182</v>
      </c>
      <c r="BK125" s="184">
        <f>SUM(BK126:BK155)</f>
        <v>0</v>
      </c>
    </row>
    <row r="126" spans="1:65" s="2" customFormat="1" ht="24.2" customHeight="1">
      <c r="A126" s="34"/>
      <c r="B126" s="35"/>
      <c r="C126" s="185" t="s">
        <v>86</v>
      </c>
      <c r="D126" s="185" t="s">
        <v>183</v>
      </c>
      <c r="E126" s="186" t="s">
        <v>700</v>
      </c>
      <c r="F126" s="187" t="s">
        <v>701</v>
      </c>
      <c r="G126" s="188" t="s">
        <v>135</v>
      </c>
      <c r="H126" s="189">
        <v>41.4</v>
      </c>
      <c r="I126" s="190"/>
      <c r="J126" s="191">
        <f>ROUND(I126*H126,2)</f>
        <v>0</v>
      </c>
      <c r="K126" s="187" t="s">
        <v>186</v>
      </c>
      <c r="L126" s="39"/>
      <c r="M126" s="192" t="s">
        <v>1</v>
      </c>
      <c r="N126" s="193" t="s">
        <v>44</v>
      </c>
      <c r="O126" s="71"/>
      <c r="P126" s="194">
        <f>O126*H126</f>
        <v>0</v>
      </c>
      <c r="Q126" s="194">
        <v>0</v>
      </c>
      <c r="R126" s="194">
        <f>Q126*H126</f>
        <v>0</v>
      </c>
      <c r="S126" s="194">
        <v>0</v>
      </c>
      <c r="T126" s="195">
        <f>S126*H126</f>
        <v>0</v>
      </c>
      <c r="U126" s="34"/>
      <c r="V126" s="34"/>
      <c r="W126" s="34"/>
      <c r="X126" s="34"/>
      <c r="Y126" s="34"/>
      <c r="Z126" s="34"/>
      <c r="AA126" s="34"/>
      <c r="AB126" s="34"/>
      <c r="AC126" s="34"/>
      <c r="AD126" s="34"/>
      <c r="AE126" s="34"/>
      <c r="AR126" s="196" t="s">
        <v>187</v>
      </c>
      <c r="AT126" s="196" t="s">
        <v>183</v>
      </c>
      <c r="AU126" s="196" t="s">
        <v>86</v>
      </c>
      <c r="AY126" s="17" t="s">
        <v>182</v>
      </c>
      <c r="BE126" s="197">
        <f>IF(N126="základní",J126,0)</f>
        <v>0</v>
      </c>
      <c r="BF126" s="197">
        <f>IF(N126="snížená",J126,0)</f>
        <v>0</v>
      </c>
      <c r="BG126" s="197">
        <f>IF(N126="zákl. přenesená",J126,0)</f>
        <v>0</v>
      </c>
      <c r="BH126" s="197">
        <f>IF(N126="sníž. přenesená",J126,0)</f>
        <v>0</v>
      </c>
      <c r="BI126" s="197">
        <f>IF(N126="nulová",J126,0)</f>
        <v>0</v>
      </c>
      <c r="BJ126" s="17" t="s">
        <v>86</v>
      </c>
      <c r="BK126" s="197">
        <f>ROUND(I126*H126,2)</f>
        <v>0</v>
      </c>
      <c r="BL126" s="17" t="s">
        <v>187</v>
      </c>
      <c r="BM126" s="196" t="s">
        <v>702</v>
      </c>
    </row>
    <row r="127" spans="1:65" s="2" customFormat="1" ht="68.25">
      <c r="A127" s="34"/>
      <c r="B127" s="35"/>
      <c r="C127" s="36"/>
      <c r="D127" s="198" t="s">
        <v>189</v>
      </c>
      <c r="E127" s="36"/>
      <c r="F127" s="199" t="s">
        <v>703</v>
      </c>
      <c r="G127" s="36"/>
      <c r="H127" s="36"/>
      <c r="I127" s="200"/>
      <c r="J127" s="36"/>
      <c r="K127" s="36"/>
      <c r="L127" s="39"/>
      <c r="M127" s="201"/>
      <c r="N127" s="202"/>
      <c r="O127" s="71"/>
      <c r="P127" s="71"/>
      <c r="Q127" s="71"/>
      <c r="R127" s="71"/>
      <c r="S127" s="71"/>
      <c r="T127" s="72"/>
      <c r="U127" s="34"/>
      <c r="V127" s="34"/>
      <c r="W127" s="34"/>
      <c r="X127" s="34"/>
      <c r="Y127" s="34"/>
      <c r="Z127" s="34"/>
      <c r="AA127" s="34"/>
      <c r="AB127" s="34"/>
      <c r="AC127" s="34"/>
      <c r="AD127" s="34"/>
      <c r="AE127" s="34"/>
      <c r="AT127" s="17" t="s">
        <v>189</v>
      </c>
      <c r="AU127" s="17" t="s">
        <v>86</v>
      </c>
    </row>
    <row r="128" spans="1:65" s="12" customFormat="1" ht="11.25">
      <c r="B128" s="203"/>
      <c r="C128" s="204"/>
      <c r="D128" s="198" t="s">
        <v>191</v>
      </c>
      <c r="E128" s="205" t="s">
        <v>1</v>
      </c>
      <c r="F128" s="206" t="s">
        <v>704</v>
      </c>
      <c r="G128" s="204"/>
      <c r="H128" s="205" t="s">
        <v>1</v>
      </c>
      <c r="I128" s="207"/>
      <c r="J128" s="204"/>
      <c r="K128" s="204"/>
      <c r="L128" s="208"/>
      <c r="M128" s="209"/>
      <c r="N128" s="210"/>
      <c r="O128" s="210"/>
      <c r="P128" s="210"/>
      <c r="Q128" s="210"/>
      <c r="R128" s="210"/>
      <c r="S128" s="210"/>
      <c r="T128" s="211"/>
      <c r="AT128" s="212" t="s">
        <v>191</v>
      </c>
      <c r="AU128" s="212" t="s">
        <v>86</v>
      </c>
      <c r="AV128" s="12" t="s">
        <v>86</v>
      </c>
      <c r="AW128" s="12" t="s">
        <v>33</v>
      </c>
      <c r="AX128" s="12" t="s">
        <v>79</v>
      </c>
      <c r="AY128" s="212" t="s">
        <v>182</v>
      </c>
    </row>
    <row r="129" spans="1:65" s="13" customFormat="1" ht="11.25">
      <c r="B129" s="213"/>
      <c r="C129" s="214"/>
      <c r="D129" s="198" t="s">
        <v>191</v>
      </c>
      <c r="E129" s="215" t="s">
        <v>1</v>
      </c>
      <c r="F129" s="216" t="s">
        <v>705</v>
      </c>
      <c r="G129" s="214"/>
      <c r="H129" s="217">
        <v>41.4</v>
      </c>
      <c r="I129" s="218"/>
      <c r="J129" s="214"/>
      <c r="K129" s="214"/>
      <c r="L129" s="219"/>
      <c r="M129" s="220"/>
      <c r="N129" s="221"/>
      <c r="O129" s="221"/>
      <c r="P129" s="221"/>
      <c r="Q129" s="221"/>
      <c r="R129" s="221"/>
      <c r="S129" s="221"/>
      <c r="T129" s="222"/>
      <c r="AT129" s="223" t="s">
        <v>191</v>
      </c>
      <c r="AU129" s="223" t="s">
        <v>86</v>
      </c>
      <c r="AV129" s="13" t="s">
        <v>88</v>
      </c>
      <c r="AW129" s="13" t="s">
        <v>33</v>
      </c>
      <c r="AX129" s="13" t="s">
        <v>86</v>
      </c>
      <c r="AY129" s="223" t="s">
        <v>182</v>
      </c>
    </row>
    <row r="130" spans="1:65" s="2" customFormat="1" ht="37.9" customHeight="1">
      <c r="A130" s="34"/>
      <c r="B130" s="35"/>
      <c r="C130" s="185" t="s">
        <v>88</v>
      </c>
      <c r="D130" s="185" t="s">
        <v>183</v>
      </c>
      <c r="E130" s="186" t="s">
        <v>706</v>
      </c>
      <c r="F130" s="187" t="s">
        <v>707</v>
      </c>
      <c r="G130" s="188" t="s">
        <v>142</v>
      </c>
      <c r="H130" s="189">
        <v>55.2</v>
      </c>
      <c r="I130" s="190"/>
      <c r="J130" s="191">
        <f>ROUND(I130*H130,2)</f>
        <v>0</v>
      </c>
      <c r="K130" s="187" t="s">
        <v>186</v>
      </c>
      <c r="L130" s="39"/>
      <c r="M130" s="192" t="s">
        <v>1</v>
      </c>
      <c r="N130" s="193" t="s">
        <v>44</v>
      </c>
      <c r="O130" s="71"/>
      <c r="P130" s="194">
        <f>O130*H130</f>
        <v>0</v>
      </c>
      <c r="Q130" s="194">
        <v>4.96E-3</v>
      </c>
      <c r="R130" s="194">
        <f>Q130*H130</f>
        <v>0.27379200000000004</v>
      </c>
      <c r="S130" s="194">
        <v>0</v>
      </c>
      <c r="T130" s="195">
        <f>S130*H130</f>
        <v>0</v>
      </c>
      <c r="U130" s="34"/>
      <c r="V130" s="34"/>
      <c r="W130" s="34"/>
      <c r="X130" s="34"/>
      <c r="Y130" s="34"/>
      <c r="Z130" s="34"/>
      <c r="AA130" s="34"/>
      <c r="AB130" s="34"/>
      <c r="AC130" s="34"/>
      <c r="AD130" s="34"/>
      <c r="AE130" s="34"/>
      <c r="AR130" s="196" t="s">
        <v>187</v>
      </c>
      <c r="AT130" s="196" t="s">
        <v>183</v>
      </c>
      <c r="AU130" s="196" t="s">
        <v>86</v>
      </c>
      <c r="AY130" s="17" t="s">
        <v>182</v>
      </c>
      <c r="BE130" s="197">
        <f>IF(N130="základní",J130,0)</f>
        <v>0</v>
      </c>
      <c r="BF130" s="197">
        <f>IF(N130="snížená",J130,0)</f>
        <v>0</v>
      </c>
      <c r="BG130" s="197">
        <f>IF(N130="zákl. přenesená",J130,0)</f>
        <v>0</v>
      </c>
      <c r="BH130" s="197">
        <f>IF(N130="sníž. přenesená",J130,0)</f>
        <v>0</v>
      </c>
      <c r="BI130" s="197">
        <f>IF(N130="nulová",J130,0)</f>
        <v>0</v>
      </c>
      <c r="BJ130" s="17" t="s">
        <v>86</v>
      </c>
      <c r="BK130" s="197">
        <f>ROUND(I130*H130,2)</f>
        <v>0</v>
      </c>
      <c r="BL130" s="17" t="s">
        <v>187</v>
      </c>
      <c r="BM130" s="196" t="s">
        <v>708</v>
      </c>
    </row>
    <row r="131" spans="1:65" s="2" customFormat="1" ht="78">
      <c r="A131" s="34"/>
      <c r="B131" s="35"/>
      <c r="C131" s="36"/>
      <c r="D131" s="198" t="s">
        <v>189</v>
      </c>
      <c r="E131" s="36"/>
      <c r="F131" s="199" t="s">
        <v>709</v>
      </c>
      <c r="G131" s="36"/>
      <c r="H131" s="36"/>
      <c r="I131" s="200"/>
      <c r="J131" s="36"/>
      <c r="K131" s="36"/>
      <c r="L131" s="39"/>
      <c r="M131" s="201"/>
      <c r="N131" s="202"/>
      <c r="O131" s="71"/>
      <c r="P131" s="71"/>
      <c r="Q131" s="71"/>
      <c r="R131" s="71"/>
      <c r="S131" s="71"/>
      <c r="T131" s="72"/>
      <c r="U131" s="34"/>
      <c r="V131" s="34"/>
      <c r="W131" s="34"/>
      <c r="X131" s="34"/>
      <c r="Y131" s="34"/>
      <c r="Z131" s="34"/>
      <c r="AA131" s="34"/>
      <c r="AB131" s="34"/>
      <c r="AC131" s="34"/>
      <c r="AD131" s="34"/>
      <c r="AE131" s="34"/>
      <c r="AT131" s="17" t="s">
        <v>189</v>
      </c>
      <c r="AU131" s="17" t="s">
        <v>86</v>
      </c>
    </row>
    <row r="132" spans="1:65" s="13" customFormat="1" ht="11.25">
      <c r="B132" s="213"/>
      <c r="C132" s="214"/>
      <c r="D132" s="198" t="s">
        <v>191</v>
      </c>
      <c r="E132" s="215" t="s">
        <v>1</v>
      </c>
      <c r="F132" s="216" t="s">
        <v>710</v>
      </c>
      <c r="G132" s="214"/>
      <c r="H132" s="217">
        <v>55.2</v>
      </c>
      <c r="I132" s="218"/>
      <c r="J132" s="214"/>
      <c r="K132" s="214"/>
      <c r="L132" s="219"/>
      <c r="M132" s="220"/>
      <c r="N132" s="221"/>
      <c r="O132" s="221"/>
      <c r="P132" s="221"/>
      <c r="Q132" s="221"/>
      <c r="R132" s="221"/>
      <c r="S132" s="221"/>
      <c r="T132" s="222"/>
      <c r="AT132" s="223" t="s">
        <v>191</v>
      </c>
      <c r="AU132" s="223" t="s">
        <v>86</v>
      </c>
      <c r="AV132" s="13" t="s">
        <v>88</v>
      </c>
      <c r="AW132" s="13" t="s">
        <v>33</v>
      </c>
      <c r="AX132" s="13" t="s">
        <v>86</v>
      </c>
      <c r="AY132" s="223" t="s">
        <v>182</v>
      </c>
    </row>
    <row r="133" spans="1:65" s="2" customFormat="1" ht="37.9" customHeight="1">
      <c r="A133" s="34"/>
      <c r="B133" s="35"/>
      <c r="C133" s="185" t="s">
        <v>306</v>
      </c>
      <c r="D133" s="185" t="s">
        <v>183</v>
      </c>
      <c r="E133" s="186" t="s">
        <v>711</v>
      </c>
      <c r="F133" s="187" t="s">
        <v>712</v>
      </c>
      <c r="G133" s="188" t="s">
        <v>142</v>
      </c>
      <c r="H133" s="189">
        <v>55.2</v>
      </c>
      <c r="I133" s="190"/>
      <c r="J133" s="191">
        <f>ROUND(I133*H133,2)</f>
        <v>0</v>
      </c>
      <c r="K133" s="187" t="s">
        <v>186</v>
      </c>
      <c r="L133" s="39"/>
      <c r="M133" s="192" t="s">
        <v>1</v>
      </c>
      <c r="N133" s="193" t="s">
        <v>44</v>
      </c>
      <c r="O133" s="71"/>
      <c r="P133" s="194">
        <f>O133*H133</f>
        <v>0</v>
      </c>
      <c r="Q133" s="194">
        <v>0</v>
      </c>
      <c r="R133" s="194">
        <f>Q133*H133</f>
        <v>0</v>
      </c>
      <c r="S133" s="194">
        <v>0</v>
      </c>
      <c r="T133" s="195">
        <f>S133*H133</f>
        <v>0</v>
      </c>
      <c r="U133" s="34"/>
      <c r="V133" s="34"/>
      <c r="W133" s="34"/>
      <c r="X133" s="34"/>
      <c r="Y133" s="34"/>
      <c r="Z133" s="34"/>
      <c r="AA133" s="34"/>
      <c r="AB133" s="34"/>
      <c r="AC133" s="34"/>
      <c r="AD133" s="34"/>
      <c r="AE133" s="34"/>
      <c r="AR133" s="196" t="s">
        <v>187</v>
      </c>
      <c r="AT133" s="196" t="s">
        <v>183</v>
      </c>
      <c r="AU133" s="196" t="s">
        <v>86</v>
      </c>
      <c r="AY133" s="17" t="s">
        <v>182</v>
      </c>
      <c r="BE133" s="197">
        <f>IF(N133="základní",J133,0)</f>
        <v>0</v>
      </c>
      <c r="BF133" s="197">
        <f>IF(N133="snížená",J133,0)</f>
        <v>0</v>
      </c>
      <c r="BG133" s="197">
        <f>IF(N133="zákl. přenesená",J133,0)</f>
        <v>0</v>
      </c>
      <c r="BH133" s="197">
        <f>IF(N133="sníž. přenesená",J133,0)</f>
        <v>0</v>
      </c>
      <c r="BI133" s="197">
        <f>IF(N133="nulová",J133,0)</f>
        <v>0</v>
      </c>
      <c r="BJ133" s="17" t="s">
        <v>86</v>
      </c>
      <c r="BK133" s="197">
        <f>ROUND(I133*H133,2)</f>
        <v>0</v>
      </c>
      <c r="BL133" s="17" t="s">
        <v>187</v>
      </c>
      <c r="BM133" s="196" t="s">
        <v>713</v>
      </c>
    </row>
    <row r="134" spans="1:65" s="2" customFormat="1" ht="29.25">
      <c r="A134" s="34"/>
      <c r="B134" s="35"/>
      <c r="C134" s="36"/>
      <c r="D134" s="198" t="s">
        <v>189</v>
      </c>
      <c r="E134" s="36"/>
      <c r="F134" s="199" t="s">
        <v>714</v>
      </c>
      <c r="G134" s="36"/>
      <c r="H134" s="36"/>
      <c r="I134" s="200"/>
      <c r="J134" s="36"/>
      <c r="K134" s="36"/>
      <c r="L134" s="39"/>
      <c r="M134" s="201"/>
      <c r="N134" s="202"/>
      <c r="O134" s="71"/>
      <c r="P134" s="71"/>
      <c r="Q134" s="71"/>
      <c r="R134" s="71"/>
      <c r="S134" s="71"/>
      <c r="T134" s="72"/>
      <c r="U134" s="34"/>
      <c r="V134" s="34"/>
      <c r="W134" s="34"/>
      <c r="X134" s="34"/>
      <c r="Y134" s="34"/>
      <c r="Z134" s="34"/>
      <c r="AA134" s="34"/>
      <c r="AB134" s="34"/>
      <c r="AC134" s="34"/>
      <c r="AD134" s="34"/>
      <c r="AE134" s="34"/>
      <c r="AT134" s="17" t="s">
        <v>189</v>
      </c>
      <c r="AU134" s="17" t="s">
        <v>86</v>
      </c>
    </row>
    <row r="135" spans="1:65" s="2" customFormat="1" ht="62.65" customHeight="1">
      <c r="A135" s="34"/>
      <c r="B135" s="35"/>
      <c r="C135" s="185" t="s">
        <v>187</v>
      </c>
      <c r="D135" s="185" t="s">
        <v>183</v>
      </c>
      <c r="E135" s="186" t="s">
        <v>715</v>
      </c>
      <c r="F135" s="187" t="s">
        <v>716</v>
      </c>
      <c r="G135" s="188" t="s">
        <v>135</v>
      </c>
      <c r="H135" s="189">
        <v>41.4</v>
      </c>
      <c r="I135" s="190"/>
      <c r="J135" s="191">
        <f>ROUND(I135*H135,2)</f>
        <v>0</v>
      </c>
      <c r="K135" s="187" t="s">
        <v>186</v>
      </c>
      <c r="L135" s="39"/>
      <c r="M135" s="192" t="s">
        <v>1</v>
      </c>
      <c r="N135" s="193" t="s">
        <v>44</v>
      </c>
      <c r="O135" s="71"/>
      <c r="P135" s="194">
        <f>O135*H135</f>
        <v>0</v>
      </c>
      <c r="Q135" s="194">
        <v>0</v>
      </c>
      <c r="R135" s="194">
        <f>Q135*H135</f>
        <v>0</v>
      </c>
      <c r="S135" s="194">
        <v>0</v>
      </c>
      <c r="T135" s="195">
        <f>S135*H135</f>
        <v>0</v>
      </c>
      <c r="U135" s="34"/>
      <c r="V135" s="34"/>
      <c r="W135" s="34"/>
      <c r="X135" s="34"/>
      <c r="Y135" s="34"/>
      <c r="Z135" s="34"/>
      <c r="AA135" s="34"/>
      <c r="AB135" s="34"/>
      <c r="AC135" s="34"/>
      <c r="AD135" s="34"/>
      <c r="AE135" s="34"/>
      <c r="AR135" s="196" t="s">
        <v>187</v>
      </c>
      <c r="AT135" s="196" t="s">
        <v>183</v>
      </c>
      <c r="AU135" s="196" t="s">
        <v>86</v>
      </c>
      <c r="AY135" s="17" t="s">
        <v>182</v>
      </c>
      <c r="BE135" s="197">
        <f>IF(N135="základní",J135,0)</f>
        <v>0</v>
      </c>
      <c r="BF135" s="197">
        <f>IF(N135="snížená",J135,0)</f>
        <v>0</v>
      </c>
      <c r="BG135" s="197">
        <f>IF(N135="zákl. přenesená",J135,0)</f>
        <v>0</v>
      </c>
      <c r="BH135" s="197">
        <f>IF(N135="sníž. přenesená",J135,0)</f>
        <v>0</v>
      </c>
      <c r="BI135" s="197">
        <f>IF(N135="nulová",J135,0)</f>
        <v>0</v>
      </c>
      <c r="BJ135" s="17" t="s">
        <v>86</v>
      </c>
      <c r="BK135" s="197">
        <f>ROUND(I135*H135,2)</f>
        <v>0</v>
      </c>
      <c r="BL135" s="17" t="s">
        <v>187</v>
      </c>
      <c r="BM135" s="196" t="s">
        <v>717</v>
      </c>
    </row>
    <row r="136" spans="1:65" s="2" customFormat="1" ht="117">
      <c r="A136" s="34"/>
      <c r="B136" s="35"/>
      <c r="C136" s="36"/>
      <c r="D136" s="198" t="s">
        <v>189</v>
      </c>
      <c r="E136" s="36"/>
      <c r="F136" s="199" t="s">
        <v>718</v>
      </c>
      <c r="G136" s="36"/>
      <c r="H136" s="36"/>
      <c r="I136" s="200"/>
      <c r="J136" s="36"/>
      <c r="K136" s="36"/>
      <c r="L136" s="39"/>
      <c r="M136" s="201"/>
      <c r="N136" s="202"/>
      <c r="O136" s="71"/>
      <c r="P136" s="71"/>
      <c r="Q136" s="71"/>
      <c r="R136" s="71"/>
      <c r="S136" s="71"/>
      <c r="T136" s="72"/>
      <c r="U136" s="34"/>
      <c r="V136" s="34"/>
      <c r="W136" s="34"/>
      <c r="X136" s="34"/>
      <c r="Y136" s="34"/>
      <c r="Z136" s="34"/>
      <c r="AA136" s="34"/>
      <c r="AB136" s="34"/>
      <c r="AC136" s="34"/>
      <c r="AD136" s="34"/>
      <c r="AE136" s="34"/>
      <c r="AT136" s="17" t="s">
        <v>189</v>
      </c>
      <c r="AU136" s="17" t="s">
        <v>86</v>
      </c>
    </row>
    <row r="137" spans="1:65" s="2" customFormat="1" ht="62.65" customHeight="1">
      <c r="A137" s="34"/>
      <c r="B137" s="35"/>
      <c r="C137" s="185" t="s">
        <v>340</v>
      </c>
      <c r="D137" s="185" t="s">
        <v>183</v>
      </c>
      <c r="E137" s="186" t="s">
        <v>341</v>
      </c>
      <c r="F137" s="187" t="s">
        <v>342</v>
      </c>
      <c r="G137" s="188" t="s">
        <v>135</v>
      </c>
      <c r="H137" s="189">
        <v>11.446999999999999</v>
      </c>
      <c r="I137" s="190"/>
      <c r="J137" s="191">
        <f>ROUND(I137*H137,2)</f>
        <v>0</v>
      </c>
      <c r="K137" s="187" t="s">
        <v>186</v>
      </c>
      <c r="L137" s="39"/>
      <c r="M137" s="192" t="s">
        <v>1</v>
      </c>
      <c r="N137" s="193" t="s">
        <v>44</v>
      </c>
      <c r="O137" s="71"/>
      <c r="P137" s="194">
        <f>O137*H137</f>
        <v>0</v>
      </c>
      <c r="Q137" s="194">
        <v>0</v>
      </c>
      <c r="R137" s="194">
        <f>Q137*H137</f>
        <v>0</v>
      </c>
      <c r="S137" s="194">
        <v>0</v>
      </c>
      <c r="T137" s="195">
        <f>S137*H137</f>
        <v>0</v>
      </c>
      <c r="U137" s="34"/>
      <c r="V137" s="34"/>
      <c r="W137" s="34"/>
      <c r="X137" s="34"/>
      <c r="Y137" s="34"/>
      <c r="Z137" s="34"/>
      <c r="AA137" s="34"/>
      <c r="AB137" s="34"/>
      <c r="AC137" s="34"/>
      <c r="AD137" s="34"/>
      <c r="AE137" s="34"/>
      <c r="AR137" s="196" t="s">
        <v>187</v>
      </c>
      <c r="AT137" s="196" t="s">
        <v>183</v>
      </c>
      <c r="AU137" s="196" t="s">
        <v>86</v>
      </c>
      <c r="AY137" s="17" t="s">
        <v>182</v>
      </c>
      <c r="BE137" s="197">
        <f>IF(N137="základní",J137,0)</f>
        <v>0</v>
      </c>
      <c r="BF137" s="197">
        <f>IF(N137="snížená",J137,0)</f>
        <v>0</v>
      </c>
      <c r="BG137" s="197">
        <f>IF(N137="zákl. přenesená",J137,0)</f>
        <v>0</v>
      </c>
      <c r="BH137" s="197">
        <f>IF(N137="sníž. přenesená",J137,0)</f>
        <v>0</v>
      </c>
      <c r="BI137" s="197">
        <f>IF(N137="nulová",J137,0)</f>
        <v>0</v>
      </c>
      <c r="BJ137" s="17" t="s">
        <v>86</v>
      </c>
      <c r="BK137" s="197">
        <f>ROUND(I137*H137,2)</f>
        <v>0</v>
      </c>
      <c r="BL137" s="17" t="s">
        <v>187</v>
      </c>
      <c r="BM137" s="196" t="s">
        <v>719</v>
      </c>
    </row>
    <row r="138" spans="1:65" s="2" customFormat="1" ht="68.25">
      <c r="A138" s="34"/>
      <c r="B138" s="35"/>
      <c r="C138" s="36"/>
      <c r="D138" s="198" t="s">
        <v>189</v>
      </c>
      <c r="E138" s="36"/>
      <c r="F138" s="199" t="s">
        <v>344</v>
      </c>
      <c r="G138" s="36"/>
      <c r="H138" s="36"/>
      <c r="I138" s="200"/>
      <c r="J138" s="36"/>
      <c r="K138" s="36"/>
      <c r="L138" s="39"/>
      <c r="M138" s="201"/>
      <c r="N138" s="202"/>
      <c r="O138" s="71"/>
      <c r="P138" s="71"/>
      <c r="Q138" s="71"/>
      <c r="R138" s="71"/>
      <c r="S138" s="71"/>
      <c r="T138" s="72"/>
      <c r="U138" s="34"/>
      <c r="V138" s="34"/>
      <c r="W138" s="34"/>
      <c r="X138" s="34"/>
      <c r="Y138" s="34"/>
      <c r="Z138" s="34"/>
      <c r="AA138" s="34"/>
      <c r="AB138" s="34"/>
      <c r="AC138" s="34"/>
      <c r="AD138" s="34"/>
      <c r="AE138" s="34"/>
      <c r="AT138" s="17" t="s">
        <v>189</v>
      </c>
      <c r="AU138" s="17" t="s">
        <v>86</v>
      </c>
    </row>
    <row r="139" spans="1:65" s="12" customFormat="1" ht="11.25">
      <c r="B139" s="203"/>
      <c r="C139" s="204"/>
      <c r="D139" s="198" t="s">
        <v>191</v>
      </c>
      <c r="E139" s="205" t="s">
        <v>1</v>
      </c>
      <c r="F139" s="206" t="s">
        <v>720</v>
      </c>
      <c r="G139" s="204"/>
      <c r="H139" s="205" t="s">
        <v>1</v>
      </c>
      <c r="I139" s="207"/>
      <c r="J139" s="204"/>
      <c r="K139" s="204"/>
      <c r="L139" s="208"/>
      <c r="M139" s="209"/>
      <c r="N139" s="210"/>
      <c r="O139" s="210"/>
      <c r="P139" s="210"/>
      <c r="Q139" s="210"/>
      <c r="R139" s="210"/>
      <c r="S139" s="210"/>
      <c r="T139" s="211"/>
      <c r="AT139" s="212" t="s">
        <v>191</v>
      </c>
      <c r="AU139" s="212" t="s">
        <v>86</v>
      </c>
      <c r="AV139" s="12" t="s">
        <v>86</v>
      </c>
      <c r="AW139" s="12" t="s">
        <v>33</v>
      </c>
      <c r="AX139" s="12" t="s">
        <v>79</v>
      </c>
      <c r="AY139" s="212" t="s">
        <v>182</v>
      </c>
    </row>
    <row r="140" spans="1:65" s="13" customFormat="1" ht="11.25">
      <c r="B140" s="213"/>
      <c r="C140" s="214"/>
      <c r="D140" s="198" t="s">
        <v>191</v>
      </c>
      <c r="E140" s="215" t="s">
        <v>1</v>
      </c>
      <c r="F140" s="216" t="s">
        <v>721</v>
      </c>
      <c r="G140" s="214"/>
      <c r="H140" s="217">
        <v>11.446999999999999</v>
      </c>
      <c r="I140" s="218"/>
      <c r="J140" s="214"/>
      <c r="K140" s="214"/>
      <c r="L140" s="219"/>
      <c r="M140" s="220"/>
      <c r="N140" s="221"/>
      <c r="O140" s="221"/>
      <c r="P140" s="221"/>
      <c r="Q140" s="221"/>
      <c r="R140" s="221"/>
      <c r="S140" s="221"/>
      <c r="T140" s="222"/>
      <c r="AT140" s="223" t="s">
        <v>191</v>
      </c>
      <c r="AU140" s="223" t="s">
        <v>86</v>
      </c>
      <c r="AV140" s="13" t="s">
        <v>88</v>
      </c>
      <c r="AW140" s="13" t="s">
        <v>33</v>
      </c>
      <c r="AX140" s="13" t="s">
        <v>86</v>
      </c>
      <c r="AY140" s="223" t="s">
        <v>182</v>
      </c>
    </row>
    <row r="141" spans="1:65" s="2" customFormat="1" ht="62.65" customHeight="1">
      <c r="A141" s="34"/>
      <c r="B141" s="35"/>
      <c r="C141" s="185" t="s">
        <v>346</v>
      </c>
      <c r="D141" s="185" t="s">
        <v>183</v>
      </c>
      <c r="E141" s="186" t="s">
        <v>347</v>
      </c>
      <c r="F141" s="187" t="s">
        <v>348</v>
      </c>
      <c r="G141" s="188" t="s">
        <v>135</v>
      </c>
      <c r="H141" s="189">
        <v>57.234999999999999</v>
      </c>
      <c r="I141" s="190"/>
      <c r="J141" s="191">
        <f>ROUND(I141*H141,2)</f>
        <v>0</v>
      </c>
      <c r="K141" s="187" t="s">
        <v>186</v>
      </c>
      <c r="L141" s="39"/>
      <c r="M141" s="192" t="s">
        <v>1</v>
      </c>
      <c r="N141" s="193" t="s">
        <v>44</v>
      </c>
      <c r="O141" s="71"/>
      <c r="P141" s="194">
        <f>O141*H141</f>
        <v>0</v>
      </c>
      <c r="Q141" s="194">
        <v>0</v>
      </c>
      <c r="R141" s="194">
        <f>Q141*H141</f>
        <v>0</v>
      </c>
      <c r="S141" s="194">
        <v>0</v>
      </c>
      <c r="T141" s="195">
        <f>S141*H141</f>
        <v>0</v>
      </c>
      <c r="U141" s="34"/>
      <c r="V141" s="34"/>
      <c r="W141" s="34"/>
      <c r="X141" s="34"/>
      <c r="Y141" s="34"/>
      <c r="Z141" s="34"/>
      <c r="AA141" s="34"/>
      <c r="AB141" s="34"/>
      <c r="AC141" s="34"/>
      <c r="AD141" s="34"/>
      <c r="AE141" s="34"/>
      <c r="AR141" s="196" t="s">
        <v>187</v>
      </c>
      <c r="AT141" s="196" t="s">
        <v>183</v>
      </c>
      <c r="AU141" s="196" t="s">
        <v>86</v>
      </c>
      <c r="AY141" s="17" t="s">
        <v>182</v>
      </c>
      <c r="BE141" s="197">
        <f>IF(N141="základní",J141,0)</f>
        <v>0</v>
      </c>
      <c r="BF141" s="197">
        <f>IF(N141="snížená",J141,0)</f>
        <v>0</v>
      </c>
      <c r="BG141" s="197">
        <f>IF(N141="zákl. přenesená",J141,0)</f>
        <v>0</v>
      </c>
      <c r="BH141" s="197">
        <f>IF(N141="sníž. přenesená",J141,0)</f>
        <v>0</v>
      </c>
      <c r="BI141" s="197">
        <f>IF(N141="nulová",J141,0)</f>
        <v>0</v>
      </c>
      <c r="BJ141" s="17" t="s">
        <v>86</v>
      </c>
      <c r="BK141" s="197">
        <f>ROUND(I141*H141,2)</f>
        <v>0</v>
      </c>
      <c r="BL141" s="17" t="s">
        <v>187</v>
      </c>
      <c r="BM141" s="196" t="s">
        <v>722</v>
      </c>
    </row>
    <row r="142" spans="1:65" s="2" customFormat="1" ht="68.25">
      <c r="A142" s="34"/>
      <c r="B142" s="35"/>
      <c r="C142" s="36"/>
      <c r="D142" s="198" t="s">
        <v>189</v>
      </c>
      <c r="E142" s="36"/>
      <c r="F142" s="199" t="s">
        <v>344</v>
      </c>
      <c r="G142" s="36"/>
      <c r="H142" s="36"/>
      <c r="I142" s="200"/>
      <c r="J142" s="36"/>
      <c r="K142" s="36"/>
      <c r="L142" s="39"/>
      <c r="M142" s="201"/>
      <c r="N142" s="202"/>
      <c r="O142" s="71"/>
      <c r="P142" s="71"/>
      <c r="Q142" s="71"/>
      <c r="R142" s="71"/>
      <c r="S142" s="71"/>
      <c r="T142" s="72"/>
      <c r="U142" s="34"/>
      <c r="V142" s="34"/>
      <c r="W142" s="34"/>
      <c r="X142" s="34"/>
      <c r="Y142" s="34"/>
      <c r="Z142" s="34"/>
      <c r="AA142" s="34"/>
      <c r="AB142" s="34"/>
      <c r="AC142" s="34"/>
      <c r="AD142" s="34"/>
      <c r="AE142" s="34"/>
      <c r="AT142" s="17" t="s">
        <v>189</v>
      </c>
      <c r="AU142" s="17" t="s">
        <v>86</v>
      </c>
    </row>
    <row r="143" spans="1:65" s="13" customFormat="1" ht="11.25">
      <c r="B143" s="213"/>
      <c r="C143" s="214"/>
      <c r="D143" s="198" t="s">
        <v>191</v>
      </c>
      <c r="E143" s="214"/>
      <c r="F143" s="216" t="s">
        <v>723</v>
      </c>
      <c r="G143" s="214"/>
      <c r="H143" s="217">
        <v>57.234999999999999</v>
      </c>
      <c r="I143" s="218"/>
      <c r="J143" s="214"/>
      <c r="K143" s="214"/>
      <c r="L143" s="219"/>
      <c r="M143" s="220"/>
      <c r="N143" s="221"/>
      <c r="O143" s="221"/>
      <c r="P143" s="221"/>
      <c r="Q143" s="221"/>
      <c r="R143" s="221"/>
      <c r="S143" s="221"/>
      <c r="T143" s="222"/>
      <c r="AT143" s="223" t="s">
        <v>191</v>
      </c>
      <c r="AU143" s="223" t="s">
        <v>86</v>
      </c>
      <c r="AV143" s="13" t="s">
        <v>88</v>
      </c>
      <c r="AW143" s="13" t="s">
        <v>4</v>
      </c>
      <c r="AX143" s="13" t="s">
        <v>86</v>
      </c>
      <c r="AY143" s="223" t="s">
        <v>182</v>
      </c>
    </row>
    <row r="144" spans="1:65" s="2" customFormat="1" ht="37.9" customHeight="1">
      <c r="A144" s="34"/>
      <c r="B144" s="35"/>
      <c r="C144" s="185" t="s">
        <v>351</v>
      </c>
      <c r="D144" s="185" t="s">
        <v>183</v>
      </c>
      <c r="E144" s="186" t="s">
        <v>352</v>
      </c>
      <c r="F144" s="187" t="s">
        <v>353</v>
      </c>
      <c r="G144" s="188" t="s">
        <v>135</v>
      </c>
      <c r="H144" s="189">
        <v>11.446999999999999</v>
      </c>
      <c r="I144" s="190"/>
      <c r="J144" s="191">
        <f>ROUND(I144*H144,2)</f>
        <v>0</v>
      </c>
      <c r="K144" s="187" t="s">
        <v>186</v>
      </c>
      <c r="L144" s="39"/>
      <c r="M144" s="192" t="s">
        <v>1</v>
      </c>
      <c r="N144" s="193" t="s">
        <v>44</v>
      </c>
      <c r="O144" s="71"/>
      <c r="P144" s="194">
        <f>O144*H144</f>
        <v>0</v>
      </c>
      <c r="Q144" s="194">
        <v>0</v>
      </c>
      <c r="R144" s="194">
        <f>Q144*H144</f>
        <v>0</v>
      </c>
      <c r="S144" s="194">
        <v>0</v>
      </c>
      <c r="T144" s="195">
        <f>S144*H144</f>
        <v>0</v>
      </c>
      <c r="U144" s="34"/>
      <c r="V144" s="34"/>
      <c r="W144" s="34"/>
      <c r="X144" s="34"/>
      <c r="Y144" s="34"/>
      <c r="Z144" s="34"/>
      <c r="AA144" s="34"/>
      <c r="AB144" s="34"/>
      <c r="AC144" s="34"/>
      <c r="AD144" s="34"/>
      <c r="AE144" s="34"/>
      <c r="AR144" s="196" t="s">
        <v>187</v>
      </c>
      <c r="AT144" s="196" t="s">
        <v>183</v>
      </c>
      <c r="AU144" s="196" t="s">
        <v>86</v>
      </c>
      <c r="AY144" s="17" t="s">
        <v>182</v>
      </c>
      <c r="BE144" s="197">
        <f>IF(N144="základní",J144,0)</f>
        <v>0</v>
      </c>
      <c r="BF144" s="197">
        <f>IF(N144="snížená",J144,0)</f>
        <v>0</v>
      </c>
      <c r="BG144" s="197">
        <f>IF(N144="zákl. přenesená",J144,0)</f>
        <v>0</v>
      </c>
      <c r="BH144" s="197">
        <f>IF(N144="sníž. přenesená",J144,0)</f>
        <v>0</v>
      </c>
      <c r="BI144" s="197">
        <f>IF(N144="nulová",J144,0)</f>
        <v>0</v>
      </c>
      <c r="BJ144" s="17" t="s">
        <v>86</v>
      </c>
      <c r="BK144" s="197">
        <f>ROUND(I144*H144,2)</f>
        <v>0</v>
      </c>
      <c r="BL144" s="17" t="s">
        <v>187</v>
      </c>
      <c r="BM144" s="196" t="s">
        <v>724</v>
      </c>
    </row>
    <row r="145" spans="1:65" s="2" customFormat="1" ht="19.5">
      <c r="A145" s="34"/>
      <c r="B145" s="35"/>
      <c r="C145" s="36"/>
      <c r="D145" s="198" t="s">
        <v>189</v>
      </c>
      <c r="E145" s="36"/>
      <c r="F145" s="199" t="s">
        <v>355</v>
      </c>
      <c r="G145" s="36"/>
      <c r="H145" s="36"/>
      <c r="I145" s="200"/>
      <c r="J145" s="36"/>
      <c r="K145" s="36"/>
      <c r="L145" s="39"/>
      <c r="M145" s="201"/>
      <c r="N145" s="202"/>
      <c r="O145" s="71"/>
      <c r="P145" s="71"/>
      <c r="Q145" s="71"/>
      <c r="R145" s="71"/>
      <c r="S145" s="71"/>
      <c r="T145" s="72"/>
      <c r="U145" s="34"/>
      <c r="V145" s="34"/>
      <c r="W145" s="34"/>
      <c r="X145" s="34"/>
      <c r="Y145" s="34"/>
      <c r="Z145" s="34"/>
      <c r="AA145" s="34"/>
      <c r="AB145" s="34"/>
      <c r="AC145" s="34"/>
      <c r="AD145" s="34"/>
      <c r="AE145" s="34"/>
      <c r="AT145" s="17" t="s">
        <v>189</v>
      </c>
      <c r="AU145" s="17" t="s">
        <v>86</v>
      </c>
    </row>
    <row r="146" spans="1:65" s="2" customFormat="1" ht="37.9" customHeight="1">
      <c r="A146" s="34"/>
      <c r="B146" s="35"/>
      <c r="C146" s="185" t="s">
        <v>356</v>
      </c>
      <c r="D146" s="185" t="s">
        <v>183</v>
      </c>
      <c r="E146" s="186" t="s">
        <v>357</v>
      </c>
      <c r="F146" s="187" t="s">
        <v>358</v>
      </c>
      <c r="G146" s="188" t="s">
        <v>359</v>
      </c>
      <c r="H146" s="189">
        <v>20.605</v>
      </c>
      <c r="I146" s="190"/>
      <c r="J146" s="191">
        <f>ROUND(I146*H146,2)</f>
        <v>0</v>
      </c>
      <c r="K146" s="187" t="s">
        <v>186</v>
      </c>
      <c r="L146" s="39"/>
      <c r="M146" s="192" t="s">
        <v>1</v>
      </c>
      <c r="N146" s="193" t="s">
        <v>44</v>
      </c>
      <c r="O146" s="71"/>
      <c r="P146" s="194">
        <f>O146*H146</f>
        <v>0</v>
      </c>
      <c r="Q146" s="194">
        <v>0</v>
      </c>
      <c r="R146" s="194">
        <f>Q146*H146</f>
        <v>0</v>
      </c>
      <c r="S146" s="194">
        <v>0</v>
      </c>
      <c r="T146" s="195">
        <f>S146*H146</f>
        <v>0</v>
      </c>
      <c r="U146" s="34"/>
      <c r="V146" s="34"/>
      <c r="W146" s="34"/>
      <c r="X146" s="34"/>
      <c r="Y146" s="34"/>
      <c r="Z146" s="34"/>
      <c r="AA146" s="34"/>
      <c r="AB146" s="34"/>
      <c r="AC146" s="34"/>
      <c r="AD146" s="34"/>
      <c r="AE146" s="34"/>
      <c r="AR146" s="196" t="s">
        <v>187</v>
      </c>
      <c r="AT146" s="196" t="s">
        <v>183</v>
      </c>
      <c r="AU146" s="196" t="s">
        <v>86</v>
      </c>
      <c r="AY146" s="17" t="s">
        <v>182</v>
      </c>
      <c r="BE146" s="197">
        <f>IF(N146="základní",J146,0)</f>
        <v>0</v>
      </c>
      <c r="BF146" s="197">
        <f>IF(N146="snížená",J146,0)</f>
        <v>0</v>
      </c>
      <c r="BG146" s="197">
        <f>IF(N146="zákl. přenesená",J146,0)</f>
        <v>0</v>
      </c>
      <c r="BH146" s="197">
        <f>IF(N146="sníž. přenesená",J146,0)</f>
        <v>0</v>
      </c>
      <c r="BI146" s="197">
        <f>IF(N146="nulová",J146,0)</f>
        <v>0</v>
      </c>
      <c r="BJ146" s="17" t="s">
        <v>86</v>
      </c>
      <c r="BK146" s="197">
        <f>ROUND(I146*H146,2)</f>
        <v>0</v>
      </c>
      <c r="BL146" s="17" t="s">
        <v>187</v>
      </c>
      <c r="BM146" s="196" t="s">
        <v>725</v>
      </c>
    </row>
    <row r="147" spans="1:65" s="2" customFormat="1" ht="39">
      <c r="A147" s="34"/>
      <c r="B147" s="35"/>
      <c r="C147" s="36"/>
      <c r="D147" s="198" t="s">
        <v>189</v>
      </c>
      <c r="E147" s="36"/>
      <c r="F147" s="199" t="s">
        <v>361</v>
      </c>
      <c r="G147" s="36"/>
      <c r="H147" s="36"/>
      <c r="I147" s="200"/>
      <c r="J147" s="36"/>
      <c r="K147" s="36"/>
      <c r="L147" s="39"/>
      <c r="M147" s="201"/>
      <c r="N147" s="202"/>
      <c r="O147" s="71"/>
      <c r="P147" s="71"/>
      <c r="Q147" s="71"/>
      <c r="R147" s="71"/>
      <c r="S147" s="71"/>
      <c r="T147" s="72"/>
      <c r="U147" s="34"/>
      <c r="V147" s="34"/>
      <c r="W147" s="34"/>
      <c r="X147" s="34"/>
      <c r="Y147" s="34"/>
      <c r="Z147" s="34"/>
      <c r="AA147" s="34"/>
      <c r="AB147" s="34"/>
      <c r="AC147" s="34"/>
      <c r="AD147" s="34"/>
      <c r="AE147" s="34"/>
      <c r="AT147" s="17" t="s">
        <v>189</v>
      </c>
      <c r="AU147" s="17" t="s">
        <v>86</v>
      </c>
    </row>
    <row r="148" spans="1:65" s="13" customFormat="1" ht="11.25">
      <c r="B148" s="213"/>
      <c r="C148" s="214"/>
      <c r="D148" s="198" t="s">
        <v>191</v>
      </c>
      <c r="E148" s="214"/>
      <c r="F148" s="216" t="s">
        <v>726</v>
      </c>
      <c r="G148" s="214"/>
      <c r="H148" s="217">
        <v>20.605</v>
      </c>
      <c r="I148" s="218"/>
      <c r="J148" s="214"/>
      <c r="K148" s="214"/>
      <c r="L148" s="219"/>
      <c r="M148" s="220"/>
      <c r="N148" s="221"/>
      <c r="O148" s="221"/>
      <c r="P148" s="221"/>
      <c r="Q148" s="221"/>
      <c r="R148" s="221"/>
      <c r="S148" s="221"/>
      <c r="T148" s="222"/>
      <c r="AT148" s="223" t="s">
        <v>191</v>
      </c>
      <c r="AU148" s="223" t="s">
        <v>86</v>
      </c>
      <c r="AV148" s="13" t="s">
        <v>88</v>
      </c>
      <c r="AW148" s="13" t="s">
        <v>4</v>
      </c>
      <c r="AX148" s="13" t="s">
        <v>86</v>
      </c>
      <c r="AY148" s="223" t="s">
        <v>182</v>
      </c>
    </row>
    <row r="149" spans="1:65" s="2" customFormat="1" ht="37.9" customHeight="1">
      <c r="A149" s="34"/>
      <c r="B149" s="35"/>
      <c r="C149" s="185" t="s">
        <v>363</v>
      </c>
      <c r="D149" s="185" t="s">
        <v>183</v>
      </c>
      <c r="E149" s="186" t="s">
        <v>364</v>
      </c>
      <c r="F149" s="187" t="s">
        <v>365</v>
      </c>
      <c r="G149" s="188" t="s">
        <v>135</v>
      </c>
      <c r="H149" s="189">
        <v>11.446999999999999</v>
      </c>
      <c r="I149" s="190"/>
      <c r="J149" s="191">
        <f>ROUND(I149*H149,2)</f>
        <v>0</v>
      </c>
      <c r="K149" s="187" t="s">
        <v>186</v>
      </c>
      <c r="L149" s="39"/>
      <c r="M149" s="192" t="s">
        <v>1</v>
      </c>
      <c r="N149" s="193" t="s">
        <v>44</v>
      </c>
      <c r="O149" s="71"/>
      <c r="P149" s="194">
        <f>O149*H149</f>
        <v>0</v>
      </c>
      <c r="Q149" s="194">
        <v>0</v>
      </c>
      <c r="R149" s="194">
        <f>Q149*H149</f>
        <v>0</v>
      </c>
      <c r="S149" s="194">
        <v>0</v>
      </c>
      <c r="T149" s="195">
        <f>S149*H149</f>
        <v>0</v>
      </c>
      <c r="U149" s="34"/>
      <c r="V149" s="34"/>
      <c r="W149" s="34"/>
      <c r="X149" s="34"/>
      <c r="Y149" s="34"/>
      <c r="Z149" s="34"/>
      <c r="AA149" s="34"/>
      <c r="AB149" s="34"/>
      <c r="AC149" s="34"/>
      <c r="AD149" s="34"/>
      <c r="AE149" s="34"/>
      <c r="AR149" s="196" t="s">
        <v>187</v>
      </c>
      <c r="AT149" s="196" t="s">
        <v>183</v>
      </c>
      <c r="AU149" s="196" t="s">
        <v>86</v>
      </c>
      <c r="AY149" s="17" t="s">
        <v>182</v>
      </c>
      <c r="BE149" s="197">
        <f>IF(N149="základní",J149,0)</f>
        <v>0</v>
      </c>
      <c r="BF149" s="197">
        <f>IF(N149="snížená",J149,0)</f>
        <v>0</v>
      </c>
      <c r="BG149" s="197">
        <f>IF(N149="zákl. přenesená",J149,0)</f>
        <v>0</v>
      </c>
      <c r="BH149" s="197">
        <f>IF(N149="sníž. přenesená",J149,0)</f>
        <v>0</v>
      </c>
      <c r="BI149" s="197">
        <f>IF(N149="nulová",J149,0)</f>
        <v>0</v>
      </c>
      <c r="BJ149" s="17" t="s">
        <v>86</v>
      </c>
      <c r="BK149" s="197">
        <f>ROUND(I149*H149,2)</f>
        <v>0</v>
      </c>
      <c r="BL149" s="17" t="s">
        <v>187</v>
      </c>
      <c r="BM149" s="196" t="s">
        <v>727</v>
      </c>
    </row>
    <row r="150" spans="1:65" s="2" customFormat="1" ht="117">
      <c r="A150" s="34"/>
      <c r="B150" s="35"/>
      <c r="C150" s="36"/>
      <c r="D150" s="198" t="s">
        <v>189</v>
      </c>
      <c r="E150" s="36"/>
      <c r="F150" s="199" t="s">
        <v>367</v>
      </c>
      <c r="G150" s="36"/>
      <c r="H150" s="36"/>
      <c r="I150" s="200"/>
      <c r="J150" s="36"/>
      <c r="K150" s="36"/>
      <c r="L150" s="39"/>
      <c r="M150" s="201"/>
      <c r="N150" s="202"/>
      <c r="O150" s="71"/>
      <c r="P150" s="71"/>
      <c r="Q150" s="71"/>
      <c r="R150" s="71"/>
      <c r="S150" s="71"/>
      <c r="T150" s="72"/>
      <c r="U150" s="34"/>
      <c r="V150" s="34"/>
      <c r="W150" s="34"/>
      <c r="X150" s="34"/>
      <c r="Y150" s="34"/>
      <c r="Z150" s="34"/>
      <c r="AA150" s="34"/>
      <c r="AB150" s="34"/>
      <c r="AC150" s="34"/>
      <c r="AD150" s="34"/>
      <c r="AE150" s="34"/>
      <c r="AT150" s="17" t="s">
        <v>189</v>
      </c>
      <c r="AU150" s="17" t="s">
        <v>86</v>
      </c>
    </row>
    <row r="151" spans="1:65" s="2" customFormat="1" ht="37.9" customHeight="1">
      <c r="A151" s="34"/>
      <c r="B151" s="35"/>
      <c r="C151" s="185" t="s">
        <v>368</v>
      </c>
      <c r="D151" s="185" t="s">
        <v>183</v>
      </c>
      <c r="E151" s="186" t="s">
        <v>369</v>
      </c>
      <c r="F151" s="187" t="s">
        <v>370</v>
      </c>
      <c r="G151" s="188" t="s">
        <v>135</v>
      </c>
      <c r="H151" s="189">
        <v>29.952999999999999</v>
      </c>
      <c r="I151" s="190"/>
      <c r="J151" s="191">
        <f>ROUND(I151*H151,2)</f>
        <v>0</v>
      </c>
      <c r="K151" s="187" t="s">
        <v>186</v>
      </c>
      <c r="L151" s="39"/>
      <c r="M151" s="192" t="s">
        <v>1</v>
      </c>
      <c r="N151" s="193" t="s">
        <v>44</v>
      </c>
      <c r="O151" s="71"/>
      <c r="P151" s="194">
        <f>O151*H151</f>
        <v>0</v>
      </c>
      <c r="Q151" s="194">
        <v>0</v>
      </c>
      <c r="R151" s="194">
        <f>Q151*H151</f>
        <v>0</v>
      </c>
      <c r="S151" s="194">
        <v>0</v>
      </c>
      <c r="T151" s="195">
        <f>S151*H151</f>
        <v>0</v>
      </c>
      <c r="U151" s="34"/>
      <c r="V151" s="34"/>
      <c r="W151" s="34"/>
      <c r="X151" s="34"/>
      <c r="Y151" s="34"/>
      <c r="Z151" s="34"/>
      <c r="AA151" s="34"/>
      <c r="AB151" s="34"/>
      <c r="AC151" s="34"/>
      <c r="AD151" s="34"/>
      <c r="AE151" s="34"/>
      <c r="AR151" s="196" t="s">
        <v>187</v>
      </c>
      <c r="AT151" s="196" t="s">
        <v>183</v>
      </c>
      <c r="AU151" s="196" t="s">
        <v>86</v>
      </c>
      <c r="AY151" s="17" t="s">
        <v>182</v>
      </c>
      <c r="BE151" s="197">
        <f>IF(N151="základní",J151,0)</f>
        <v>0</v>
      </c>
      <c r="BF151" s="197">
        <f>IF(N151="snížená",J151,0)</f>
        <v>0</v>
      </c>
      <c r="BG151" s="197">
        <f>IF(N151="zákl. přenesená",J151,0)</f>
        <v>0</v>
      </c>
      <c r="BH151" s="197">
        <f>IF(N151="sníž. přenesená",J151,0)</f>
        <v>0</v>
      </c>
      <c r="BI151" s="197">
        <f>IF(N151="nulová",J151,0)</f>
        <v>0</v>
      </c>
      <c r="BJ151" s="17" t="s">
        <v>86</v>
      </c>
      <c r="BK151" s="197">
        <f>ROUND(I151*H151,2)</f>
        <v>0</v>
      </c>
      <c r="BL151" s="17" t="s">
        <v>187</v>
      </c>
      <c r="BM151" s="196" t="s">
        <v>728</v>
      </c>
    </row>
    <row r="152" spans="1:65" s="2" customFormat="1" ht="204.75">
      <c r="A152" s="34"/>
      <c r="B152" s="35"/>
      <c r="C152" s="36"/>
      <c r="D152" s="198" t="s">
        <v>189</v>
      </c>
      <c r="E152" s="36"/>
      <c r="F152" s="199" t="s">
        <v>372</v>
      </c>
      <c r="G152" s="36"/>
      <c r="H152" s="36"/>
      <c r="I152" s="200"/>
      <c r="J152" s="36"/>
      <c r="K152" s="36"/>
      <c r="L152" s="39"/>
      <c r="M152" s="201"/>
      <c r="N152" s="202"/>
      <c r="O152" s="71"/>
      <c r="P152" s="71"/>
      <c r="Q152" s="71"/>
      <c r="R152" s="71"/>
      <c r="S152" s="71"/>
      <c r="T152" s="72"/>
      <c r="U152" s="34"/>
      <c r="V152" s="34"/>
      <c r="W152" s="34"/>
      <c r="X152" s="34"/>
      <c r="Y152" s="34"/>
      <c r="Z152" s="34"/>
      <c r="AA152" s="34"/>
      <c r="AB152" s="34"/>
      <c r="AC152" s="34"/>
      <c r="AD152" s="34"/>
      <c r="AE152" s="34"/>
      <c r="AT152" s="17" t="s">
        <v>189</v>
      </c>
      <c r="AU152" s="17" t="s">
        <v>86</v>
      </c>
    </row>
    <row r="153" spans="1:65" s="13" customFormat="1" ht="11.25">
      <c r="B153" s="213"/>
      <c r="C153" s="214"/>
      <c r="D153" s="198" t="s">
        <v>191</v>
      </c>
      <c r="E153" s="215" t="s">
        <v>1</v>
      </c>
      <c r="F153" s="216" t="s">
        <v>705</v>
      </c>
      <c r="G153" s="214"/>
      <c r="H153" s="217">
        <v>41.4</v>
      </c>
      <c r="I153" s="218"/>
      <c r="J153" s="214"/>
      <c r="K153" s="214"/>
      <c r="L153" s="219"/>
      <c r="M153" s="220"/>
      <c r="N153" s="221"/>
      <c r="O153" s="221"/>
      <c r="P153" s="221"/>
      <c r="Q153" s="221"/>
      <c r="R153" s="221"/>
      <c r="S153" s="221"/>
      <c r="T153" s="222"/>
      <c r="AT153" s="223" t="s">
        <v>191</v>
      </c>
      <c r="AU153" s="223" t="s">
        <v>86</v>
      </c>
      <c r="AV153" s="13" t="s">
        <v>88</v>
      </c>
      <c r="AW153" s="13" t="s">
        <v>33</v>
      </c>
      <c r="AX153" s="13" t="s">
        <v>79</v>
      </c>
      <c r="AY153" s="223" t="s">
        <v>182</v>
      </c>
    </row>
    <row r="154" spans="1:65" s="13" customFormat="1" ht="11.25">
      <c r="B154" s="213"/>
      <c r="C154" s="214"/>
      <c r="D154" s="198" t="s">
        <v>191</v>
      </c>
      <c r="E154" s="215" t="s">
        <v>1</v>
      </c>
      <c r="F154" s="216" t="s">
        <v>729</v>
      </c>
      <c r="G154" s="214"/>
      <c r="H154" s="217">
        <v>-11.446999999999999</v>
      </c>
      <c r="I154" s="218"/>
      <c r="J154" s="214"/>
      <c r="K154" s="214"/>
      <c r="L154" s="219"/>
      <c r="M154" s="220"/>
      <c r="N154" s="221"/>
      <c r="O154" s="221"/>
      <c r="P154" s="221"/>
      <c r="Q154" s="221"/>
      <c r="R154" s="221"/>
      <c r="S154" s="221"/>
      <c r="T154" s="222"/>
      <c r="AT154" s="223" t="s">
        <v>191</v>
      </c>
      <c r="AU154" s="223" t="s">
        <v>86</v>
      </c>
      <c r="AV154" s="13" t="s">
        <v>88</v>
      </c>
      <c r="AW154" s="13" t="s">
        <v>33</v>
      </c>
      <c r="AX154" s="13" t="s">
        <v>79</v>
      </c>
      <c r="AY154" s="223" t="s">
        <v>182</v>
      </c>
    </row>
    <row r="155" spans="1:65" s="14" customFormat="1" ht="11.25">
      <c r="B155" s="224"/>
      <c r="C155" s="225"/>
      <c r="D155" s="198" t="s">
        <v>191</v>
      </c>
      <c r="E155" s="226" t="s">
        <v>1</v>
      </c>
      <c r="F155" s="227" t="s">
        <v>298</v>
      </c>
      <c r="G155" s="225"/>
      <c r="H155" s="228">
        <v>29.952999999999999</v>
      </c>
      <c r="I155" s="229"/>
      <c r="J155" s="225"/>
      <c r="K155" s="225"/>
      <c r="L155" s="230"/>
      <c r="M155" s="231"/>
      <c r="N155" s="232"/>
      <c r="O155" s="232"/>
      <c r="P155" s="232"/>
      <c r="Q155" s="232"/>
      <c r="R155" s="232"/>
      <c r="S155" s="232"/>
      <c r="T155" s="233"/>
      <c r="AT155" s="234" t="s">
        <v>191</v>
      </c>
      <c r="AU155" s="234" t="s">
        <v>86</v>
      </c>
      <c r="AV155" s="14" t="s">
        <v>187</v>
      </c>
      <c r="AW155" s="14" t="s">
        <v>33</v>
      </c>
      <c r="AX155" s="14" t="s">
        <v>86</v>
      </c>
      <c r="AY155" s="234" t="s">
        <v>182</v>
      </c>
    </row>
    <row r="156" spans="1:65" s="11" customFormat="1" ht="25.9" customHeight="1">
      <c r="B156" s="171"/>
      <c r="C156" s="172"/>
      <c r="D156" s="173" t="s">
        <v>78</v>
      </c>
      <c r="E156" s="174" t="s">
        <v>187</v>
      </c>
      <c r="F156" s="174" t="s">
        <v>439</v>
      </c>
      <c r="G156" s="172"/>
      <c r="H156" s="172"/>
      <c r="I156" s="175"/>
      <c r="J156" s="176">
        <f>BK156</f>
        <v>0</v>
      </c>
      <c r="K156" s="172"/>
      <c r="L156" s="177"/>
      <c r="M156" s="178"/>
      <c r="N156" s="179"/>
      <c r="O156" s="179"/>
      <c r="P156" s="180">
        <f>SUM(P157:P162)</f>
        <v>0</v>
      </c>
      <c r="Q156" s="179"/>
      <c r="R156" s="180">
        <f>SUM(R157:R162)</f>
        <v>6.9247394999999994</v>
      </c>
      <c r="S156" s="179"/>
      <c r="T156" s="181">
        <f>SUM(T157:T162)</f>
        <v>0</v>
      </c>
      <c r="AR156" s="182" t="s">
        <v>86</v>
      </c>
      <c r="AT156" s="183" t="s">
        <v>78</v>
      </c>
      <c r="AU156" s="183" t="s">
        <v>79</v>
      </c>
      <c r="AY156" s="182" t="s">
        <v>182</v>
      </c>
      <c r="BK156" s="184">
        <f>SUM(BK157:BK162)</f>
        <v>0</v>
      </c>
    </row>
    <row r="157" spans="1:65" s="2" customFormat="1" ht="24.2" customHeight="1">
      <c r="A157" s="34"/>
      <c r="B157" s="35"/>
      <c r="C157" s="185" t="s">
        <v>376</v>
      </c>
      <c r="D157" s="185" t="s">
        <v>183</v>
      </c>
      <c r="E157" s="186" t="s">
        <v>730</v>
      </c>
      <c r="F157" s="187" t="s">
        <v>731</v>
      </c>
      <c r="G157" s="188" t="s">
        <v>135</v>
      </c>
      <c r="H157" s="189">
        <v>1.35</v>
      </c>
      <c r="I157" s="190"/>
      <c r="J157" s="191">
        <f>ROUND(I157*H157,2)</f>
        <v>0</v>
      </c>
      <c r="K157" s="187" t="s">
        <v>186</v>
      </c>
      <c r="L157" s="39"/>
      <c r="M157" s="192" t="s">
        <v>1</v>
      </c>
      <c r="N157" s="193" t="s">
        <v>44</v>
      </c>
      <c r="O157" s="71"/>
      <c r="P157" s="194">
        <f>O157*H157</f>
        <v>0</v>
      </c>
      <c r="Q157" s="194">
        <v>1.8907700000000001</v>
      </c>
      <c r="R157" s="194">
        <f>Q157*H157</f>
        <v>2.5525395000000004</v>
      </c>
      <c r="S157" s="194">
        <v>0</v>
      </c>
      <c r="T157" s="195">
        <f>S157*H157</f>
        <v>0</v>
      </c>
      <c r="U157" s="34"/>
      <c r="V157" s="34"/>
      <c r="W157" s="34"/>
      <c r="X157" s="34"/>
      <c r="Y157" s="34"/>
      <c r="Z157" s="34"/>
      <c r="AA157" s="34"/>
      <c r="AB157" s="34"/>
      <c r="AC157" s="34"/>
      <c r="AD157" s="34"/>
      <c r="AE157" s="34"/>
      <c r="AR157" s="196" t="s">
        <v>187</v>
      </c>
      <c r="AT157" s="196" t="s">
        <v>183</v>
      </c>
      <c r="AU157" s="196" t="s">
        <v>86</v>
      </c>
      <c r="AY157" s="17" t="s">
        <v>182</v>
      </c>
      <c r="BE157" s="197">
        <f>IF(N157="základní",J157,0)</f>
        <v>0</v>
      </c>
      <c r="BF157" s="197">
        <f>IF(N157="snížená",J157,0)</f>
        <v>0</v>
      </c>
      <c r="BG157" s="197">
        <f>IF(N157="zákl. přenesená",J157,0)</f>
        <v>0</v>
      </c>
      <c r="BH157" s="197">
        <f>IF(N157="sníž. přenesená",J157,0)</f>
        <v>0</v>
      </c>
      <c r="BI157" s="197">
        <f>IF(N157="nulová",J157,0)</f>
        <v>0</v>
      </c>
      <c r="BJ157" s="17" t="s">
        <v>86</v>
      </c>
      <c r="BK157" s="197">
        <f>ROUND(I157*H157,2)</f>
        <v>0</v>
      </c>
      <c r="BL157" s="17" t="s">
        <v>187</v>
      </c>
      <c r="BM157" s="196" t="s">
        <v>732</v>
      </c>
    </row>
    <row r="158" spans="1:65" s="2" customFormat="1" ht="39">
      <c r="A158" s="34"/>
      <c r="B158" s="35"/>
      <c r="C158" s="36"/>
      <c r="D158" s="198" t="s">
        <v>189</v>
      </c>
      <c r="E158" s="36"/>
      <c r="F158" s="199" t="s">
        <v>444</v>
      </c>
      <c r="G158" s="36"/>
      <c r="H158" s="36"/>
      <c r="I158" s="200"/>
      <c r="J158" s="36"/>
      <c r="K158" s="36"/>
      <c r="L158" s="39"/>
      <c r="M158" s="201"/>
      <c r="N158" s="202"/>
      <c r="O158" s="71"/>
      <c r="P158" s="71"/>
      <c r="Q158" s="71"/>
      <c r="R158" s="71"/>
      <c r="S158" s="71"/>
      <c r="T158" s="72"/>
      <c r="U158" s="34"/>
      <c r="V158" s="34"/>
      <c r="W158" s="34"/>
      <c r="X158" s="34"/>
      <c r="Y158" s="34"/>
      <c r="Z158" s="34"/>
      <c r="AA158" s="34"/>
      <c r="AB158" s="34"/>
      <c r="AC158" s="34"/>
      <c r="AD158" s="34"/>
      <c r="AE158" s="34"/>
      <c r="AT158" s="17" t="s">
        <v>189</v>
      </c>
      <c r="AU158" s="17" t="s">
        <v>86</v>
      </c>
    </row>
    <row r="159" spans="1:65" s="13" customFormat="1" ht="11.25">
      <c r="B159" s="213"/>
      <c r="C159" s="214"/>
      <c r="D159" s="198" t="s">
        <v>191</v>
      </c>
      <c r="E159" s="215" t="s">
        <v>1</v>
      </c>
      <c r="F159" s="216" t="s">
        <v>733</v>
      </c>
      <c r="G159" s="214"/>
      <c r="H159" s="217">
        <v>1.35</v>
      </c>
      <c r="I159" s="218"/>
      <c r="J159" s="214"/>
      <c r="K159" s="214"/>
      <c r="L159" s="219"/>
      <c r="M159" s="220"/>
      <c r="N159" s="221"/>
      <c r="O159" s="221"/>
      <c r="P159" s="221"/>
      <c r="Q159" s="221"/>
      <c r="R159" s="221"/>
      <c r="S159" s="221"/>
      <c r="T159" s="222"/>
      <c r="AT159" s="223" t="s">
        <v>191</v>
      </c>
      <c r="AU159" s="223" t="s">
        <v>86</v>
      </c>
      <c r="AV159" s="13" t="s">
        <v>88</v>
      </c>
      <c r="AW159" s="13" t="s">
        <v>33</v>
      </c>
      <c r="AX159" s="13" t="s">
        <v>86</v>
      </c>
      <c r="AY159" s="223" t="s">
        <v>182</v>
      </c>
    </row>
    <row r="160" spans="1:65" s="2" customFormat="1" ht="37.9" customHeight="1">
      <c r="A160" s="34"/>
      <c r="B160" s="35"/>
      <c r="C160" s="185" t="s">
        <v>395</v>
      </c>
      <c r="D160" s="185" t="s">
        <v>183</v>
      </c>
      <c r="E160" s="186" t="s">
        <v>734</v>
      </c>
      <c r="F160" s="187" t="s">
        <v>735</v>
      </c>
      <c r="G160" s="188" t="s">
        <v>135</v>
      </c>
      <c r="H160" s="189">
        <v>1.8</v>
      </c>
      <c r="I160" s="190"/>
      <c r="J160" s="191">
        <f>ROUND(I160*H160,2)</f>
        <v>0</v>
      </c>
      <c r="K160" s="187" t="s">
        <v>186</v>
      </c>
      <c r="L160" s="39"/>
      <c r="M160" s="192" t="s">
        <v>1</v>
      </c>
      <c r="N160" s="193" t="s">
        <v>44</v>
      </c>
      <c r="O160" s="71"/>
      <c r="P160" s="194">
        <f>O160*H160</f>
        <v>0</v>
      </c>
      <c r="Q160" s="194">
        <v>2.4289999999999998</v>
      </c>
      <c r="R160" s="194">
        <f>Q160*H160</f>
        <v>4.3721999999999994</v>
      </c>
      <c r="S160" s="194">
        <v>0</v>
      </c>
      <c r="T160" s="195">
        <f>S160*H160</f>
        <v>0</v>
      </c>
      <c r="U160" s="34"/>
      <c r="V160" s="34"/>
      <c r="W160" s="34"/>
      <c r="X160" s="34"/>
      <c r="Y160" s="34"/>
      <c r="Z160" s="34"/>
      <c r="AA160" s="34"/>
      <c r="AB160" s="34"/>
      <c r="AC160" s="34"/>
      <c r="AD160" s="34"/>
      <c r="AE160" s="34"/>
      <c r="AR160" s="196" t="s">
        <v>187</v>
      </c>
      <c r="AT160" s="196" t="s">
        <v>183</v>
      </c>
      <c r="AU160" s="196" t="s">
        <v>86</v>
      </c>
      <c r="AY160" s="17" t="s">
        <v>182</v>
      </c>
      <c r="BE160" s="197">
        <f>IF(N160="základní",J160,0)</f>
        <v>0</v>
      </c>
      <c r="BF160" s="197">
        <f>IF(N160="snížená",J160,0)</f>
        <v>0</v>
      </c>
      <c r="BG160" s="197">
        <f>IF(N160="zákl. přenesená",J160,0)</f>
        <v>0</v>
      </c>
      <c r="BH160" s="197">
        <f>IF(N160="sníž. přenesená",J160,0)</f>
        <v>0</v>
      </c>
      <c r="BI160" s="197">
        <f>IF(N160="nulová",J160,0)</f>
        <v>0</v>
      </c>
      <c r="BJ160" s="17" t="s">
        <v>86</v>
      </c>
      <c r="BK160" s="197">
        <f>ROUND(I160*H160,2)</f>
        <v>0</v>
      </c>
      <c r="BL160" s="17" t="s">
        <v>187</v>
      </c>
      <c r="BM160" s="196" t="s">
        <v>736</v>
      </c>
    </row>
    <row r="161" spans="1:65" s="2" customFormat="1" ht="39">
      <c r="A161" s="34"/>
      <c r="B161" s="35"/>
      <c r="C161" s="36"/>
      <c r="D161" s="198" t="s">
        <v>189</v>
      </c>
      <c r="E161" s="36"/>
      <c r="F161" s="199" t="s">
        <v>737</v>
      </c>
      <c r="G161" s="36"/>
      <c r="H161" s="36"/>
      <c r="I161" s="200"/>
      <c r="J161" s="36"/>
      <c r="K161" s="36"/>
      <c r="L161" s="39"/>
      <c r="M161" s="201"/>
      <c r="N161" s="202"/>
      <c r="O161" s="71"/>
      <c r="P161" s="71"/>
      <c r="Q161" s="71"/>
      <c r="R161" s="71"/>
      <c r="S161" s="71"/>
      <c r="T161" s="72"/>
      <c r="U161" s="34"/>
      <c r="V161" s="34"/>
      <c r="W161" s="34"/>
      <c r="X161" s="34"/>
      <c r="Y161" s="34"/>
      <c r="Z161" s="34"/>
      <c r="AA161" s="34"/>
      <c r="AB161" s="34"/>
      <c r="AC161" s="34"/>
      <c r="AD161" s="34"/>
      <c r="AE161" s="34"/>
      <c r="AT161" s="17" t="s">
        <v>189</v>
      </c>
      <c r="AU161" s="17" t="s">
        <v>86</v>
      </c>
    </row>
    <row r="162" spans="1:65" s="13" customFormat="1" ht="11.25">
      <c r="B162" s="213"/>
      <c r="C162" s="214"/>
      <c r="D162" s="198" t="s">
        <v>191</v>
      </c>
      <c r="E162" s="215" t="s">
        <v>1</v>
      </c>
      <c r="F162" s="216" t="s">
        <v>738</v>
      </c>
      <c r="G162" s="214"/>
      <c r="H162" s="217">
        <v>1.8</v>
      </c>
      <c r="I162" s="218"/>
      <c r="J162" s="214"/>
      <c r="K162" s="214"/>
      <c r="L162" s="219"/>
      <c r="M162" s="220"/>
      <c r="N162" s="221"/>
      <c r="O162" s="221"/>
      <c r="P162" s="221"/>
      <c r="Q162" s="221"/>
      <c r="R162" s="221"/>
      <c r="S162" s="221"/>
      <c r="T162" s="222"/>
      <c r="AT162" s="223" t="s">
        <v>191</v>
      </c>
      <c r="AU162" s="223" t="s">
        <v>86</v>
      </c>
      <c r="AV162" s="13" t="s">
        <v>88</v>
      </c>
      <c r="AW162" s="13" t="s">
        <v>33</v>
      </c>
      <c r="AX162" s="13" t="s">
        <v>86</v>
      </c>
      <c r="AY162" s="223" t="s">
        <v>182</v>
      </c>
    </row>
    <row r="163" spans="1:65" s="11" customFormat="1" ht="25.9" customHeight="1">
      <c r="B163" s="171"/>
      <c r="C163" s="172"/>
      <c r="D163" s="173" t="s">
        <v>78</v>
      </c>
      <c r="E163" s="174" t="s">
        <v>558</v>
      </c>
      <c r="F163" s="174" t="s">
        <v>559</v>
      </c>
      <c r="G163" s="172"/>
      <c r="H163" s="172"/>
      <c r="I163" s="175"/>
      <c r="J163" s="176">
        <f>BK163</f>
        <v>0</v>
      </c>
      <c r="K163" s="172"/>
      <c r="L163" s="177"/>
      <c r="M163" s="178"/>
      <c r="N163" s="179"/>
      <c r="O163" s="179"/>
      <c r="P163" s="180">
        <f>P164</f>
        <v>0</v>
      </c>
      <c r="Q163" s="179"/>
      <c r="R163" s="180">
        <f>R164</f>
        <v>0</v>
      </c>
      <c r="S163" s="179"/>
      <c r="T163" s="181">
        <f>T164</f>
        <v>0</v>
      </c>
      <c r="AR163" s="182" t="s">
        <v>86</v>
      </c>
      <c r="AT163" s="183" t="s">
        <v>78</v>
      </c>
      <c r="AU163" s="183" t="s">
        <v>79</v>
      </c>
      <c r="AY163" s="182" t="s">
        <v>182</v>
      </c>
      <c r="BK163" s="184">
        <f>BK164</f>
        <v>0</v>
      </c>
    </row>
    <row r="164" spans="1:65" s="2" customFormat="1" ht="37.9" customHeight="1">
      <c r="A164" s="34"/>
      <c r="B164" s="35"/>
      <c r="C164" s="185" t="s">
        <v>402</v>
      </c>
      <c r="D164" s="185" t="s">
        <v>183</v>
      </c>
      <c r="E164" s="186" t="s">
        <v>739</v>
      </c>
      <c r="F164" s="187" t="s">
        <v>740</v>
      </c>
      <c r="G164" s="188" t="s">
        <v>359</v>
      </c>
      <c r="H164" s="189">
        <v>7.1989999999999998</v>
      </c>
      <c r="I164" s="190"/>
      <c r="J164" s="191">
        <f>ROUND(I164*H164,2)</f>
        <v>0</v>
      </c>
      <c r="K164" s="187" t="s">
        <v>186</v>
      </c>
      <c r="L164" s="39"/>
      <c r="M164" s="192" t="s">
        <v>1</v>
      </c>
      <c r="N164" s="193" t="s">
        <v>44</v>
      </c>
      <c r="O164" s="71"/>
      <c r="P164" s="194">
        <f>O164*H164</f>
        <v>0</v>
      </c>
      <c r="Q164" s="194">
        <v>0</v>
      </c>
      <c r="R164" s="194">
        <f>Q164*H164</f>
        <v>0</v>
      </c>
      <c r="S164" s="194">
        <v>0</v>
      </c>
      <c r="T164" s="195">
        <f>S164*H164</f>
        <v>0</v>
      </c>
      <c r="U164" s="34"/>
      <c r="V164" s="34"/>
      <c r="W164" s="34"/>
      <c r="X164" s="34"/>
      <c r="Y164" s="34"/>
      <c r="Z164" s="34"/>
      <c r="AA164" s="34"/>
      <c r="AB164" s="34"/>
      <c r="AC164" s="34"/>
      <c r="AD164" s="34"/>
      <c r="AE164" s="34"/>
      <c r="AR164" s="196" t="s">
        <v>187</v>
      </c>
      <c r="AT164" s="196" t="s">
        <v>183</v>
      </c>
      <c r="AU164" s="196" t="s">
        <v>86</v>
      </c>
      <c r="AY164" s="17" t="s">
        <v>182</v>
      </c>
      <c r="BE164" s="197">
        <f>IF(N164="základní",J164,0)</f>
        <v>0</v>
      </c>
      <c r="BF164" s="197">
        <f>IF(N164="snížená",J164,0)</f>
        <v>0</v>
      </c>
      <c r="BG164" s="197">
        <f>IF(N164="zákl. přenesená",J164,0)</f>
        <v>0</v>
      </c>
      <c r="BH164" s="197">
        <f>IF(N164="sníž. přenesená",J164,0)</f>
        <v>0</v>
      </c>
      <c r="BI164" s="197">
        <f>IF(N164="nulová",J164,0)</f>
        <v>0</v>
      </c>
      <c r="BJ164" s="17" t="s">
        <v>86</v>
      </c>
      <c r="BK164" s="197">
        <f>ROUND(I164*H164,2)</f>
        <v>0</v>
      </c>
      <c r="BL164" s="17" t="s">
        <v>187</v>
      </c>
      <c r="BM164" s="196" t="s">
        <v>741</v>
      </c>
    </row>
    <row r="165" spans="1:65" s="11" customFormat="1" ht="25.9" customHeight="1">
      <c r="B165" s="171"/>
      <c r="C165" s="172"/>
      <c r="D165" s="173" t="s">
        <v>78</v>
      </c>
      <c r="E165" s="174" t="s">
        <v>742</v>
      </c>
      <c r="F165" s="174" t="s">
        <v>743</v>
      </c>
      <c r="G165" s="172"/>
      <c r="H165" s="172"/>
      <c r="I165" s="175"/>
      <c r="J165" s="176">
        <f>BK165</f>
        <v>0</v>
      </c>
      <c r="K165" s="172"/>
      <c r="L165" s="177"/>
      <c r="M165" s="178"/>
      <c r="N165" s="179"/>
      <c r="O165" s="179"/>
      <c r="P165" s="180">
        <f>SUM(P166:P171)</f>
        <v>0</v>
      </c>
      <c r="Q165" s="179"/>
      <c r="R165" s="180">
        <f>SUM(R166:R171)</f>
        <v>0</v>
      </c>
      <c r="S165" s="179"/>
      <c r="T165" s="181">
        <f>SUM(T166:T171)</f>
        <v>0</v>
      </c>
      <c r="AR165" s="182" t="s">
        <v>306</v>
      </c>
      <c r="AT165" s="183" t="s">
        <v>78</v>
      </c>
      <c r="AU165" s="183" t="s">
        <v>79</v>
      </c>
      <c r="AY165" s="182" t="s">
        <v>182</v>
      </c>
      <c r="BK165" s="184">
        <f>SUM(BK166:BK171)</f>
        <v>0</v>
      </c>
    </row>
    <row r="166" spans="1:65" s="2" customFormat="1" ht="24.2" customHeight="1">
      <c r="A166" s="34"/>
      <c r="B166" s="35"/>
      <c r="C166" s="185" t="s">
        <v>409</v>
      </c>
      <c r="D166" s="185" t="s">
        <v>183</v>
      </c>
      <c r="E166" s="186" t="s">
        <v>744</v>
      </c>
      <c r="F166" s="187" t="s">
        <v>745</v>
      </c>
      <c r="G166" s="188" t="s">
        <v>746</v>
      </c>
      <c r="H166" s="189">
        <v>1</v>
      </c>
      <c r="I166" s="190"/>
      <c r="J166" s="191">
        <f t="shared" ref="J166:J171" si="0">ROUND(I166*H166,2)</f>
        <v>0</v>
      </c>
      <c r="K166" s="187" t="s">
        <v>1</v>
      </c>
      <c r="L166" s="39"/>
      <c r="M166" s="192" t="s">
        <v>1</v>
      </c>
      <c r="N166" s="193" t="s">
        <v>44</v>
      </c>
      <c r="O166" s="71"/>
      <c r="P166" s="194">
        <f t="shared" ref="P166:P171" si="1">O166*H166</f>
        <v>0</v>
      </c>
      <c r="Q166" s="194">
        <v>0</v>
      </c>
      <c r="R166" s="194">
        <f t="shared" ref="R166:R171" si="2">Q166*H166</f>
        <v>0</v>
      </c>
      <c r="S166" s="194">
        <v>0</v>
      </c>
      <c r="T166" s="195">
        <f t="shared" ref="T166:T171" si="3">S166*H166</f>
        <v>0</v>
      </c>
      <c r="U166" s="34"/>
      <c r="V166" s="34"/>
      <c r="W166" s="34"/>
      <c r="X166" s="34"/>
      <c r="Y166" s="34"/>
      <c r="Z166" s="34"/>
      <c r="AA166" s="34"/>
      <c r="AB166" s="34"/>
      <c r="AC166" s="34"/>
      <c r="AD166" s="34"/>
      <c r="AE166" s="34"/>
      <c r="AR166" s="196" t="s">
        <v>747</v>
      </c>
      <c r="AT166" s="196" t="s">
        <v>183</v>
      </c>
      <c r="AU166" s="196" t="s">
        <v>86</v>
      </c>
      <c r="AY166" s="17" t="s">
        <v>182</v>
      </c>
      <c r="BE166" s="197">
        <f t="shared" ref="BE166:BE171" si="4">IF(N166="základní",J166,0)</f>
        <v>0</v>
      </c>
      <c r="BF166" s="197">
        <f t="shared" ref="BF166:BF171" si="5">IF(N166="snížená",J166,0)</f>
        <v>0</v>
      </c>
      <c r="BG166" s="197">
        <f t="shared" ref="BG166:BG171" si="6">IF(N166="zákl. přenesená",J166,0)</f>
        <v>0</v>
      </c>
      <c r="BH166" s="197">
        <f t="shared" ref="BH166:BH171" si="7">IF(N166="sníž. přenesená",J166,0)</f>
        <v>0</v>
      </c>
      <c r="BI166" s="197">
        <f t="shared" ref="BI166:BI171" si="8">IF(N166="nulová",J166,0)</f>
        <v>0</v>
      </c>
      <c r="BJ166" s="17" t="s">
        <v>86</v>
      </c>
      <c r="BK166" s="197">
        <f t="shared" ref="BK166:BK171" si="9">ROUND(I166*H166,2)</f>
        <v>0</v>
      </c>
      <c r="BL166" s="17" t="s">
        <v>747</v>
      </c>
      <c r="BM166" s="196" t="s">
        <v>748</v>
      </c>
    </row>
    <row r="167" spans="1:65" s="2" customFormat="1" ht="24.2" customHeight="1">
      <c r="A167" s="34"/>
      <c r="B167" s="35"/>
      <c r="C167" s="185" t="s">
        <v>8</v>
      </c>
      <c r="D167" s="185" t="s">
        <v>183</v>
      </c>
      <c r="E167" s="186" t="s">
        <v>749</v>
      </c>
      <c r="F167" s="187" t="s">
        <v>750</v>
      </c>
      <c r="G167" s="188" t="s">
        <v>746</v>
      </c>
      <c r="H167" s="189">
        <v>2</v>
      </c>
      <c r="I167" s="190"/>
      <c r="J167" s="191">
        <f t="shared" si="0"/>
        <v>0</v>
      </c>
      <c r="K167" s="187" t="s">
        <v>1</v>
      </c>
      <c r="L167" s="39"/>
      <c r="M167" s="192" t="s">
        <v>1</v>
      </c>
      <c r="N167" s="193" t="s">
        <v>44</v>
      </c>
      <c r="O167" s="71"/>
      <c r="P167" s="194">
        <f t="shared" si="1"/>
        <v>0</v>
      </c>
      <c r="Q167" s="194">
        <v>0</v>
      </c>
      <c r="R167" s="194">
        <f t="shared" si="2"/>
        <v>0</v>
      </c>
      <c r="S167" s="194">
        <v>0</v>
      </c>
      <c r="T167" s="195">
        <f t="shared" si="3"/>
        <v>0</v>
      </c>
      <c r="U167" s="34"/>
      <c r="V167" s="34"/>
      <c r="W167" s="34"/>
      <c r="X167" s="34"/>
      <c r="Y167" s="34"/>
      <c r="Z167" s="34"/>
      <c r="AA167" s="34"/>
      <c r="AB167" s="34"/>
      <c r="AC167" s="34"/>
      <c r="AD167" s="34"/>
      <c r="AE167" s="34"/>
      <c r="AR167" s="196" t="s">
        <v>747</v>
      </c>
      <c r="AT167" s="196" t="s">
        <v>183</v>
      </c>
      <c r="AU167" s="196" t="s">
        <v>86</v>
      </c>
      <c r="AY167" s="17" t="s">
        <v>182</v>
      </c>
      <c r="BE167" s="197">
        <f t="shared" si="4"/>
        <v>0</v>
      </c>
      <c r="BF167" s="197">
        <f t="shared" si="5"/>
        <v>0</v>
      </c>
      <c r="BG167" s="197">
        <f t="shared" si="6"/>
        <v>0</v>
      </c>
      <c r="BH167" s="197">
        <f t="shared" si="7"/>
        <v>0</v>
      </c>
      <c r="BI167" s="197">
        <f t="shared" si="8"/>
        <v>0</v>
      </c>
      <c r="BJ167" s="17" t="s">
        <v>86</v>
      </c>
      <c r="BK167" s="197">
        <f t="shared" si="9"/>
        <v>0</v>
      </c>
      <c r="BL167" s="17" t="s">
        <v>747</v>
      </c>
      <c r="BM167" s="196" t="s">
        <v>751</v>
      </c>
    </row>
    <row r="168" spans="1:65" s="2" customFormat="1" ht="24.2" customHeight="1">
      <c r="A168" s="34"/>
      <c r="B168" s="35"/>
      <c r="C168" s="185" t="s">
        <v>420</v>
      </c>
      <c r="D168" s="185" t="s">
        <v>183</v>
      </c>
      <c r="E168" s="186" t="s">
        <v>752</v>
      </c>
      <c r="F168" s="187" t="s">
        <v>753</v>
      </c>
      <c r="G168" s="188" t="s">
        <v>423</v>
      </c>
      <c r="H168" s="189">
        <v>15</v>
      </c>
      <c r="I168" s="190"/>
      <c r="J168" s="191">
        <f t="shared" si="0"/>
        <v>0</v>
      </c>
      <c r="K168" s="187" t="s">
        <v>1</v>
      </c>
      <c r="L168" s="39"/>
      <c r="M168" s="192" t="s">
        <v>1</v>
      </c>
      <c r="N168" s="193" t="s">
        <v>44</v>
      </c>
      <c r="O168" s="71"/>
      <c r="P168" s="194">
        <f t="shared" si="1"/>
        <v>0</v>
      </c>
      <c r="Q168" s="194">
        <v>0</v>
      </c>
      <c r="R168" s="194">
        <f t="shared" si="2"/>
        <v>0</v>
      </c>
      <c r="S168" s="194">
        <v>0</v>
      </c>
      <c r="T168" s="195">
        <f t="shared" si="3"/>
        <v>0</v>
      </c>
      <c r="U168" s="34"/>
      <c r="V168" s="34"/>
      <c r="W168" s="34"/>
      <c r="X168" s="34"/>
      <c r="Y168" s="34"/>
      <c r="Z168" s="34"/>
      <c r="AA168" s="34"/>
      <c r="AB168" s="34"/>
      <c r="AC168" s="34"/>
      <c r="AD168" s="34"/>
      <c r="AE168" s="34"/>
      <c r="AR168" s="196" t="s">
        <v>747</v>
      </c>
      <c r="AT168" s="196" t="s">
        <v>183</v>
      </c>
      <c r="AU168" s="196" t="s">
        <v>86</v>
      </c>
      <c r="AY168" s="17" t="s">
        <v>182</v>
      </c>
      <c r="BE168" s="197">
        <f t="shared" si="4"/>
        <v>0</v>
      </c>
      <c r="BF168" s="197">
        <f t="shared" si="5"/>
        <v>0</v>
      </c>
      <c r="BG168" s="197">
        <f t="shared" si="6"/>
        <v>0</v>
      </c>
      <c r="BH168" s="197">
        <f t="shared" si="7"/>
        <v>0</v>
      </c>
      <c r="BI168" s="197">
        <f t="shared" si="8"/>
        <v>0</v>
      </c>
      <c r="BJ168" s="17" t="s">
        <v>86</v>
      </c>
      <c r="BK168" s="197">
        <f t="shared" si="9"/>
        <v>0</v>
      </c>
      <c r="BL168" s="17" t="s">
        <v>747</v>
      </c>
      <c r="BM168" s="196" t="s">
        <v>754</v>
      </c>
    </row>
    <row r="169" spans="1:65" s="2" customFormat="1" ht="24.2" customHeight="1">
      <c r="A169" s="34"/>
      <c r="B169" s="35"/>
      <c r="C169" s="185" t="s">
        <v>440</v>
      </c>
      <c r="D169" s="185" t="s">
        <v>183</v>
      </c>
      <c r="E169" s="186" t="s">
        <v>755</v>
      </c>
      <c r="F169" s="187" t="s">
        <v>756</v>
      </c>
      <c r="G169" s="188" t="s">
        <v>746</v>
      </c>
      <c r="H169" s="189">
        <v>1</v>
      </c>
      <c r="I169" s="190"/>
      <c r="J169" s="191">
        <f t="shared" si="0"/>
        <v>0</v>
      </c>
      <c r="K169" s="187" t="s">
        <v>1</v>
      </c>
      <c r="L169" s="39"/>
      <c r="M169" s="192" t="s">
        <v>1</v>
      </c>
      <c r="N169" s="193" t="s">
        <v>44</v>
      </c>
      <c r="O169" s="71"/>
      <c r="P169" s="194">
        <f t="shared" si="1"/>
        <v>0</v>
      </c>
      <c r="Q169" s="194">
        <v>0</v>
      </c>
      <c r="R169" s="194">
        <f t="shared" si="2"/>
        <v>0</v>
      </c>
      <c r="S169" s="194">
        <v>0</v>
      </c>
      <c r="T169" s="195">
        <f t="shared" si="3"/>
        <v>0</v>
      </c>
      <c r="U169" s="34"/>
      <c r="V169" s="34"/>
      <c r="W169" s="34"/>
      <c r="X169" s="34"/>
      <c r="Y169" s="34"/>
      <c r="Z169" s="34"/>
      <c r="AA169" s="34"/>
      <c r="AB169" s="34"/>
      <c r="AC169" s="34"/>
      <c r="AD169" s="34"/>
      <c r="AE169" s="34"/>
      <c r="AR169" s="196" t="s">
        <v>747</v>
      </c>
      <c r="AT169" s="196" t="s">
        <v>183</v>
      </c>
      <c r="AU169" s="196" t="s">
        <v>86</v>
      </c>
      <c r="AY169" s="17" t="s">
        <v>182</v>
      </c>
      <c r="BE169" s="197">
        <f t="shared" si="4"/>
        <v>0</v>
      </c>
      <c r="BF169" s="197">
        <f t="shared" si="5"/>
        <v>0</v>
      </c>
      <c r="BG169" s="197">
        <f t="shared" si="6"/>
        <v>0</v>
      </c>
      <c r="BH169" s="197">
        <f t="shared" si="7"/>
        <v>0</v>
      </c>
      <c r="BI169" s="197">
        <f t="shared" si="8"/>
        <v>0</v>
      </c>
      <c r="BJ169" s="17" t="s">
        <v>86</v>
      </c>
      <c r="BK169" s="197">
        <f t="shared" si="9"/>
        <v>0</v>
      </c>
      <c r="BL169" s="17" t="s">
        <v>747</v>
      </c>
      <c r="BM169" s="196" t="s">
        <v>757</v>
      </c>
    </row>
    <row r="170" spans="1:65" s="2" customFormat="1" ht="24.2" customHeight="1">
      <c r="A170" s="34"/>
      <c r="B170" s="35"/>
      <c r="C170" s="185" t="s">
        <v>450</v>
      </c>
      <c r="D170" s="185" t="s">
        <v>183</v>
      </c>
      <c r="E170" s="186" t="s">
        <v>758</v>
      </c>
      <c r="F170" s="187" t="s">
        <v>759</v>
      </c>
      <c r="G170" s="188" t="s">
        <v>746</v>
      </c>
      <c r="H170" s="189">
        <v>1</v>
      </c>
      <c r="I170" s="190"/>
      <c r="J170" s="191">
        <f t="shared" si="0"/>
        <v>0</v>
      </c>
      <c r="K170" s="187" t="s">
        <v>1</v>
      </c>
      <c r="L170" s="39"/>
      <c r="M170" s="192" t="s">
        <v>1</v>
      </c>
      <c r="N170" s="193" t="s">
        <v>44</v>
      </c>
      <c r="O170" s="71"/>
      <c r="P170" s="194">
        <f t="shared" si="1"/>
        <v>0</v>
      </c>
      <c r="Q170" s="194">
        <v>0</v>
      </c>
      <c r="R170" s="194">
        <f t="shared" si="2"/>
        <v>0</v>
      </c>
      <c r="S170" s="194">
        <v>0</v>
      </c>
      <c r="T170" s="195">
        <f t="shared" si="3"/>
        <v>0</v>
      </c>
      <c r="U170" s="34"/>
      <c r="V170" s="34"/>
      <c r="W170" s="34"/>
      <c r="X170" s="34"/>
      <c r="Y170" s="34"/>
      <c r="Z170" s="34"/>
      <c r="AA170" s="34"/>
      <c r="AB170" s="34"/>
      <c r="AC170" s="34"/>
      <c r="AD170" s="34"/>
      <c r="AE170" s="34"/>
      <c r="AR170" s="196" t="s">
        <v>747</v>
      </c>
      <c r="AT170" s="196" t="s">
        <v>183</v>
      </c>
      <c r="AU170" s="196" t="s">
        <v>86</v>
      </c>
      <c r="AY170" s="17" t="s">
        <v>182</v>
      </c>
      <c r="BE170" s="197">
        <f t="shared" si="4"/>
        <v>0</v>
      </c>
      <c r="BF170" s="197">
        <f t="shared" si="5"/>
        <v>0</v>
      </c>
      <c r="BG170" s="197">
        <f t="shared" si="6"/>
        <v>0</v>
      </c>
      <c r="BH170" s="197">
        <f t="shared" si="7"/>
        <v>0</v>
      </c>
      <c r="BI170" s="197">
        <f t="shared" si="8"/>
        <v>0</v>
      </c>
      <c r="BJ170" s="17" t="s">
        <v>86</v>
      </c>
      <c r="BK170" s="197">
        <f t="shared" si="9"/>
        <v>0</v>
      </c>
      <c r="BL170" s="17" t="s">
        <v>747</v>
      </c>
      <c r="BM170" s="196" t="s">
        <v>760</v>
      </c>
    </row>
    <row r="171" spans="1:65" s="2" customFormat="1" ht="52.15" customHeight="1">
      <c r="A171" s="34"/>
      <c r="B171" s="35"/>
      <c r="C171" s="185" t="s">
        <v>457</v>
      </c>
      <c r="D171" s="185" t="s">
        <v>183</v>
      </c>
      <c r="E171" s="186" t="s">
        <v>761</v>
      </c>
      <c r="F171" s="187" t="s">
        <v>762</v>
      </c>
      <c r="G171" s="188" t="s">
        <v>746</v>
      </c>
      <c r="H171" s="189">
        <v>1</v>
      </c>
      <c r="I171" s="190"/>
      <c r="J171" s="191">
        <f t="shared" si="0"/>
        <v>0</v>
      </c>
      <c r="K171" s="187" t="s">
        <v>1</v>
      </c>
      <c r="L171" s="39"/>
      <c r="M171" s="256" t="s">
        <v>1</v>
      </c>
      <c r="N171" s="257" t="s">
        <v>44</v>
      </c>
      <c r="O171" s="258"/>
      <c r="P171" s="259">
        <f t="shared" si="1"/>
        <v>0</v>
      </c>
      <c r="Q171" s="259">
        <v>0</v>
      </c>
      <c r="R171" s="259">
        <f t="shared" si="2"/>
        <v>0</v>
      </c>
      <c r="S171" s="259">
        <v>0</v>
      </c>
      <c r="T171" s="260">
        <f t="shared" si="3"/>
        <v>0</v>
      </c>
      <c r="U171" s="34"/>
      <c r="V171" s="34"/>
      <c r="W171" s="34"/>
      <c r="X171" s="34"/>
      <c r="Y171" s="34"/>
      <c r="Z171" s="34"/>
      <c r="AA171" s="34"/>
      <c r="AB171" s="34"/>
      <c r="AC171" s="34"/>
      <c r="AD171" s="34"/>
      <c r="AE171" s="34"/>
      <c r="AR171" s="196" t="s">
        <v>747</v>
      </c>
      <c r="AT171" s="196" t="s">
        <v>183</v>
      </c>
      <c r="AU171" s="196" t="s">
        <v>86</v>
      </c>
      <c r="AY171" s="17" t="s">
        <v>182</v>
      </c>
      <c r="BE171" s="197">
        <f t="shared" si="4"/>
        <v>0</v>
      </c>
      <c r="BF171" s="197">
        <f t="shared" si="5"/>
        <v>0</v>
      </c>
      <c r="BG171" s="197">
        <f t="shared" si="6"/>
        <v>0</v>
      </c>
      <c r="BH171" s="197">
        <f t="shared" si="7"/>
        <v>0</v>
      </c>
      <c r="BI171" s="197">
        <f t="shared" si="8"/>
        <v>0</v>
      </c>
      <c r="BJ171" s="17" t="s">
        <v>86</v>
      </c>
      <c r="BK171" s="197">
        <f t="shared" si="9"/>
        <v>0</v>
      </c>
      <c r="BL171" s="17" t="s">
        <v>747</v>
      </c>
      <c r="BM171" s="196" t="s">
        <v>763</v>
      </c>
    </row>
    <row r="172" spans="1:65" s="2" customFormat="1" ht="6.95" customHeight="1">
      <c r="A172" s="34"/>
      <c r="B172" s="54"/>
      <c r="C172" s="55"/>
      <c r="D172" s="55"/>
      <c r="E172" s="55"/>
      <c r="F172" s="55"/>
      <c r="G172" s="55"/>
      <c r="H172" s="55"/>
      <c r="I172" s="55"/>
      <c r="J172" s="55"/>
      <c r="K172" s="55"/>
      <c r="L172" s="39"/>
      <c r="M172" s="34"/>
      <c r="O172" s="34"/>
      <c r="P172" s="34"/>
      <c r="Q172" s="34"/>
      <c r="R172" s="34"/>
      <c r="S172" s="34"/>
      <c r="T172" s="34"/>
      <c r="U172" s="34"/>
      <c r="V172" s="34"/>
      <c r="W172" s="34"/>
      <c r="X172" s="34"/>
      <c r="Y172" s="34"/>
      <c r="Z172" s="34"/>
      <c r="AA172" s="34"/>
      <c r="AB172" s="34"/>
      <c r="AC172" s="34"/>
      <c r="AD172" s="34"/>
      <c r="AE172" s="34"/>
    </row>
  </sheetData>
  <sheetProtection algorithmName="SHA-512" hashValue="48uSy6gM5jpLavK0mY6huMgeVKdByATxrNAhnV33Ba+OLUWzc17WlNLcpL//b+yPdeAu+LEQVYOlVWvwixyH9w==" saltValue="8iOtk8cyfuDfOhg9NL69ZzClwyG4VdPYzDip7yjnw0IX7Jx2dsQs9syn7PnlCJHLECtA0MWxN3JwmpnlgsdS7w==" spinCount="100000" sheet="1" objects="1" scenarios="1" formatColumns="0" formatRows="0" autoFilter="0"/>
  <autoFilter ref="C123:K171"/>
  <mergeCells count="12">
    <mergeCell ref="E116:H116"/>
    <mergeCell ref="L2:V2"/>
    <mergeCell ref="E85:H85"/>
    <mergeCell ref="E87:H87"/>
    <mergeCell ref="E89:H89"/>
    <mergeCell ref="E112:H112"/>
    <mergeCell ref="E114:H114"/>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43"/>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56" s="1" customFormat="1" ht="36.950000000000003" customHeight="1">
      <c r="L2" s="308"/>
      <c r="M2" s="308"/>
      <c r="N2" s="308"/>
      <c r="O2" s="308"/>
      <c r="P2" s="308"/>
      <c r="Q2" s="308"/>
      <c r="R2" s="308"/>
      <c r="S2" s="308"/>
      <c r="T2" s="308"/>
      <c r="U2" s="308"/>
      <c r="V2" s="308"/>
      <c r="AT2" s="17" t="s">
        <v>108</v>
      </c>
      <c r="AZ2" s="115" t="s">
        <v>140</v>
      </c>
      <c r="BA2" s="115" t="s">
        <v>141</v>
      </c>
      <c r="BB2" s="115" t="s">
        <v>142</v>
      </c>
      <c r="BC2" s="115" t="s">
        <v>764</v>
      </c>
      <c r="BD2" s="115" t="s">
        <v>88</v>
      </c>
    </row>
    <row r="3" spans="1:56" s="1" customFormat="1" ht="6.95" customHeight="1">
      <c r="B3" s="116"/>
      <c r="C3" s="117"/>
      <c r="D3" s="117"/>
      <c r="E3" s="117"/>
      <c r="F3" s="117"/>
      <c r="G3" s="117"/>
      <c r="H3" s="117"/>
      <c r="I3" s="117"/>
      <c r="J3" s="117"/>
      <c r="K3" s="117"/>
      <c r="L3" s="20"/>
      <c r="AT3" s="17" t="s">
        <v>88</v>
      </c>
      <c r="AZ3" s="115" t="s">
        <v>147</v>
      </c>
      <c r="BA3" s="115" t="s">
        <v>148</v>
      </c>
      <c r="BB3" s="115" t="s">
        <v>135</v>
      </c>
      <c r="BC3" s="115" t="s">
        <v>765</v>
      </c>
      <c r="BD3" s="115" t="s">
        <v>88</v>
      </c>
    </row>
    <row r="4" spans="1:56" s="1" customFormat="1" ht="24.95" customHeight="1">
      <c r="B4" s="20"/>
      <c r="D4" s="118" t="s">
        <v>139</v>
      </c>
      <c r="L4" s="20"/>
      <c r="M4" s="119" t="s">
        <v>10</v>
      </c>
      <c r="AT4" s="17" t="s">
        <v>4</v>
      </c>
      <c r="AZ4" s="115" t="s">
        <v>133</v>
      </c>
      <c r="BA4" s="115" t="s">
        <v>134</v>
      </c>
      <c r="BB4" s="115" t="s">
        <v>135</v>
      </c>
      <c r="BC4" s="115" t="s">
        <v>766</v>
      </c>
      <c r="BD4" s="115" t="s">
        <v>88</v>
      </c>
    </row>
    <row r="5" spans="1:56" s="1" customFormat="1" ht="6.95" customHeight="1">
      <c r="B5" s="20"/>
      <c r="L5" s="20"/>
      <c r="AZ5" s="115" t="s">
        <v>144</v>
      </c>
      <c r="BA5" s="115" t="s">
        <v>145</v>
      </c>
      <c r="BB5" s="115" t="s">
        <v>135</v>
      </c>
      <c r="BC5" s="115" t="s">
        <v>767</v>
      </c>
      <c r="BD5" s="115" t="s">
        <v>88</v>
      </c>
    </row>
    <row r="6" spans="1:56" s="1" customFormat="1" ht="12" customHeight="1">
      <c r="B6" s="20"/>
      <c r="D6" s="120" t="s">
        <v>16</v>
      </c>
      <c r="L6" s="20"/>
      <c r="AZ6" s="115" t="s">
        <v>137</v>
      </c>
      <c r="BA6" s="115" t="s">
        <v>138</v>
      </c>
      <c r="BB6" s="115" t="s">
        <v>135</v>
      </c>
      <c r="BC6" s="115" t="s">
        <v>768</v>
      </c>
      <c r="BD6" s="115" t="s">
        <v>88</v>
      </c>
    </row>
    <row r="7" spans="1:56" s="1" customFormat="1" ht="16.5" customHeight="1">
      <c r="B7" s="20"/>
      <c r="E7" s="326" t="str">
        <f>'Rekapitulace stavby'!K6</f>
        <v>Příprava Území-Lokalita Petra Cingra ve Starém Bohumíně</v>
      </c>
      <c r="F7" s="327"/>
      <c r="G7" s="327"/>
      <c r="H7" s="327"/>
      <c r="L7" s="20"/>
      <c r="AZ7" s="115" t="s">
        <v>769</v>
      </c>
      <c r="BA7" s="115" t="s">
        <v>770</v>
      </c>
      <c r="BB7" s="115" t="s">
        <v>135</v>
      </c>
      <c r="BC7" s="115" t="s">
        <v>771</v>
      </c>
      <c r="BD7" s="115" t="s">
        <v>88</v>
      </c>
    </row>
    <row r="8" spans="1:56" s="1" customFormat="1" ht="12" customHeight="1">
      <c r="B8" s="20"/>
      <c r="D8" s="120" t="s">
        <v>153</v>
      </c>
      <c r="L8" s="20"/>
    </row>
    <row r="9" spans="1:56" s="2" customFormat="1" ht="16.5" customHeight="1">
      <c r="A9" s="34"/>
      <c r="B9" s="39"/>
      <c r="C9" s="34"/>
      <c r="D9" s="34"/>
      <c r="E9" s="326" t="s">
        <v>772</v>
      </c>
      <c r="F9" s="328"/>
      <c r="G9" s="328"/>
      <c r="H9" s="328"/>
      <c r="I9" s="34"/>
      <c r="J9" s="34"/>
      <c r="K9" s="34"/>
      <c r="L9" s="51"/>
      <c r="S9" s="34"/>
      <c r="T9" s="34"/>
      <c r="U9" s="34"/>
      <c r="V9" s="34"/>
      <c r="W9" s="34"/>
      <c r="X9" s="34"/>
      <c r="Y9" s="34"/>
      <c r="Z9" s="34"/>
      <c r="AA9" s="34"/>
      <c r="AB9" s="34"/>
      <c r="AC9" s="34"/>
      <c r="AD9" s="34"/>
      <c r="AE9" s="34"/>
    </row>
    <row r="10" spans="1:56" s="2" customFormat="1" ht="12" customHeight="1">
      <c r="A10" s="34"/>
      <c r="B10" s="39"/>
      <c r="C10" s="34"/>
      <c r="D10" s="120" t="s">
        <v>155</v>
      </c>
      <c r="E10" s="34"/>
      <c r="F10" s="34"/>
      <c r="G10" s="34"/>
      <c r="H10" s="34"/>
      <c r="I10" s="34"/>
      <c r="J10" s="34"/>
      <c r="K10" s="34"/>
      <c r="L10" s="51"/>
      <c r="S10" s="34"/>
      <c r="T10" s="34"/>
      <c r="U10" s="34"/>
      <c r="V10" s="34"/>
      <c r="W10" s="34"/>
      <c r="X10" s="34"/>
      <c r="Y10" s="34"/>
      <c r="Z10" s="34"/>
      <c r="AA10" s="34"/>
      <c r="AB10" s="34"/>
      <c r="AC10" s="34"/>
      <c r="AD10" s="34"/>
      <c r="AE10" s="34"/>
    </row>
    <row r="11" spans="1:56" s="2" customFormat="1" ht="16.5" customHeight="1">
      <c r="A11" s="34"/>
      <c r="B11" s="39"/>
      <c r="C11" s="34"/>
      <c r="D11" s="34"/>
      <c r="E11" s="329" t="s">
        <v>773</v>
      </c>
      <c r="F11" s="328"/>
      <c r="G11" s="328"/>
      <c r="H11" s="328"/>
      <c r="I11" s="34"/>
      <c r="J11" s="34"/>
      <c r="K11" s="34"/>
      <c r="L11" s="51"/>
      <c r="S11" s="34"/>
      <c r="T11" s="34"/>
      <c r="U11" s="34"/>
      <c r="V11" s="34"/>
      <c r="W11" s="34"/>
      <c r="X11" s="34"/>
      <c r="Y11" s="34"/>
      <c r="Z11" s="34"/>
      <c r="AA11" s="34"/>
      <c r="AB11" s="34"/>
      <c r="AC11" s="34"/>
      <c r="AD11" s="34"/>
      <c r="AE11" s="34"/>
    </row>
    <row r="12" spans="1:56" s="2" customFormat="1" ht="11.25">
      <c r="A12" s="34"/>
      <c r="B12" s="39"/>
      <c r="C12" s="34"/>
      <c r="D12" s="34"/>
      <c r="E12" s="34"/>
      <c r="F12" s="34"/>
      <c r="G12" s="34"/>
      <c r="H12" s="34"/>
      <c r="I12" s="34"/>
      <c r="J12" s="34"/>
      <c r="K12" s="34"/>
      <c r="L12" s="51"/>
      <c r="S12" s="34"/>
      <c r="T12" s="34"/>
      <c r="U12" s="34"/>
      <c r="V12" s="34"/>
      <c r="W12" s="34"/>
      <c r="X12" s="34"/>
      <c r="Y12" s="34"/>
      <c r="Z12" s="34"/>
      <c r="AA12" s="34"/>
      <c r="AB12" s="34"/>
      <c r="AC12" s="34"/>
      <c r="AD12" s="34"/>
      <c r="AE12" s="34"/>
    </row>
    <row r="13" spans="1:56" s="2" customFormat="1" ht="12" customHeight="1">
      <c r="A13" s="34"/>
      <c r="B13" s="39"/>
      <c r="C13" s="34"/>
      <c r="D13" s="120" t="s">
        <v>18</v>
      </c>
      <c r="E13" s="34"/>
      <c r="F13" s="110" t="s">
        <v>1</v>
      </c>
      <c r="G13" s="34"/>
      <c r="H13" s="34"/>
      <c r="I13" s="120" t="s">
        <v>19</v>
      </c>
      <c r="J13" s="110" t="s">
        <v>1</v>
      </c>
      <c r="K13" s="34"/>
      <c r="L13" s="51"/>
      <c r="S13" s="34"/>
      <c r="T13" s="34"/>
      <c r="U13" s="34"/>
      <c r="V13" s="34"/>
      <c r="W13" s="34"/>
      <c r="X13" s="34"/>
      <c r="Y13" s="34"/>
      <c r="Z13" s="34"/>
      <c r="AA13" s="34"/>
      <c r="AB13" s="34"/>
      <c r="AC13" s="34"/>
      <c r="AD13" s="34"/>
      <c r="AE13" s="34"/>
    </row>
    <row r="14" spans="1:56" s="2" customFormat="1" ht="12" customHeight="1">
      <c r="A14" s="34"/>
      <c r="B14" s="39"/>
      <c r="C14" s="34"/>
      <c r="D14" s="120" t="s">
        <v>20</v>
      </c>
      <c r="E14" s="34"/>
      <c r="F14" s="110" t="s">
        <v>21</v>
      </c>
      <c r="G14" s="34"/>
      <c r="H14" s="34"/>
      <c r="I14" s="120" t="s">
        <v>22</v>
      </c>
      <c r="J14" s="121" t="str">
        <f>'Rekapitulace stavby'!AN8</f>
        <v>4. 5. 2021</v>
      </c>
      <c r="K14" s="34"/>
      <c r="L14" s="51"/>
      <c r="S14" s="34"/>
      <c r="T14" s="34"/>
      <c r="U14" s="34"/>
      <c r="V14" s="34"/>
      <c r="W14" s="34"/>
      <c r="X14" s="34"/>
      <c r="Y14" s="34"/>
      <c r="Z14" s="34"/>
      <c r="AA14" s="34"/>
      <c r="AB14" s="34"/>
      <c r="AC14" s="34"/>
      <c r="AD14" s="34"/>
      <c r="AE14" s="34"/>
    </row>
    <row r="15" spans="1:56" s="2" customFormat="1" ht="10.9" customHeight="1">
      <c r="A15" s="34"/>
      <c r="B15" s="39"/>
      <c r="C15" s="34"/>
      <c r="D15" s="34"/>
      <c r="E15" s="34"/>
      <c r="F15" s="34"/>
      <c r="G15" s="34"/>
      <c r="H15" s="34"/>
      <c r="I15" s="34"/>
      <c r="J15" s="34"/>
      <c r="K15" s="34"/>
      <c r="L15" s="51"/>
      <c r="S15" s="34"/>
      <c r="T15" s="34"/>
      <c r="U15" s="34"/>
      <c r="V15" s="34"/>
      <c r="W15" s="34"/>
      <c r="X15" s="34"/>
      <c r="Y15" s="34"/>
      <c r="Z15" s="34"/>
      <c r="AA15" s="34"/>
      <c r="AB15" s="34"/>
      <c r="AC15" s="34"/>
      <c r="AD15" s="34"/>
      <c r="AE15" s="34"/>
    </row>
    <row r="16" spans="1:56" s="2" customFormat="1" ht="12" customHeight="1">
      <c r="A16" s="34"/>
      <c r="B16" s="39"/>
      <c r="C16" s="34"/>
      <c r="D16" s="120" t="s">
        <v>24</v>
      </c>
      <c r="E16" s="34"/>
      <c r="F16" s="34"/>
      <c r="G16" s="34"/>
      <c r="H16" s="34"/>
      <c r="I16" s="120" t="s">
        <v>25</v>
      </c>
      <c r="J16" s="110" t="s">
        <v>1</v>
      </c>
      <c r="K16" s="34"/>
      <c r="L16" s="51"/>
      <c r="S16" s="34"/>
      <c r="T16" s="34"/>
      <c r="U16" s="34"/>
      <c r="V16" s="34"/>
      <c r="W16" s="34"/>
      <c r="X16" s="34"/>
      <c r="Y16" s="34"/>
      <c r="Z16" s="34"/>
      <c r="AA16" s="34"/>
      <c r="AB16" s="34"/>
      <c r="AC16" s="34"/>
      <c r="AD16" s="34"/>
      <c r="AE16" s="34"/>
    </row>
    <row r="17" spans="1:31" s="2" customFormat="1" ht="18" customHeight="1">
      <c r="A17" s="34"/>
      <c r="B17" s="39"/>
      <c r="C17" s="34"/>
      <c r="D17" s="34"/>
      <c r="E17" s="110" t="s">
        <v>26</v>
      </c>
      <c r="F17" s="34"/>
      <c r="G17" s="34"/>
      <c r="H17" s="34"/>
      <c r="I17" s="120" t="s">
        <v>27</v>
      </c>
      <c r="J17" s="110" t="s">
        <v>1</v>
      </c>
      <c r="K17" s="34"/>
      <c r="L17" s="51"/>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34"/>
      <c r="J18" s="34"/>
      <c r="K18" s="34"/>
      <c r="L18" s="51"/>
      <c r="S18" s="34"/>
      <c r="T18" s="34"/>
      <c r="U18" s="34"/>
      <c r="V18" s="34"/>
      <c r="W18" s="34"/>
      <c r="X18" s="34"/>
      <c r="Y18" s="34"/>
      <c r="Z18" s="34"/>
      <c r="AA18" s="34"/>
      <c r="AB18" s="34"/>
      <c r="AC18" s="34"/>
      <c r="AD18" s="34"/>
      <c r="AE18" s="34"/>
    </row>
    <row r="19" spans="1:31" s="2" customFormat="1" ht="12" customHeight="1">
      <c r="A19" s="34"/>
      <c r="B19" s="39"/>
      <c r="C19" s="34"/>
      <c r="D19" s="120" t="s">
        <v>28</v>
      </c>
      <c r="E19" s="34"/>
      <c r="F19" s="34"/>
      <c r="G19" s="34"/>
      <c r="H19" s="34"/>
      <c r="I19" s="120" t="s">
        <v>25</v>
      </c>
      <c r="J19" s="30" t="str">
        <f>'Rekapitulace stavby'!AN13</f>
        <v>Vyplň údaj</v>
      </c>
      <c r="K19" s="34"/>
      <c r="L19" s="51"/>
      <c r="S19" s="34"/>
      <c r="T19" s="34"/>
      <c r="U19" s="34"/>
      <c r="V19" s="34"/>
      <c r="W19" s="34"/>
      <c r="X19" s="34"/>
      <c r="Y19" s="34"/>
      <c r="Z19" s="34"/>
      <c r="AA19" s="34"/>
      <c r="AB19" s="34"/>
      <c r="AC19" s="34"/>
      <c r="AD19" s="34"/>
      <c r="AE19" s="34"/>
    </row>
    <row r="20" spans="1:31" s="2" customFormat="1" ht="18" customHeight="1">
      <c r="A20" s="34"/>
      <c r="B20" s="39"/>
      <c r="C20" s="34"/>
      <c r="D20" s="34"/>
      <c r="E20" s="330" t="str">
        <f>'Rekapitulace stavby'!E14</f>
        <v>Vyplň údaj</v>
      </c>
      <c r="F20" s="331"/>
      <c r="G20" s="331"/>
      <c r="H20" s="331"/>
      <c r="I20" s="120" t="s">
        <v>27</v>
      </c>
      <c r="J20" s="30" t="str">
        <f>'Rekapitulace stavby'!AN14</f>
        <v>Vyplň údaj</v>
      </c>
      <c r="K20" s="34"/>
      <c r="L20" s="51"/>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34"/>
      <c r="J21" s="34"/>
      <c r="K21" s="34"/>
      <c r="L21" s="51"/>
      <c r="S21" s="34"/>
      <c r="T21" s="34"/>
      <c r="U21" s="34"/>
      <c r="V21" s="34"/>
      <c r="W21" s="34"/>
      <c r="X21" s="34"/>
      <c r="Y21" s="34"/>
      <c r="Z21" s="34"/>
      <c r="AA21" s="34"/>
      <c r="AB21" s="34"/>
      <c r="AC21" s="34"/>
      <c r="AD21" s="34"/>
      <c r="AE21" s="34"/>
    </row>
    <row r="22" spans="1:31" s="2" customFormat="1" ht="12" customHeight="1">
      <c r="A22" s="34"/>
      <c r="B22" s="39"/>
      <c r="C22" s="34"/>
      <c r="D22" s="120" t="s">
        <v>30</v>
      </c>
      <c r="E22" s="34"/>
      <c r="F22" s="34"/>
      <c r="G22" s="34"/>
      <c r="H22" s="34"/>
      <c r="I22" s="120" t="s">
        <v>25</v>
      </c>
      <c r="J22" s="110" t="s">
        <v>31</v>
      </c>
      <c r="K22" s="34"/>
      <c r="L22" s="51"/>
      <c r="S22" s="34"/>
      <c r="T22" s="34"/>
      <c r="U22" s="34"/>
      <c r="V22" s="34"/>
      <c r="W22" s="34"/>
      <c r="X22" s="34"/>
      <c r="Y22" s="34"/>
      <c r="Z22" s="34"/>
      <c r="AA22" s="34"/>
      <c r="AB22" s="34"/>
      <c r="AC22" s="34"/>
      <c r="AD22" s="34"/>
      <c r="AE22" s="34"/>
    </row>
    <row r="23" spans="1:31" s="2" customFormat="1" ht="18" customHeight="1">
      <c r="A23" s="34"/>
      <c r="B23" s="39"/>
      <c r="C23" s="34"/>
      <c r="D23" s="34"/>
      <c r="E23" s="110" t="s">
        <v>32</v>
      </c>
      <c r="F23" s="34"/>
      <c r="G23" s="34"/>
      <c r="H23" s="34"/>
      <c r="I23" s="120" t="s">
        <v>27</v>
      </c>
      <c r="J23" s="110" t="s">
        <v>1</v>
      </c>
      <c r="K23" s="34"/>
      <c r="L23" s="51"/>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34"/>
      <c r="J24" s="34"/>
      <c r="K24" s="34"/>
      <c r="L24" s="51"/>
      <c r="S24" s="34"/>
      <c r="T24" s="34"/>
      <c r="U24" s="34"/>
      <c r="V24" s="34"/>
      <c r="W24" s="34"/>
      <c r="X24" s="34"/>
      <c r="Y24" s="34"/>
      <c r="Z24" s="34"/>
      <c r="AA24" s="34"/>
      <c r="AB24" s="34"/>
      <c r="AC24" s="34"/>
      <c r="AD24" s="34"/>
      <c r="AE24" s="34"/>
    </row>
    <row r="25" spans="1:31" s="2" customFormat="1" ht="12" customHeight="1">
      <c r="A25" s="34"/>
      <c r="B25" s="39"/>
      <c r="C25" s="34"/>
      <c r="D25" s="120" t="s">
        <v>34</v>
      </c>
      <c r="E25" s="34"/>
      <c r="F25" s="34"/>
      <c r="G25" s="34"/>
      <c r="H25" s="34"/>
      <c r="I25" s="120" t="s">
        <v>25</v>
      </c>
      <c r="J25" s="110" t="s">
        <v>35</v>
      </c>
      <c r="K25" s="34"/>
      <c r="L25" s="51"/>
      <c r="S25" s="34"/>
      <c r="T25" s="34"/>
      <c r="U25" s="34"/>
      <c r="V25" s="34"/>
      <c r="W25" s="34"/>
      <c r="X25" s="34"/>
      <c r="Y25" s="34"/>
      <c r="Z25" s="34"/>
      <c r="AA25" s="34"/>
      <c r="AB25" s="34"/>
      <c r="AC25" s="34"/>
      <c r="AD25" s="34"/>
      <c r="AE25" s="34"/>
    </row>
    <row r="26" spans="1:31" s="2" customFormat="1" ht="18" customHeight="1">
      <c r="A26" s="34"/>
      <c r="B26" s="39"/>
      <c r="C26" s="34"/>
      <c r="D26" s="34"/>
      <c r="E26" s="110" t="s">
        <v>36</v>
      </c>
      <c r="F26" s="34"/>
      <c r="G26" s="34"/>
      <c r="H26" s="34"/>
      <c r="I26" s="120" t="s">
        <v>27</v>
      </c>
      <c r="J26" s="110" t="s">
        <v>1</v>
      </c>
      <c r="K26" s="34"/>
      <c r="L26" s="51"/>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34"/>
      <c r="J27" s="34"/>
      <c r="K27" s="34"/>
      <c r="L27" s="51"/>
      <c r="S27" s="34"/>
      <c r="T27" s="34"/>
      <c r="U27" s="34"/>
      <c r="V27" s="34"/>
      <c r="W27" s="34"/>
      <c r="X27" s="34"/>
      <c r="Y27" s="34"/>
      <c r="Z27" s="34"/>
      <c r="AA27" s="34"/>
      <c r="AB27" s="34"/>
      <c r="AC27" s="34"/>
      <c r="AD27" s="34"/>
      <c r="AE27" s="34"/>
    </row>
    <row r="28" spans="1:31" s="2" customFormat="1" ht="12" customHeight="1">
      <c r="A28" s="34"/>
      <c r="B28" s="39"/>
      <c r="C28" s="34"/>
      <c r="D28" s="120" t="s">
        <v>37</v>
      </c>
      <c r="E28" s="34"/>
      <c r="F28" s="34"/>
      <c r="G28" s="34"/>
      <c r="H28" s="34"/>
      <c r="I28" s="34"/>
      <c r="J28" s="34"/>
      <c r="K28" s="34"/>
      <c r="L28" s="51"/>
      <c r="S28" s="34"/>
      <c r="T28" s="34"/>
      <c r="U28" s="34"/>
      <c r="V28" s="34"/>
      <c r="W28" s="34"/>
      <c r="X28" s="34"/>
      <c r="Y28" s="34"/>
      <c r="Z28" s="34"/>
      <c r="AA28" s="34"/>
      <c r="AB28" s="34"/>
      <c r="AC28" s="34"/>
      <c r="AD28" s="34"/>
      <c r="AE28" s="34"/>
    </row>
    <row r="29" spans="1:31" s="8" customFormat="1" ht="71.25" customHeight="1">
      <c r="A29" s="122"/>
      <c r="B29" s="123"/>
      <c r="C29" s="122"/>
      <c r="D29" s="122"/>
      <c r="E29" s="332" t="s">
        <v>38</v>
      </c>
      <c r="F29" s="332"/>
      <c r="G29" s="332"/>
      <c r="H29" s="332"/>
      <c r="I29" s="122"/>
      <c r="J29" s="122"/>
      <c r="K29" s="122"/>
      <c r="L29" s="124"/>
      <c r="S29" s="122"/>
      <c r="T29" s="122"/>
      <c r="U29" s="122"/>
      <c r="V29" s="122"/>
      <c r="W29" s="122"/>
      <c r="X29" s="122"/>
      <c r="Y29" s="122"/>
      <c r="Z29" s="122"/>
      <c r="AA29" s="122"/>
      <c r="AB29" s="122"/>
      <c r="AC29" s="122"/>
      <c r="AD29" s="122"/>
      <c r="AE29" s="122"/>
    </row>
    <row r="30" spans="1:31" s="2" customFormat="1" ht="6.95" customHeight="1">
      <c r="A30" s="34"/>
      <c r="B30" s="39"/>
      <c r="C30" s="34"/>
      <c r="D30" s="34"/>
      <c r="E30" s="34"/>
      <c r="F30" s="34"/>
      <c r="G30" s="34"/>
      <c r="H30" s="34"/>
      <c r="I30" s="34"/>
      <c r="J30" s="34"/>
      <c r="K30" s="34"/>
      <c r="L30" s="51"/>
      <c r="S30" s="34"/>
      <c r="T30" s="34"/>
      <c r="U30" s="34"/>
      <c r="V30" s="34"/>
      <c r="W30" s="34"/>
      <c r="X30" s="34"/>
      <c r="Y30" s="34"/>
      <c r="Z30" s="34"/>
      <c r="AA30" s="34"/>
      <c r="AB30" s="34"/>
      <c r="AC30" s="34"/>
      <c r="AD30" s="34"/>
      <c r="AE30" s="34"/>
    </row>
    <row r="31" spans="1:31" s="2" customFormat="1" ht="6.95" customHeight="1">
      <c r="A31" s="34"/>
      <c r="B31" s="39"/>
      <c r="C31" s="34"/>
      <c r="D31" s="125"/>
      <c r="E31" s="125"/>
      <c r="F31" s="125"/>
      <c r="G31" s="125"/>
      <c r="H31" s="125"/>
      <c r="I31" s="125"/>
      <c r="J31" s="125"/>
      <c r="K31" s="125"/>
      <c r="L31" s="51"/>
      <c r="S31" s="34"/>
      <c r="T31" s="34"/>
      <c r="U31" s="34"/>
      <c r="V31" s="34"/>
      <c r="W31" s="34"/>
      <c r="X31" s="34"/>
      <c r="Y31" s="34"/>
      <c r="Z31" s="34"/>
      <c r="AA31" s="34"/>
      <c r="AB31" s="34"/>
      <c r="AC31" s="34"/>
      <c r="AD31" s="34"/>
      <c r="AE31" s="34"/>
    </row>
    <row r="32" spans="1:31" s="2" customFormat="1" ht="25.35" customHeight="1">
      <c r="A32" s="34"/>
      <c r="B32" s="39"/>
      <c r="C32" s="34"/>
      <c r="D32" s="126" t="s">
        <v>39</v>
      </c>
      <c r="E32" s="34"/>
      <c r="F32" s="34"/>
      <c r="G32" s="34"/>
      <c r="H32" s="34"/>
      <c r="I32" s="34"/>
      <c r="J32" s="127">
        <f>ROUND(J128, 2)</f>
        <v>0</v>
      </c>
      <c r="K32" s="34"/>
      <c r="L32" s="51"/>
      <c r="S32" s="34"/>
      <c r="T32" s="34"/>
      <c r="U32" s="34"/>
      <c r="V32" s="34"/>
      <c r="W32" s="34"/>
      <c r="X32" s="34"/>
      <c r="Y32" s="34"/>
      <c r="Z32" s="34"/>
      <c r="AA32" s="34"/>
      <c r="AB32" s="34"/>
      <c r="AC32" s="34"/>
      <c r="AD32" s="34"/>
      <c r="AE32" s="34"/>
    </row>
    <row r="33" spans="1:31" s="2" customFormat="1" ht="6.95" customHeight="1">
      <c r="A33" s="34"/>
      <c r="B33" s="39"/>
      <c r="C33" s="34"/>
      <c r="D33" s="125"/>
      <c r="E33" s="125"/>
      <c r="F33" s="125"/>
      <c r="G33" s="125"/>
      <c r="H33" s="125"/>
      <c r="I33" s="125"/>
      <c r="J33" s="125"/>
      <c r="K33" s="125"/>
      <c r="L33" s="51"/>
      <c r="S33" s="34"/>
      <c r="T33" s="34"/>
      <c r="U33" s="34"/>
      <c r="V33" s="34"/>
      <c r="W33" s="34"/>
      <c r="X33" s="34"/>
      <c r="Y33" s="34"/>
      <c r="Z33" s="34"/>
      <c r="AA33" s="34"/>
      <c r="AB33" s="34"/>
      <c r="AC33" s="34"/>
      <c r="AD33" s="34"/>
      <c r="AE33" s="34"/>
    </row>
    <row r="34" spans="1:31" s="2" customFormat="1" ht="14.45" customHeight="1">
      <c r="A34" s="34"/>
      <c r="B34" s="39"/>
      <c r="C34" s="34"/>
      <c r="D34" s="34"/>
      <c r="E34" s="34"/>
      <c r="F34" s="128" t="s">
        <v>41</v>
      </c>
      <c r="G34" s="34"/>
      <c r="H34" s="34"/>
      <c r="I34" s="128" t="s">
        <v>40</v>
      </c>
      <c r="J34" s="128" t="s">
        <v>42</v>
      </c>
      <c r="K34" s="34"/>
      <c r="L34" s="51"/>
      <c r="S34" s="34"/>
      <c r="T34" s="34"/>
      <c r="U34" s="34"/>
      <c r="V34" s="34"/>
      <c r="W34" s="34"/>
      <c r="X34" s="34"/>
      <c r="Y34" s="34"/>
      <c r="Z34" s="34"/>
      <c r="AA34" s="34"/>
      <c r="AB34" s="34"/>
      <c r="AC34" s="34"/>
      <c r="AD34" s="34"/>
      <c r="AE34" s="34"/>
    </row>
    <row r="35" spans="1:31" s="2" customFormat="1" ht="14.45" customHeight="1">
      <c r="A35" s="34"/>
      <c r="B35" s="39"/>
      <c r="C35" s="34"/>
      <c r="D35" s="129" t="s">
        <v>43</v>
      </c>
      <c r="E35" s="120" t="s">
        <v>44</v>
      </c>
      <c r="F35" s="130">
        <f>ROUND((SUM(BE128:BE442)),  2)</f>
        <v>0</v>
      </c>
      <c r="G35" s="34"/>
      <c r="H35" s="34"/>
      <c r="I35" s="131">
        <v>0.21</v>
      </c>
      <c r="J35" s="130">
        <f>ROUND(((SUM(BE128:BE442))*I35),  2)</f>
        <v>0</v>
      </c>
      <c r="K35" s="34"/>
      <c r="L35" s="51"/>
      <c r="S35" s="34"/>
      <c r="T35" s="34"/>
      <c r="U35" s="34"/>
      <c r="V35" s="34"/>
      <c r="W35" s="34"/>
      <c r="X35" s="34"/>
      <c r="Y35" s="34"/>
      <c r="Z35" s="34"/>
      <c r="AA35" s="34"/>
      <c r="AB35" s="34"/>
      <c r="AC35" s="34"/>
      <c r="AD35" s="34"/>
      <c r="AE35" s="34"/>
    </row>
    <row r="36" spans="1:31" s="2" customFormat="1" ht="14.45" customHeight="1">
      <c r="A36" s="34"/>
      <c r="B36" s="39"/>
      <c r="C36" s="34"/>
      <c r="D36" s="34"/>
      <c r="E36" s="120" t="s">
        <v>45</v>
      </c>
      <c r="F36" s="130">
        <f>ROUND((SUM(BF128:BF442)),  2)</f>
        <v>0</v>
      </c>
      <c r="G36" s="34"/>
      <c r="H36" s="34"/>
      <c r="I36" s="131">
        <v>0.15</v>
      </c>
      <c r="J36" s="130">
        <f>ROUND(((SUM(BF128:BF442))*I36),  2)</f>
        <v>0</v>
      </c>
      <c r="K36" s="34"/>
      <c r="L36" s="51"/>
      <c r="S36" s="34"/>
      <c r="T36" s="34"/>
      <c r="U36" s="34"/>
      <c r="V36" s="34"/>
      <c r="W36" s="34"/>
      <c r="X36" s="34"/>
      <c r="Y36" s="34"/>
      <c r="Z36" s="34"/>
      <c r="AA36" s="34"/>
      <c r="AB36" s="34"/>
      <c r="AC36" s="34"/>
      <c r="AD36" s="34"/>
      <c r="AE36" s="34"/>
    </row>
    <row r="37" spans="1:31" s="2" customFormat="1" ht="14.45" hidden="1" customHeight="1">
      <c r="A37" s="34"/>
      <c r="B37" s="39"/>
      <c r="C37" s="34"/>
      <c r="D37" s="34"/>
      <c r="E37" s="120" t="s">
        <v>46</v>
      </c>
      <c r="F37" s="130">
        <f>ROUND((SUM(BG128:BG442)),  2)</f>
        <v>0</v>
      </c>
      <c r="G37" s="34"/>
      <c r="H37" s="34"/>
      <c r="I37" s="131">
        <v>0.21</v>
      </c>
      <c r="J37" s="130">
        <f>0</f>
        <v>0</v>
      </c>
      <c r="K37" s="34"/>
      <c r="L37" s="51"/>
      <c r="S37" s="34"/>
      <c r="T37" s="34"/>
      <c r="U37" s="34"/>
      <c r="V37" s="34"/>
      <c r="W37" s="34"/>
      <c r="X37" s="34"/>
      <c r="Y37" s="34"/>
      <c r="Z37" s="34"/>
      <c r="AA37" s="34"/>
      <c r="AB37" s="34"/>
      <c r="AC37" s="34"/>
      <c r="AD37" s="34"/>
      <c r="AE37" s="34"/>
    </row>
    <row r="38" spans="1:31" s="2" customFormat="1" ht="14.45" hidden="1" customHeight="1">
      <c r="A38" s="34"/>
      <c r="B38" s="39"/>
      <c r="C38" s="34"/>
      <c r="D38" s="34"/>
      <c r="E38" s="120" t="s">
        <v>47</v>
      </c>
      <c r="F38" s="130">
        <f>ROUND((SUM(BH128:BH442)),  2)</f>
        <v>0</v>
      </c>
      <c r="G38" s="34"/>
      <c r="H38" s="34"/>
      <c r="I38" s="131">
        <v>0.15</v>
      </c>
      <c r="J38" s="130">
        <f>0</f>
        <v>0</v>
      </c>
      <c r="K38" s="34"/>
      <c r="L38" s="51"/>
      <c r="S38" s="34"/>
      <c r="T38" s="34"/>
      <c r="U38" s="34"/>
      <c r="V38" s="34"/>
      <c r="W38" s="34"/>
      <c r="X38" s="34"/>
      <c r="Y38" s="34"/>
      <c r="Z38" s="34"/>
      <c r="AA38" s="34"/>
      <c r="AB38" s="34"/>
      <c r="AC38" s="34"/>
      <c r="AD38" s="34"/>
      <c r="AE38" s="34"/>
    </row>
    <row r="39" spans="1:31" s="2" customFormat="1" ht="14.45" hidden="1" customHeight="1">
      <c r="A39" s="34"/>
      <c r="B39" s="39"/>
      <c r="C39" s="34"/>
      <c r="D39" s="34"/>
      <c r="E39" s="120" t="s">
        <v>48</v>
      </c>
      <c r="F39" s="130">
        <f>ROUND((SUM(BI128:BI442)),  2)</f>
        <v>0</v>
      </c>
      <c r="G39" s="34"/>
      <c r="H39" s="34"/>
      <c r="I39" s="131">
        <v>0</v>
      </c>
      <c r="J39" s="130">
        <f>0</f>
        <v>0</v>
      </c>
      <c r="K39" s="34"/>
      <c r="L39" s="51"/>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2" customFormat="1" ht="25.35" customHeight="1">
      <c r="A41" s="34"/>
      <c r="B41" s="39"/>
      <c r="C41" s="132"/>
      <c r="D41" s="133" t="s">
        <v>49</v>
      </c>
      <c r="E41" s="134"/>
      <c r="F41" s="134"/>
      <c r="G41" s="135" t="s">
        <v>50</v>
      </c>
      <c r="H41" s="136" t="s">
        <v>51</v>
      </c>
      <c r="I41" s="134"/>
      <c r="J41" s="137">
        <f>SUM(J32:J39)</f>
        <v>0</v>
      </c>
      <c r="K41" s="138"/>
      <c r="L41" s="51"/>
      <c r="S41" s="34"/>
      <c r="T41" s="34"/>
      <c r="U41" s="34"/>
      <c r="V41" s="34"/>
      <c r="W41" s="34"/>
      <c r="X41" s="34"/>
      <c r="Y41" s="34"/>
      <c r="Z41" s="34"/>
      <c r="AA41" s="34"/>
      <c r="AB41" s="34"/>
      <c r="AC41" s="34"/>
      <c r="AD41" s="34"/>
      <c r="AE41" s="34"/>
    </row>
    <row r="42" spans="1:31" s="2" customFormat="1" ht="14.4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1:31" s="1" customFormat="1" ht="14.45" customHeight="1">
      <c r="B43" s="20"/>
      <c r="L43" s="20"/>
    </row>
    <row r="44" spans="1:31" s="1" customFormat="1" ht="14.45" customHeight="1">
      <c r="B44" s="20"/>
      <c r="L44" s="20"/>
    </row>
    <row r="45" spans="1:31" s="1" customFormat="1" ht="14.45" customHeight="1">
      <c r="B45" s="20"/>
      <c r="L45" s="20"/>
    </row>
    <row r="46" spans="1:31" s="1" customFormat="1" ht="14.45" customHeight="1">
      <c r="B46" s="20"/>
      <c r="L46" s="20"/>
    </row>
    <row r="47" spans="1:31" s="1" customFormat="1" ht="14.45" customHeight="1">
      <c r="B47" s="20"/>
      <c r="L47" s="20"/>
    </row>
    <row r="48" spans="1:31" s="1" customFormat="1" ht="14.45" customHeight="1">
      <c r="B48" s="20"/>
      <c r="L48" s="20"/>
    </row>
    <row r="49" spans="1:31" s="1" customFormat="1" ht="14.45" customHeight="1">
      <c r="B49" s="20"/>
      <c r="L49" s="20"/>
    </row>
    <row r="50" spans="1:31" s="2" customFormat="1" ht="14.45" customHeight="1">
      <c r="B50" s="51"/>
      <c r="D50" s="139" t="s">
        <v>52</v>
      </c>
      <c r="E50" s="140"/>
      <c r="F50" s="140"/>
      <c r="G50" s="139" t="s">
        <v>53</v>
      </c>
      <c r="H50" s="140"/>
      <c r="I50" s="140"/>
      <c r="J50" s="140"/>
      <c r="K50" s="140"/>
      <c r="L50" s="51"/>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4"/>
      <c r="B61" s="39"/>
      <c r="C61" s="34"/>
      <c r="D61" s="141" t="s">
        <v>54</v>
      </c>
      <c r="E61" s="142"/>
      <c r="F61" s="143" t="s">
        <v>55</v>
      </c>
      <c r="G61" s="141" t="s">
        <v>54</v>
      </c>
      <c r="H61" s="142"/>
      <c r="I61" s="142"/>
      <c r="J61" s="144" t="s">
        <v>55</v>
      </c>
      <c r="K61" s="142"/>
      <c r="L61" s="51"/>
      <c r="S61" s="34"/>
      <c r="T61" s="34"/>
      <c r="U61" s="34"/>
      <c r="V61" s="34"/>
      <c r="W61" s="34"/>
      <c r="X61" s="34"/>
      <c r="Y61" s="34"/>
      <c r="Z61" s="34"/>
      <c r="AA61" s="34"/>
      <c r="AB61" s="34"/>
      <c r="AC61" s="34"/>
      <c r="AD61" s="34"/>
      <c r="AE61" s="34"/>
    </row>
    <row r="62" spans="1:31" ht="11.25">
      <c r="B62" s="20"/>
      <c r="L62" s="20"/>
    </row>
    <row r="63" spans="1:31" ht="11.25">
      <c r="B63" s="20"/>
      <c r="L63" s="20"/>
    </row>
    <row r="64" spans="1:31" ht="11.25">
      <c r="B64" s="20"/>
      <c r="L64" s="20"/>
    </row>
    <row r="65" spans="1:31" s="2" customFormat="1" ht="12.75">
      <c r="A65" s="34"/>
      <c r="B65" s="39"/>
      <c r="C65" s="34"/>
      <c r="D65" s="139" t="s">
        <v>56</v>
      </c>
      <c r="E65" s="145"/>
      <c r="F65" s="145"/>
      <c r="G65" s="139" t="s">
        <v>57</v>
      </c>
      <c r="H65" s="145"/>
      <c r="I65" s="145"/>
      <c r="J65" s="145"/>
      <c r="K65" s="145"/>
      <c r="L65" s="51"/>
      <c r="S65" s="34"/>
      <c r="T65" s="34"/>
      <c r="U65" s="34"/>
      <c r="V65" s="34"/>
      <c r="W65" s="34"/>
      <c r="X65" s="34"/>
      <c r="Y65" s="34"/>
      <c r="Z65" s="34"/>
      <c r="AA65" s="34"/>
      <c r="AB65" s="34"/>
      <c r="AC65" s="34"/>
      <c r="AD65" s="34"/>
      <c r="AE65" s="34"/>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4"/>
      <c r="B76" s="39"/>
      <c r="C76" s="34"/>
      <c r="D76" s="141" t="s">
        <v>54</v>
      </c>
      <c r="E76" s="142"/>
      <c r="F76" s="143" t="s">
        <v>55</v>
      </c>
      <c r="G76" s="141" t="s">
        <v>54</v>
      </c>
      <c r="H76" s="142"/>
      <c r="I76" s="142"/>
      <c r="J76" s="144" t="s">
        <v>55</v>
      </c>
      <c r="K76" s="142"/>
      <c r="L76" s="51"/>
      <c r="S76" s="34"/>
      <c r="T76" s="34"/>
      <c r="U76" s="34"/>
      <c r="V76" s="34"/>
      <c r="W76" s="34"/>
      <c r="X76" s="34"/>
      <c r="Y76" s="34"/>
      <c r="Z76" s="34"/>
      <c r="AA76" s="34"/>
      <c r="AB76" s="34"/>
      <c r="AC76" s="34"/>
      <c r="AD76" s="34"/>
      <c r="AE76" s="34"/>
    </row>
    <row r="77" spans="1:31" s="2" customFormat="1" ht="14.45" customHeight="1">
      <c r="A77" s="34"/>
      <c r="B77" s="146"/>
      <c r="C77" s="147"/>
      <c r="D77" s="147"/>
      <c r="E77" s="147"/>
      <c r="F77" s="147"/>
      <c r="G77" s="147"/>
      <c r="H77" s="147"/>
      <c r="I77" s="147"/>
      <c r="J77" s="147"/>
      <c r="K77" s="147"/>
      <c r="L77" s="51"/>
      <c r="S77" s="34"/>
      <c r="T77" s="34"/>
      <c r="U77" s="34"/>
      <c r="V77" s="34"/>
      <c r="W77" s="34"/>
      <c r="X77" s="34"/>
      <c r="Y77" s="34"/>
      <c r="Z77" s="34"/>
      <c r="AA77" s="34"/>
      <c r="AB77" s="34"/>
      <c r="AC77" s="34"/>
      <c r="AD77" s="34"/>
      <c r="AE77" s="34"/>
    </row>
    <row r="81" spans="1:31" s="2" customFormat="1" ht="6.95" customHeight="1">
      <c r="A81" s="34"/>
      <c r="B81" s="148"/>
      <c r="C81" s="149"/>
      <c r="D81" s="149"/>
      <c r="E81" s="149"/>
      <c r="F81" s="149"/>
      <c r="G81" s="149"/>
      <c r="H81" s="149"/>
      <c r="I81" s="149"/>
      <c r="J81" s="149"/>
      <c r="K81" s="149"/>
      <c r="L81" s="51"/>
      <c r="S81" s="34"/>
      <c r="T81" s="34"/>
      <c r="U81" s="34"/>
      <c r="V81" s="34"/>
      <c r="W81" s="34"/>
      <c r="X81" s="34"/>
      <c r="Y81" s="34"/>
      <c r="Z81" s="34"/>
      <c r="AA81" s="34"/>
      <c r="AB81" s="34"/>
      <c r="AC81" s="34"/>
      <c r="AD81" s="34"/>
      <c r="AE81" s="34"/>
    </row>
    <row r="82" spans="1:31" s="2" customFormat="1" ht="24.95" customHeight="1">
      <c r="A82" s="34"/>
      <c r="B82" s="35"/>
      <c r="C82" s="23" t="s">
        <v>157</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33" t="str">
        <f>E7</f>
        <v>Příprava Území-Lokalita Petra Cingra ve Starém Bohumíně</v>
      </c>
      <c r="F85" s="334"/>
      <c r="G85" s="334"/>
      <c r="H85" s="334"/>
      <c r="I85" s="36"/>
      <c r="J85" s="36"/>
      <c r="K85" s="36"/>
      <c r="L85" s="51"/>
      <c r="S85" s="34"/>
      <c r="T85" s="34"/>
      <c r="U85" s="34"/>
      <c r="V85" s="34"/>
      <c r="W85" s="34"/>
      <c r="X85" s="34"/>
      <c r="Y85" s="34"/>
      <c r="Z85" s="34"/>
      <c r="AA85" s="34"/>
      <c r="AB85" s="34"/>
      <c r="AC85" s="34"/>
      <c r="AD85" s="34"/>
      <c r="AE85" s="34"/>
    </row>
    <row r="86" spans="1:31" s="1" customFormat="1" ht="12" customHeight="1">
      <c r="B86" s="21"/>
      <c r="C86" s="29" t="s">
        <v>153</v>
      </c>
      <c r="D86" s="22"/>
      <c r="E86" s="22"/>
      <c r="F86" s="22"/>
      <c r="G86" s="22"/>
      <c r="H86" s="22"/>
      <c r="I86" s="22"/>
      <c r="J86" s="22"/>
      <c r="K86" s="22"/>
      <c r="L86" s="20"/>
    </row>
    <row r="87" spans="1:31" s="2" customFormat="1" ht="16.5" customHeight="1">
      <c r="A87" s="34"/>
      <c r="B87" s="35"/>
      <c r="C87" s="36"/>
      <c r="D87" s="36"/>
      <c r="E87" s="333" t="s">
        <v>772</v>
      </c>
      <c r="F87" s="335"/>
      <c r="G87" s="335"/>
      <c r="H87" s="335"/>
      <c r="I87" s="36"/>
      <c r="J87" s="36"/>
      <c r="K87" s="36"/>
      <c r="L87" s="51"/>
      <c r="S87" s="34"/>
      <c r="T87" s="34"/>
      <c r="U87" s="34"/>
      <c r="V87" s="34"/>
      <c r="W87" s="34"/>
      <c r="X87" s="34"/>
      <c r="Y87" s="34"/>
      <c r="Z87" s="34"/>
      <c r="AA87" s="34"/>
      <c r="AB87" s="34"/>
      <c r="AC87" s="34"/>
      <c r="AD87" s="34"/>
      <c r="AE87" s="34"/>
    </row>
    <row r="88" spans="1:31" s="2" customFormat="1" ht="12" customHeight="1">
      <c r="A88" s="34"/>
      <c r="B88" s="35"/>
      <c r="C88" s="29" t="s">
        <v>155</v>
      </c>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6.5" customHeight="1">
      <c r="A89" s="34"/>
      <c r="B89" s="35"/>
      <c r="C89" s="36"/>
      <c r="D89" s="36"/>
      <c r="E89" s="286" t="str">
        <f>E11</f>
        <v>40 - Splašková kanalizace</v>
      </c>
      <c r="F89" s="335"/>
      <c r="G89" s="335"/>
      <c r="H89" s="335"/>
      <c r="I89" s="36"/>
      <c r="J89" s="36"/>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2" customHeight="1">
      <c r="A91" s="34"/>
      <c r="B91" s="35"/>
      <c r="C91" s="29" t="s">
        <v>20</v>
      </c>
      <c r="D91" s="36"/>
      <c r="E91" s="36"/>
      <c r="F91" s="27" t="str">
        <f>F14</f>
        <v xml:space="preserve"> </v>
      </c>
      <c r="G91" s="36"/>
      <c r="H91" s="36"/>
      <c r="I91" s="29" t="s">
        <v>22</v>
      </c>
      <c r="J91" s="66" t="str">
        <f>IF(J14="","",J14)</f>
        <v>4. 5. 2021</v>
      </c>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15.2" customHeight="1">
      <c r="A93" s="34"/>
      <c r="B93" s="35"/>
      <c r="C93" s="29" t="s">
        <v>24</v>
      </c>
      <c r="D93" s="36"/>
      <c r="E93" s="36"/>
      <c r="F93" s="27" t="str">
        <f>E17</f>
        <v>Město Bohumín</v>
      </c>
      <c r="G93" s="36"/>
      <c r="H93" s="36"/>
      <c r="I93" s="29" t="s">
        <v>30</v>
      </c>
      <c r="J93" s="32" t="str">
        <f>E23</f>
        <v>SPAN s. r. o.</v>
      </c>
      <c r="K93" s="36"/>
      <c r="L93" s="51"/>
      <c r="S93" s="34"/>
      <c r="T93" s="34"/>
      <c r="U93" s="34"/>
      <c r="V93" s="34"/>
      <c r="W93" s="34"/>
      <c r="X93" s="34"/>
      <c r="Y93" s="34"/>
      <c r="Z93" s="34"/>
      <c r="AA93" s="34"/>
      <c r="AB93" s="34"/>
      <c r="AC93" s="34"/>
      <c r="AD93" s="34"/>
      <c r="AE93" s="34"/>
    </row>
    <row r="94" spans="1:31" s="2" customFormat="1" ht="15.2" customHeight="1">
      <c r="A94" s="34"/>
      <c r="B94" s="35"/>
      <c r="C94" s="29" t="s">
        <v>28</v>
      </c>
      <c r="D94" s="36"/>
      <c r="E94" s="36"/>
      <c r="F94" s="27" t="str">
        <f>IF(E20="","",E20)</f>
        <v>Vyplň údaj</v>
      </c>
      <c r="G94" s="36"/>
      <c r="H94" s="36"/>
      <c r="I94" s="29" t="s">
        <v>34</v>
      </c>
      <c r="J94" s="32" t="str">
        <f>E26</f>
        <v>Ladislav Pekárek</v>
      </c>
      <c r="K94" s="36"/>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31" s="2" customFormat="1" ht="29.25" customHeight="1">
      <c r="A96" s="34"/>
      <c r="B96" s="35"/>
      <c r="C96" s="150" t="s">
        <v>158</v>
      </c>
      <c r="D96" s="151"/>
      <c r="E96" s="151"/>
      <c r="F96" s="151"/>
      <c r="G96" s="151"/>
      <c r="H96" s="151"/>
      <c r="I96" s="151"/>
      <c r="J96" s="152" t="s">
        <v>159</v>
      </c>
      <c r="K96" s="151"/>
      <c r="L96" s="51"/>
      <c r="S96" s="34"/>
      <c r="T96" s="34"/>
      <c r="U96" s="34"/>
      <c r="V96" s="34"/>
      <c r="W96" s="34"/>
      <c r="X96" s="34"/>
      <c r="Y96" s="34"/>
      <c r="Z96" s="34"/>
      <c r="AA96" s="34"/>
      <c r="AB96" s="34"/>
      <c r="AC96" s="34"/>
      <c r="AD96" s="34"/>
      <c r="AE96" s="34"/>
    </row>
    <row r="97" spans="1:47"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47" s="2" customFormat="1" ht="22.9" customHeight="1">
      <c r="A98" s="34"/>
      <c r="B98" s="35"/>
      <c r="C98" s="153" t="s">
        <v>160</v>
      </c>
      <c r="D98" s="36"/>
      <c r="E98" s="36"/>
      <c r="F98" s="36"/>
      <c r="G98" s="36"/>
      <c r="H98" s="36"/>
      <c r="I98" s="36"/>
      <c r="J98" s="84">
        <f>J128</f>
        <v>0</v>
      </c>
      <c r="K98" s="36"/>
      <c r="L98" s="51"/>
      <c r="S98" s="34"/>
      <c r="T98" s="34"/>
      <c r="U98" s="34"/>
      <c r="V98" s="34"/>
      <c r="W98" s="34"/>
      <c r="X98" s="34"/>
      <c r="Y98" s="34"/>
      <c r="Z98" s="34"/>
      <c r="AA98" s="34"/>
      <c r="AB98" s="34"/>
      <c r="AC98" s="34"/>
      <c r="AD98" s="34"/>
      <c r="AE98" s="34"/>
      <c r="AU98" s="17" t="s">
        <v>161</v>
      </c>
    </row>
    <row r="99" spans="1:47" s="9" customFormat="1" ht="24.95" customHeight="1">
      <c r="B99" s="154"/>
      <c r="C99" s="155"/>
      <c r="D99" s="156" t="s">
        <v>162</v>
      </c>
      <c r="E99" s="157"/>
      <c r="F99" s="157"/>
      <c r="G99" s="157"/>
      <c r="H99" s="157"/>
      <c r="I99" s="157"/>
      <c r="J99" s="158">
        <f>J129</f>
        <v>0</v>
      </c>
      <c r="K99" s="155"/>
      <c r="L99" s="159"/>
    </row>
    <row r="100" spans="1:47" s="9" customFormat="1" ht="24.95" customHeight="1">
      <c r="B100" s="154"/>
      <c r="C100" s="155"/>
      <c r="D100" s="156" t="s">
        <v>164</v>
      </c>
      <c r="E100" s="157"/>
      <c r="F100" s="157"/>
      <c r="G100" s="157"/>
      <c r="H100" s="157"/>
      <c r="I100" s="157"/>
      <c r="J100" s="158">
        <f>J344</f>
        <v>0</v>
      </c>
      <c r="K100" s="155"/>
      <c r="L100" s="159"/>
    </row>
    <row r="101" spans="1:47" s="9" customFormat="1" ht="24.95" customHeight="1">
      <c r="B101" s="154"/>
      <c r="C101" s="155"/>
      <c r="D101" s="156" t="s">
        <v>774</v>
      </c>
      <c r="E101" s="157"/>
      <c r="F101" s="157"/>
      <c r="G101" s="157"/>
      <c r="H101" s="157"/>
      <c r="I101" s="157"/>
      <c r="J101" s="158">
        <f>J363</f>
        <v>0</v>
      </c>
      <c r="K101" s="155"/>
      <c r="L101" s="159"/>
    </row>
    <row r="102" spans="1:47" s="9" customFormat="1" ht="24.95" customHeight="1">
      <c r="B102" s="154"/>
      <c r="C102" s="155"/>
      <c r="D102" s="156" t="s">
        <v>165</v>
      </c>
      <c r="E102" s="157"/>
      <c r="F102" s="157"/>
      <c r="G102" s="157"/>
      <c r="H102" s="157"/>
      <c r="I102" s="157"/>
      <c r="J102" s="158">
        <f>J367</f>
        <v>0</v>
      </c>
      <c r="K102" s="155"/>
      <c r="L102" s="159"/>
    </row>
    <row r="103" spans="1:47" s="9" customFormat="1" ht="24.95" customHeight="1">
      <c r="B103" s="154"/>
      <c r="C103" s="155"/>
      <c r="D103" s="156" t="s">
        <v>775</v>
      </c>
      <c r="E103" s="157"/>
      <c r="F103" s="157"/>
      <c r="G103" s="157"/>
      <c r="H103" s="157"/>
      <c r="I103" s="157"/>
      <c r="J103" s="158">
        <f>J420</f>
        <v>0</v>
      </c>
      <c r="K103" s="155"/>
      <c r="L103" s="159"/>
    </row>
    <row r="104" spans="1:47" s="9" customFormat="1" ht="24.95" customHeight="1">
      <c r="B104" s="154"/>
      <c r="C104" s="155"/>
      <c r="D104" s="156" t="s">
        <v>577</v>
      </c>
      <c r="E104" s="157"/>
      <c r="F104" s="157"/>
      <c r="G104" s="157"/>
      <c r="H104" s="157"/>
      <c r="I104" s="157"/>
      <c r="J104" s="158">
        <f>J426</f>
        <v>0</v>
      </c>
      <c r="K104" s="155"/>
      <c r="L104" s="159"/>
    </row>
    <row r="105" spans="1:47" s="9" customFormat="1" ht="24.95" customHeight="1">
      <c r="B105" s="154"/>
      <c r="C105" s="155"/>
      <c r="D105" s="156" t="s">
        <v>166</v>
      </c>
      <c r="E105" s="157"/>
      <c r="F105" s="157"/>
      <c r="G105" s="157"/>
      <c r="H105" s="157"/>
      <c r="I105" s="157"/>
      <c r="J105" s="158">
        <f>J438</f>
        <v>0</v>
      </c>
      <c r="K105" s="155"/>
      <c r="L105" s="159"/>
    </row>
    <row r="106" spans="1:47" s="9" customFormat="1" ht="24.95" customHeight="1">
      <c r="B106" s="154"/>
      <c r="C106" s="155"/>
      <c r="D106" s="156" t="s">
        <v>167</v>
      </c>
      <c r="E106" s="157"/>
      <c r="F106" s="157"/>
      <c r="G106" s="157"/>
      <c r="H106" s="157"/>
      <c r="I106" s="157"/>
      <c r="J106" s="158">
        <f>J441</f>
        <v>0</v>
      </c>
      <c r="K106" s="155"/>
      <c r="L106" s="159"/>
    </row>
    <row r="107" spans="1:47" s="2" customFormat="1" ht="21.75" customHeight="1">
      <c r="A107" s="34"/>
      <c r="B107" s="35"/>
      <c r="C107" s="36"/>
      <c r="D107" s="36"/>
      <c r="E107" s="36"/>
      <c r="F107" s="36"/>
      <c r="G107" s="36"/>
      <c r="H107" s="36"/>
      <c r="I107" s="36"/>
      <c r="J107" s="36"/>
      <c r="K107" s="36"/>
      <c r="L107" s="51"/>
      <c r="S107" s="34"/>
      <c r="T107" s="34"/>
      <c r="U107" s="34"/>
      <c r="V107" s="34"/>
      <c r="W107" s="34"/>
      <c r="X107" s="34"/>
      <c r="Y107" s="34"/>
      <c r="Z107" s="34"/>
      <c r="AA107" s="34"/>
      <c r="AB107" s="34"/>
      <c r="AC107" s="34"/>
      <c r="AD107" s="34"/>
      <c r="AE107" s="34"/>
    </row>
    <row r="108" spans="1:47" s="2" customFormat="1" ht="6.95" customHeight="1">
      <c r="A108" s="34"/>
      <c r="B108" s="54"/>
      <c r="C108" s="55"/>
      <c r="D108" s="55"/>
      <c r="E108" s="55"/>
      <c r="F108" s="55"/>
      <c r="G108" s="55"/>
      <c r="H108" s="55"/>
      <c r="I108" s="55"/>
      <c r="J108" s="55"/>
      <c r="K108" s="55"/>
      <c r="L108" s="51"/>
      <c r="S108" s="34"/>
      <c r="T108" s="34"/>
      <c r="U108" s="34"/>
      <c r="V108" s="34"/>
      <c r="W108" s="34"/>
      <c r="X108" s="34"/>
      <c r="Y108" s="34"/>
      <c r="Z108" s="34"/>
      <c r="AA108" s="34"/>
      <c r="AB108" s="34"/>
      <c r="AC108" s="34"/>
      <c r="AD108" s="34"/>
      <c r="AE108" s="34"/>
    </row>
    <row r="112" spans="1:47" s="2" customFormat="1" ht="6.95" customHeight="1">
      <c r="A112" s="34"/>
      <c r="B112" s="56"/>
      <c r="C112" s="57"/>
      <c r="D112" s="57"/>
      <c r="E112" s="57"/>
      <c r="F112" s="57"/>
      <c r="G112" s="57"/>
      <c r="H112" s="57"/>
      <c r="I112" s="57"/>
      <c r="J112" s="57"/>
      <c r="K112" s="57"/>
      <c r="L112" s="51"/>
      <c r="S112" s="34"/>
      <c r="T112" s="34"/>
      <c r="U112" s="34"/>
      <c r="V112" s="34"/>
      <c r="W112" s="34"/>
      <c r="X112" s="34"/>
      <c r="Y112" s="34"/>
      <c r="Z112" s="34"/>
      <c r="AA112" s="34"/>
      <c r="AB112" s="34"/>
      <c r="AC112" s="34"/>
      <c r="AD112" s="34"/>
      <c r="AE112" s="34"/>
    </row>
    <row r="113" spans="1:63" s="2" customFormat="1" ht="24.95" customHeight="1">
      <c r="A113" s="34"/>
      <c r="B113" s="35"/>
      <c r="C113" s="23" t="s">
        <v>168</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63" s="2" customFormat="1" ht="6.95" customHeight="1">
      <c r="A114" s="34"/>
      <c r="B114" s="35"/>
      <c r="C114" s="36"/>
      <c r="D114" s="36"/>
      <c r="E114" s="36"/>
      <c r="F114" s="36"/>
      <c r="G114" s="36"/>
      <c r="H114" s="36"/>
      <c r="I114" s="36"/>
      <c r="J114" s="36"/>
      <c r="K114" s="36"/>
      <c r="L114" s="51"/>
      <c r="S114" s="34"/>
      <c r="T114" s="34"/>
      <c r="U114" s="34"/>
      <c r="V114" s="34"/>
      <c r="W114" s="34"/>
      <c r="X114" s="34"/>
      <c r="Y114" s="34"/>
      <c r="Z114" s="34"/>
      <c r="AA114" s="34"/>
      <c r="AB114" s="34"/>
      <c r="AC114" s="34"/>
      <c r="AD114" s="34"/>
      <c r="AE114" s="34"/>
    </row>
    <row r="115" spans="1:63" s="2" customFormat="1" ht="12" customHeight="1">
      <c r="A115" s="34"/>
      <c r="B115" s="35"/>
      <c r="C115" s="29" t="s">
        <v>16</v>
      </c>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63" s="2" customFormat="1" ht="16.5" customHeight="1">
      <c r="A116" s="34"/>
      <c r="B116" s="35"/>
      <c r="C116" s="36"/>
      <c r="D116" s="36"/>
      <c r="E116" s="333" t="str">
        <f>E7</f>
        <v>Příprava Území-Lokalita Petra Cingra ve Starém Bohumíně</v>
      </c>
      <c r="F116" s="334"/>
      <c r="G116" s="334"/>
      <c r="H116" s="334"/>
      <c r="I116" s="36"/>
      <c r="J116" s="36"/>
      <c r="K116" s="36"/>
      <c r="L116" s="51"/>
      <c r="S116" s="34"/>
      <c r="T116" s="34"/>
      <c r="U116" s="34"/>
      <c r="V116" s="34"/>
      <c r="W116" s="34"/>
      <c r="X116" s="34"/>
      <c r="Y116" s="34"/>
      <c r="Z116" s="34"/>
      <c r="AA116" s="34"/>
      <c r="AB116" s="34"/>
      <c r="AC116" s="34"/>
      <c r="AD116" s="34"/>
      <c r="AE116" s="34"/>
    </row>
    <row r="117" spans="1:63" s="1" customFormat="1" ht="12" customHeight="1">
      <c r="B117" s="21"/>
      <c r="C117" s="29" t="s">
        <v>153</v>
      </c>
      <c r="D117" s="22"/>
      <c r="E117" s="22"/>
      <c r="F117" s="22"/>
      <c r="G117" s="22"/>
      <c r="H117" s="22"/>
      <c r="I117" s="22"/>
      <c r="J117" s="22"/>
      <c r="K117" s="22"/>
      <c r="L117" s="20"/>
    </row>
    <row r="118" spans="1:63" s="2" customFormat="1" ht="16.5" customHeight="1">
      <c r="A118" s="34"/>
      <c r="B118" s="35"/>
      <c r="C118" s="36"/>
      <c r="D118" s="36"/>
      <c r="E118" s="333" t="s">
        <v>772</v>
      </c>
      <c r="F118" s="335"/>
      <c r="G118" s="335"/>
      <c r="H118" s="335"/>
      <c r="I118" s="36"/>
      <c r="J118" s="36"/>
      <c r="K118" s="36"/>
      <c r="L118" s="51"/>
      <c r="S118" s="34"/>
      <c r="T118" s="34"/>
      <c r="U118" s="34"/>
      <c r="V118" s="34"/>
      <c r="W118" s="34"/>
      <c r="X118" s="34"/>
      <c r="Y118" s="34"/>
      <c r="Z118" s="34"/>
      <c r="AA118" s="34"/>
      <c r="AB118" s="34"/>
      <c r="AC118" s="34"/>
      <c r="AD118" s="34"/>
      <c r="AE118" s="34"/>
    </row>
    <row r="119" spans="1:63" s="2" customFormat="1" ht="12" customHeight="1">
      <c r="A119" s="34"/>
      <c r="B119" s="35"/>
      <c r="C119" s="29" t="s">
        <v>155</v>
      </c>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63" s="2" customFormat="1" ht="16.5" customHeight="1">
      <c r="A120" s="34"/>
      <c r="B120" s="35"/>
      <c r="C120" s="36"/>
      <c r="D120" s="36"/>
      <c r="E120" s="286" t="str">
        <f>E11</f>
        <v>40 - Splašková kanalizace</v>
      </c>
      <c r="F120" s="335"/>
      <c r="G120" s="335"/>
      <c r="H120" s="335"/>
      <c r="I120" s="36"/>
      <c r="J120" s="36"/>
      <c r="K120" s="36"/>
      <c r="L120" s="51"/>
      <c r="S120" s="34"/>
      <c r="T120" s="34"/>
      <c r="U120" s="34"/>
      <c r="V120" s="34"/>
      <c r="W120" s="34"/>
      <c r="X120" s="34"/>
      <c r="Y120" s="34"/>
      <c r="Z120" s="34"/>
      <c r="AA120" s="34"/>
      <c r="AB120" s="34"/>
      <c r="AC120" s="34"/>
      <c r="AD120" s="34"/>
      <c r="AE120" s="34"/>
    </row>
    <row r="121" spans="1:63" s="2" customFormat="1" ht="6.95" customHeight="1">
      <c r="A121" s="34"/>
      <c r="B121" s="35"/>
      <c r="C121" s="36"/>
      <c r="D121" s="36"/>
      <c r="E121" s="36"/>
      <c r="F121" s="36"/>
      <c r="G121" s="36"/>
      <c r="H121" s="36"/>
      <c r="I121" s="36"/>
      <c r="J121" s="36"/>
      <c r="K121" s="36"/>
      <c r="L121" s="51"/>
      <c r="S121" s="34"/>
      <c r="T121" s="34"/>
      <c r="U121" s="34"/>
      <c r="V121" s="34"/>
      <c r="W121" s="34"/>
      <c r="X121" s="34"/>
      <c r="Y121" s="34"/>
      <c r="Z121" s="34"/>
      <c r="AA121" s="34"/>
      <c r="AB121" s="34"/>
      <c r="AC121" s="34"/>
      <c r="AD121" s="34"/>
      <c r="AE121" s="34"/>
    </row>
    <row r="122" spans="1:63" s="2" customFormat="1" ht="12" customHeight="1">
      <c r="A122" s="34"/>
      <c r="B122" s="35"/>
      <c r="C122" s="29" t="s">
        <v>20</v>
      </c>
      <c r="D122" s="36"/>
      <c r="E122" s="36"/>
      <c r="F122" s="27" t="str">
        <f>F14</f>
        <v xml:space="preserve"> </v>
      </c>
      <c r="G122" s="36"/>
      <c r="H122" s="36"/>
      <c r="I122" s="29" t="s">
        <v>22</v>
      </c>
      <c r="J122" s="66" t="str">
        <f>IF(J14="","",J14)</f>
        <v>4. 5. 2021</v>
      </c>
      <c r="K122" s="36"/>
      <c r="L122" s="51"/>
      <c r="S122" s="34"/>
      <c r="T122" s="34"/>
      <c r="U122" s="34"/>
      <c r="V122" s="34"/>
      <c r="W122" s="34"/>
      <c r="X122" s="34"/>
      <c r="Y122" s="34"/>
      <c r="Z122" s="34"/>
      <c r="AA122" s="34"/>
      <c r="AB122" s="34"/>
      <c r="AC122" s="34"/>
      <c r="AD122" s="34"/>
      <c r="AE122" s="34"/>
    </row>
    <row r="123" spans="1:63" s="2" customFormat="1" ht="6.95" customHeight="1">
      <c r="A123" s="34"/>
      <c r="B123" s="35"/>
      <c r="C123" s="36"/>
      <c r="D123" s="36"/>
      <c r="E123" s="36"/>
      <c r="F123" s="36"/>
      <c r="G123" s="36"/>
      <c r="H123" s="36"/>
      <c r="I123" s="36"/>
      <c r="J123" s="36"/>
      <c r="K123" s="36"/>
      <c r="L123" s="51"/>
      <c r="S123" s="34"/>
      <c r="T123" s="34"/>
      <c r="U123" s="34"/>
      <c r="V123" s="34"/>
      <c r="W123" s="34"/>
      <c r="X123" s="34"/>
      <c r="Y123" s="34"/>
      <c r="Z123" s="34"/>
      <c r="AA123" s="34"/>
      <c r="AB123" s="34"/>
      <c r="AC123" s="34"/>
      <c r="AD123" s="34"/>
      <c r="AE123" s="34"/>
    </row>
    <row r="124" spans="1:63" s="2" customFormat="1" ht="15.2" customHeight="1">
      <c r="A124" s="34"/>
      <c r="B124" s="35"/>
      <c r="C124" s="29" t="s">
        <v>24</v>
      </c>
      <c r="D124" s="36"/>
      <c r="E124" s="36"/>
      <c r="F124" s="27" t="str">
        <f>E17</f>
        <v>Město Bohumín</v>
      </c>
      <c r="G124" s="36"/>
      <c r="H124" s="36"/>
      <c r="I124" s="29" t="s">
        <v>30</v>
      </c>
      <c r="J124" s="32" t="str">
        <f>E23</f>
        <v>SPAN s. r. o.</v>
      </c>
      <c r="K124" s="36"/>
      <c r="L124" s="51"/>
      <c r="S124" s="34"/>
      <c r="T124" s="34"/>
      <c r="U124" s="34"/>
      <c r="V124" s="34"/>
      <c r="W124" s="34"/>
      <c r="X124" s="34"/>
      <c r="Y124" s="34"/>
      <c r="Z124" s="34"/>
      <c r="AA124" s="34"/>
      <c r="AB124" s="34"/>
      <c r="AC124" s="34"/>
      <c r="AD124" s="34"/>
      <c r="AE124" s="34"/>
    </row>
    <row r="125" spans="1:63" s="2" customFormat="1" ht="15.2" customHeight="1">
      <c r="A125" s="34"/>
      <c r="B125" s="35"/>
      <c r="C125" s="29" t="s">
        <v>28</v>
      </c>
      <c r="D125" s="36"/>
      <c r="E125" s="36"/>
      <c r="F125" s="27" t="str">
        <f>IF(E20="","",E20)</f>
        <v>Vyplň údaj</v>
      </c>
      <c r="G125" s="36"/>
      <c r="H125" s="36"/>
      <c r="I125" s="29" t="s">
        <v>34</v>
      </c>
      <c r="J125" s="32" t="str">
        <f>E26</f>
        <v>Ladislav Pekárek</v>
      </c>
      <c r="K125" s="36"/>
      <c r="L125" s="51"/>
      <c r="S125" s="34"/>
      <c r="T125" s="34"/>
      <c r="U125" s="34"/>
      <c r="V125" s="34"/>
      <c r="W125" s="34"/>
      <c r="X125" s="34"/>
      <c r="Y125" s="34"/>
      <c r="Z125" s="34"/>
      <c r="AA125" s="34"/>
      <c r="AB125" s="34"/>
      <c r="AC125" s="34"/>
      <c r="AD125" s="34"/>
      <c r="AE125" s="34"/>
    </row>
    <row r="126" spans="1:63" s="2" customFormat="1" ht="10.35" customHeight="1">
      <c r="A126" s="34"/>
      <c r="B126" s="35"/>
      <c r="C126" s="36"/>
      <c r="D126" s="36"/>
      <c r="E126" s="36"/>
      <c r="F126" s="36"/>
      <c r="G126" s="36"/>
      <c r="H126" s="36"/>
      <c r="I126" s="36"/>
      <c r="J126" s="36"/>
      <c r="K126" s="36"/>
      <c r="L126" s="51"/>
      <c r="S126" s="34"/>
      <c r="T126" s="34"/>
      <c r="U126" s="34"/>
      <c r="V126" s="34"/>
      <c r="W126" s="34"/>
      <c r="X126" s="34"/>
      <c r="Y126" s="34"/>
      <c r="Z126" s="34"/>
      <c r="AA126" s="34"/>
      <c r="AB126" s="34"/>
      <c r="AC126" s="34"/>
      <c r="AD126" s="34"/>
      <c r="AE126" s="34"/>
    </row>
    <row r="127" spans="1:63" s="10" customFormat="1" ht="29.25" customHeight="1">
      <c r="A127" s="160"/>
      <c r="B127" s="161"/>
      <c r="C127" s="162" t="s">
        <v>169</v>
      </c>
      <c r="D127" s="163" t="s">
        <v>64</v>
      </c>
      <c r="E127" s="163" t="s">
        <v>60</v>
      </c>
      <c r="F127" s="163" t="s">
        <v>61</v>
      </c>
      <c r="G127" s="163" t="s">
        <v>170</v>
      </c>
      <c r="H127" s="163" t="s">
        <v>171</v>
      </c>
      <c r="I127" s="163" t="s">
        <v>172</v>
      </c>
      <c r="J127" s="163" t="s">
        <v>159</v>
      </c>
      <c r="K127" s="164" t="s">
        <v>173</v>
      </c>
      <c r="L127" s="165"/>
      <c r="M127" s="75" t="s">
        <v>1</v>
      </c>
      <c r="N127" s="76" t="s">
        <v>43</v>
      </c>
      <c r="O127" s="76" t="s">
        <v>174</v>
      </c>
      <c r="P127" s="76" t="s">
        <v>175</v>
      </c>
      <c r="Q127" s="76" t="s">
        <v>176</v>
      </c>
      <c r="R127" s="76" t="s">
        <v>177</v>
      </c>
      <c r="S127" s="76" t="s">
        <v>178</v>
      </c>
      <c r="T127" s="77" t="s">
        <v>179</v>
      </c>
      <c r="U127" s="160"/>
      <c r="V127" s="160"/>
      <c r="W127" s="160"/>
      <c r="X127" s="160"/>
      <c r="Y127" s="160"/>
      <c r="Z127" s="160"/>
      <c r="AA127" s="160"/>
      <c r="AB127" s="160"/>
      <c r="AC127" s="160"/>
      <c r="AD127" s="160"/>
      <c r="AE127" s="160"/>
    </row>
    <row r="128" spans="1:63" s="2" customFormat="1" ht="22.9" customHeight="1">
      <c r="A128" s="34"/>
      <c r="B128" s="35"/>
      <c r="C128" s="82" t="s">
        <v>180</v>
      </c>
      <c r="D128" s="36"/>
      <c r="E128" s="36"/>
      <c r="F128" s="36"/>
      <c r="G128" s="36"/>
      <c r="H128" s="36"/>
      <c r="I128" s="36"/>
      <c r="J128" s="166">
        <f>BK128</f>
        <v>0</v>
      </c>
      <c r="K128" s="36"/>
      <c r="L128" s="39"/>
      <c r="M128" s="78"/>
      <c r="N128" s="167"/>
      <c r="O128" s="79"/>
      <c r="P128" s="168">
        <f>P129+P344+P363+P367+P420+P426+P438+P441</f>
        <v>0</v>
      </c>
      <c r="Q128" s="79"/>
      <c r="R128" s="168">
        <f>R129+R344+R363+R367+R420+R426+R438+R441</f>
        <v>1149.7731217200001</v>
      </c>
      <c r="S128" s="79"/>
      <c r="T128" s="169">
        <f>T129+T344+T363+T367+T420+T426+T438+T441</f>
        <v>145.685</v>
      </c>
      <c r="U128" s="34"/>
      <c r="V128" s="34"/>
      <c r="W128" s="34"/>
      <c r="X128" s="34"/>
      <c r="Y128" s="34"/>
      <c r="Z128" s="34"/>
      <c r="AA128" s="34"/>
      <c r="AB128" s="34"/>
      <c r="AC128" s="34"/>
      <c r="AD128" s="34"/>
      <c r="AE128" s="34"/>
      <c r="AT128" s="17" t="s">
        <v>78</v>
      </c>
      <c r="AU128" s="17" t="s">
        <v>161</v>
      </c>
      <c r="BK128" s="170">
        <f>BK129+BK344+BK363+BK367+BK420+BK426+BK438+BK441</f>
        <v>0</v>
      </c>
    </row>
    <row r="129" spans="1:65" s="11" customFormat="1" ht="25.9" customHeight="1">
      <c r="B129" s="171"/>
      <c r="C129" s="172"/>
      <c r="D129" s="173" t="s">
        <v>78</v>
      </c>
      <c r="E129" s="174" t="s">
        <v>86</v>
      </c>
      <c r="F129" s="174" t="s">
        <v>181</v>
      </c>
      <c r="G129" s="172"/>
      <c r="H129" s="172"/>
      <c r="I129" s="175"/>
      <c r="J129" s="176">
        <f>BK129</f>
        <v>0</v>
      </c>
      <c r="K129" s="172"/>
      <c r="L129" s="177"/>
      <c r="M129" s="178"/>
      <c r="N129" s="179"/>
      <c r="O129" s="179"/>
      <c r="P129" s="180">
        <f>SUM(P130:P343)</f>
        <v>0</v>
      </c>
      <c r="Q129" s="179"/>
      <c r="R129" s="180">
        <f>SUM(R130:R343)</f>
        <v>1076.84194172</v>
      </c>
      <c r="S129" s="179"/>
      <c r="T129" s="181">
        <f>SUM(T130:T343)</f>
        <v>144.9</v>
      </c>
      <c r="AR129" s="182" t="s">
        <v>86</v>
      </c>
      <c r="AT129" s="183" t="s">
        <v>78</v>
      </c>
      <c r="AU129" s="183" t="s">
        <v>79</v>
      </c>
      <c r="AY129" s="182" t="s">
        <v>182</v>
      </c>
      <c r="BK129" s="184">
        <f>SUM(BK130:BK343)</f>
        <v>0</v>
      </c>
    </row>
    <row r="130" spans="1:65" s="2" customFormat="1" ht="49.15" customHeight="1">
      <c r="A130" s="34"/>
      <c r="B130" s="35"/>
      <c r="C130" s="185" t="s">
        <v>86</v>
      </c>
      <c r="D130" s="185" t="s">
        <v>183</v>
      </c>
      <c r="E130" s="186" t="s">
        <v>578</v>
      </c>
      <c r="F130" s="187" t="s">
        <v>579</v>
      </c>
      <c r="G130" s="188" t="s">
        <v>142</v>
      </c>
      <c r="H130" s="189">
        <v>630</v>
      </c>
      <c r="I130" s="190"/>
      <c r="J130" s="191">
        <f>ROUND(I130*H130,2)</f>
        <v>0</v>
      </c>
      <c r="K130" s="187" t="s">
        <v>186</v>
      </c>
      <c r="L130" s="39"/>
      <c r="M130" s="192" t="s">
        <v>1</v>
      </c>
      <c r="N130" s="193" t="s">
        <v>44</v>
      </c>
      <c r="O130" s="71"/>
      <c r="P130" s="194">
        <f>O130*H130</f>
        <v>0</v>
      </c>
      <c r="Q130" s="194">
        <v>1.2999999999999999E-4</v>
      </c>
      <c r="R130" s="194">
        <f>Q130*H130</f>
        <v>8.1899999999999987E-2</v>
      </c>
      <c r="S130" s="194">
        <v>0.23</v>
      </c>
      <c r="T130" s="195">
        <f>S130*H130</f>
        <v>144.9</v>
      </c>
      <c r="U130" s="34"/>
      <c r="V130" s="34"/>
      <c r="W130" s="34"/>
      <c r="X130" s="34"/>
      <c r="Y130" s="34"/>
      <c r="Z130" s="34"/>
      <c r="AA130" s="34"/>
      <c r="AB130" s="34"/>
      <c r="AC130" s="34"/>
      <c r="AD130" s="34"/>
      <c r="AE130" s="34"/>
      <c r="AR130" s="196" t="s">
        <v>187</v>
      </c>
      <c r="AT130" s="196" t="s">
        <v>183</v>
      </c>
      <c r="AU130" s="196" t="s">
        <v>86</v>
      </c>
      <c r="AY130" s="17" t="s">
        <v>182</v>
      </c>
      <c r="BE130" s="197">
        <f>IF(N130="základní",J130,0)</f>
        <v>0</v>
      </c>
      <c r="BF130" s="197">
        <f>IF(N130="snížená",J130,0)</f>
        <v>0</v>
      </c>
      <c r="BG130" s="197">
        <f>IF(N130="zákl. přenesená",J130,0)</f>
        <v>0</v>
      </c>
      <c r="BH130" s="197">
        <f>IF(N130="sníž. přenesená",J130,0)</f>
        <v>0</v>
      </c>
      <c r="BI130" s="197">
        <f>IF(N130="nulová",J130,0)</f>
        <v>0</v>
      </c>
      <c r="BJ130" s="17" t="s">
        <v>86</v>
      </c>
      <c r="BK130" s="197">
        <f>ROUND(I130*H130,2)</f>
        <v>0</v>
      </c>
      <c r="BL130" s="17" t="s">
        <v>187</v>
      </c>
      <c r="BM130" s="196" t="s">
        <v>776</v>
      </c>
    </row>
    <row r="131" spans="1:65" s="2" customFormat="1" ht="224.25">
      <c r="A131" s="34"/>
      <c r="B131" s="35"/>
      <c r="C131" s="36"/>
      <c r="D131" s="198" t="s">
        <v>189</v>
      </c>
      <c r="E131" s="36"/>
      <c r="F131" s="199" t="s">
        <v>581</v>
      </c>
      <c r="G131" s="36"/>
      <c r="H131" s="36"/>
      <c r="I131" s="200"/>
      <c r="J131" s="36"/>
      <c r="K131" s="36"/>
      <c r="L131" s="39"/>
      <c r="M131" s="201"/>
      <c r="N131" s="202"/>
      <c r="O131" s="71"/>
      <c r="P131" s="71"/>
      <c r="Q131" s="71"/>
      <c r="R131" s="71"/>
      <c r="S131" s="71"/>
      <c r="T131" s="72"/>
      <c r="U131" s="34"/>
      <c r="V131" s="34"/>
      <c r="W131" s="34"/>
      <c r="X131" s="34"/>
      <c r="Y131" s="34"/>
      <c r="Z131" s="34"/>
      <c r="AA131" s="34"/>
      <c r="AB131" s="34"/>
      <c r="AC131" s="34"/>
      <c r="AD131" s="34"/>
      <c r="AE131" s="34"/>
      <c r="AT131" s="17" t="s">
        <v>189</v>
      </c>
      <c r="AU131" s="17" t="s">
        <v>86</v>
      </c>
    </row>
    <row r="132" spans="1:65" s="12" customFormat="1" ht="22.5">
      <c r="B132" s="203"/>
      <c r="C132" s="204"/>
      <c r="D132" s="198" t="s">
        <v>191</v>
      </c>
      <c r="E132" s="205" t="s">
        <v>1</v>
      </c>
      <c r="F132" s="206" t="s">
        <v>582</v>
      </c>
      <c r="G132" s="204"/>
      <c r="H132" s="205" t="s">
        <v>1</v>
      </c>
      <c r="I132" s="207"/>
      <c r="J132" s="204"/>
      <c r="K132" s="204"/>
      <c r="L132" s="208"/>
      <c r="M132" s="209"/>
      <c r="N132" s="210"/>
      <c r="O132" s="210"/>
      <c r="P132" s="210"/>
      <c r="Q132" s="210"/>
      <c r="R132" s="210"/>
      <c r="S132" s="210"/>
      <c r="T132" s="211"/>
      <c r="AT132" s="212" t="s">
        <v>191</v>
      </c>
      <c r="AU132" s="212" t="s">
        <v>86</v>
      </c>
      <c r="AV132" s="12" t="s">
        <v>86</v>
      </c>
      <c r="AW132" s="12" t="s">
        <v>33</v>
      </c>
      <c r="AX132" s="12" t="s">
        <v>79</v>
      </c>
      <c r="AY132" s="212" t="s">
        <v>182</v>
      </c>
    </row>
    <row r="133" spans="1:65" s="13" customFormat="1" ht="11.25">
      <c r="B133" s="213"/>
      <c r="C133" s="214"/>
      <c r="D133" s="198" t="s">
        <v>191</v>
      </c>
      <c r="E133" s="215" t="s">
        <v>1</v>
      </c>
      <c r="F133" s="216" t="s">
        <v>777</v>
      </c>
      <c r="G133" s="214"/>
      <c r="H133" s="217">
        <v>630</v>
      </c>
      <c r="I133" s="218"/>
      <c r="J133" s="214"/>
      <c r="K133" s="214"/>
      <c r="L133" s="219"/>
      <c r="M133" s="220"/>
      <c r="N133" s="221"/>
      <c r="O133" s="221"/>
      <c r="P133" s="221"/>
      <c r="Q133" s="221"/>
      <c r="R133" s="221"/>
      <c r="S133" s="221"/>
      <c r="T133" s="222"/>
      <c r="AT133" s="223" t="s">
        <v>191</v>
      </c>
      <c r="AU133" s="223" t="s">
        <v>86</v>
      </c>
      <c r="AV133" s="13" t="s">
        <v>88</v>
      </c>
      <c r="AW133" s="13" t="s">
        <v>33</v>
      </c>
      <c r="AX133" s="13" t="s">
        <v>86</v>
      </c>
      <c r="AY133" s="223" t="s">
        <v>182</v>
      </c>
    </row>
    <row r="134" spans="1:65" s="2" customFormat="1" ht="49.15" customHeight="1">
      <c r="A134" s="34"/>
      <c r="B134" s="35"/>
      <c r="C134" s="185" t="s">
        <v>88</v>
      </c>
      <c r="D134" s="185" t="s">
        <v>183</v>
      </c>
      <c r="E134" s="186" t="s">
        <v>184</v>
      </c>
      <c r="F134" s="187" t="s">
        <v>185</v>
      </c>
      <c r="G134" s="188" t="s">
        <v>135</v>
      </c>
      <c r="H134" s="189">
        <v>956.67200000000003</v>
      </c>
      <c r="I134" s="190"/>
      <c r="J134" s="191">
        <f>ROUND(I134*H134,2)</f>
        <v>0</v>
      </c>
      <c r="K134" s="187" t="s">
        <v>186</v>
      </c>
      <c r="L134" s="39"/>
      <c r="M134" s="192" t="s">
        <v>1</v>
      </c>
      <c r="N134" s="193" t="s">
        <v>44</v>
      </c>
      <c r="O134" s="71"/>
      <c r="P134" s="194">
        <f>O134*H134</f>
        <v>0</v>
      </c>
      <c r="Q134" s="194">
        <v>0</v>
      </c>
      <c r="R134" s="194">
        <f>Q134*H134</f>
        <v>0</v>
      </c>
      <c r="S134" s="194">
        <v>0</v>
      </c>
      <c r="T134" s="195">
        <f>S134*H134</f>
        <v>0</v>
      </c>
      <c r="U134" s="34"/>
      <c r="V134" s="34"/>
      <c r="W134" s="34"/>
      <c r="X134" s="34"/>
      <c r="Y134" s="34"/>
      <c r="Z134" s="34"/>
      <c r="AA134" s="34"/>
      <c r="AB134" s="34"/>
      <c r="AC134" s="34"/>
      <c r="AD134" s="34"/>
      <c r="AE134" s="34"/>
      <c r="AR134" s="196" t="s">
        <v>187</v>
      </c>
      <c r="AT134" s="196" t="s">
        <v>183</v>
      </c>
      <c r="AU134" s="196" t="s">
        <v>86</v>
      </c>
      <c r="AY134" s="17" t="s">
        <v>182</v>
      </c>
      <c r="BE134" s="197">
        <f>IF(N134="základní",J134,0)</f>
        <v>0</v>
      </c>
      <c r="BF134" s="197">
        <f>IF(N134="snížená",J134,0)</f>
        <v>0</v>
      </c>
      <c r="BG134" s="197">
        <f>IF(N134="zákl. přenesená",J134,0)</f>
        <v>0</v>
      </c>
      <c r="BH134" s="197">
        <f>IF(N134="sníž. přenesená",J134,0)</f>
        <v>0</v>
      </c>
      <c r="BI134" s="197">
        <f>IF(N134="nulová",J134,0)</f>
        <v>0</v>
      </c>
      <c r="BJ134" s="17" t="s">
        <v>86</v>
      </c>
      <c r="BK134" s="197">
        <f>ROUND(I134*H134,2)</f>
        <v>0</v>
      </c>
      <c r="BL134" s="17" t="s">
        <v>187</v>
      </c>
      <c r="BM134" s="196" t="s">
        <v>778</v>
      </c>
    </row>
    <row r="135" spans="1:65" s="2" customFormat="1" ht="48.75">
      <c r="A135" s="34"/>
      <c r="B135" s="35"/>
      <c r="C135" s="36"/>
      <c r="D135" s="198" t="s">
        <v>189</v>
      </c>
      <c r="E135" s="36"/>
      <c r="F135" s="199" t="s">
        <v>190</v>
      </c>
      <c r="G135" s="36"/>
      <c r="H135" s="36"/>
      <c r="I135" s="200"/>
      <c r="J135" s="36"/>
      <c r="K135" s="36"/>
      <c r="L135" s="39"/>
      <c r="M135" s="201"/>
      <c r="N135" s="202"/>
      <c r="O135" s="71"/>
      <c r="P135" s="71"/>
      <c r="Q135" s="71"/>
      <c r="R135" s="71"/>
      <c r="S135" s="71"/>
      <c r="T135" s="72"/>
      <c r="U135" s="34"/>
      <c r="V135" s="34"/>
      <c r="W135" s="34"/>
      <c r="X135" s="34"/>
      <c r="Y135" s="34"/>
      <c r="Z135" s="34"/>
      <c r="AA135" s="34"/>
      <c r="AB135" s="34"/>
      <c r="AC135" s="34"/>
      <c r="AD135" s="34"/>
      <c r="AE135" s="34"/>
      <c r="AT135" s="17" t="s">
        <v>189</v>
      </c>
      <c r="AU135" s="17" t="s">
        <v>86</v>
      </c>
    </row>
    <row r="136" spans="1:65" s="12" customFormat="1" ht="11.25">
      <c r="B136" s="203"/>
      <c r="C136" s="204"/>
      <c r="D136" s="198" t="s">
        <v>191</v>
      </c>
      <c r="E136" s="205" t="s">
        <v>1</v>
      </c>
      <c r="F136" s="206" t="s">
        <v>192</v>
      </c>
      <c r="G136" s="204"/>
      <c r="H136" s="205" t="s">
        <v>1</v>
      </c>
      <c r="I136" s="207"/>
      <c r="J136" s="204"/>
      <c r="K136" s="204"/>
      <c r="L136" s="208"/>
      <c r="M136" s="209"/>
      <c r="N136" s="210"/>
      <c r="O136" s="210"/>
      <c r="P136" s="210"/>
      <c r="Q136" s="210"/>
      <c r="R136" s="210"/>
      <c r="S136" s="210"/>
      <c r="T136" s="211"/>
      <c r="AT136" s="212" t="s">
        <v>191</v>
      </c>
      <c r="AU136" s="212" t="s">
        <v>86</v>
      </c>
      <c r="AV136" s="12" t="s">
        <v>86</v>
      </c>
      <c r="AW136" s="12" t="s">
        <v>33</v>
      </c>
      <c r="AX136" s="12" t="s">
        <v>79</v>
      </c>
      <c r="AY136" s="212" t="s">
        <v>182</v>
      </c>
    </row>
    <row r="137" spans="1:65" s="12" customFormat="1" ht="22.5">
      <c r="B137" s="203"/>
      <c r="C137" s="204"/>
      <c r="D137" s="198" t="s">
        <v>191</v>
      </c>
      <c r="E137" s="205" t="s">
        <v>1</v>
      </c>
      <c r="F137" s="206" t="s">
        <v>193</v>
      </c>
      <c r="G137" s="204"/>
      <c r="H137" s="205" t="s">
        <v>1</v>
      </c>
      <c r="I137" s="207"/>
      <c r="J137" s="204"/>
      <c r="K137" s="204"/>
      <c r="L137" s="208"/>
      <c r="M137" s="209"/>
      <c r="N137" s="210"/>
      <c r="O137" s="210"/>
      <c r="P137" s="210"/>
      <c r="Q137" s="210"/>
      <c r="R137" s="210"/>
      <c r="S137" s="210"/>
      <c r="T137" s="211"/>
      <c r="AT137" s="212" t="s">
        <v>191</v>
      </c>
      <c r="AU137" s="212" t="s">
        <v>86</v>
      </c>
      <c r="AV137" s="12" t="s">
        <v>86</v>
      </c>
      <c r="AW137" s="12" t="s">
        <v>33</v>
      </c>
      <c r="AX137" s="12" t="s">
        <v>79</v>
      </c>
      <c r="AY137" s="212" t="s">
        <v>182</v>
      </c>
    </row>
    <row r="138" spans="1:65" s="12" customFormat="1" ht="11.25">
      <c r="B138" s="203"/>
      <c r="C138" s="204"/>
      <c r="D138" s="198" t="s">
        <v>191</v>
      </c>
      <c r="E138" s="205" t="s">
        <v>1</v>
      </c>
      <c r="F138" s="206" t="s">
        <v>779</v>
      </c>
      <c r="G138" s="204"/>
      <c r="H138" s="205" t="s">
        <v>1</v>
      </c>
      <c r="I138" s="207"/>
      <c r="J138" s="204"/>
      <c r="K138" s="204"/>
      <c r="L138" s="208"/>
      <c r="M138" s="209"/>
      <c r="N138" s="210"/>
      <c r="O138" s="210"/>
      <c r="P138" s="210"/>
      <c r="Q138" s="210"/>
      <c r="R138" s="210"/>
      <c r="S138" s="210"/>
      <c r="T138" s="211"/>
      <c r="AT138" s="212" t="s">
        <v>191</v>
      </c>
      <c r="AU138" s="212" t="s">
        <v>86</v>
      </c>
      <c r="AV138" s="12" t="s">
        <v>86</v>
      </c>
      <c r="AW138" s="12" t="s">
        <v>33</v>
      </c>
      <c r="AX138" s="12" t="s">
        <v>79</v>
      </c>
      <c r="AY138" s="212" t="s">
        <v>182</v>
      </c>
    </row>
    <row r="139" spans="1:65" s="12" customFormat="1" ht="11.25">
      <c r="B139" s="203"/>
      <c r="C139" s="204"/>
      <c r="D139" s="198" t="s">
        <v>191</v>
      </c>
      <c r="E139" s="205" t="s">
        <v>1</v>
      </c>
      <c r="F139" s="206" t="s">
        <v>780</v>
      </c>
      <c r="G139" s="204"/>
      <c r="H139" s="205" t="s">
        <v>1</v>
      </c>
      <c r="I139" s="207"/>
      <c r="J139" s="204"/>
      <c r="K139" s="204"/>
      <c r="L139" s="208"/>
      <c r="M139" s="209"/>
      <c r="N139" s="210"/>
      <c r="O139" s="210"/>
      <c r="P139" s="210"/>
      <c r="Q139" s="210"/>
      <c r="R139" s="210"/>
      <c r="S139" s="210"/>
      <c r="T139" s="211"/>
      <c r="AT139" s="212" t="s">
        <v>191</v>
      </c>
      <c r="AU139" s="212" t="s">
        <v>86</v>
      </c>
      <c r="AV139" s="12" t="s">
        <v>86</v>
      </c>
      <c r="AW139" s="12" t="s">
        <v>33</v>
      </c>
      <c r="AX139" s="12" t="s">
        <v>79</v>
      </c>
      <c r="AY139" s="212" t="s">
        <v>182</v>
      </c>
    </row>
    <row r="140" spans="1:65" s="13" customFormat="1" ht="11.25">
      <c r="B140" s="213"/>
      <c r="C140" s="214"/>
      <c r="D140" s="198" t="s">
        <v>191</v>
      </c>
      <c r="E140" s="215" t="s">
        <v>1</v>
      </c>
      <c r="F140" s="216" t="s">
        <v>781</v>
      </c>
      <c r="G140" s="214"/>
      <c r="H140" s="217">
        <v>13.223000000000001</v>
      </c>
      <c r="I140" s="218"/>
      <c r="J140" s="214"/>
      <c r="K140" s="214"/>
      <c r="L140" s="219"/>
      <c r="M140" s="220"/>
      <c r="N140" s="221"/>
      <c r="O140" s="221"/>
      <c r="P140" s="221"/>
      <c r="Q140" s="221"/>
      <c r="R140" s="221"/>
      <c r="S140" s="221"/>
      <c r="T140" s="222"/>
      <c r="AT140" s="223" t="s">
        <v>191</v>
      </c>
      <c r="AU140" s="223" t="s">
        <v>86</v>
      </c>
      <c r="AV140" s="13" t="s">
        <v>88</v>
      </c>
      <c r="AW140" s="13" t="s">
        <v>33</v>
      </c>
      <c r="AX140" s="13" t="s">
        <v>79</v>
      </c>
      <c r="AY140" s="223" t="s">
        <v>182</v>
      </c>
    </row>
    <row r="141" spans="1:65" s="12" customFormat="1" ht="11.25">
      <c r="B141" s="203"/>
      <c r="C141" s="204"/>
      <c r="D141" s="198" t="s">
        <v>191</v>
      </c>
      <c r="E141" s="205" t="s">
        <v>1</v>
      </c>
      <c r="F141" s="206" t="s">
        <v>782</v>
      </c>
      <c r="G141" s="204"/>
      <c r="H141" s="205" t="s">
        <v>1</v>
      </c>
      <c r="I141" s="207"/>
      <c r="J141" s="204"/>
      <c r="K141" s="204"/>
      <c r="L141" s="208"/>
      <c r="M141" s="209"/>
      <c r="N141" s="210"/>
      <c r="O141" s="210"/>
      <c r="P141" s="210"/>
      <c r="Q141" s="210"/>
      <c r="R141" s="210"/>
      <c r="S141" s="210"/>
      <c r="T141" s="211"/>
      <c r="AT141" s="212" t="s">
        <v>191</v>
      </c>
      <c r="AU141" s="212" t="s">
        <v>86</v>
      </c>
      <c r="AV141" s="12" t="s">
        <v>86</v>
      </c>
      <c r="AW141" s="12" t="s">
        <v>33</v>
      </c>
      <c r="AX141" s="12" t="s">
        <v>79</v>
      </c>
      <c r="AY141" s="212" t="s">
        <v>182</v>
      </c>
    </row>
    <row r="142" spans="1:65" s="13" customFormat="1" ht="11.25">
      <c r="B142" s="213"/>
      <c r="C142" s="214"/>
      <c r="D142" s="198" t="s">
        <v>191</v>
      </c>
      <c r="E142" s="215" t="s">
        <v>1</v>
      </c>
      <c r="F142" s="216" t="s">
        <v>783</v>
      </c>
      <c r="G142" s="214"/>
      <c r="H142" s="217">
        <v>38.613999999999997</v>
      </c>
      <c r="I142" s="218"/>
      <c r="J142" s="214"/>
      <c r="K142" s="214"/>
      <c r="L142" s="219"/>
      <c r="M142" s="220"/>
      <c r="N142" s="221"/>
      <c r="O142" s="221"/>
      <c r="P142" s="221"/>
      <c r="Q142" s="221"/>
      <c r="R142" s="221"/>
      <c r="S142" s="221"/>
      <c r="T142" s="222"/>
      <c r="AT142" s="223" t="s">
        <v>191</v>
      </c>
      <c r="AU142" s="223" t="s">
        <v>86</v>
      </c>
      <c r="AV142" s="13" t="s">
        <v>88</v>
      </c>
      <c r="AW142" s="13" t="s">
        <v>33</v>
      </c>
      <c r="AX142" s="13" t="s">
        <v>79</v>
      </c>
      <c r="AY142" s="223" t="s">
        <v>182</v>
      </c>
    </row>
    <row r="143" spans="1:65" s="12" customFormat="1" ht="11.25">
      <c r="B143" s="203"/>
      <c r="C143" s="204"/>
      <c r="D143" s="198" t="s">
        <v>191</v>
      </c>
      <c r="E143" s="205" t="s">
        <v>1</v>
      </c>
      <c r="F143" s="206" t="s">
        <v>199</v>
      </c>
      <c r="G143" s="204"/>
      <c r="H143" s="205" t="s">
        <v>1</v>
      </c>
      <c r="I143" s="207"/>
      <c r="J143" s="204"/>
      <c r="K143" s="204"/>
      <c r="L143" s="208"/>
      <c r="M143" s="209"/>
      <c r="N143" s="210"/>
      <c r="O143" s="210"/>
      <c r="P143" s="210"/>
      <c r="Q143" s="210"/>
      <c r="R143" s="210"/>
      <c r="S143" s="210"/>
      <c r="T143" s="211"/>
      <c r="AT143" s="212" t="s">
        <v>191</v>
      </c>
      <c r="AU143" s="212" t="s">
        <v>86</v>
      </c>
      <c r="AV143" s="12" t="s">
        <v>86</v>
      </c>
      <c r="AW143" s="12" t="s">
        <v>33</v>
      </c>
      <c r="AX143" s="12" t="s">
        <v>79</v>
      </c>
      <c r="AY143" s="212" t="s">
        <v>182</v>
      </c>
    </row>
    <row r="144" spans="1:65" s="13" customFormat="1" ht="11.25">
      <c r="B144" s="213"/>
      <c r="C144" s="214"/>
      <c r="D144" s="198" t="s">
        <v>191</v>
      </c>
      <c r="E144" s="215" t="s">
        <v>1</v>
      </c>
      <c r="F144" s="216" t="s">
        <v>784</v>
      </c>
      <c r="G144" s="214"/>
      <c r="H144" s="217">
        <v>50.875999999999998</v>
      </c>
      <c r="I144" s="218"/>
      <c r="J144" s="214"/>
      <c r="K144" s="214"/>
      <c r="L144" s="219"/>
      <c r="M144" s="220"/>
      <c r="N144" s="221"/>
      <c r="O144" s="221"/>
      <c r="P144" s="221"/>
      <c r="Q144" s="221"/>
      <c r="R144" s="221"/>
      <c r="S144" s="221"/>
      <c r="T144" s="222"/>
      <c r="AT144" s="223" t="s">
        <v>191</v>
      </c>
      <c r="AU144" s="223" t="s">
        <v>86</v>
      </c>
      <c r="AV144" s="13" t="s">
        <v>88</v>
      </c>
      <c r="AW144" s="13" t="s">
        <v>33</v>
      </c>
      <c r="AX144" s="13" t="s">
        <v>79</v>
      </c>
      <c r="AY144" s="223" t="s">
        <v>182</v>
      </c>
    </row>
    <row r="145" spans="2:51" s="12" customFormat="1" ht="11.25">
      <c r="B145" s="203"/>
      <c r="C145" s="204"/>
      <c r="D145" s="198" t="s">
        <v>191</v>
      </c>
      <c r="E145" s="205" t="s">
        <v>1</v>
      </c>
      <c r="F145" s="206" t="s">
        <v>785</v>
      </c>
      <c r="G145" s="204"/>
      <c r="H145" s="205" t="s">
        <v>1</v>
      </c>
      <c r="I145" s="207"/>
      <c r="J145" s="204"/>
      <c r="K145" s="204"/>
      <c r="L145" s="208"/>
      <c r="M145" s="209"/>
      <c r="N145" s="210"/>
      <c r="O145" s="210"/>
      <c r="P145" s="210"/>
      <c r="Q145" s="210"/>
      <c r="R145" s="210"/>
      <c r="S145" s="210"/>
      <c r="T145" s="211"/>
      <c r="AT145" s="212" t="s">
        <v>191</v>
      </c>
      <c r="AU145" s="212" t="s">
        <v>86</v>
      </c>
      <c r="AV145" s="12" t="s">
        <v>86</v>
      </c>
      <c r="AW145" s="12" t="s">
        <v>33</v>
      </c>
      <c r="AX145" s="12" t="s">
        <v>79</v>
      </c>
      <c r="AY145" s="212" t="s">
        <v>182</v>
      </c>
    </row>
    <row r="146" spans="2:51" s="12" customFormat="1" ht="11.25">
      <c r="B146" s="203"/>
      <c r="C146" s="204"/>
      <c r="D146" s="198" t="s">
        <v>191</v>
      </c>
      <c r="E146" s="205" t="s">
        <v>1</v>
      </c>
      <c r="F146" s="206" t="s">
        <v>786</v>
      </c>
      <c r="G146" s="204"/>
      <c r="H146" s="205" t="s">
        <v>1</v>
      </c>
      <c r="I146" s="207"/>
      <c r="J146" s="204"/>
      <c r="K146" s="204"/>
      <c r="L146" s="208"/>
      <c r="M146" s="209"/>
      <c r="N146" s="210"/>
      <c r="O146" s="210"/>
      <c r="P146" s="210"/>
      <c r="Q146" s="210"/>
      <c r="R146" s="210"/>
      <c r="S146" s="210"/>
      <c r="T146" s="211"/>
      <c r="AT146" s="212" t="s">
        <v>191</v>
      </c>
      <c r="AU146" s="212" t="s">
        <v>86</v>
      </c>
      <c r="AV146" s="12" t="s">
        <v>86</v>
      </c>
      <c r="AW146" s="12" t="s">
        <v>33</v>
      </c>
      <c r="AX146" s="12" t="s">
        <v>79</v>
      </c>
      <c r="AY146" s="212" t="s">
        <v>182</v>
      </c>
    </row>
    <row r="147" spans="2:51" s="13" customFormat="1" ht="11.25">
      <c r="B147" s="213"/>
      <c r="C147" s="214"/>
      <c r="D147" s="198" t="s">
        <v>191</v>
      </c>
      <c r="E147" s="215" t="s">
        <v>1</v>
      </c>
      <c r="F147" s="216" t="s">
        <v>787</v>
      </c>
      <c r="G147" s="214"/>
      <c r="H147" s="217">
        <v>73.456000000000003</v>
      </c>
      <c r="I147" s="218"/>
      <c r="J147" s="214"/>
      <c r="K147" s="214"/>
      <c r="L147" s="219"/>
      <c r="M147" s="220"/>
      <c r="N147" s="221"/>
      <c r="O147" s="221"/>
      <c r="P147" s="221"/>
      <c r="Q147" s="221"/>
      <c r="R147" s="221"/>
      <c r="S147" s="221"/>
      <c r="T147" s="222"/>
      <c r="AT147" s="223" t="s">
        <v>191</v>
      </c>
      <c r="AU147" s="223" t="s">
        <v>86</v>
      </c>
      <c r="AV147" s="13" t="s">
        <v>88</v>
      </c>
      <c r="AW147" s="13" t="s">
        <v>33</v>
      </c>
      <c r="AX147" s="13" t="s">
        <v>79</v>
      </c>
      <c r="AY147" s="223" t="s">
        <v>182</v>
      </c>
    </row>
    <row r="148" spans="2:51" s="12" customFormat="1" ht="11.25">
      <c r="B148" s="203"/>
      <c r="C148" s="204"/>
      <c r="D148" s="198" t="s">
        <v>191</v>
      </c>
      <c r="E148" s="205" t="s">
        <v>1</v>
      </c>
      <c r="F148" s="206" t="s">
        <v>203</v>
      </c>
      <c r="G148" s="204"/>
      <c r="H148" s="205" t="s">
        <v>1</v>
      </c>
      <c r="I148" s="207"/>
      <c r="J148" s="204"/>
      <c r="K148" s="204"/>
      <c r="L148" s="208"/>
      <c r="M148" s="209"/>
      <c r="N148" s="210"/>
      <c r="O148" s="210"/>
      <c r="P148" s="210"/>
      <c r="Q148" s="210"/>
      <c r="R148" s="210"/>
      <c r="S148" s="210"/>
      <c r="T148" s="211"/>
      <c r="AT148" s="212" t="s">
        <v>191</v>
      </c>
      <c r="AU148" s="212" t="s">
        <v>86</v>
      </c>
      <c r="AV148" s="12" t="s">
        <v>86</v>
      </c>
      <c r="AW148" s="12" t="s">
        <v>33</v>
      </c>
      <c r="AX148" s="12" t="s">
        <v>79</v>
      </c>
      <c r="AY148" s="212" t="s">
        <v>182</v>
      </c>
    </row>
    <row r="149" spans="2:51" s="13" customFormat="1" ht="11.25">
      <c r="B149" s="213"/>
      <c r="C149" s="214"/>
      <c r="D149" s="198" t="s">
        <v>191</v>
      </c>
      <c r="E149" s="215" t="s">
        <v>1</v>
      </c>
      <c r="F149" s="216" t="s">
        <v>788</v>
      </c>
      <c r="G149" s="214"/>
      <c r="H149" s="217">
        <v>45.712000000000003</v>
      </c>
      <c r="I149" s="218"/>
      <c r="J149" s="214"/>
      <c r="K149" s="214"/>
      <c r="L149" s="219"/>
      <c r="M149" s="220"/>
      <c r="N149" s="221"/>
      <c r="O149" s="221"/>
      <c r="P149" s="221"/>
      <c r="Q149" s="221"/>
      <c r="R149" s="221"/>
      <c r="S149" s="221"/>
      <c r="T149" s="222"/>
      <c r="AT149" s="223" t="s">
        <v>191</v>
      </c>
      <c r="AU149" s="223" t="s">
        <v>86</v>
      </c>
      <c r="AV149" s="13" t="s">
        <v>88</v>
      </c>
      <c r="AW149" s="13" t="s">
        <v>33</v>
      </c>
      <c r="AX149" s="13" t="s">
        <v>79</v>
      </c>
      <c r="AY149" s="223" t="s">
        <v>182</v>
      </c>
    </row>
    <row r="150" spans="2:51" s="12" customFormat="1" ht="11.25">
      <c r="B150" s="203"/>
      <c r="C150" s="204"/>
      <c r="D150" s="198" t="s">
        <v>191</v>
      </c>
      <c r="E150" s="205" t="s">
        <v>1</v>
      </c>
      <c r="F150" s="206" t="s">
        <v>789</v>
      </c>
      <c r="G150" s="204"/>
      <c r="H150" s="205" t="s">
        <v>1</v>
      </c>
      <c r="I150" s="207"/>
      <c r="J150" s="204"/>
      <c r="K150" s="204"/>
      <c r="L150" s="208"/>
      <c r="M150" s="209"/>
      <c r="N150" s="210"/>
      <c r="O150" s="210"/>
      <c r="P150" s="210"/>
      <c r="Q150" s="210"/>
      <c r="R150" s="210"/>
      <c r="S150" s="210"/>
      <c r="T150" s="211"/>
      <c r="AT150" s="212" t="s">
        <v>191</v>
      </c>
      <c r="AU150" s="212" t="s">
        <v>86</v>
      </c>
      <c r="AV150" s="12" t="s">
        <v>86</v>
      </c>
      <c r="AW150" s="12" t="s">
        <v>33</v>
      </c>
      <c r="AX150" s="12" t="s">
        <v>79</v>
      </c>
      <c r="AY150" s="212" t="s">
        <v>182</v>
      </c>
    </row>
    <row r="151" spans="2:51" s="13" customFormat="1" ht="11.25">
      <c r="B151" s="213"/>
      <c r="C151" s="214"/>
      <c r="D151" s="198" t="s">
        <v>191</v>
      </c>
      <c r="E151" s="215" t="s">
        <v>1</v>
      </c>
      <c r="F151" s="216" t="s">
        <v>790</v>
      </c>
      <c r="G151" s="214"/>
      <c r="H151" s="217">
        <v>45.040999999999997</v>
      </c>
      <c r="I151" s="218"/>
      <c r="J151" s="214"/>
      <c r="K151" s="214"/>
      <c r="L151" s="219"/>
      <c r="M151" s="220"/>
      <c r="N151" s="221"/>
      <c r="O151" s="221"/>
      <c r="P151" s="221"/>
      <c r="Q151" s="221"/>
      <c r="R151" s="221"/>
      <c r="S151" s="221"/>
      <c r="T151" s="222"/>
      <c r="AT151" s="223" t="s">
        <v>191</v>
      </c>
      <c r="AU151" s="223" t="s">
        <v>86</v>
      </c>
      <c r="AV151" s="13" t="s">
        <v>88</v>
      </c>
      <c r="AW151" s="13" t="s">
        <v>33</v>
      </c>
      <c r="AX151" s="13" t="s">
        <v>79</v>
      </c>
      <c r="AY151" s="223" t="s">
        <v>182</v>
      </c>
    </row>
    <row r="152" spans="2:51" s="12" customFormat="1" ht="11.25">
      <c r="B152" s="203"/>
      <c r="C152" s="204"/>
      <c r="D152" s="198" t="s">
        <v>191</v>
      </c>
      <c r="E152" s="205" t="s">
        <v>1</v>
      </c>
      <c r="F152" s="206" t="s">
        <v>791</v>
      </c>
      <c r="G152" s="204"/>
      <c r="H152" s="205" t="s">
        <v>1</v>
      </c>
      <c r="I152" s="207"/>
      <c r="J152" s="204"/>
      <c r="K152" s="204"/>
      <c r="L152" s="208"/>
      <c r="M152" s="209"/>
      <c r="N152" s="210"/>
      <c r="O152" s="210"/>
      <c r="P152" s="210"/>
      <c r="Q152" s="210"/>
      <c r="R152" s="210"/>
      <c r="S152" s="210"/>
      <c r="T152" s="211"/>
      <c r="AT152" s="212" t="s">
        <v>191</v>
      </c>
      <c r="AU152" s="212" t="s">
        <v>86</v>
      </c>
      <c r="AV152" s="12" t="s">
        <v>86</v>
      </c>
      <c r="AW152" s="12" t="s">
        <v>33</v>
      </c>
      <c r="AX152" s="12" t="s">
        <v>79</v>
      </c>
      <c r="AY152" s="212" t="s">
        <v>182</v>
      </c>
    </row>
    <row r="153" spans="2:51" s="12" customFormat="1" ht="11.25">
      <c r="B153" s="203"/>
      <c r="C153" s="204"/>
      <c r="D153" s="198" t="s">
        <v>191</v>
      </c>
      <c r="E153" s="205" t="s">
        <v>1</v>
      </c>
      <c r="F153" s="206" t="s">
        <v>792</v>
      </c>
      <c r="G153" s="204"/>
      <c r="H153" s="205" t="s">
        <v>1</v>
      </c>
      <c r="I153" s="207"/>
      <c r="J153" s="204"/>
      <c r="K153" s="204"/>
      <c r="L153" s="208"/>
      <c r="M153" s="209"/>
      <c r="N153" s="210"/>
      <c r="O153" s="210"/>
      <c r="P153" s="210"/>
      <c r="Q153" s="210"/>
      <c r="R153" s="210"/>
      <c r="S153" s="210"/>
      <c r="T153" s="211"/>
      <c r="AT153" s="212" t="s">
        <v>191</v>
      </c>
      <c r="AU153" s="212" t="s">
        <v>86</v>
      </c>
      <c r="AV153" s="12" t="s">
        <v>86</v>
      </c>
      <c r="AW153" s="12" t="s">
        <v>33</v>
      </c>
      <c r="AX153" s="12" t="s">
        <v>79</v>
      </c>
      <c r="AY153" s="212" t="s">
        <v>182</v>
      </c>
    </row>
    <row r="154" spans="2:51" s="13" customFormat="1" ht="11.25">
      <c r="B154" s="213"/>
      <c r="C154" s="214"/>
      <c r="D154" s="198" t="s">
        <v>191</v>
      </c>
      <c r="E154" s="215" t="s">
        <v>1</v>
      </c>
      <c r="F154" s="216" t="s">
        <v>793</v>
      </c>
      <c r="G154" s="214"/>
      <c r="H154" s="217">
        <v>65.039000000000001</v>
      </c>
      <c r="I154" s="218"/>
      <c r="J154" s="214"/>
      <c r="K154" s="214"/>
      <c r="L154" s="219"/>
      <c r="M154" s="220"/>
      <c r="N154" s="221"/>
      <c r="O154" s="221"/>
      <c r="P154" s="221"/>
      <c r="Q154" s="221"/>
      <c r="R154" s="221"/>
      <c r="S154" s="221"/>
      <c r="T154" s="222"/>
      <c r="AT154" s="223" t="s">
        <v>191</v>
      </c>
      <c r="AU154" s="223" t="s">
        <v>86</v>
      </c>
      <c r="AV154" s="13" t="s">
        <v>88</v>
      </c>
      <c r="AW154" s="13" t="s">
        <v>33</v>
      </c>
      <c r="AX154" s="13" t="s">
        <v>79</v>
      </c>
      <c r="AY154" s="223" t="s">
        <v>182</v>
      </c>
    </row>
    <row r="155" spans="2:51" s="12" customFormat="1" ht="11.25">
      <c r="B155" s="203"/>
      <c r="C155" s="204"/>
      <c r="D155" s="198" t="s">
        <v>191</v>
      </c>
      <c r="E155" s="205" t="s">
        <v>1</v>
      </c>
      <c r="F155" s="206" t="s">
        <v>244</v>
      </c>
      <c r="G155" s="204"/>
      <c r="H155" s="205" t="s">
        <v>1</v>
      </c>
      <c r="I155" s="207"/>
      <c r="J155" s="204"/>
      <c r="K155" s="204"/>
      <c r="L155" s="208"/>
      <c r="M155" s="209"/>
      <c r="N155" s="210"/>
      <c r="O155" s="210"/>
      <c r="P155" s="210"/>
      <c r="Q155" s="210"/>
      <c r="R155" s="210"/>
      <c r="S155" s="210"/>
      <c r="T155" s="211"/>
      <c r="AT155" s="212" t="s">
        <v>191</v>
      </c>
      <c r="AU155" s="212" t="s">
        <v>86</v>
      </c>
      <c r="AV155" s="12" t="s">
        <v>86</v>
      </c>
      <c r="AW155" s="12" t="s">
        <v>33</v>
      </c>
      <c r="AX155" s="12" t="s">
        <v>79</v>
      </c>
      <c r="AY155" s="212" t="s">
        <v>182</v>
      </c>
    </row>
    <row r="156" spans="2:51" s="13" customFormat="1" ht="11.25">
      <c r="B156" s="213"/>
      <c r="C156" s="214"/>
      <c r="D156" s="198" t="s">
        <v>191</v>
      </c>
      <c r="E156" s="215" t="s">
        <v>1</v>
      </c>
      <c r="F156" s="216" t="s">
        <v>794</v>
      </c>
      <c r="G156" s="214"/>
      <c r="H156" s="217">
        <v>47.024999999999999</v>
      </c>
      <c r="I156" s="218"/>
      <c r="J156" s="214"/>
      <c r="K156" s="214"/>
      <c r="L156" s="219"/>
      <c r="M156" s="220"/>
      <c r="N156" s="221"/>
      <c r="O156" s="221"/>
      <c r="P156" s="221"/>
      <c r="Q156" s="221"/>
      <c r="R156" s="221"/>
      <c r="S156" s="221"/>
      <c r="T156" s="222"/>
      <c r="AT156" s="223" t="s">
        <v>191</v>
      </c>
      <c r="AU156" s="223" t="s">
        <v>86</v>
      </c>
      <c r="AV156" s="13" t="s">
        <v>88</v>
      </c>
      <c r="AW156" s="13" t="s">
        <v>33</v>
      </c>
      <c r="AX156" s="13" t="s">
        <v>79</v>
      </c>
      <c r="AY156" s="223" t="s">
        <v>182</v>
      </c>
    </row>
    <row r="157" spans="2:51" s="12" customFormat="1" ht="11.25">
      <c r="B157" s="203"/>
      <c r="C157" s="204"/>
      <c r="D157" s="198" t="s">
        <v>191</v>
      </c>
      <c r="E157" s="205" t="s">
        <v>1</v>
      </c>
      <c r="F157" s="206" t="s">
        <v>795</v>
      </c>
      <c r="G157" s="204"/>
      <c r="H157" s="205" t="s">
        <v>1</v>
      </c>
      <c r="I157" s="207"/>
      <c r="J157" s="204"/>
      <c r="K157" s="204"/>
      <c r="L157" s="208"/>
      <c r="M157" s="209"/>
      <c r="N157" s="210"/>
      <c r="O157" s="210"/>
      <c r="P157" s="210"/>
      <c r="Q157" s="210"/>
      <c r="R157" s="210"/>
      <c r="S157" s="210"/>
      <c r="T157" s="211"/>
      <c r="AT157" s="212" t="s">
        <v>191</v>
      </c>
      <c r="AU157" s="212" t="s">
        <v>86</v>
      </c>
      <c r="AV157" s="12" t="s">
        <v>86</v>
      </c>
      <c r="AW157" s="12" t="s">
        <v>33</v>
      </c>
      <c r="AX157" s="12" t="s">
        <v>79</v>
      </c>
      <c r="AY157" s="212" t="s">
        <v>182</v>
      </c>
    </row>
    <row r="158" spans="2:51" s="13" customFormat="1" ht="11.25">
      <c r="B158" s="213"/>
      <c r="C158" s="214"/>
      <c r="D158" s="198" t="s">
        <v>191</v>
      </c>
      <c r="E158" s="215" t="s">
        <v>1</v>
      </c>
      <c r="F158" s="216" t="s">
        <v>796</v>
      </c>
      <c r="G158" s="214"/>
      <c r="H158" s="217">
        <v>33.536999999999999</v>
      </c>
      <c r="I158" s="218"/>
      <c r="J158" s="214"/>
      <c r="K158" s="214"/>
      <c r="L158" s="219"/>
      <c r="M158" s="220"/>
      <c r="N158" s="221"/>
      <c r="O158" s="221"/>
      <c r="P158" s="221"/>
      <c r="Q158" s="221"/>
      <c r="R158" s="221"/>
      <c r="S158" s="221"/>
      <c r="T158" s="222"/>
      <c r="AT158" s="223" t="s">
        <v>191</v>
      </c>
      <c r="AU158" s="223" t="s">
        <v>86</v>
      </c>
      <c r="AV158" s="13" t="s">
        <v>88</v>
      </c>
      <c r="AW158" s="13" t="s">
        <v>33</v>
      </c>
      <c r="AX158" s="13" t="s">
        <v>79</v>
      </c>
      <c r="AY158" s="223" t="s">
        <v>182</v>
      </c>
    </row>
    <row r="159" spans="2:51" s="12" customFormat="1" ht="11.25">
      <c r="B159" s="203"/>
      <c r="C159" s="204"/>
      <c r="D159" s="198" t="s">
        <v>191</v>
      </c>
      <c r="E159" s="205" t="s">
        <v>1</v>
      </c>
      <c r="F159" s="206" t="s">
        <v>797</v>
      </c>
      <c r="G159" s="204"/>
      <c r="H159" s="205" t="s">
        <v>1</v>
      </c>
      <c r="I159" s="207"/>
      <c r="J159" s="204"/>
      <c r="K159" s="204"/>
      <c r="L159" s="208"/>
      <c r="M159" s="209"/>
      <c r="N159" s="210"/>
      <c r="O159" s="210"/>
      <c r="P159" s="210"/>
      <c r="Q159" s="210"/>
      <c r="R159" s="210"/>
      <c r="S159" s="210"/>
      <c r="T159" s="211"/>
      <c r="AT159" s="212" t="s">
        <v>191</v>
      </c>
      <c r="AU159" s="212" t="s">
        <v>86</v>
      </c>
      <c r="AV159" s="12" t="s">
        <v>86</v>
      </c>
      <c r="AW159" s="12" t="s">
        <v>33</v>
      </c>
      <c r="AX159" s="12" t="s">
        <v>79</v>
      </c>
      <c r="AY159" s="212" t="s">
        <v>182</v>
      </c>
    </row>
    <row r="160" spans="2:51" s="12" customFormat="1" ht="11.25">
      <c r="B160" s="203"/>
      <c r="C160" s="204"/>
      <c r="D160" s="198" t="s">
        <v>191</v>
      </c>
      <c r="E160" s="205" t="s">
        <v>1</v>
      </c>
      <c r="F160" s="206" t="s">
        <v>798</v>
      </c>
      <c r="G160" s="204"/>
      <c r="H160" s="205" t="s">
        <v>1</v>
      </c>
      <c r="I160" s="207"/>
      <c r="J160" s="204"/>
      <c r="K160" s="204"/>
      <c r="L160" s="208"/>
      <c r="M160" s="209"/>
      <c r="N160" s="210"/>
      <c r="O160" s="210"/>
      <c r="P160" s="210"/>
      <c r="Q160" s="210"/>
      <c r="R160" s="210"/>
      <c r="S160" s="210"/>
      <c r="T160" s="211"/>
      <c r="AT160" s="212" t="s">
        <v>191</v>
      </c>
      <c r="AU160" s="212" t="s">
        <v>86</v>
      </c>
      <c r="AV160" s="12" t="s">
        <v>86</v>
      </c>
      <c r="AW160" s="12" t="s">
        <v>33</v>
      </c>
      <c r="AX160" s="12" t="s">
        <v>79</v>
      </c>
      <c r="AY160" s="212" t="s">
        <v>182</v>
      </c>
    </row>
    <row r="161" spans="2:51" s="13" customFormat="1" ht="11.25">
      <c r="B161" s="213"/>
      <c r="C161" s="214"/>
      <c r="D161" s="198" t="s">
        <v>191</v>
      </c>
      <c r="E161" s="215" t="s">
        <v>1</v>
      </c>
      <c r="F161" s="216" t="s">
        <v>799</v>
      </c>
      <c r="G161" s="214"/>
      <c r="H161" s="217">
        <v>76.563999999999993</v>
      </c>
      <c r="I161" s="218"/>
      <c r="J161" s="214"/>
      <c r="K161" s="214"/>
      <c r="L161" s="219"/>
      <c r="M161" s="220"/>
      <c r="N161" s="221"/>
      <c r="O161" s="221"/>
      <c r="P161" s="221"/>
      <c r="Q161" s="221"/>
      <c r="R161" s="221"/>
      <c r="S161" s="221"/>
      <c r="T161" s="222"/>
      <c r="AT161" s="223" t="s">
        <v>191</v>
      </c>
      <c r="AU161" s="223" t="s">
        <v>86</v>
      </c>
      <c r="AV161" s="13" t="s">
        <v>88</v>
      </c>
      <c r="AW161" s="13" t="s">
        <v>33</v>
      </c>
      <c r="AX161" s="13" t="s">
        <v>79</v>
      </c>
      <c r="AY161" s="223" t="s">
        <v>182</v>
      </c>
    </row>
    <row r="162" spans="2:51" s="12" customFormat="1" ht="11.25">
      <c r="B162" s="203"/>
      <c r="C162" s="204"/>
      <c r="D162" s="198" t="s">
        <v>191</v>
      </c>
      <c r="E162" s="205" t="s">
        <v>1</v>
      </c>
      <c r="F162" s="206" t="s">
        <v>800</v>
      </c>
      <c r="G162" s="204"/>
      <c r="H162" s="205" t="s">
        <v>1</v>
      </c>
      <c r="I162" s="207"/>
      <c r="J162" s="204"/>
      <c r="K162" s="204"/>
      <c r="L162" s="208"/>
      <c r="M162" s="209"/>
      <c r="N162" s="210"/>
      <c r="O162" s="210"/>
      <c r="P162" s="210"/>
      <c r="Q162" s="210"/>
      <c r="R162" s="210"/>
      <c r="S162" s="210"/>
      <c r="T162" s="211"/>
      <c r="AT162" s="212" t="s">
        <v>191</v>
      </c>
      <c r="AU162" s="212" t="s">
        <v>86</v>
      </c>
      <c r="AV162" s="12" t="s">
        <v>86</v>
      </c>
      <c r="AW162" s="12" t="s">
        <v>33</v>
      </c>
      <c r="AX162" s="12" t="s">
        <v>79</v>
      </c>
      <c r="AY162" s="212" t="s">
        <v>182</v>
      </c>
    </row>
    <row r="163" spans="2:51" s="13" customFormat="1" ht="11.25">
      <c r="B163" s="213"/>
      <c r="C163" s="214"/>
      <c r="D163" s="198" t="s">
        <v>191</v>
      </c>
      <c r="E163" s="215" t="s">
        <v>1</v>
      </c>
      <c r="F163" s="216" t="s">
        <v>801</v>
      </c>
      <c r="G163" s="214"/>
      <c r="H163" s="217">
        <v>7.8410000000000002</v>
      </c>
      <c r="I163" s="218"/>
      <c r="J163" s="214"/>
      <c r="K163" s="214"/>
      <c r="L163" s="219"/>
      <c r="M163" s="220"/>
      <c r="N163" s="221"/>
      <c r="O163" s="221"/>
      <c r="P163" s="221"/>
      <c r="Q163" s="221"/>
      <c r="R163" s="221"/>
      <c r="S163" s="221"/>
      <c r="T163" s="222"/>
      <c r="AT163" s="223" t="s">
        <v>191</v>
      </c>
      <c r="AU163" s="223" t="s">
        <v>86</v>
      </c>
      <c r="AV163" s="13" t="s">
        <v>88</v>
      </c>
      <c r="AW163" s="13" t="s">
        <v>33</v>
      </c>
      <c r="AX163" s="13" t="s">
        <v>79</v>
      </c>
      <c r="AY163" s="223" t="s">
        <v>182</v>
      </c>
    </row>
    <row r="164" spans="2:51" s="12" customFormat="1" ht="11.25">
      <c r="B164" s="203"/>
      <c r="C164" s="204"/>
      <c r="D164" s="198" t="s">
        <v>191</v>
      </c>
      <c r="E164" s="205" t="s">
        <v>1</v>
      </c>
      <c r="F164" s="206" t="s">
        <v>802</v>
      </c>
      <c r="G164" s="204"/>
      <c r="H164" s="205" t="s">
        <v>1</v>
      </c>
      <c r="I164" s="207"/>
      <c r="J164" s="204"/>
      <c r="K164" s="204"/>
      <c r="L164" s="208"/>
      <c r="M164" s="209"/>
      <c r="N164" s="210"/>
      <c r="O164" s="210"/>
      <c r="P164" s="210"/>
      <c r="Q164" s="210"/>
      <c r="R164" s="210"/>
      <c r="S164" s="210"/>
      <c r="T164" s="211"/>
      <c r="AT164" s="212" t="s">
        <v>191</v>
      </c>
      <c r="AU164" s="212" t="s">
        <v>86</v>
      </c>
      <c r="AV164" s="12" t="s">
        <v>86</v>
      </c>
      <c r="AW164" s="12" t="s">
        <v>33</v>
      </c>
      <c r="AX164" s="12" t="s">
        <v>79</v>
      </c>
      <c r="AY164" s="212" t="s">
        <v>182</v>
      </c>
    </row>
    <row r="165" spans="2:51" s="13" customFormat="1" ht="11.25">
      <c r="B165" s="213"/>
      <c r="C165" s="214"/>
      <c r="D165" s="198" t="s">
        <v>191</v>
      </c>
      <c r="E165" s="215" t="s">
        <v>1</v>
      </c>
      <c r="F165" s="216" t="s">
        <v>803</v>
      </c>
      <c r="G165" s="214"/>
      <c r="H165" s="217">
        <v>3.4809999999999999</v>
      </c>
      <c r="I165" s="218"/>
      <c r="J165" s="214"/>
      <c r="K165" s="214"/>
      <c r="L165" s="219"/>
      <c r="M165" s="220"/>
      <c r="N165" s="221"/>
      <c r="O165" s="221"/>
      <c r="P165" s="221"/>
      <c r="Q165" s="221"/>
      <c r="R165" s="221"/>
      <c r="S165" s="221"/>
      <c r="T165" s="222"/>
      <c r="AT165" s="223" t="s">
        <v>191</v>
      </c>
      <c r="AU165" s="223" t="s">
        <v>86</v>
      </c>
      <c r="AV165" s="13" t="s">
        <v>88</v>
      </c>
      <c r="AW165" s="13" t="s">
        <v>33</v>
      </c>
      <c r="AX165" s="13" t="s">
        <v>79</v>
      </c>
      <c r="AY165" s="223" t="s">
        <v>182</v>
      </c>
    </row>
    <row r="166" spans="2:51" s="12" customFormat="1" ht="11.25">
      <c r="B166" s="203"/>
      <c r="C166" s="204"/>
      <c r="D166" s="198" t="s">
        <v>191</v>
      </c>
      <c r="E166" s="205" t="s">
        <v>1</v>
      </c>
      <c r="F166" s="206" t="s">
        <v>804</v>
      </c>
      <c r="G166" s="204"/>
      <c r="H166" s="205" t="s">
        <v>1</v>
      </c>
      <c r="I166" s="207"/>
      <c r="J166" s="204"/>
      <c r="K166" s="204"/>
      <c r="L166" s="208"/>
      <c r="M166" s="209"/>
      <c r="N166" s="210"/>
      <c r="O166" s="210"/>
      <c r="P166" s="210"/>
      <c r="Q166" s="210"/>
      <c r="R166" s="210"/>
      <c r="S166" s="210"/>
      <c r="T166" s="211"/>
      <c r="AT166" s="212" t="s">
        <v>191</v>
      </c>
      <c r="AU166" s="212" t="s">
        <v>86</v>
      </c>
      <c r="AV166" s="12" t="s">
        <v>86</v>
      </c>
      <c r="AW166" s="12" t="s">
        <v>33</v>
      </c>
      <c r="AX166" s="12" t="s">
        <v>79</v>
      </c>
      <c r="AY166" s="212" t="s">
        <v>182</v>
      </c>
    </row>
    <row r="167" spans="2:51" s="13" customFormat="1" ht="11.25">
      <c r="B167" s="213"/>
      <c r="C167" s="214"/>
      <c r="D167" s="198" t="s">
        <v>191</v>
      </c>
      <c r="E167" s="215" t="s">
        <v>1</v>
      </c>
      <c r="F167" s="216" t="s">
        <v>805</v>
      </c>
      <c r="G167" s="214"/>
      <c r="H167" s="217">
        <v>62.35</v>
      </c>
      <c r="I167" s="218"/>
      <c r="J167" s="214"/>
      <c r="K167" s="214"/>
      <c r="L167" s="219"/>
      <c r="M167" s="220"/>
      <c r="N167" s="221"/>
      <c r="O167" s="221"/>
      <c r="P167" s="221"/>
      <c r="Q167" s="221"/>
      <c r="R167" s="221"/>
      <c r="S167" s="221"/>
      <c r="T167" s="222"/>
      <c r="AT167" s="223" t="s">
        <v>191</v>
      </c>
      <c r="AU167" s="223" t="s">
        <v>86</v>
      </c>
      <c r="AV167" s="13" t="s">
        <v>88</v>
      </c>
      <c r="AW167" s="13" t="s">
        <v>33</v>
      </c>
      <c r="AX167" s="13" t="s">
        <v>79</v>
      </c>
      <c r="AY167" s="223" t="s">
        <v>182</v>
      </c>
    </row>
    <row r="168" spans="2:51" s="12" customFormat="1" ht="11.25">
      <c r="B168" s="203"/>
      <c r="C168" s="204"/>
      <c r="D168" s="198" t="s">
        <v>191</v>
      </c>
      <c r="E168" s="205" t="s">
        <v>1</v>
      </c>
      <c r="F168" s="206" t="s">
        <v>258</v>
      </c>
      <c r="G168" s="204"/>
      <c r="H168" s="205" t="s">
        <v>1</v>
      </c>
      <c r="I168" s="207"/>
      <c r="J168" s="204"/>
      <c r="K168" s="204"/>
      <c r="L168" s="208"/>
      <c r="M168" s="209"/>
      <c r="N168" s="210"/>
      <c r="O168" s="210"/>
      <c r="P168" s="210"/>
      <c r="Q168" s="210"/>
      <c r="R168" s="210"/>
      <c r="S168" s="210"/>
      <c r="T168" s="211"/>
      <c r="AT168" s="212" t="s">
        <v>191</v>
      </c>
      <c r="AU168" s="212" t="s">
        <v>86</v>
      </c>
      <c r="AV168" s="12" t="s">
        <v>86</v>
      </c>
      <c r="AW168" s="12" t="s">
        <v>33</v>
      </c>
      <c r="AX168" s="12" t="s">
        <v>79</v>
      </c>
      <c r="AY168" s="212" t="s">
        <v>182</v>
      </c>
    </row>
    <row r="169" spans="2:51" s="13" customFormat="1" ht="11.25">
      <c r="B169" s="213"/>
      <c r="C169" s="214"/>
      <c r="D169" s="198" t="s">
        <v>191</v>
      </c>
      <c r="E169" s="215" t="s">
        <v>1</v>
      </c>
      <c r="F169" s="216" t="s">
        <v>806</v>
      </c>
      <c r="G169" s="214"/>
      <c r="H169" s="217">
        <v>51.795999999999999</v>
      </c>
      <c r="I169" s="218"/>
      <c r="J169" s="214"/>
      <c r="K169" s="214"/>
      <c r="L169" s="219"/>
      <c r="M169" s="220"/>
      <c r="N169" s="221"/>
      <c r="O169" s="221"/>
      <c r="P169" s="221"/>
      <c r="Q169" s="221"/>
      <c r="R169" s="221"/>
      <c r="S169" s="221"/>
      <c r="T169" s="222"/>
      <c r="AT169" s="223" t="s">
        <v>191</v>
      </c>
      <c r="AU169" s="223" t="s">
        <v>86</v>
      </c>
      <c r="AV169" s="13" t="s">
        <v>88</v>
      </c>
      <c r="AW169" s="13" t="s">
        <v>33</v>
      </c>
      <c r="AX169" s="13" t="s">
        <v>79</v>
      </c>
      <c r="AY169" s="223" t="s">
        <v>182</v>
      </c>
    </row>
    <row r="170" spans="2:51" s="12" customFormat="1" ht="11.25">
      <c r="B170" s="203"/>
      <c r="C170" s="204"/>
      <c r="D170" s="198" t="s">
        <v>191</v>
      </c>
      <c r="E170" s="205" t="s">
        <v>1</v>
      </c>
      <c r="F170" s="206" t="s">
        <v>807</v>
      </c>
      <c r="G170" s="204"/>
      <c r="H170" s="205" t="s">
        <v>1</v>
      </c>
      <c r="I170" s="207"/>
      <c r="J170" s="204"/>
      <c r="K170" s="204"/>
      <c r="L170" s="208"/>
      <c r="M170" s="209"/>
      <c r="N170" s="210"/>
      <c r="O170" s="210"/>
      <c r="P170" s="210"/>
      <c r="Q170" s="210"/>
      <c r="R170" s="210"/>
      <c r="S170" s="210"/>
      <c r="T170" s="211"/>
      <c r="AT170" s="212" t="s">
        <v>191</v>
      </c>
      <c r="AU170" s="212" t="s">
        <v>86</v>
      </c>
      <c r="AV170" s="12" t="s">
        <v>86</v>
      </c>
      <c r="AW170" s="12" t="s">
        <v>33</v>
      </c>
      <c r="AX170" s="12" t="s">
        <v>79</v>
      </c>
      <c r="AY170" s="212" t="s">
        <v>182</v>
      </c>
    </row>
    <row r="171" spans="2:51" s="13" customFormat="1" ht="11.25">
      <c r="B171" s="213"/>
      <c r="C171" s="214"/>
      <c r="D171" s="198" t="s">
        <v>191</v>
      </c>
      <c r="E171" s="215" t="s">
        <v>1</v>
      </c>
      <c r="F171" s="216" t="s">
        <v>808</v>
      </c>
      <c r="G171" s="214"/>
      <c r="H171" s="217">
        <v>29.469000000000001</v>
      </c>
      <c r="I171" s="218"/>
      <c r="J171" s="214"/>
      <c r="K171" s="214"/>
      <c r="L171" s="219"/>
      <c r="M171" s="220"/>
      <c r="N171" s="221"/>
      <c r="O171" s="221"/>
      <c r="P171" s="221"/>
      <c r="Q171" s="221"/>
      <c r="R171" s="221"/>
      <c r="S171" s="221"/>
      <c r="T171" s="222"/>
      <c r="AT171" s="223" t="s">
        <v>191</v>
      </c>
      <c r="AU171" s="223" t="s">
        <v>86</v>
      </c>
      <c r="AV171" s="13" t="s">
        <v>88</v>
      </c>
      <c r="AW171" s="13" t="s">
        <v>33</v>
      </c>
      <c r="AX171" s="13" t="s">
        <v>79</v>
      </c>
      <c r="AY171" s="223" t="s">
        <v>182</v>
      </c>
    </row>
    <row r="172" spans="2:51" s="12" customFormat="1" ht="11.25">
      <c r="B172" s="203"/>
      <c r="C172" s="204"/>
      <c r="D172" s="198" t="s">
        <v>191</v>
      </c>
      <c r="E172" s="205" t="s">
        <v>1</v>
      </c>
      <c r="F172" s="206" t="s">
        <v>809</v>
      </c>
      <c r="G172" s="204"/>
      <c r="H172" s="205" t="s">
        <v>1</v>
      </c>
      <c r="I172" s="207"/>
      <c r="J172" s="204"/>
      <c r="K172" s="204"/>
      <c r="L172" s="208"/>
      <c r="M172" s="209"/>
      <c r="N172" s="210"/>
      <c r="O172" s="210"/>
      <c r="P172" s="210"/>
      <c r="Q172" s="210"/>
      <c r="R172" s="210"/>
      <c r="S172" s="210"/>
      <c r="T172" s="211"/>
      <c r="AT172" s="212" t="s">
        <v>191</v>
      </c>
      <c r="AU172" s="212" t="s">
        <v>86</v>
      </c>
      <c r="AV172" s="12" t="s">
        <v>86</v>
      </c>
      <c r="AW172" s="12" t="s">
        <v>33</v>
      </c>
      <c r="AX172" s="12" t="s">
        <v>79</v>
      </c>
      <c r="AY172" s="212" t="s">
        <v>182</v>
      </c>
    </row>
    <row r="173" spans="2:51" s="13" customFormat="1" ht="11.25">
      <c r="B173" s="213"/>
      <c r="C173" s="214"/>
      <c r="D173" s="198" t="s">
        <v>191</v>
      </c>
      <c r="E173" s="215" t="s">
        <v>1</v>
      </c>
      <c r="F173" s="216" t="s">
        <v>810</v>
      </c>
      <c r="G173" s="214"/>
      <c r="H173" s="217">
        <v>82.698999999999998</v>
      </c>
      <c r="I173" s="218"/>
      <c r="J173" s="214"/>
      <c r="K173" s="214"/>
      <c r="L173" s="219"/>
      <c r="M173" s="220"/>
      <c r="N173" s="221"/>
      <c r="O173" s="221"/>
      <c r="P173" s="221"/>
      <c r="Q173" s="221"/>
      <c r="R173" s="221"/>
      <c r="S173" s="221"/>
      <c r="T173" s="222"/>
      <c r="AT173" s="223" t="s">
        <v>191</v>
      </c>
      <c r="AU173" s="223" t="s">
        <v>86</v>
      </c>
      <c r="AV173" s="13" t="s">
        <v>88</v>
      </c>
      <c r="AW173" s="13" t="s">
        <v>33</v>
      </c>
      <c r="AX173" s="13" t="s">
        <v>79</v>
      </c>
      <c r="AY173" s="223" t="s">
        <v>182</v>
      </c>
    </row>
    <row r="174" spans="2:51" s="12" customFormat="1" ht="11.25">
      <c r="B174" s="203"/>
      <c r="C174" s="204"/>
      <c r="D174" s="198" t="s">
        <v>191</v>
      </c>
      <c r="E174" s="205" t="s">
        <v>1</v>
      </c>
      <c r="F174" s="206" t="s">
        <v>811</v>
      </c>
      <c r="G174" s="204"/>
      <c r="H174" s="205" t="s">
        <v>1</v>
      </c>
      <c r="I174" s="207"/>
      <c r="J174" s="204"/>
      <c r="K174" s="204"/>
      <c r="L174" s="208"/>
      <c r="M174" s="209"/>
      <c r="N174" s="210"/>
      <c r="O174" s="210"/>
      <c r="P174" s="210"/>
      <c r="Q174" s="210"/>
      <c r="R174" s="210"/>
      <c r="S174" s="210"/>
      <c r="T174" s="211"/>
      <c r="AT174" s="212" t="s">
        <v>191</v>
      </c>
      <c r="AU174" s="212" t="s">
        <v>86</v>
      </c>
      <c r="AV174" s="12" t="s">
        <v>86</v>
      </c>
      <c r="AW174" s="12" t="s">
        <v>33</v>
      </c>
      <c r="AX174" s="12" t="s">
        <v>79</v>
      </c>
      <c r="AY174" s="212" t="s">
        <v>182</v>
      </c>
    </row>
    <row r="175" spans="2:51" s="13" customFormat="1" ht="11.25">
      <c r="B175" s="213"/>
      <c r="C175" s="214"/>
      <c r="D175" s="198" t="s">
        <v>191</v>
      </c>
      <c r="E175" s="215" t="s">
        <v>1</v>
      </c>
      <c r="F175" s="216" t="s">
        <v>812</v>
      </c>
      <c r="G175" s="214"/>
      <c r="H175" s="217">
        <v>76.132999999999996</v>
      </c>
      <c r="I175" s="218"/>
      <c r="J175" s="214"/>
      <c r="K175" s="214"/>
      <c r="L175" s="219"/>
      <c r="M175" s="220"/>
      <c r="N175" s="221"/>
      <c r="O175" s="221"/>
      <c r="P175" s="221"/>
      <c r="Q175" s="221"/>
      <c r="R175" s="221"/>
      <c r="S175" s="221"/>
      <c r="T175" s="222"/>
      <c r="AT175" s="223" t="s">
        <v>191</v>
      </c>
      <c r="AU175" s="223" t="s">
        <v>86</v>
      </c>
      <c r="AV175" s="13" t="s">
        <v>88</v>
      </c>
      <c r="AW175" s="13" t="s">
        <v>33</v>
      </c>
      <c r="AX175" s="13" t="s">
        <v>79</v>
      </c>
      <c r="AY175" s="223" t="s">
        <v>182</v>
      </c>
    </row>
    <row r="176" spans="2:51" s="12" customFormat="1" ht="11.25">
      <c r="B176" s="203"/>
      <c r="C176" s="204"/>
      <c r="D176" s="198" t="s">
        <v>191</v>
      </c>
      <c r="E176" s="205" t="s">
        <v>1</v>
      </c>
      <c r="F176" s="206" t="s">
        <v>813</v>
      </c>
      <c r="G176" s="204"/>
      <c r="H176" s="205" t="s">
        <v>1</v>
      </c>
      <c r="I176" s="207"/>
      <c r="J176" s="204"/>
      <c r="K176" s="204"/>
      <c r="L176" s="208"/>
      <c r="M176" s="209"/>
      <c r="N176" s="210"/>
      <c r="O176" s="210"/>
      <c r="P176" s="210"/>
      <c r="Q176" s="210"/>
      <c r="R176" s="210"/>
      <c r="S176" s="210"/>
      <c r="T176" s="211"/>
      <c r="AT176" s="212" t="s">
        <v>191</v>
      </c>
      <c r="AU176" s="212" t="s">
        <v>86</v>
      </c>
      <c r="AV176" s="12" t="s">
        <v>86</v>
      </c>
      <c r="AW176" s="12" t="s">
        <v>33</v>
      </c>
      <c r="AX176" s="12" t="s">
        <v>79</v>
      </c>
      <c r="AY176" s="212" t="s">
        <v>182</v>
      </c>
    </row>
    <row r="177" spans="1:65" s="13" customFormat="1" ht="11.25">
      <c r="B177" s="213"/>
      <c r="C177" s="214"/>
      <c r="D177" s="198" t="s">
        <v>191</v>
      </c>
      <c r="E177" s="215" t="s">
        <v>1</v>
      </c>
      <c r="F177" s="216" t="s">
        <v>814</v>
      </c>
      <c r="G177" s="214"/>
      <c r="H177" s="217">
        <v>52.322000000000003</v>
      </c>
      <c r="I177" s="218"/>
      <c r="J177" s="214"/>
      <c r="K177" s="214"/>
      <c r="L177" s="219"/>
      <c r="M177" s="220"/>
      <c r="N177" s="221"/>
      <c r="O177" s="221"/>
      <c r="P177" s="221"/>
      <c r="Q177" s="221"/>
      <c r="R177" s="221"/>
      <c r="S177" s="221"/>
      <c r="T177" s="222"/>
      <c r="AT177" s="223" t="s">
        <v>191</v>
      </c>
      <c r="AU177" s="223" t="s">
        <v>86</v>
      </c>
      <c r="AV177" s="13" t="s">
        <v>88</v>
      </c>
      <c r="AW177" s="13" t="s">
        <v>33</v>
      </c>
      <c r="AX177" s="13" t="s">
        <v>79</v>
      </c>
      <c r="AY177" s="223" t="s">
        <v>182</v>
      </c>
    </row>
    <row r="178" spans="1:65" s="12" customFormat="1" ht="11.25">
      <c r="B178" s="203"/>
      <c r="C178" s="204"/>
      <c r="D178" s="198" t="s">
        <v>191</v>
      </c>
      <c r="E178" s="205" t="s">
        <v>1</v>
      </c>
      <c r="F178" s="206" t="s">
        <v>815</v>
      </c>
      <c r="G178" s="204"/>
      <c r="H178" s="205" t="s">
        <v>1</v>
      </c>
      <c r="I178" s="207"/>
      <c r="J178" s="204"/>
      <c r="K178" s="204"/>
      <c r="L178" s="208"/>
      <c r="M178" s="209"/>
      <c r="N178" s="210"/>
      <c r="O178" s="210"/>
      <c r="P178" s="210"/>
      <c r="Q178" s="210"/>
      <c r="R178" s="210"/>
      <c r="S178" s="210"/>
      <c r="T178" s="211"/>
      <c r="AT178" s="212" t="s">
        <v>191</v>
      </c>
      <c r="AU178" s="212" t="s">
        <v>86</v>
      </c>
      <c r="AV178" s="12" t="s">
        <v>86</v>
      </c>
      <c r="AW178" s="12" t="s">
        <v>33</v>
      </c>
      <c r="AX178" s="12" t="s">
        <v>79</v>
      </c>
      <c r="AY178" s="212" t="s">
        <v>182</v>
      </c>
    </row>
    <row r="179" spans="1:65" s="13" customFormat="1" ht="11.25">
      <c r="B179" s="213"/>
      <c r="C179" s="214"/>
      <c r="D179" s="198" t="s">
        <v>191</v>
      </c>
      <c r="E179" s="215" t="s">
        <v>1</v>
      </c>
      <c r="F179" s="216" t="s">
        <v>816</v>
      </c>
      <c r="G179" s="214"/>
      <c r="H179" s="217">
        <v>38.853999999999999</v>
      </c>
      <c r="I179" s="218"/>
      <c r="J179" s="214"/>
      <c r="K179" s="214"/>
      <c r="L179" s="219"/>
      <c r="M179" s="220"/>
      <c r="N179" s="221"/>
      <c r="O179" s="221"/>
      <c r="P179" s="221"/>
      <c r="Q179" s="221"/>
      <c r="R179" s="221"/>
      <c r="S179" s="221"/>
      <c r="T179" s="222"/>
      <c r="AT179" s="223" t="s">
        <v>191</v>
      </c>
      <c r="AU179" s="223" t="s">
        <v>86</v>
      </c>
      <c r="AV179" s="13" t="s">
        <v>88</v>
      </c>
      <c r="AW179" s="13" t="s">
        <v>33</v>
      </c>
      <c r="AX179" s="13" t="s">
        <v>79</v>
      </c>
      <c r="AY179" s="223" t="s">
        <v>182</v>
      </c>
    </row>
    <row r="180" spans="1:65" s="12" customFormat="1" ht="11.25">
      <c r="B180" s="203"/>
      <c r="C180" s="204"/>
      <c r="D180" s="198" t="s">
        <v>191</v>
      </c>
      <c r="E180" s="205" t="s">
        <v>1</v>
      </c>
      <c r="F180" s="206" t="s">
        <v>817</v>
      </c>
      <c r="G180" s="204"/>
      <c r="H180" s="205" t="s">
        <v>1</v>
      </c>
      <c r="I180" s="207"/>
      <c r="J180" s="204"/>
      <c r="K180" s="204"/>
      <c r="L180" s="208"/>
      <c r="M180" s="209"/>
      <c r="N180" s="210"/>
      <c r="O180" s="210"/>
      <c r="P180" s="210"/>
      <c r="Q180" s="210"/>
      <c r="R180" s="210"/>
      <c r="S180" s="210"/>
      <c r="T180" s="211"/>
      <c r="AT180" s="212" t="s">
        <v>191</v>
      </c>
      <c r="AU180" s="212" t="s">
        <v>86</v>
      </c>
      <c r="AV180" s="12" t="s">
        <v>86</v>
      </c>
      <c r="AW180" s="12" t="s">
        <v>33</v>
      </c>
      <c r="AX180" s="12" t="s">
        <v>79</v>
      </c>
      <c r="AY180" s="212" t="s">
        <v>182</v>
      </c>
    </row>
    <row r="181" spans="1:65" s="12" customFormat="1" ht="11.25">
      <c r="B181" s="203"/>
      <c r="C181" s="204"/>
      <c r="D181" s="198" t="s">
        <v>191</v>
      </c>
      <c r="E181" s="205" t="s">
        <v>1</v>
      </c>
      <c r="F181" s="206" t="s">
        <v>818</v>
      </c>
      <c r="G181" s="204"/>
      <c r="H181" s="205" t="s">
        <v>1</v>
      </c>
      <c r="I181" s="207"/>
      <c r="J181" s="204"/>
      <c r="K181" s="204"/>
      <c r="L181" s="208"/>
      <c r="M181" s="209"/>
      <c r="N181" s="210"/>
      <c r="O181" s="210"/>
      <c r="P181" s="210"/>
      <c r="Q181" s="210"/>
      <c r="R181" s="210"/>
      <c r="S181" s="210"/>
      <c r="T181" s="211"/>
      <c r="AT181" s="212" t="s">
        <v>191</v>
      </c>
      <c r="AU181" s="212" t="s">
        <v>86</v>
      </c>
      <c r="AV181" s="12" t="s">
        <v>86</v>
      </c>
      <c r="AW181" s="12" t="s">
        <v>33</v>
      </c>
      <c r="AX181" s="12" t="s">
        <v>79</v>
      </c>
      <c r="AY181" s="212" t="s">
        <v>182</v>
      </c>
    </row>
    <row r="182" spans="1:65" s="13" customFormat="1" ht="11.25">
      <c r="B182" s="213"/>
      <c r="C182" s="214"/>
      <c r="D182" s="198" t="s">
        <v>191</v>
      </c>
      <c r="E182" s="215" t="s">
        <v>1</v>
      </c>
      <c r="F182" s="216" t="s">
        <v>819</v>
      </c>
      <c r="G182" s="214"/>
      <c r="H182" s="217">
        <v>38.886000000000003</v>
      </c>
      <c r="I182" s="218"/>
      <c r="J182" s="214"/>
      <c r="K182" s="214"/>
      <c r="L182" s="219"/>
      <c r="M182" s="220"/>
      <c r="N182" s="221"/>
      <c r="O182" s="221"/>
      <c r="P182" s="221"/>
      <c r="Q182" s="221"/>
      <c r="R182" s="221"/>
      <c r="S182" s="221"/>
      <c r="T182" s="222"/>
      <c r="AT182" s="223" t="s">
        <v>191</v>
      </c>
      <c r="AU182" s="223" t="s">
        <v>86</v>
      </c>
      <c r="AV182" s="13" t="s">
        <v>88</v>
      </c>
      <c r="AW182" s="13" t="s">
        <v>33</v>
      </c>
      <c r="AX182" s="13" t="s">
        <v>79</v>
      </c>
      <c r="AY182" s="223" t="s">
        <v>182</v>
      </c>
    </row>
    <row r="183" spans="1:65" s="12" customFormat="1" ht="11.25">
      <c r="B183" s="203"/>
      <c r="C183" s="204"/>
      <c r="D183" s="198" t="s">
        <v>191</v>
      </c>
      <c r="E183" s="205" t="s">
        <v>1</v>
      </c>
      <c r="F183" s="206" t="s">
        <v>820</v>
      </c>
      <c r="G183" s="204"/>
      <c r="H183" s="205" t="s">
        <v>1</v>
      </c>
      <c r="I183" s="207"/>
      <c r="J183" s="204"/>
      <c r="K183" s="204"/>
      <c r="L183" s="208"/>
      <c r="M183" s="209"/>
      <c r="N183" s="210"/>
      <c r="O183" s="210"/>
      <c r="P183" s="210"/>
      <c r="Q183" s="210"/>
      <c r="R183" s="210"/>
      <c r="S183" s="210"/>
      <c r="T183" s="211"/>
      <c r="AT183" s="212" t="s">
        <v>191</v>
      </c>
      <c r="AU183" s="212" t="s">
        <v>86</v>
      </c>
      <c r="AV183" s="12" t="s">
        <v>86</v>
      </c>
      <c r="AW183" s="12" t="s">
        <v>33</v>
      </c>
      <c r="AX183" s="12" t="s">
        <v>79</v>
      </c>
      <c r="AY183" s="212" t="s">
        <v>182</v>
      </c>
    </row>
    <row r="184" spans="1:65" s="12" customFormat="1" ht="11.25">
      <c r="B184" s="203"/>
      <c r="C184" s="204"/>
      <c r="D184" s="198" t="s">
        <v>191</v>
      </c>
      <c r="E184" s="205" t="s">
        <v>1</v>
      </c>
      <c r="F184" s="206" t="s">
        <v>821</v>
      </c>
      <c r="G184" s="204"/>
      <c r="H184" s="205" t="s">
        <v>1</v>
      </c>
      <c r="I184" s="207"/>
      <c r="J184" s="204"/>
      <c r="K184" s="204"/>
      <c r="L184" s="208"/>
      <c r="M184" s="209"/>
      <c r="N184" s="210"/>
      <c r="O184" s="210"/>
      <c r="P184" s="210"/>
      <c r="Q184" s="210"/>
      <c r="R184" s="210"/>
      <c r="S184" s="210"/>
      <c r="T184" s="211"/>
      <c r="AT184" s="212" t="s">
        <v>191</v>
      </c>
      <c r="AU184" s="212" t="s">
        <v>86</v>
      </c>
      <c r="AV184" s="12" t="s">
        <v>86</v>
      </c>
      <c r="AW184" s="12" t="s">
        <v>33</v>
      </c>
      <c r="AX184" s="12" t="s">
        <v>79</v>
      </c>
      <c r="AY184" s="212" t="s">
        <v>182</v>
      </c>
    </row>
    <row r="185" spans="1:65" s="13" customFormat="1" ht="11.25">
      <c r="B185" s="213"/>
      <c r="C185" s="214"/>
      <c r="D185" s="198" t="s">
        <v>191</v>
      </c>
      <c r="E185" s="215" t="s">
        <v>1</v>
      </c>
      <c r="F185" s="216" t="s">
        <v>822</v>
      </c>
      <c r="G185" s="214"/>
      <c r="H185" s="217">
        <v>23.754000000000001</v>
      </c>
      <c r="I185" s="218"/>
      <c r="J185" s="214"/>
      <c r="K185" s="214"/>
      <c r="L185" s="219"/>
      <c r="M185" s="220"/>
      <c r="N185" s="221"/>
      <c r="O185" s="221"/>
      <c r="P185" s="221"/>
      <c r="Q185" s="221"/>
      <c r="R185" s="221"/>
      <c r="S185" s="221"/>
      <c r="T185" s="222"/>
      <c r="AT185" s="223" t="s">
        <v>191</v>
      </c>
      <c r="AU185" s="223" t="s">
        <v>86</v>
      </c>
      <c r="AV185" s="13" t="s">
        <v>88</v>
      </c>
      <c r="AW185" s="13" t="s">
        <v>33</v>
      </c>
      <c r="AX185" s="13" t="s">
        <v>79</v>
      </c>
      <c r="AY185" s="223" t="s">
        <v>182</v>
      </c>
    </row>
    <row r="186" spans="1:65" s="14" customFormat="1" ht="11.25">
      <c r="B186" s="224"/>
      <c r="C186" s="225"/>
      <c r="D186" s="198" t="s">
        <v>191</v>
      </c>
      <c r="E186" s="226" t="s">
        <v>133</v>
      </c>
      <c r="F186" s="227" t="s">
        <v>298</v>
      </c>
      <c r="G186" s="225"/>
      <c r="H186" s="228">
        <v>956.67200000000003</v>
      </c>
      <c r="I186" s="229"/>
      <c r="J186" s="225"/>
      <c r="K186" s="225"/>
      <c r="L186" s="230"/>
      <c r="M186" s="231"/>
      <c r="N186" s="232"/>
      <c r="O186" s="232"/>
      <c r="P186" s="232"/>
      <c r="Q186" s="232"/>
      <c r="R186" s="232"/>
      <c r="S186" s="232"/>
      <c r="T186" s="233"/>
      <c r="AT186" s="234" t="s">
        <v>191</v>
      </c>
      <c r="AU186" s="234" t="s">
        <v>86</v>
      </c>
      <c r="AV186" s="14" t="s">
        <v>187</v>
      </c>
      <c r="AW186" s="14" t="s">
        <v>33</v>
      </c>
      <c r="AX186" s="14" t="s">
        <v>86</v>
      </c>
      <c r="AY186" s="234" t="s">
        <v>182</v>
      </c>
    </row>
    <row r="187" spans="1:65" s="2" customFormat="1" ht="24.2" customHeight="1">
      <c r="A187" s="34"/>
      <c r="B187" s="35"/>
      <c r="C187" s="185" t="s">
        <v>306</v>
      </c>
      <c r="D187" s="185" t="s">
        <v>183</v>
      </c>
      <c r="E187" s="186" t="s">
        <v>823</v>
      </c>
      <c r="F187" s="187" t="s">
        <v>824</v>
      </c>
      <c r="G187" s="188" t="s">
        <v>135</v>
      </c>
      <c r="H187" s="189">
        <v>147.08000000000001</v>
      </c>
      <c r="I187" s="190"/>
      <c r="J187" s="191">
        <f>ROUND(I187*H187,2)</f>
        <v>0</v>
      </c>
      <c r="K187" s="187" t="s">
        <v>186</v>
      </c>
      <c r="L187" s="39"/>
      <c r="M187" s="192" t="s">
        <v>1</v>
      </c>
      <c r="N187" s="193" t="s">
        <v>44</v>
      </c>
      <c r="O187" s="71"/>
      <c r="P187" s="194">
        <f>O187*H187</f>
        <v>0</v>
      </c>
      <c r="Q187" s="194">
        <v>0</v>
      </c>
      <c r="R187" s="194">
        <f>Q187*H187</f>
        <v>0</v>
      </c>
      <c r="S187" s="194">
        <v>0</v>
      </c>
      <c r="T187" s="195">
        <f>S187*H187</f>
        <v>0</v>
      </c>
      <c r="U187" s="34"/>
      <c r="V187" s="34"/>
      <c r="W187" s="34"/>
      <c r="X187" s="34"/>
      <c r="Y187" s="34"/>
      <c r="Z187" s="34"/>
      <c r="AA187" s="34"/>
      <c r="AB187" s="34"/>
      <c r="AC187" s="34"/>
      <c r="AD187" s="34"/>
      <c r="AE187" s="34"/>
      <c r="AR187" s="196" t="s">
        <v>187</v>
      </c>
      <c r="AT187" s="196" t="s">
        <v>183</v>
      </c>
      <c r="AU187" s="196" t="s">
        <v>86</v>
      </c>
      <c r="AY187" s="17" t="s">
        <v>182</v>
      </c>
      <c r="BE187" s="197">
        <f>IF(N187="základní",J187,0)</f>
        <v>0</v>
      </c>
      <c r="BF187" s="197">
        <f>IF(N187="snížená",J187,0)</f>
        <v>0</v>
      </c>
      <c r="BG187" s="197">
        <f>IF(N187="zákl. přenesená",J187,0)</f>
        <v>0</v>
      </c>
      <c r="BH187" s="197">
        <f>IF(N187="sníž. přenesená",J187,0)</f>
        <v>0</v>
      </c>
      <c r="BI187" s="197">
        <f>IF(N187="nulová",J187,0)</f>
        <v>0</v>
      </c>
      <c r="BJ187" s="17" t="s">
        <v>86</v>
      </c>
      <c r="BK187" s="197">
        <f>ROUND(I187*H187,2)</f>
        <v>0</v>
      </c>
      <c r="BL187" s="17" t="s">
        <v>187</v>
      </c>
      <c r="BM187" s="196" t="s">
        <v>825</v>
      </c>
    </row>
    <row r="188" spans="1:65" s="2" customFormat="1" ht="68.25">
      <c r="A188" s="34"/>
      <c r="B188" s="35"/>
      <c r="C188" s="36"/>
      <c r="D188" s="198" t="s">
        <v>189</v>
      </c>
      <c r="E188" s="36"/>
      <c r="F188" s="199" t="s">
        <v>703</v>
      </c>
      <c r="G188" s="36"/>
      <c r="H188" s="36"/>
      <c r="I188" s="200"/>
      <c r="J188" s="36"/>
      <c r="K188" s="36"/>
      <c r="L188" s="39"/>
      <c r="M188" s="201"/>
      <c r="N188" s="202"/>
      <c r="O188" s="71"/>
      <c r="P188" s="71"/>
      <c r="Q188" s="71"/>
      <c r="R188" s="71"/>
      <c r="S188" s="71"/>
      <c r="T188" s="72"/>
      <c r="U188" s="34"/>
      <c r="V188" s="34"/>
      <c r="W188" s="34"/>
      <c r="X188" s="34"/>
      <c r="Y188" s="34"/>
      <c r="Z188" s="34"/>
      <c r="AA188" s="34"/>
      <c r="AB188" s="34"/>
      <c r="AC188" s="34"/>
      <c r="AD188" s="34"/>
      <c r="AE188" s="34"/>
      <c r="AT188" s="17" t="s">
        <v>189</v>
      </c>
      <c r="AU188" s="17" t="s">
        <v>86</v>
      </c>
    </row>
    <row r="189" spans="1:65" s="12" customFormat="1" ht="11.25">
      <c r="B189" s="203"/>
      <c r="C189" s="204"/>
      <c r="D189" s="198" t="s">
        <v>191</v>
      </c>
      <c r="E189" s="205" t="s">
        <v>1</v>
      </c>
      <c r="F189" s="206" t="s">
        <v>826</v>
      </c>
      <c r="G189" s="204"/>
      <c r="H189" s="205" t="s">
        <v>1</v>
      </c>
      <c r="I189" s="207"/>
      <c r="J189" s="204"/>
      <c r="K189" s="204"/>
      <c r="L189" s="208"/>
      <c r="M189" s="209"/>
      <c r="N189" s="210"/>
      <c r="O189" s="210"/>
      <c r="P189" s="210"/>
      <c r="Q189" s="210"/>
      <c r="R189" s="210"/>
      <c r="S189" s="210"/>
      <c r="T189" s="211"/>
      <c r="AT189" s="212" t="s">
        <v>191</v>
      </c>
      <c r="AU189" s="212" t="s">
        <v>86</v>
      </c>
      <c r="AV189" s="12" t="s">
        <v>86</v>
      </c>
      <c r="AW189" s="12" t="s">
        <v>33</v>
      </c>
      <c r="AX189" s="12" t="s">
        <v>79</v>
      </c>
      <c r="AY189" s="212" t="s">
        <v>182</v>
      </c>
    </row>
    <row r="190" spans="1:65" s="12" customFormat="1" ht="11.25">
      <c r="B190" s="203"/>
      <c r="C190" s="204"/>
      <c r="D190" s="198" t="s">
        <v>191</v>
      </c>
      <c r="E190" s="205" t="s">
        <v>1</v>
      </c>
      <c r="F190" s="206" t="s">
        <v>827</v>
      </c>
      <c r="G190" s="204"/>
      <c r="H190" s="205" t="s">
        <v>1</v>
      </c>
      <c r="I190" s="207"/>
      <c r="J190" s="204"/>
      <c r="K190" s="204"/>
      <c r="L190" s="208"/>
      <c r="M190" s="209"/>
      <c r="N190" s="210"/>
      <c r="O190" s="210"/>
      <c r="P190" s="210"/>
      <c r="Q190" s="210"/>
      <c r="R190" s="210"/>
      <c r="S190" s="210"/>
      <c r="T190" s="211"/>
      <c r="AT190" s="212" t="s">
        <v>191</v>
      </c>
      <c r="AU190" s="212" t="s">
        <v>86</v>
      </c>
      <c r="AV190" s="12" t="s">
        <v>86</v>
      </c>
      <c r="AW190" s="12" t="s">
        <v>33</v>
      </c>
      <c r="AX190" s="12" t="s">
        <v>79</v>
      </c>
      <c r="AY190" s="212" t="s">
        <v>182</v>
      </c>
    </row>
    <row r="191" spans="1:65" s="12" customFormat="1" ht="11.25">
      <c r="B191" s="203"/>
      <c r="C191" s="204"/>
      <c r="D191" s="198" t="s">
        <v>191</v>
      </c>
      <c r="E191" s="205" t="s">
        <v>1</v>
      </c>
      <c r="F191" s="206" t="s">
        <v>828</v>
      </c>
      <c r="G191" s="204"/>
      <c r="H191" s="205" t="s">
        <v>1</v>
      </c>
      <c r="I191" s="207"/>
      <c r="J191" s="204"/>
      <c r="K191" s="204"/>
      <c r="L191" s="208"/>
      <c r="M191" s="209"/>
      <c r="N191" s="210"/>
      <c r="O191" s="210"/>
      <c r="P191" s="210"/>
      <c r="Q191" s="210"/>
      <c r="R191" s="210"/>
      <c r="S191" s="210"/>
      <c r="T191" s="211"/>
      <c r="AT191" s="212" t="s">
        <v>191</v>
      </c>
      <c r="AU191" s="212" t="s">
        <v>86</v>
      </c>
      <c r="AV191" s="12" t="s">
        <v>86</v>
      </c>
      <c r="AW191" s="12" t="s">
        <v>33</v>
      </c>
      <c r="AX191" s="12" t="s">
        <v>79</v>
      </c>
      <c r="AY191" s="212" t="s">
        <v>182</v>
      </c>
    </row>
    <row r="192" spans="1:65" s="13" customFormat="1" ht="11.25">
      <c r="B192" s="213"/>
      <c r="C192" s="214"/>
      <c r="D192" s="198" t="s">
        <v>191</v>
      </c>
      <c r="E192" s="215" t="s">
        <v>1</v>
      </c>
      <c r="F192" s="216" t="s">
        <v>829</v>
      </c>
      <c r="G192" s="214"/>
      <c r="H192" s="217">
        <v>5.68</v>
      </c>
      <c r="I192" s="218"/>
      <c r="J192" s="214"/>
      <c r="K192" s="214"/>
      <c r="L192" s="219"/>
      <c r="M192" s="220"/>
      <c r="N192" s="221"/>
      <c r="O192" s="221"/>
      <c r="P192" s="221"/>
      <c r="Q192" s="221"/>
      <c r="R192" s="221"/>
      <c r="S192" s="221"/>
      <c r="T192" s="222"/>
      <c r="AT192" s="223" t="s">
        <v>191</v>
      </c>
      <c r="AU192" s="223" t="s">
        <v>86</v>
      </c>
      <c r="AV192" s="13" t="s">
        <v>88</v>
      </c>
      <c r="AW192" s="13" t="s">
        <v>33</v>
      </c>
      <c r="AX192" s="13" t="s">
        <v>79</v>
      </c>
      <c r="AY192" s="223" t="s">
        <v>182</v>
      </c>
    </row>
    <row r="193" spans="2:51" s="12" customFormat="1" ht="11.25">
      <c r="B193" s="203"/>
      <c r="C193" s="204"/>
      <c r="D193" s="198" t="s">
        <v>191</v>
      </c>
      <c r="E193" s="205" t="s">
        <v>1</v>
      </c>
      <c r="F193" s="206" t="s">
        <v>830</v>
      </c>
      <c r="G193" s="204"/>
      <c r="H193" s="205" t="s">
        <v>1</v>
      </c>
      <c r="I193" s="207"/>
      <c r="J193" s="204"/>
      <c r="K193" s="204"/>
      <c r="L193" s="208"/>
      <c r="M193" s="209"/>
      <c r="N193" s="210"/>
      <c r="O193" s="210"/>
      <c r="P193" s="210"/>
      <c r="Q193" s="210"/>
      <c r="R193" s="210"/>
      <c r="S193" s="210"/>
      <c r="T193" s="211"/>
      <c r="AT193" s="212" t="s">
        <v>191</v>
      </c>
      <c r="AU193" s="212" t="s">
        <v>86</v>
      </c>
      <c r="AV193" s="12" t="s">
        <v>86</v>
      </c>
      <c r="AW193" s="12" t="s">
        <v>33</v>
      </c>
      <c r="AX193" s="12" t="s">
        <v>79</v>
      </c>
      <c r="AY193" s="212" t="s">
        <v>182</v>
      </c>
    </row>
    <row r="194" spans="2:51" s="13" customFormat="1" ht="11.25">
      <c r="B194" s="213"/>
      <c r="C194" s="214"/>
      <c r="D194" s="198" t="s">
        <v>191</v>
      </c>
      <c r="E194" s="215" t="s">
        <v>1</v>
      </c>
      <c r="F194" s="216" t="s">
        <v>831</v>
      </c>
      <c r="G194" s="214"/>
      <c r="H194" s="217">
        <v>6</v>
      </c>
      <c r="I194" s="218"/>
      <c r="J194" s="214"/>
      <c r="K194" s="214"/>
      <c r="L194" s="219"/>
      <c r="M194" s="220"/>
      <c r="N194" s="221"/>
      <c r="O194" s="221"/>
      <c r="P194" s="221"/>
      <c r="Q194" s="221"/>
      <c r="R194" s="221"/>
      <c r="S194" s="221"/>
      <c r="T194" s="222"/>
      <c r="AT194" s="223" t="s">
        <v>191</v>
      </c>
      <c r="AU194" s="223" t="s">
        <v>86</v>
      </c>
      <c r="AV194" s="13" t="s">
        <v>88</v>
      </c>
      <c r="AW194" s="13" t="s">
        <v>33</v>
      </c>
      <c r="AX194" s="13" t="s">
        <v>79</v>
      </c>
      <c r="AY194" s="223" t="s">
        <v>182</v>
      </c>
    </row>
    <row r="195" spans="2:51" s="12" customFormat="1" ht="11.25">
      <c r="B195" s="203"/>
      <c r="C195" s="204"/>
      <c r="D195" s="198" t="s">
        <v>191</v>
      </c>
      <c r="E195" s="205" t="s">
        <v>1</v>
      </c>
      <c r="F195" s="206" t="s">
        <v>832</v>
      </c>
      <c r="G195" s="204"/>
      <c r="H195" s="205" t="s">
        <v>1</v>
      </c>
      <c r="I195" s="207"/>
      <c r="J195" s="204"/>
      <c r="K195" s="204"/>
      <c r="L195" s="208"/>
      <c r="M195" s="209"/>
      <c r="N195" s="210"/>
      <c r="O195" s="210"/>
      <c r="P195" s="210"/>
      <c r="Q195" s="210"/>
      <c r="R195" s="210"/>
      <c r="S195" s="210"/>
      <c r="T195" s="211"/>
      <c r="AT195" s="212" t="s">
        <v>191</v>
      </c>
      <c r="AU195" s="212" t="s">
        <v>86</v>
      </c>
      <c r="AV195" s="12" t="s">
        <v>86</v>
      </c>
      <c r="AW195" s="12" t="s">
        <v>33</v>
      </c>
      <c r="AX195" s="12" t="s">
        <v>79</v>
      </c>
      <c r="AY195" s="212" t="s">
        <v>182</v>
      </c>
    </row>
    <row r="196" spans="2:51" s="13" customFormat="1" ht="11.25">
      <c r="B196" s="213"/>
      <c r="C196" s="214"/>
      <c r="D196" s="198" t="s">
        <v>191</v>
      </c>
      <c r="E196" s="215" t="s">
        <v>1</v>
      </c>
      <c r="F196" s="216" t="s">
        <v>833</v>
      </c>
      <c r="G196" s="214"/>
      <c r="H196" s="217">
        <v>6.6</v>
      </c>
      <c r="I196" s="218"/>
      <c r="J196" s="214"/>
      <c r="K196" s="214"/>
      <c r="L196" s="219"/>
      <c r="M196" s="220"/>
      <c r="N196" s="221"/>
      <c r="O196" s="221"/>
      <c r="P196" s="221"/>
      <c r="Q196" s="221"/>
      <c r="R196" s="221"/>
      <c r="S196" s="221"/>
      <c r="T196" s="222"/>
      <c r="AT196" s="223" t="s">
        <v>191</v>
      </c>
      <c r="AU196" s="223" t="s">
        <v>86</v>
      </c>
      <c r="AV196" s="13" t="s">
        <v>88</v>
      </c>
      <c r="AW196" s="13" t="s">
        <v>33</v>
      </c>
      <c r="AX196" s="13" t="s">
        <v>79</v>
      </c>
      <c r="AY196" s="223" t="s">
        <v>182</v>
      </c>
    </row>
    <row r="197" spans="2:51" s="12" customFormat="1" ht="11.25">
      <c r="B197" s="203"/>
      <c r="C197" s="204"/>
      <c r="D197" s="198" t="s">
        <v>191</v>
      </c>
      <c r="E197" s="205" t="s">
        <v>1</v>
      </c>
      <c r="F197" s="206" t="s">
        <v>834</v>
      </c>
      <c r="G197" s="204"/>
      <c r="H197" s="205" t="s">
        <v>1</v>
      </c>
      <c r="I197" s="207"/>
      <c r="J197" s="204"/>
      <c r="K197" s="204"/>
      <c r="L197" s="208"/>
      <c r="M197" s="209"/>
      <c r="N197" s="210"/>
      <c r="O197" s="210"/>
      <c r="P197" s="210"/>
      <c r="Q197" s="210"/>
      <c r="R197" s="210"/>
      <c r="S197" s="210"/>
      <c r="T197" s="211"/>
      <c r="AT197" s="212" t="s">
        <v>191</v>
      </c>
      <c r="AU197" s="212" t="s">
        <v>86</v>
      </c>
      <c r="AV197" s="12" t="s">
        <v>86</v>
      </c>
      <c r="AW197" s="12" t="s">
        <v>33</v>
      </c>
      <c r="AX197" s="12" t="s">
        <v>79</v>
      </c>
      <c r="AY197" s="212" t="s">
        <v>182</v>
      </c>
    </row>
    <row r="198" spans="2:51" s="13" customFormat="1" ht="11.25">
      <c r="B198" s="213"/>
      <c r="C198" s="214"/>
      <c r="D198" s="198" t="s">
        <v>191</v>
      </c>
      <c r="E198" s="215" t="s">
        <v>1</v>
      </c>
      <c r="F198" s="216" t="s">
        <v>835</v>
      </c>
      <c r="G198" s="214"/>
      <c r="H198" s="217">
        <v>6.84</v>
      </c>
      <c r="I198" s="218"/>
      <c r="J198" s="214"/>
      <c r="K198" s="214"/>
      <c r="L198" s="219"/>
      <c r="M198" s="220"/>
      <c r="N198" s="221"/>
      <c r="O198" s="221"/>
      <c r="P198" s="221"/>
      <c r="Q198" s="221"/>
      <c r="R198" s="221"/>
      <c r="S198" s="221"/>
      <c r="T198" s="222"/>
      <c r="AT198" s="223" t="s">
        <v>191</v>
      </c>
      <c r="AU198" s="223" t="s">
        <v>86</v>
      </c>
      <c r="AV198" s="13" t="s">
        <v>88</v>
      </c>
      <c r="AW198" s="13" t="s">
        <v>33</v>
      </c>
      <c r="AX198" s="13" t="s">
        <v>79</v>
      </c>
      <c r="AY198" s="223" t="s">
        <v>182</v>
      </c>
    </row>
    <row r="199" spans="2:51" s="12" customFormat="1" ht="11.25">
      <c r="B199" s="203"/>
      <c r="C199" s="204"/>
      <c r="D199" s="198" t="s">
        <v>191</v>
      </c>
      <c r="E199" s="205" t="s">
        <v>1</v>
      </c>
      <c r="F199" s="206" t="s">
        <v>836</v>
      </c>
      <c r="G199" s="204"/>
      <c r="H199" s="205" t="s">
        <v>1</v>
      </c>
      <c r="I199" s="207"/>
      <c r="J199" s="204"/>
      <c r="K199" s="204"/>
      <c r="L199" s="208"/>
      <c r="M199" s="209"/>
      <c r="N199" s="210"/>
      <c r="O199" s="210"/>
      <c r="P199" s="210"/>
      <c r="Q199" s="210"/>
      <c r="R199" s="210"/>
      <c r="S199" s="210"/>
      <c r="T199" s="211"/>
      <c r="AT199" s="212" t="s">
        <v>191</v>
      </c>
      <c r="AU199" s="212" t="s">
        <v>86</v>
      </c>
      <c r="AV199" s="12" t="s">
        <v>86</v>
      </c>
      <c r="AW199" s="12" t="s">
        <v>33</v>
      </c>
      <c r="AX199" s="12" t="s">
        <v>79</v>
      </c>
      <c r="AY199" s="212" t="s">
        <v>182</v>
      </c>
    </row>
    <row r="200" spans="2:51" s="13" customFormat="1" ht="11.25">
      <c r="B200" s="213"/>
      <c r="C200" s="214"/>
      <c r="D200" s="198" t="s">
        <v>191</v>
      </c>
      <c r="E200" s="215" t="s">
        <v>1</v>
      </c>
      <c r="F200" s="216" t="s">
        <v>837</v>
      </c>
      <c r="G200" s="214"/>
      <c r="H200" s="217">
        <v>6.92</v>
      </c>
      <c r="I200" s="218"/>
      <c r="J200" s="214"/>
      <c r="K200" s="214"/>
      <c r="L200" s="219"/>
      <c r="M200" s="220"/>
      <c r="N200" s="221"/>
      <c r="O200" s="221"/>
      <c r="P200" s="221"/>
      <c r="Q200" s="221"/>
      <c r="R200" s="221"/>
      <c r="S200" s="221"/>
      <c r="T200" s="222"/>
      <c r="AT200" s="223" t="s">
        <v>191</v>
      </c>
      <c r="AU200" s="223" t="s">
        <v>86</v>
      </c>
      <c r="AV200" s="13" t="s">
        <v>88</v>
      </c>
      <c r="AW200" s="13" t="s">
        <v>33</v>
      </c>
      <c r="AX200" s="13" t="s">
        <v>79</v>
      </c>
      <c r="AY200" s="223" t="s">
        <v>182</v>
      </c>
    </row>
    <row r="201" spans="2:51" s="12" customFormat="1" ht="11.25">
      <c r="B201" s="203"/>
      <c r="C201" s="204"/>
      <c r="D201" s="198" t="s">
        <v>191</v>
      </c>
      <c r="E201" s="205" t="s">
        <v>1</v>
      </c>
      <c r="F201" s="206" t="s">
        <v>838</v>
      </c>
      <c r="G201" s="204"/>
      <c r="H201" s="205" t="s">
        <v>1</v>
      </c>
      <c r="I201" s="207"/>
      <c r="J201" s="204"/>
      <c r="K201" s="204"/>
      <c r="L201" s="208"/>
      <c r="M201" s="209"/>
      <c r="N201" s="210"/>
      <c r="O201" s="210"/>
      <c r="P201" s="210"/>
      <c r="Q201" s="210"/>
      <c r="R201" s="210"/>
      <c r="S201" s="210"/>
      <c r="T201" s="211"/>
      <c r="AT201" s="212" t="s">
        <v>191</v>
      </c>
      <c r="AU201" s="212" t="s">
        <v>86</v>
      </c>
      <c r="AV201" s="12" t="s">
        <v>86</v>
      </c>
      <c r="AW201" s="12" t="s">
        <v>33</v>
      </c>
      <c r="AX201" s="12" t="s">
        <v>79</v>
      </c>
      <c r="AY201" s="212" t="s">
        <v>182</v>
      </c>
    </row>
    <row r="202" spans="2:51" s="13" customFormat="1" ht="11.25">
      <c r="B202" s="213"/>
      <c r="C202" s="214"/>
      <c r="D202" s="198" t="s">
        <v>191</v>
      </c>
      <c r="E202" s="215" t="s">
        <v>1</v>
      </c>
      <c r="F202" s="216" t="s">
        <v>839</v>
      </c>
      <c r="G202" s="214"/>
      <c r="H202" s="217">
        <v>7</v>
      </c>
      <c r="I202" s="218"/>
      <c r="J202" s="214"/>
      <c r="K202" s="214"/>
      <c r="L202" s="219"/>
      <c r="M202" s="220"/>
      <c r="N202" s="221"/>
      <c r="O202" s="221"/>
      <c r="P202" s="221"/>
      <c r="Q202" s="221"/>
      <c r="R202" s="221"/>
      <c r="S202" s="221"/>
      <c r="T202" s="222"/>
      <c r="AT202" s="223" t="s">
        <v>191</v>
      </c>
      <c r="AU202" s="223" t="s">
        <v>86</v>
      </c>
      <c r="AV202" s="13" t="s">
        <v>88</v>
      </c>
      <c r="AW202" s="13" t="s">
        <v>33</v>
      </c>
      <c r="AX202" s="13" t="s">
        <v>79</v>
      </c>
      <c r="AY202" s="223" t="s">
        <v>182</v>
      </c>
    </row>
    <row r="203" spans="2:51" s="12" customFormat="1" ht="11.25">
      <c r="B203" s="203"/>
      <c r="C203" s="204"/>
      <c r="D203" s="198" t="s">
        <v>191</v>
      </c>
      <c r="E203" s="205" t="s">
        <v>1</v>
      </c>
      <c r="F203" s="206" t="s">
        <v>840</v>
      </c>
      <c r="G203" s="204"/>
      <c r="H203" s="205" t="s">
        <v>1</v>
      </c>
      <c r="I203" s="207"/>
      <c r="J203" s="204"/>
      <c r="K203" s="204"/>
      <c r="L203" s="208"/>
      <c r="M203" s="209"/>
      <c r="N203" s="210"/>
      <c r="O203" s="210"/>
      <c r="P203" s="210"/>
      <c r="Q203" s="210"/>
      <c r="R203" s="210"/>
      <c r="S203" s="210"/>
      <c r="T203" s="211"/>
      <c r="AT203" s="212" t="s">
        <v>191</v>
      </c>
      <c r="AU203" s="212" t="s">
        <v>86</v>
      </c>
      <c r="AV203" s="12" t="s">
        <v>86</v>
      </c>
      <c r="AW203" s="12" t="s">
        <v>33</v>
      </c>
      <c r="AX203" s="12" t="s">
        <v>79</v>
      </c>
      <c r="AY203" s="212" t="s">
        <v>182</v>
      </c>
    </row>
    <row r="204" spans="2:51" s="13" customFormat="1" ht="11.25">
      <c r="B204" s="213"/>
      <c r="C204" s="214"/>
      <c r="D204" s="198" t="s">
        <v>191</v>
      </c>
      <c r="E204" s="215" t="s">
        <v>1</v>
      </c>
      <c r="F204" s="216" t="s">
        <v>841</v>
      </c>
      <c r="G204" s="214"/>
      <c r="H204" s="217">
        <v>4.2</v>
      </c>
      <c r="I204" s="218"/>
      <c r="J204" s="214"/>
      <c r="K204" s="214"/>
      <c r="L204" s="219"/>
      <c r="M204" s="220"/>
      <c r="N204" s="221"/>
      <c r="O204" s="221"/>
      <c r="P204" s="221"/>
      <c r="Q204" s="221"/>
      <c r="R204" s="221"/>
      <c r="S204" s="221"/>
      <c r="T204" s="222"/>
      <c r="AT204" s="223" t="s">
        <v>191</v>
      </c>
      <c r="AU204" s="223" t="s">
        <v>86</v>
      </c>
      <c r="AV204" s="13" t="s">
        <v>88</v>
      </c>
      <c r="AW204" s="13" t="s">
        <v>33</v>
      </c>
      <c r="AX204" s="13" t="s">
        <v>79</v>
      </c>
      <c r="AY204" s="223" t="s">
        <v>182</v>
      </c>
    </row>
    <row r="205" spans="2:51" s="12" customFormat="1" ht="11.25">
      <c r="B205" s="203"/>
      <c r="C205" s="204"/>
      <c r="D205" s="198" t="s">
        <v>191</v>
      </c>
      <c r="E205" s="205" t="s">
        <v>1</v>
      </c>
      <c r="F205" s="206" t="s">
        <v>842</v>
      </c>
      <c r="G205" s="204"/>
      <c r="H205" s="205" t="s">
        <v>1</v>
      </c>
      <c r="I205" s="207"/>
      <c r="J205" s="204"/>
      <c r="K205" s="204"/>
      <c r="L205" s="208"/>
      <c r="M205" s="209"/>
      <c r="N205" s="210"/>
      <c r="O205" s="210"/>
      <c r="P205" s="210"/>
      <c r="Q205" s="210"/>
      <c r="R205" s="210"/>
      <c r="S205" s="210"/>
      <c r="T205" s="211"/>
      <c r="AT205" s="212" t="s">
        <v>191</v>
      </c>
      <c r="AU205" s="212" t="s">
        <v>86</v>
      </c>
      <c r="AV205" s="12" t="s">
        <v>86</v>
      </c>
      <c r="AW205" s="12" t="s">
        <v>33</v>
      </c>
      <c r="AX205" s="12" t="s">
        <v>79</v>
      </c>
      <c r="AY205" s="212" t="s">
        <v>182</v>
      </c>
    </row>
    <row r="206" spans="2:51" s="13" customFormat="1" ht="11.25">
      <c r="B206" s="213"/>
      <c r="C206" s="214"/>
      <c r="D206" s="198" t="s">
        <v>191</v>
      </c>
      <c r="E206" s="215" t="s">
        <v>1</v>
      </c>
      <c r="F206" s="216" t="s">
        <v>843</v>
      </c>
      <c r="G206" s="214"/>
      <c r="H206" s="217">
        <v>2</v>
      </c>
      <c r="I206" s="218"/>
      <c r="J206" s="214"/>
      <c r="K206" s="214"/>
      <c r="L206" s="219"/>
      <c r="M206" s="220"/>
      <c r="N206" s="221"/>
      <c r="O206" s="221"/>
      <c r="P206" s="221"/>
      <c r="Q206" s="221"/>
      <c r="R206" s="221"/>
      <c r="S206" s="221"/>
      <c r="T206" s="222"/>
      <c r="AT206" s="223" t="s">
        <v>191</v>
      </c>
      <c r="AU206" s="223" t="s">
        <v>86</v>
      </c>
      <c r="AV206" s="13" t="s">
        <v>88</v>
      </c>
      <c r="AW206" s="13" t="s">
        <v>33</v>
      </c>
      <c r="AX206" s="13" t="s">
        <v>79</v>
      </c>
      <c r="AY206" s="223" t="s">
        <v>182</v>
      </c>
    </row>
    <row r="207" spans="2:51" s="12" customFormat="1" ht="11.25">
      <c r="B207" s="203"/>
      <c r="C207" s="204"/>
      <c r="D207" s="198" t="s">
        <v>191</v>
      </c>
      <c r="E207" s="205" t="s">
        <v>1</v>
      </c>
      <c r="F207" s="206" t="s">
        <v>844</v>
      </c>
      <c r="G207" s="204"/>
      <c r="H207" s="205" t="s">
        <v>1</v>
      </c>
      <c r="I207" s="207"/>
      <c r="J207" s="204"/>
      <c r="K207" s="204"/>
      <c r="L207" s="208"/>
      <c r="M207" s="209"/>
      <c r="N207" s="210"/>
      <c r="O207" s="210"/>
      <c r="P207" s="210"/>
      <c r="Q207" s="210"/>
      <c r="R207" s="210"/>
      <c r="S207" s="210"/>
      <c r="T207" s="211"/>
      <c r="AT207" s="212" t="s">
        <v>191</v>
      </c>
      <c r="AU207" s="212" t="s">
        <v>86</v>
      </c>
      <c r="AV207" s="12" t="s">
        <v>86</v>
      </c>
      <c r="AW207" s="12" t="s">
        <v>33</v>
      </c>
      <c r="AX207" s="12" t="s">
        <v>79</v>
      </c>
      <c r="AY207" s="212" t="s">
        <v>182</v>
      </c>
    </row>
    <row r="208" spans="2:51" s="13" customFormat="1" ht="11.25">
      <c r="B208" s="213"/>
      <c r="C208" s="214"/>
      <c r="D208" s="198" t="s">
        <v>191</v>
      </c>
      <c r="E208" s="215" t="s">
        <v>1</v>
      </c>
      <c r="F208" s="216" t="s">
        <v>845</v>
      </c>
      <c r="G208" s="214"/>
      <c r="H208" s="217">
        <v>6.24</v>
      </c>
      <c r="I208" s="218"/>
      <c r="J208" s="214"/>
      <c r="K208" s="214"/>
      <c r="L208" s="219"/>
      <c r="M208" s="220"/>
      <c r="N208" s="221"/>
      <c r="O208" s="221"/>
      <c r="P208" s="221"/>
      <c r="Q208" s="221"/>
      <c r="R208" s="221"/>
      <c r="S208" s="221"/>
      <c r="T208" s="222"/>
      <c r="AT208" s="223" t="s">
        <v>191</v>
      </c>
      <c r="AU208" s="223" t="s">
        <v>86</v>
      </c>
      <c r="AV208" s="13" t="s">
        <v>88</v>
      </c>
      <c r="AW208" s="13" t="s">
        <v>33</v>
      </c>
      <c r="AX208" s="13" t="s">
        <v>79</v>
      </c>
      <c r="AY208" s="223" t="s">
        <v>182</v>
      </c>
    </row>
    <row r="209" spans="2:51" s="12" customFormat="1" ht="11.25">
      <c r="B209" s="203"/>
      <c r="C209" s="204"/>
      <c r="D209" s="198" t="s">
        <v>191</v>
      </c>
      <c r="E209" s="205" t="s">
        <v>1</v>
      </c>
      <c r="F209" s="206" t="s">
        <v>846</v>
      </c>
      <c r="G209" s="204"/>
      <c r="H209" s="205" t="s">
        <v>1</v>
      </c>
      <c r="I209" s="207"/>
      <c r="J209" s="204"/>
      <c r="K209" s="204"/>
      <c r="L209" s="208"/>
      <c r="M209" s="209"/>
      <c r="N209" s="210"/>
      <c r="O209" s="210"/>
      <c r="P209" s="210"/>
      <c r="Q209" s="210"/>
      <c r="R209" s="210"/>
      <c r="S209" s="210"/>
      <c r="T209" s="211"/>
      <c r="AT209" s="212" t="s">
        <v>191</v>
      </c>
      <c r="AU209" s="212" t="s">
        <v>86</v>
      </c>
      <c r="AV209" s="12" t="s">
        <v>86</v>
      </c>
      <c r="AW209" s="12" t="s">
        <v>33</v>
      </c>
      <c r="AX209" s="12" t="s">
        <v>79</v>
      </c>
      <c r="AY209" s="212" t="s">
        <v>182</v>
      </c>
    </row>
    <row r="210" spans="2:51" s="13" customFormat="1" ht="11.25">
      <c r="B210" s="213"/>
      <c r="C210" s="214"/>
      <c r="D210" s="198" t="s">
        <v>191</v>
      </c>
      <c r="E210" s="215" t="s">
        <v>1</v>
      </c>
      <c r="F210" s="216" t="s">
        <v>847</v>
      </c>
      <c r="G210" s="214"/>
      <c r="H210" s="217">
        <v>5.84</v>
      </c>
      <c r="I210" s="218"/>
      <c r="J210" s="214"/>
      <c r="K210" s="214"/>
      <c r="L210" s="219"/>
      <c r="M210" s="220"/>
      <c r="N210" s="221"/>
      <c r="O210" s="221"/>
      <c r="P210" s="221"/>
      <c r="Q210" s="221"/>
      <c r="R210" s="221"/>
      <c r="S210" s="221"/>
      <c r="T210" s="222"/>
      <c r="AT210" s="223" t="s">
        <v>191</v>
      </c>
      <c r="AU210" s="223" t="s">
        <v>86</v>
      </c>
      <c r="AV210" s="13" t="s">
        <v>88</v>
      </c>
      <c r="AW210" s="13" t="s">
        <v>33</v>
      </c>
      <c r="AX210" s="13" t="s">
        <v>79</v>
      </c>
      <c r="AY210" s="223" t="s">
        <v>182</v>
      </c>
    </row>
    <row r="211" spans="2:51" s="12" customFormat="1" ht="11.25">
      <c r="B211" s="203"/>
      <c r="C211" s="204"/>
      <c r="D211" s="198" t="s">
        <v>191</v>
      </c>
      <c r="E211" s="205" t="s">
        <v>1</v>
      </c>
      <c r="F211" s="206" t="s">
        <v>848</v>
      </c>
      <c r="G211" s="204"/>
      <c r="H211" s="205" t="s">
        <v>1</v>
      </c>
      <c r="I211" s="207"/>
      <c r="J211" s="204"/>
      <c r="K211" s="204"/>
      <c r="L211" s="208"/>
      <c r="M211" s="209"/>
      <c r="N211" s="210"/>
      <c r="O211" s="210"/>
      <c r="P211" s="210"/>
      <c r="Q211" s="210"/>
      <c r="R211" s="210"/>
      <c r="S211" s="210"/>
      <c r="T211" s="211"/>
      <c r="AT211" s="212" t="s">
        <v>191</v>
      </c>
      <c r="AU211" s="212" t="s">
        <v>86</v>
      </c>
      <c r="AV211" s="12" t="s">
        <v>86</v>
      </c>
      <c r="AW211" s="12" t="s">
        <v>33</v>
      </c>
      <c r="AX211" s="12" t="s">
        <v>79</v>
      </c>
      <c r="AY211" s="212" t="s">
        <v>182</v>
      </c>
    </row>
    <row r="212" spans="2:51" s="13" customFormat="1" ht="11.25">
      <c r="B212" s="213"/>
      <c r="C212" s="214"/>
      <c r="D212" s="198" t="s">
        <v>191</v>
      </c>
      <c r="E212" s="215" t="s">
        <v>1</v>
      </c>
      <c r="F212" s="216" t="s">
        <v>849</v>
      </c>
      <c r="G212" s="214"/>
      <c r="H212" s="217">
        <v>5.52</v>
      </c>
      <c r="I212" s="218"/>
      <c r="J212" s="214"/>
      <c r="K212" s="214"/>
      <c r="L212" s="219"/>
      <c r="M212" s="220"/>
      <c r="N212" s="221"/>
      <c r="O212" s="221"/>
      <c r="P212" s="221"/>
      <c r="Q212" s="221"/>
      <c r="R212" s="221"/>
      <c r="S212" s="221"/>
      <c r="T212" s="222"/>
      <c r="AT212" s="223" t="s">
        <v>191</v>
      </c>
      <c r="AU212" s="223" t="s">
        <v>86</v>
      </c>
      <c r="AV212" s="13" t="s">
        <v>88</v>
      </c>
      <c r="AW212" s="13" t="s">
        <v>33</v>
      </c>
      <c r="AX212" s="13" t="s">
        <v>79</v>
      </c>
      <c r="AY212" s="223" t="s">
        <v>182</v>
      </c>
    </row>
    <row r="213" spans="2:51" s="12" customFormat="1" ht="11.25">
      <c r="B213" s="203"/>
      <c r="C213" s="204"/>
      <c r="D213" s="198" t="s">
        <v>191</v>
      </c>
      <c r="E213" s="205" t="s">
        <v>1</v>
      </c>
      <c r="F213" s="206" t="s">
        <v>850</v>
      </c>
      <c r="G213" s="204"/>
      <c r="H213" s="205" t="s">
        <v>1</v>
      </c>
      <c r="I213" s="207"/>
      <c r="J213" s="204"/>
      <c r="K213" s="204"/>
      <c r="L213" s="208"/>
      <c r="M213" s="209"/>
      <c r="N213" s="210"/>
      <c r="O213" s="210"/>
      <c r="P213" s="210"/>
      <c r="Q213" s="210"/>
      <c r="R213" s="210"/>
      <c r="S213" s="210"/>
      <c r="T213" s="211"/>
      <c r="AT213" s="212" t="s">
        <v>191</v>
      </c>
      <c r="AU213" s="212" t="s">
        <v>86</v>
      </c>
      <c r="AV213" s="12" t="s">
        <v>86</v>
      </c>
      <c r="AW213" s="12" t="s">
        <v>33</v>
      </c>
      <c r="AX213" s="12" t="s">
        <v>79</v>
      </c>
      <c r="AY213" s="212" t="s">
        <v>182</v>
      </c>
    </row>
    <row r="214" spans="2:51" s="13" customFormat="1" ht="11.25">
      <c r="B214" s="213"/>
      <c r="C214" s="214"/>
      <c r="D214" s="198" t="s">
        <v>191</v>
      </c>
      <c r="E214" s="215" t="s">
        <v>1</v>
      </c>
      <c r="F214" s="216" t="s">
        <v>851</v>
      </c>
      <c r="G214" s="214"/>
      <c r="H214" s="217">
        <v>9.6</v>
      </c>
      <c r="I214" s="218"/>
      <c r="J214" s="214"/>
      <c r="K214" s="214"/>
      <c r="L214" s="219"/>
      <c r="M214" s="220"/>
      <c r="N214" s="221"/>
      <c r="O214" s="221"/>
      <c r="P214" s="221"/>
      <c r="Q214" s="221"/>
      <c r="R214" s="221"/>
      <c r="S214" s="221"/>
      <c r="T214" s="222"/>
      <c r="AT214" s="223" t="s">
        <v>191</v>
      </c>
      <c r="AU214" s="223" t="s">
        <v>86</v>
      </c>
      <c r="AV214" s="13" t="s">
        <v>88</v>
      </c>
      <c r="AW214" s="13" t="s">
        <v>33</v>
      </c>
      <c r="AX214" s="13" t="s">
        <v>79</v>
      </c>
      <c r="AY214" s="223" t="s">
        <v>182</v>
      </c>
    </row>
    <row r="215" spans="2:51" s="12" customFormat="1" ht="11.25">
      <c r="B215" s="203"/>
      <c r="C215" s="204"/>
      <c r="D215" s="198" t="s">
        <v>191</v>
      </c>
      <c r="E215" s="205" t="s">
        <v>1</v>
      </c>
      <c r="F215" s="206" t="s">
        <v>852</v>
      </c>
      <c r="G215" s="204"/>
      <c r="H215" s="205" t="s">
        <v>1</v>
      </c>
      <c r="I215" s="207"/>
      <c r="J215" s="204"/>
      <c r="K215" s="204"/>
      <c r="L215" s="208"/>
      <c r="M215" s="209"/>
      <c r="N215" s="210"/>
      <c r="O215" s="210"/>
      <c r="P215" s="210"/>
      <c r="Q215" s="210"/>
      <c r="R215" s="210"/>
      <c r="S215" s="210"/>
      <c r="T215" s="211"/>
      <c r="AT215" s="212" t="s">
        <v>191</v>
      </c>
      <c r="AU215" s="212" t="s">
        <v>86</v>
      </c>
      <c r="AV215" s="12" t="s">
        <v>86</v>
      </c>
      <c r="AW215" s="12" t="s">
        <v>33</v>
      </c>
      <c r="AX215" s="12" t="s">
        <v>79</v>
      </c>
      <c r="AY215" s="212" t="s">
        <v>182</v>
      </c>
    </row>
    <row r="216" spans="2:51" s="13" customFormat="1" ht="11.25">
      <c r="B216" s="213"/>
      <c r="C216" s="214"/>
      <c r="D216" s="198" t="s">
        <v>191</v>
      </c>
      <c r="E216" s="215" t="s">
        <v>1</v>
      </c>
      <c r="F216" s="216" t="s">
        <v>853</v>
      </c>
      <c r="G216" s="214"/>
      <c r="H216" s="217">
        <v>9.68</v>
      </c>
      <c r="I216" s="218"/>
      <c r="J216" s="214"/>
      <c r="K216" s="214"/>
      <c r="L216" s="219"/>
      <c r="M216" s="220"/>
      <c r="N216" s="221"/>
      <c r="O216" s="221"/>
      <c r="P216" s="221"/>
      <c r="Q216" s="221"/>
      <c r="R216" s="221"/>
      <c r="S216" s="221"/>
      <c r="T216" s="222"/>
      <c r="AT216" s="223" t="s">
        <v>191</v>
      </c>
      <c r="AU216" s="223" t="s">
        <v>86</v>
      </c>
      <c r="AV216" s="13" t="s">
        <v>88</v>
      </c>
      <c r="AW216" s="13" t="s">
        <v>33</v>
      </c>
      <c r="AX216" s="13" t="s">
        <v>79</v>
      </c>
      <c r="AY216" s="223" t="s">
        <v>182</v>
      </c>
    </row>
    <row r="217" spans="2:51" s="12" customFormat="1" ht="11.25">
      <c r="B217" s="203"/>
      <c r="C217" s="204"/>
      <c r="D217" s="198" t="s">
        <v>191</v>
      </c>
      <c r="E217" s="205" t="s">
        <v>1</v>
      </c>
      <c r="F217" s="206" t="s">
        <v>854</v>
      </c>
      <c r="G217" s="204"/>
      <c r="H217" s="205" t="s">
        <v>1</v>
      </c>
      <c r="I217" s="207"/>
      <c r="J217" s="204"/>
      <c r="K217" s="204"/>
      <c r="L217" s="208"/>
      <c r="M217" s="209"/>
      <c r="N217" s="210"/>
      <c r="O217" s="210"/>
      <c r="P217" s="210"/>
      <c r="Q217" s="210"/>
      <c r="R217" s="210"/>
      <c r="S217" s="210"/>
      <c r="T217" s="211"/>
      <c r="AT217" s="212" t="s">
        <v>191</v>
      </c>
      <c r="AU217" s="212" t="s">
        <v>86</v>
      </c>
      <c r="AV217" s="12" t="s">
        <v>86</v>
      </c>
      <c r="AW217" s="12" t="s">
        <v>33</v>
      </c>
      <c r="AX217" s="12" t="s">
        <v>79</v>
      </c>
      <c r="AY217" s="212" t="s">
        <v>182</v>
      </c>
    </row>
    <row r="218" spans="2:51" s="13" customFormat="1" ht="11.25">
      <c r="B218" s="213"/>
      <c r="C218" s="214"/>
      <c r="D218" s="198" t="s">
        <v>191</v>
      </c>
      <c r="E218" s="215" t="s">
        <v>1</v>
      </c>
      <c r="F218" s="216" t="s">
        <v>853</v>
      </c>
      <c r="G218" s="214"/>
      <c r="H218" s="217">
        <v>9.68</v>
      </c>
      <c r="I218" s="218"/>
      <c r="J218" s="214"/>
      <c r="K218" s="214"/>
      <c r="L218" s="219"/>
      <c r="M218" s="220"/>
      <c r="N218" s="221"/>
      <c r="O218" s="221"/>
      <c r="P218" s="221"/>
      <c r="Q218" s="221"/>
      <c r="R218" s="221"/>
      <c r="S218" s="221"/>
      <c r="T218" s="222"/>
      <c r="AT218" s="223" t="s">
        <v>191</v>
      </c>
      <c r="AU218" s="223" t="s">
        <v>86</v>
      </c>
      <c r="AV218" s="13" t="s">
        <v>88</v>
      </c>
      <c r="AW218" s="13" t="s">
        <v>33</v>
      </c>
      <c r="AX218" s="13" t="s">
        <v>79</v>
      </c>
      <c r="AY218" s="223" t="s">
        <v>182</v>
      </c>
    </row>
    <row r="219" spans="2:51" s="12" customFormat="1" ht="11.25">
      <c r="B219" s="203"/>
      <c r="C219" s="204"/>
      <c r="D219" s="198" t="s">
        <v>191</v>
      </c>
      <c r="E219" s="205" t="s">
        <v>1</v>
      </c>
      <c r="F219" s="206" t="s">
        <v>855</v>
      </c>
      <c r="G219" s="204"/>
      <c r="H219" s="205" t="s">
        <v>1</v>
      </c>
      <c r="I219" s="207"/>
      <c r="J219" s="204"/>
      <c r="K219" s="204"/>
      <c r="L219" s="208"/>
      <c r="M219" s="209"/>
      <c r="N219" s="210"/>
      <c r="O219" s="210"/>
      <c r="P219" s="210"/>
      <c r="Q219" s="210"/>
      <c r="R219" s="210"/>
      <c r="S219" s="210"/>
      <c r="T219" s="211"/>
      <c r="AT219" s="212" t="s">
        <v>191</v>
      </c>
      <c r="AU219" s="212" t="s">
        <v>86</v>
      </c>
      <c r="AV219" s="12" t="s">
        <v>86</v>
      </c>
      <c r="AW219" s="12" t="s">
        <v>33</v>
      </c>
      <c r="AX219" s="12" t="s">
        <v>79</v>
      </c>
      <c r="AY219" s="212" t="s">
        <v>182</v>
      </c>
    </row>
    <row r="220" spans="2:51" s="13" customFormat="1" ht="11.25">
      <c r="B220" s="213"/>
      <c r="C220" s="214"/>
      <c r="D220" s="198" t="s">
        <v>191</v>
      </c>
      <c r="E220" s="215" t="s">
        <v>1</v>
      </c>
      <c r="F220" s="216" t="s">
        <v>853</v>
      </c>
      <c r="G220" s="214"/>
      <c r="H220" s="217">
        <v>9.68</v>
      </c>
      <c r="I220" s="218"/>
      <c r="J220" s="214"/>
      <c r="K220" s="214"/>
      <c r="L220" s="219"/>
      <c r="M220" s="220"/>
      <c r="N220" s="221"/>
      <c r="O220" s="221"/>
      <c r="P220" s="221"/>
      <c r="Q220" s="221"/>
      <c r="R220" s="221"/>
      <c r="S220" s="221"/>
      <c r="T220" s="222"/>
      <c r="AT220" s="223" t="s">
        <v>191</v>
      </c>
      <c r="AU220" s="223" t="s">
        <v>86</v>
      </c>
      <c r="AV220" s="13" t="s">
        <v>88</v>
      </c>
      <c r="AW220" s="13" t="s">
        <v>33</v>
      </c>
      <c r="AX220" s="13" t="s">
        <v>79</v>
      </c>
      <c r="AY220" s="223" t="s">
        <v>182</v>
      </c>
    </row>
    <row r="221" spans="2:51" s="12" customFormat="1" ht="11.25">
      <c r="B221" s="203"/>
      <c r="C221" s="204"/>
      <c r="D221" s="198" t="s">
        <v>191</v>
      </c>
      <c r="E221" s="205" t="s">
        <v>1</v>
      </c>
      <c r="F221" s="206" t="s">
        <v>856</v>
      </c>
      <c r="G221" s="204"/>
      <c r="H221" s="205" t="s">
        <v>1</v>
      </c>
      <c r="I221" s="207"/>
      <c r="J221" s="204"/>
      <c r="K221" s="204"/>
      <c r="L221" s="208"/>
      <c r="M221" s="209"/>
      <c r="N221" s="210"/>
      <c r="O221" s="210"/>
      <c r="P221" s="210"/>
      <c r="Q221" s="210"/>
      <c r="R221" s="210"/>
      <c r="S221" s="210"/>
      <c r="T221" s="211"/>
      <c r="AT221" s="212" t="s">
        <v>191</v>
      </c>
      <c r="AU221" s="212" t="s">
        <v>86</v>
      </c>
      <c r="AV221" s="12" t="s">
        <v>86</v>
      </c>
      <c r="AW221" s="12" t="s">
        <v>33</v>
      </c>
      <c r="AX221" s="12" t="s">
        <v>79</v>
      </c>
      <c r="AY221" s="212" t="s">
        <v>182</v>
      </c>
    </row>
    <row r="222" spans="2:51" s="13" customFormat="1" ht="11.25">
      <c r="B222" s="213"/>
      <c r="C222" s="214"/>
      <c r="D222" s="198" t="s">
        <v>191</v>
      </c>
      <c r="E222" s="215" t="s">
        <v>1</v>
      </c>
      <c r="F222" s="216" t="s">
        <v>857</v>
      </c>
      <c r="G222" s="214"/>
      <c r="H222" s="217">
        <v>9.76</v>
      </c>
      <c r="I222" s="218"/>
      <c r="J222" s="214"/>
      <c r="K222" s="214"/>
      <c r="L222" s="219"/>
      <c r="M222" s="220"/>
      <c r="N222" s="221"/>
      <c r="O222" s="221"/>
      <c r="P222" s="221"/>
      <c r="Q222" s="221"/>
      <c r="R222" s="221"/>
      <c r="S222" s="221"/>
      <c r="T222" s="222"/>
      <c r="AT222" s="223" t="s">
        <v>191</v>
      </c>
      <c r="AU222" s="223" t="s">
        <v>86</v>
      </c>
      <c r="AV222" s="13" t="s">
        <v>88</v>
      </c>
      <c r="AW222" s="13" t="s">
        <v>33</v>
      </c>
      <c r="AX222" s="13" t="s">
        <v>79</v>
      </c>
      <c r="AY222" s="223" t="s">
        <v>182</v>
      </c>
    </row>
    <row r="223" spans="2:51" s="12" customFormat="1" ht="11.25">
      <c r="B223" s="203"/>
      <c r="C223" s="204"/>
      <c r="D223" s="198" t="s">
        <v>191</v>
      </c>
      <c r="E223" s="205" t="s">
        <v>1</v>
      </c>
      <c r="F223" s="206" t="s">
        <v>858</v>
      </c>
      <c r="G223" s="204"/>
      <c r="H223" s="205" t="s">
        <v>1</v>
      </c>
      <c r="I223" s="207"/>
      <c r="J223" s="204"/>
      <c r="K223" s="204"/>
      <c r="L223" s="208"/>
      <c r="M223" s="209"/>
      <c r="N223" s="210"/>
      <c r="O223" s="210"/>
      <c r="P223" s="210"/>
      <c r="Q223" s="210"/>
      <c r="R223" s="210"/>
      <c r="S223" s="210"/>
      <c r="T223" s="211"/>
      <c r="AT223" s="212" t="s">
        <v>191</v>
      </c>
      <c r="AU223" s="212" t="s">
        <v>86</v>
      </c>
      <c r="AV223" s="12" t="s">
        <v>86</v>
      </c>
      <c r="AW223" s="12" t="s">
        <v>33</v>
      </c>
      <c r="AX223" s="12" t="s">
        <v>79</v>
      </c>
      <c r="AY223" s="212" t="s">
        <v>182</v>
      </c>
    </row>
    <row r="224" spans="2:51" s="13" customFormat="1" ht="11.25">
      <c r="B224" s="213"/>
      <c r="C224" s="214"/>
      <c r="D224" s="198" t="s">
        <v>191</v>
      </c>
      <c r="E224" s="215" t="s">
        <v>1</v>
      </c>
      <c r="F224" s="216" t="s">
        <v>859</v>
      </c>
      <c r="G224" s="214"/>
      <c r="H224" s="217">
        <v>8.6</v>
      </c>
      <c r="I224" s="218"/>
      <c r="J224" s="214"/>
      <c r="K224" s="214"/>
      <c r="L224" s="219"/>
      <c r="M224" s="220"/>
      <c r="N224" s="221"/>
      <c r="O224" s="221"/>
      <c r="P224" s="221"/>
      <c r="Q224" s="221"/>
      <c r="R224" s="221"/>
      <c r="S224" s="221"/>
      <c r="T224" s="222"/>
      <c r="AT224" s="223" t="s">
        <v>191</v>
      </c>
      <c r="AU224" s="223" t="s">
        <v>86</v>
      </c>
      <c r="AV224" s="13" t="s">
        <v>88</v>
      </c>
      <c r="AW224" s="13" t="s">
        <v>33</v>
      </c>
      <c r="AX224" s="13" t="s">
        <v>79</v>
      </c>
      <c r="AY224" s="223" t="s">
        <v>182</v>
      </c>
    </row>
    <row r="225" spans="1:65" s="12" customFormat="1" ht="11.25">
      <c r="B225" s="203"/>
      <c r="C225" s="204"/>
      <c r="D225" s="198" t="s">
        <v>191</v>
      </c>
      <c r="E225" s="205" t="s">
        <v>1</v>
      </c>
      <c r="F225" s="206" t="s">
        <v>860</v>
      </c>
      <c r="G225" s="204"/>
      <c r="H225" s="205" t="s">
        <v>1</v>
      </c>
      <c r="I225" s="207"/>
      <c r="J225" s="204"/>
      <c r="K225" s="204"/>
      <c r="L225" s="208"/>
      <c r="M225" s="209"/>
      <c r="N225" s="210"/>
      <c r="O225" s="210"/>
      <c r="P225" s="210"/>
      <c r="Q225" s="210"/>
      <c r="R225" s="210"/>
      <c r="S225" s="210"/>
      <c r="T225" s="211"/>
      <c r="AT225" s="212" t="s">
        <v>191</v>
      </c>
      <c r="AU225" s="212" t="s">
        <v>86</v>
      </c>
      <c r="AV225" s="12" t="s">
        <v>86</v>
      </c>
      <c r="AW225" s="12" t="s">
        <v>33</v>
      </c>
      <c r="AX225" s="12" t="s">
        <v>79</v>
      </c>
      <c r="AY225" s="212" t="s">
        <v>182</v>
      </c>
    </row>
    <row r="226" spans="1:65" s="13" customFormat="1" ht="11.25">
      <c r="B226" s="213"/>
      <c r="C226" s="214"/>
      <c r="D226" s="198" t="s">
        <v>191</v>
      </c>
      <c r="E226" s="215" t="s">
        <v>1</v>
      </c>
      <c r="F226" s="216" t="s">
        <v>861</v>
      </c>
      <c r="G226" s="214"/>
      <c r="H226" s="217">
        <v>8.08</v>
      </c>
      <c r="I226" s="218"/>
      <c r="J226" s="214"/>
      <c r="K226" s="214"/>
      <c r="L226" s="219"/>
      <c r="M226" s="220"/>
      <c r="N226" s="221"/>
      <c r="O226" s="221"/>
      <c r="P226" s="221"/>
      <c r="Q226" s="221"/>
      <c r="R226" s="221"/>
      <c r="S226" s="221"/>
      <c r="T226" s="222"/>
      <c r="AT226" s="223" t="s">
        <v>191</v>
      </c>
      <c r="AU226" s="223" t="s">
        <v>86</v>
      </c>
      <c r="AV226" s="13" t="s">
        <v>88</v>
      </c>
      <c r="AW226" s="13" t="s">
        <v>33</v>
      </c>
      <c r="AX226" s="13" t="s">
        <v>79</v>
      </c>
      <c r="AY226" s="223" t="s">
        <v>182</v>
      </c>
    </row>
    <row r="227" spans="1:65" s="12" customFormat="1" ht="11.25">
      <c r="B227" s="203"/>
      <c r="C227" s="204"/>
      <c r="D227" s="198" t="s">
        <v>191</v>
      </c>
      <c r="E227" s="205" t="s">
        <v>1</v>
      </c>
      <c r="F227" s="206" t="s">
        <v>862</v>
      </c>
      <c r="G227" s="204"/>
      <c r="H227" s="205" t="s">
        <v>1</v>
      </c>
      <c r="I227" s="207"/>
      <c r="J227" s="204"/>
      <c r="K227" s="204"/>
      <c r="L227" s="208"/>
      <c r="M227" s="209"/>
      <c r="N227" s="210"/>
      <c r="O227" s="210"/>
      <c r="P227" s="210"/>
      <c r="Q227" s="210"/>
      <c r="R227" s="210"/>
      <c r="S227" s="210"/>
      <c r="T227" s="211"/>
      <c r="AT227" s="212" t="s">
        <v>191</v>
      </c>
      <c r="AU227" s="212" t="s">
        <v>86</v>
      </c>
      <c r="AV227" s="12" t="s">
        <v>86</v>
      </c>
      <c r="AW227" s="12" t="s">
        <v>33</v>
      </c>
      <c r="AX227" s="12" t="s">
        <v>79</v>
      </c>
      <c r="AY227" s="212" t="s">
        <v>182</v>
      </c>
    </row>
    <row r="228" spans="1:65" s="13" customFormat="1" ht="11.25">
      <c r="B228" s="213"/>
      <c r="C228" s="214"/>
      <c r="D228" s="198" t="s">
        <v>191</v>
      </c>
      <c r="E228" s="215" t="s">
        <v>1</v>
      </c>
      <c r="F228" s="216" t="s">
        <v>845</v>
      </c>
      <c r="G228" s="214"/>
      <c r="H228" s="217">
        <v>6.24</v>
      </c>
      <c r="I228" s="218"/>
      <c r="J228" s="214"/>
      <c r="K228" s="214"/>
      <c r="L228" s="219"/>
      <c r="M228" s="220"/>
      <c r="N228" s="221"/>
      <c r="O228" s="221"/>
      <c r="P228" s="221"/>
      <c r="Q228" s="221"/>
      <c r="R228" s="221"/>
      <c r="S228" s="221"/>
      <c r="T228" s="222"/>
      <c r="AT228" s="223" t="s">
        <v>191</v>
      </c>
      <c r="AU228" s="223" t="s">
        <v>86</v>
      </c>
      <c r="AV228" s="13" t="s">
        <v>88</v>
      </c>
      <c r="AW228" s="13" t="s">
        <v>33</v>
      </c>
      <c r="AX228" s="13" t="s">
        <v>79</v>
      </c>
      <c r="AY228" s="223" t="s">
        <v>182</v>
      </c>
    </row>
    <row r="229" spans="1:65" s="12" customFormat="1" ht="11.25">
      <c r="B229" s="203"/>
      <c r="C229" s="204"/>
      <c r="D229" s="198" t="s">
        <v>191</v>
      </c>
      <c r="E229" s="205" t="s">
        <v>1</v>
      </c>
      <c r="F229" s="206" t="s">
        <v>863</v>
      </c>
      <c r="G229" s="204"/>
      <c r="H229" s="205" t="s">
        <v>1</v>
      </c>
      <c r="I229" s="207"/>
      <c r="J229" s="204"/>
      <c r="K229" s="204"/>
      <c r="L229" s="208"/>
      <c r="M229" s="209"/>
      <c r="N229" s="210"/>
      <c r="O229" s="210"/>
      <c r="P229" s="210"/>
      <c r="Q229" s="210"/>
      <c r="R229" s="210"/>
      <c r="S229" s="210"/>
      <c r="T229" s="211"/>
      <c r="AT229" s="212" t="s">
        <v>191</v>
      </c>
      <c r="AU229" s="212" t="s">
        <v>86</v>
      </c>
      <c r="AV229" s="12" t="s">
        <v>86</v>
      </c>
      <c r="AW229" s="12" t="s">
        <v>33</v>
      </c>
      <c r="AX229" s="12" t="s">
        <v>79</v>
      </c>
      <c r="AY229" s="212" t="s">
        <v>182</v>
      </c>
    </row>
    <row r="230" spans="1:65" s="13" customFormat="1" ht="11.25">
      <c r="B230" s="213"/>
      <c r="C230" s="214"/>
      <c r="D230" s="198" t="s">
        <v>191</v>
      </c>
      <c r="E230" s="215" t="s">
        <v>1</v>
      </c>
      <c r="F230" s="216" t="s">
        <v>864</v>
      </c>
      <c r="G230" s="214"/>
      <c r="H230" s="217">
        <v>6.52</v>
      </c>
      <c r="I230" s="218"/>
      <c r="J230" s="214"/>
      <c r="K230" s="214"/>
      <c r="L230" s="219"/>
      <c r="M230" s="220"/>
      <c r="N230" s="221"/>
      <c r="O230" s="221"/>
      <c r="P230" s="221"/>
      <c r="Q230" s="221"/>
      <c r="R230" s="221"/>
      <c r="S230" s="221"/>
      <c r="T230" s="222"/>
      <c r="AT230" s="223" t="s">
        <v>191</v>
      </c>
      <c r="AU230" s="223" t="s">
        <v>86</v>
      </c>
      <c r="AV230" s="13" t="s">
        <v>88</v>
      </c>
      <c r="AW230" s="13" t="s">
        <v>33</v>
      </c>
      <c r="AX230" s="13" t="s">
        <v>79</v>
      </c>
      <c r="AY230" s="223" t="s">
        <v>182</v>
      </c>
    </row>
    <row r="231" spans="1:65" s="12" customFormat="1" ht="11.25">
      <c r="B231" s="203"/>
      <c r="C231" s="204"/>
      <c r="D231" s="198" t="s">
        <v>191</v>
      </c>
      <c r="E231" s="205" t="s">
        <v>1</v>
      </c>
      <c r="F231" s="206" t="s">
        <v>865</v>
      </c>
      <c r="G231" s="204"/>
      <c r="H231" s="205" t="s">
        <v>1</v>
      </c>
      <c r="I231" s="207"/>
      <c r="J231" s="204"/>
      <c r="K231" s="204"/>
      <c r="L231" s="208"/>
      <c r="M231" s="209"/>
      <c r="N231" s="210"/>
      <c r="O231" s="210"/>
      <c r="P231" s="210"/>
      <c r="Q231" s="210"/>
      <c r="R231" s="210"/>
      <c r="S231" s="210"/>
      <c r="T231" s="211"/>
      <c r="AT231" s="212" t="s">
        <v>191</v>
      </c>
      <c r="AU231" s="212" t="s">
        <v>86</v>
      </c>
      <c r="AV231" s="12" t="s">
        <v>86</v>
      </c>
      <c r="AW231" s="12" t="s">
        <v>33</v>
      </c>
      <c r="AX231" s="12" t="s">
        <v>79</v>
      </c>
      <c r="AY231" s="212" t="s">
        <v>182</v>
      </c>
    </row>
    <row r="232" spans="1:65" s="13" customFormat="1" ht="11.25">
      <c r="B232" s="213"/>
      <c r="C232" s="214"/>
      <c r="D232" s="198" t="s">
        <v>191</v>
      </c>
      <c r="E232" s="215" t="s">
        <v>1</v>
      </c>
      <c r="F232" s="216" t="s">
        <v>866</v>
      </c>
      <c r="G232" s="214"/>
      <c r="H232" s="217">
        <v>6.4</v>
      </c>
      <c r="I232" s="218"/>
      <c r="J232" s="214"/>
      <c r="K232" s="214"/>
      <c r="L232" s="219"/>
      <c r="M232" s="220"/>
      <c r="N232" s="221"/>
      <c r="O232" s="221"/>
      <c r="P232" s="221"/>
      <c r="Q232" s="221"/>
      <c r="R232" s="221"/>
      <c r="S232" s="221"/>
      <c r="T232" s="222"/>
      <c r="AT232" s="223" t="s">
        <v>191</v>
      </c>
      <c r="AU232" s="223" t="s">
        <v>86</v>
      </c>
      <c r="AV232" s="13" t="s">
        <v>88</v>
      </c>
      <c r="AW232" s="13" t="s">
        <v>33</v>
      </c>
      <c r="AX232" s="13" t="s">
        <v>79</v>
      </c>
      <c r="AY232" s="223" t="s">
        <v>182</v>
      </c>
    </row>
    <row r="233" spans="1:65" s="14" customFormat="1" ht="11.25">
      <c r="B233" s="224"/>
      <c r="C233" s="225"/>
      <c r="D233" s="198" t="s">
        <v>191</v>
      </c>
      <c r="E233" s="226" t="s">
        <v>137</v>
      </c>
      <c r="F233" s="227" t="s">
        <v>298</v>
      </c>
      <c r="G233" s="225"/>
      <c r="H233" s="228">
        <v>147.08000000000001</v>
      </c>
      <c r="I233" s="229"/>
      <c r="J233" s="225"/>
      <c r="K233" s="225"/>
      <c r="L233" s="230"/>
      <c r="M233" s="231"/>
      <c r="N233" s="232"/>
      <c r="O233" s="232"/>
      <c r="P233" s="232"/>
      <c r="Q233" s="232"/>
      <c r="R233" s="232"/>
      <c r="S233" s="232"/>
      <c r="T233" s="233"/>
      <c r="AT233" s="234" t="s">
        <v>191</v>
      </c>
      <c r="AU233" s="234" t="s">
        <v>86</v>
      </c>
      <c r="AV233" s="14" t="s">
        <v>187</v>
      </c>
      <c r="AW233" s="14" t="s">
        <v>33</v>
      </c>
      <c r="AX233" s="14" t="s">
        <v>86</v>
      </c>
      <c r="AY233" s="234" t="s">
        <v>182</v>
      </c>
    </row>
    <row r="234" spans="1:65" s="12" customFormat="1" ht="11.25">
      <c r="B234" s="203"/>
      <c r="C234" s="204"/>
      <c r="D234" s="198" t="s">
        <v>191</v>
      </c>
      <c r="E234" s="205" t="s">
        <v>1</v>
      </c>
      <c r="F234" s="206" t="s">
        <v>867</v>
      </c>
      <c r="G234" s="204"/>
      <c r="H234" s="205" t="s">
        <v>1</v>
      </c>
      <c r="I234" s="207"/>
      <c r="J234" s="204"/>
      <c r="K234" s="204"/>
      <c r="L234" s="208"/>
      <c r="M234" s="209"/>
      <c r="N234" s="210"/>
      <c r="O234" s="210"/>
      <c r="P234" s="210"/>
      <c r="Q234" s="210"/>
      <c r="R234" s="210"/>
      <c r="S234" s="210"/>
      <c r="T234" s="211"/>
      <c r="AT234" s="212" t="s">
        <v>191</v>
      </c>
      <c r="AU234" s="212" t="s">
        <v>86</v>
      </c>
      <c r="AV234" s="12" t="s">
        <v>86</v>
      </c>
      <c r="AW234" s="12" t="s">
        <v>33</v>
      </c>
      <c r="AX234" s="12" t="s">
        <v>79</v>
      </c>
      <c r="AY234" s="212" t="s">
        <v>182</v>
      </c>
    </row>
    <row r="235" spans="1:65" s="13" customFormat="1" ht="33.75">
      <c r="B235" s="213"/>
      <c r="C235" s="214"/>
      <c r="D235" s="198" t="s">
        <v>191</v>
      </c>
      <c r="E235" s="215" t="s">
        <v>769</v>
      </c>
      <c r="F235" s="216" t="s">
        <v>868</v>
      </c>
      <c r="G235" s="214"/>
      <c r="H235" s="217">
        <v>30.088999999999999</v>
      </c>
      <c r="I235" s="218"/>
      <c r="J235" s="214"/>
      <c r="K235" s="214"/>
      <c r="L235" s="219"/>
      <c r="M235" s="220"/>
      <c r="N235" s="221"/>
      <c r="O235" s="221"/>
      <c r="P235" s="221"/>
      <c r="Q235" s="221"/>
      <c r="R235" s="221"/>
      <c r="S235" s="221"/>
      <c r="T235" s="222"/>
      <c r="AT235" s="223" t="s">
        <v>191</v>
      </c>
      <c r="AU235" s="223" t="s">
        <v>86</v>
      </c>
      <c r="AV235" s="13" t="s">
        <v>88</v>
      </c>
      <c r="AW235" s="13" t="s">
        <v>33</v>
      </c>
      <c r="AX235" s="13" t="s">
        <v>79</v>
      </c>
      <c r="AY235" s="223" t="s">
        <v>182</v>
      </c>
    </row>
    <row r="236" spans="1:65" s="2" customFormat="1" ht="37.9" customHeight="1">
      <c r="A236" s="34"/>
      <c r="B236" s="35"/>
      <c r="C236" s="185" t="s">
        <v>187</v>
      </c>
      <c r="D236" s="185" t="s">
        <v>183</v>
      </c>
      <c r="E236" s="186" t="s">
        <v>299</v>
      </c>
      <c r="F236" s="187" t="s">
        <v>300</v>
      </c>
      <c r="G236" s="188" t="s">
        <v>135</v>
      </c>
      <c r="H236" s="189">
        <v>110.375</v>
      </c>
      <c r="I236" s="190"/>
      <c r="J236" s="191">
        <f>ROUND(I236*H236,2)</f>
        <v>0</v>
      </c>
      <c r="K236" s="187" t="s">
        <v>186</v>
      </c>
      <c r="L236" s="39"/>
      <c r="M236" s="192" t="s">
        <v>1</v>
      </c>
      <c r="N236" s="193" t="s">
        <v>44</v>
      </c>
      <c r="O236" s="71"/>
      <c r="P236" s="194">
        <f>O236*H236</f>
        <v>0</v>
      </c>
      <c r="Q236" s="194">
        <v>0</v>
      </c>
      <c r="R236" s="194">
        <f>Q236*H236</f>
        <v>0</v>
      </c>
      <c r="S236" s="194">
        <v>0</v>
      </c>
      <c r="T236" s="195">
        <f>S236*H236</f>
        <v>0</v>
      </c>
      <c r="U236" s="34"/>
      <c r="V236" s="34"/>
      <c r="W236" s="34"/>
      <c r="X236" s="34"/>
      <c r="Y236" s="34"/>
      <c r="Z236" s="34"/>
      <c r="AA236" s="34"/>
      <c r="AB236" s="34"/>
      <c r="AC236" s="34"/>
      <c r="AD236" s="34"/>
      <c r="AE236" s="34"/>
      <c r="AR236" s="196" t="s">
        <v>187</v>
      </c>
      <c r="AT236" s="196" t="s">
        <v>183</v>
      </c>
      <c r="AU236" s="196" t="s">
        <v>86</v>
      </c>
      <c r="AY236" s="17" t="s">
        <v>182</v>
      </c>
      <c r="BE236" s="197">
        <f>IF(N236="základní",J236,0)</f>
        <v>0</v>
      </c>
      <c r="BF236" s="197">
        <f>IF(N236="snížená",J236,0)</f>
        <v>0</v>
      </c>
      <c r="BG236" s="197">
        <f>IF(N236="zákl. přenesená",J236,0)</f>
        <v>0</v>
      </c>
      <c r="BH236" s="197">
        <f>IF(N236="sníž. přenesená",J236,0)</f>
        <v>0</v>
      </c>
      <c r="BI236" s="197">
        <f>IF(N236="nulová",J236,0)</f>
        <v>0</v>
      </c>
      <c r="BJ236" s="17" t="s">
        <v>86</v>
      </c>
      <c r="BK236" s="197">
        <f>ROUND(I236*H236,2)</f>
        <v>0</v>
      </c>
      <c r="BL236" s="17" t="s">
        <v>187</v>
      </c>
      <c r="BM236" s="196" t="s">
        <v>869</v>
      </c>
    </row>
    <row r="237" spans="1:65" s="2" customFormat="1" ht="331.5">
      <c r="A237" s="34"/>
      <c r="B237" s="35"/>
      <c r="C237" s="36"/>
      <c r="D237" s="198" t="s">
        <v>189</v>
      </c>
      <c r="E237" s="36"/>
      <c r="F237" s="199" t="s">
        <v>302</v>
      </c>
      <c r="G237" s="36"/>
      <c r="H237" s="36"/>
      <c r="I237" s="200"/>
      <c r="J237" s="36"/>
      <c r="K237" s="36"/>
      <c r="L237" s="39"/>
      <c r="M237" s="201"/>
      <c r="N237" s="202"/>
      <c r="O237" s="71"/>
      <c r="P237" s="71"/>
      <c r="Q237" s="71"/>
      <c r="R237" s="71"/>
      <c r="S237" s="71"/>
      <c r="T237" s="72"/>
      <c r="U237" s="34"/>
      <c r="V237" s="34"/>
      <c r="W237" s="34"/>
      <c r="X237" s="34"/>
      <c r="Y237" s="34"/>
      <c r="Z237" s="34"/>
      <c r="AA237" s="34"/>
      <c r="AB237" s="34"/>
      <c r="AC237" s="34"/>
      <c r="AD237" s="34"/>
      <c r="AE237" s="34"/>
      <c r="AT237" s="17" t="s">
        <v>189</v>
      </c>
      <c r="AU237" s="17" t="s">
        <v>86</v>
      </c>
    </row>
    <row r="238" spans="1:65" s="12" customFormat="1" ht="11.25">
      <c r="B238" s="203"/>
      <c r="C238" s="204"/>
      <c r="D238" s="198" t="s">
        <v>191</v>
      </c>
      <c r="E238" s="205" t="s">
        <v>1</v>
      </c>
      <c r="F238" s="206" t="s">
        <v>303</v>
      </c>
      <c r="G238" s="204"/>
      <c r="H238" s="205" t="s">
        <v>1</v>
      </c>
      <c r="I238" s="207"/>
      <c r="J238" s="204"/>
      <c r="K238" s="204"/>
      <c r="L238" s="208"/>
      <c r="M238" s="209"/>
      <c r="N238" s="210"/>
      <c r="O238" s="210"/>
      <c r="P238" s="210"/>
      <c r="Q238" s="210"/>
      <c r="R238" s="210"/>
      <c r="S238" s="210"/>
      <c r="T238" s="211"/>
      <c r="AT238" s="212" t="s">
        <v>191</v>
      </c>
      <c r="AU238" s="212" t="s">
        <v>86</v>
      </c>
      <c r="AV238" s="12" t="s">
        <v>86</v>
      </c>
      <c r="AW238" s="12" t="s">
        <v>33</v>
      </c>
      <c r="AX238" s="12" t="s">
        <v>79</v>
      </c>
      <c r="AY238" s="212" t="s">
        <v>182</v>
      </c>
    </row>
    <row r="239" spans="1:65" s="13" customFormat="1" ht="11.25">
      <c r="B239" s="213"/>
      <c r="C239" s="214"/>
      <c r="D239" s="198" t="s">
        <v>191</v>
      </c>
      <c r="E239" s="215" t="s">
        <v>1</v>
      </c>
      <c r="F239" s="216" t="s">
        <v>304</v>
      </c>
      <c r="G239" s="214"/>
      <c r="H239" s="217">
        <v>95.667000000000002</v>
      </c>
      <c r="I239" s="218"/>
      <c r="J239" s="214"/>
      <c r="K239" s="214"/>
      <c r="L239" s="219"/>
      <c r="M239" s="220"/>
      <c r="N239" s="221"/>
      <c r="O239" s="221"/>
      <c r="P239" s="221"/>
      <c r="Q239" s="221"/>
      <c r="R239" s="221"/>
      <c r="S239" s="221"/>
      <c r="T239" s="222"/>
      <c r="AT239" s="223" t="s">
        <v>191</v>
      </c>
      <c r="AU239" s="223" t="s">
        <v>86</v>
      </c>
      <c r="AV239" s="13" t="s">
        <v>88</v>
      </c>
      <c r="AW239" s="13" t="s">
        <v>33</v>
      </c>
      <c r="AX239" s="13" t="s">
        <v>79</v>
      </c>
      <c r="AY239" s="223" t="s">
        <v>182</v>
      </c>
    </row>
    <row r="240" spans="1:65" s="13" customFormat="1" ht="11.25">
      <c r="B240" s="213"/>
      <c r="C240" s="214"/>
      <c r="D240" s="198" t="s">
        <v>191</v>
      </c>
      <c r="E240" s="215" t="s">
        <v>1</v>
      </c>
      <c r="F240" s="216" t="s">
        <v>305</v>
      </c>
      <c r="G240" s="214"/>
      <c r="H240" s="217">
        <v>14.708</v>
      </c>
      <c r="I240" s="218"/>
      <c r="J240" s="214"/>
      <c r="K240" s="214"/>
      <c r="L240" s="219"/>
      <c r="M240" s="220"/>
      <c r="N240" s="221"/>
      <c r="O240" s="221"/>
      <c r="P240" s="221"/>
      <c r="Q240" s="221"/>
      <c r="R240" s="221"/>
      <c r="S240" s="221"/>
      <c r="T240" s="222"/>
      <c r="AT240" s="223" t="s">
        <v>191</v>
      </c>
      <c r="AU240" s="223" t="s">
        <v>86</v>
      </c>
      <c r="AV240" s="13" t="s">
        <v>88</v>
      </c>
      <c r="AW240" s="13" t="s">
        <v>33</v>
      </c>
      <c r="AX240" s="13" t="s">
        <v>79</v>
      </c>
      <c r="AY240" s="223" t="s">
        <v>182</v>
      </c>
    </row>
    <row r="241" spans="1:65" s="14" customFormat="1" ht="11.25">
      <c r="B241" s="224"/>
      <c r="C241" s="225"/>
      <c r="D241" s="198" t="s">
        <v>191</v>
      </c>
      <c r="E241" s="226" t="s">
        <v>1</v>
      </c>
      <c r="F241" s="227" t="s">
        <v>298</v>
      </c>
      <c r="G241" s="225"/>
      <c r="H241" s="228">
        <v>110.375</v>
      </c>
      <c r="I241" s="229"/>
      <c r="J241" s="225"/>
      <c r="K241" s="225"/>
      <c r="L241" s="230"/>
      <c r="M241" s="231"/>
      <c r="N241" s="232"/>
      <c r="O241" s="232"/>
      <c r="P241" s="232"/>
      <c r="Q241" s="232"/>
      <c r="R241" s="232"/>
      <c r="S241" s="232"/>
      <c r="T241" s="233"/>
      <c r="AT241" s="234" t="s">
        <v>191</v>
      </c>
      <c r="AU241" s="234" t="s">
        <v>86</v>
      </c>
      <c r="AV241" s="14" t="s">
        <v>187</v>
      </c>
      <c r="AW241" s="14" t="s">
        <v>33</v>
      </c>
      <c r="AX241" s="14" t="s">
        <v>86</v>
      </c>
      <c r="AY241" s="234" t="s">
        <v>182</v>
      </c>
    </row>
    <row r="242" spans="1:65" s="2" customFormat="1" ht="37.9" customHeight="1">
      <c r="A242" s="34"/>
      <c r="B242" s="35"/>
      <c r="C242" s="185" t="s">
        <v>340</v>
      </c>
      <c r="D242" s="185" t="s">
        <v>183</v>
      </c>
      <c r="E242" s="186" t="s">
        <v>307</v>
      </c>
      <c r="F242" s="187" t="s">
        <v>308</v>
      </c>
      <c r="G242" s="188" t="s">
        <v>142</v>
      </c>
      <c r="H242" s="189">
        <v>2125.9340000000002</v>
      </c>
      <c r="I242" s="190"/>
      <c r="J242" s="191">
        <f>ROUND(I242*H242,2)</f>
        <v>0</v>
      </c>
      <c r="K242" s="187" t="s">
        <v>186</v>
      </c>
      <c r="L242" s="39"/>
      <c r="M242" s="192" t="s">
        <v>1</v>
      </c>
      <c r="N242" s="193" t="s">
        <v>44</v>
      </c>
      <c r="O242" s="71"/>
      <c r="P242" s="194">
        <f>O242*H242</f>
        <v>0</v>
      </c>
      <c r="Q242" s="194">
        <v>5.8E-4</v>
      </c>
      <c r="R242" s="194">
        <f>Q242*H242</f>
        <v>1.2330417200000001</v>
      </c>
      <c r="S242" s="194">
        <v>0</v>
      </c>
      <c r="T242" s="195">
        <f>S242*H242</f>
        <v>0</v>
      </c>
      <c r="U242" s="34"/>
      <c r="V242" s="34"/>
      <c r="W242" s="34"/>
      <c r="X242" s="34"/>
      <c r="Y242" s="34"/>
      <c r="Z242" s="34"/>
      <c r="AA242" s="34"/>
      <c r="AB242" s="34"/>
      <c r="AC242" s="34"/>
      <c r="AD242" s="34"/>
      <c r="AE242" s="34"/>
      <c r="AR242" s="196" t="s">
        <v>187</v>
      </c>
      <c r="AT242" s="196" t="s">
        <v>183</v>
      </c>
      <c r="AU242" s="196" t="s">
        <v>86</v>
      </c>
      <c r="AY242" s="17" t="s">
        <v>182</v>
      </c>
      <c r="BE242" s="197">
        <f>IF(N242="základní",J242,0)</f>
        <v>0</v>
      </c>
      <c r="BF242" s="197">
        <f>IF(N242="snížená",J242,0)</f>
        <v>0</v>
      </c>
      <c r="BG242" s="197">
        <f>IF(N242="zákl. přenesená",J242,0)</f>
        <v>0</v>
      </c>
      <c r="BH242" s="197">
        <f>IF(N242="sníž. přenesená",J242,0)</f>
        <v>0</v>
      </c>
      <c r="BI242" s="197">
        <f>IF(N242="nulová",J242,0)</f>
        <v>0</v>
      </c>
      <c r="BJ242" s="17" t="s">
        <v>86</v>
      </c>
      <c r="BK242" s="197">
        <f>ROUND(I242*H242,2)</f>
        <v>0</v>
      </c>
      <c r="BL242" s="17" t="s">
        <v>187</v>
      </c>
      <c r="BM242" s="196" t="s">
        <v>870</v>
      </c>
    </row>
    <row r="243" spans="1:65" s="2" customFormat="1" ht="29.25">
      <c r="A243" s="34"/>
      <c r="B243" s="35"/>
      <c r="C243" s="36"/>
      <c r="D243" s="198" t="s">
        <v>189</v>
      </c>
      <c r="E243" s="36"/>
      <c r="F243" s="199" t="s">
        <v>310</v>
      </c>
      <c r="G243" s="36"/>
      <c r="H243" s="36"/>
      <c r="I243" s="200"/>
      <c r="J243" s="36"/>
      <c r="K243" s="36"/>
      <c r="L243" s="39"/>
      <c r="M243" s="201"/>
      <c r="N243" s="202"/>
      <c r="O243" s="71"/>
      <c r="P243" s="71"/>
      <c r="Q243" s="71"/>
      <c r="R243" s="71"/>
      <c r="S243" s="71"/>
      <c r="T243" s="72"/>
      <c r="U243" s="34"/>
      <c r="V243" s="34"/>
      <c r="W243" s="34"/>
      <c r="X243" s="34"/>
      <c r="Y243" s="34"/>
      <c r="Z243" s="34"/>
      <c r="AA243" s="34"/>
      <c r="AB243" s="34"/>
      <c r="AC243" s="34"/>
      <c r="AD243" s="34"/>
      <c r="AE243" s="34"/>
      <c r="AT243" s="17" t="s">
        <v>189</v>
      </c>
      <c r="AU243" s="17" t="s">
        <v>86</v>
      </c>
    </row>
    <row r="244" spans="1:65" s="12" customFormat="1" ht="11.25">
      <c r="B244" s="203"/>
      <c r="C244" s="204"/>
      <c r="D244" s="198" t="s">
        <v>191</v>
      </c>
      <c r="E244" s="205" t="s">
        <v>1</v>
      </c>
      <c r="F244" s="206" t="s">
        <v>311</v>
      </c>
      <c r="G244" s="204"/>
      <c r="H244" s="205" t="s">
        <v>1</v>
      </c>
      <c r="I244" s="207"/>
      <c r="J244" s="204"/>
      <c r="K244" s="204"/>
      <c r="L244" s="208"/>
      <c r="M244" s="209"/>
      <c r="N244" s="210"/>
      <c r="O244" s="210"/>
      <c r="P244" s="210"/>
      <c r="Q244" s="210"/>
      <c r="R244" s="210"/>
      <c r="S244" s="210"/>
      <c r="T244" s="211"/>
      <c r="AT244" s="212" t="s">
        <v>191</v>
      </c>
      <c r="AU244" s="212" t="s">
        <v>86</v>
      </c>
      <c r="AV244" s="12" t="s">
        <v>86</v>
      </c>
      <c r="AW244" s="12" t="s">
        <v>33</v>
      </c>
      <c r="AX244" s="12" t="s">
        <v>79</v>
      </c>
      <c r="AY244" s="212" t="s">
        <v>182</v>
      </c>
    </row>
    <row r="245" spans="1:65" s="12" customFormat="1" ht="11.25">
      <c r="B245" s="203"/>
      <c r="C245" s="204"/>
      <c r="D245" s="198" t="s">
        <v>191</v>
      </c>
      <c r="E245" s="205" t="s">
        <v>1</v>
      </c>
      <c r="F245" s="206" t="s">
        <v>312</v>
      </c>
      <c r="G245" s="204"/>
      <c r="H245" s="205" t="s">
        <v>1</v>
      </c>
      <c r="I245" s="207"/>
      <c r="J245" s="204"/>
      <c r="K245" s="204"/>
      <c r="L245" s="208"/>
      <c r="M245" s="209"/>
      <c r="N245" s="210"/>
      <c r="O245" s="210"/>
      <c r="P245" s="210"/>
      <c r="Q245" s="210"/>
      <c r="R245" s="210"/>
      <c r="S245" s="210"/>
      <c r="T245" s="211"/>
      <c r="AT245" s="212" t="s">
        <v>191</v>
      </c>
      <c r="AU245" s="212" t="s">
        <v>86</v>
      </c>
      <c r="AV245" s="12" t="s">
        <v>86</v>
      </c>
      <c r="AW245" s="12" t="s">
        <v>33</v>
      </c>
      <c r="AX245" s="12" t="s">
        <v>79</v>
      </c>
      <c r="AY245" s="212" t="s">
        <v>182</v>
      </c>
    </row>
    <row r="246" spans="1:65" s="12" customFormat="1" ht="11.25">
      <c r="B246" s="203"/>
      <c r="C246" s="204"/>
      <c r="D246" s="198" t="s">
        <v>191</v>
      </c>
      <c r="E246" s="205" t="s">
        <v>1</v>
      </c>
      <c r="F246" s="206" t="s">
        <v>779</v>
      </c>
      <c r="G246" s="204"/>
      <c r="H246" s="205" t="s">
        <v>1</v>
      </c>
      <c r="I246" s="207"/>
      <c r="J246" s="204"/>
      <c r="K246" s="204"/>
      <c r="L246" s="208"/>
      <c r="M246" s="209"/>
      <c r="N246" s="210"/>
      <c r="O246" s="210"/>
      <c r="P246" s="210"/>
      <c r="Q246" s="210"/>
      <c r="R246" s="210"/>
      <c r="S246" s="210"/>
      <c r="T246" s="211"/>
      <c r="AT246" s="212" t="s">
        <v>191</v>
      </c>
      <c r="AU246" s="212" t="s">
        <v>86</v>
      </c>
      <c r="AV246" s="12" t="s">
        <v>86</v>
      </c>
      <c r="AW246" s="12" t="s">
        <v>33</v>
      </c>
      <c r="AX246" s="12" t="s">
        <v>79</v>
      </c>
      <c r="AY246" s="212" t="s">
        <v>182</v>
      </c>
    </row>
    <row r="247" spans="1:65" s="12" customFormat="1" ht="11.25">
      <c r="B247" s="203"/>
      <c r="C247" s="204"/>
      <c r="D247" s="198" t="s">
        <v>191</v>
      </c>
      <c r="E247" s="205" t="s">
        <v>1</v>
      </c>
      <c r="F247" s="206" t="s">
        <v>780</v>
      </c>
      <c r="G247" s="204"/>
      <c r="H247" s="205" t="s">
        <v>1</v>
      </c>
      <c r="I247" s="207"/>
      <c r="J247" s="204"/>
      <c r="K247" s="204"/>
      <c r="L247" s="208"/>
      <c r="M247" s="209"/>
      <c r="N247" s="210"/>
      <c r="O247" s="210"/>
      <c r="P247" s="210"/>
      <c r="Q247" s="210"/>
      <c r="R247" s="210"/>
      <c r="S247" s="210"/>
      <c r="T247" s="211"/>
      <c r="AT247" s="212" t="s">
        <v>191</v>
      </c>
      <c r="AU247" s="212" t="s">
        <v>86</v>
      </c>
      <c r="AV247" s="12" t="s">
        <v>86</v>
      </c>
      <c r="AW247" s="12" t="s">
        <v>33</v>
      </c>
      <c r="AX247" s="12" t="s">
        <v>79</v>
      </c>
      <c r="AY247" s="212" t="s">
        <v>182</v>
      </c>
    </row>
    <row r="248" spans="1:65" s="13" customFormat="1" ht="11.25">
      <c r="B248" s="213"/>
      <c r="C248" s="214"/>
      <c r="D248" s="198" t="s">
        <v>191</v>
      </c>
      <c r="E248" s="215" t="s">
        <v>1</v>
      </c>
      <c r="F248" s="216" t="s">
        <v>871</v>
      </c>
      <c r="G248" s="214"/>
      <c r="H248" s="217">
        <v>29.384</v>
      </c>
      <c r="I248" s="218"/>
      <c r="J248" s="214"/>
      <c r="K248" s="214"/>
      <c r="L248" s="219"/>
      <c r="M248" s="220"/>
      <c r="N248" s="221"/>
      <c r="O248" s="221"/>
      <c r="P248" s="221"/>
      <c r="Q248" s="221"/>
      <c r="R248" s="221"/>
      <c r="S248" s="221"/>
      <c r="T248" s="222"/>
      <c r="AT248" s="223" t="s">
        <v>191</v>
      </c>
      <c r="AU248" s="223" t="s">
        <v>86</v>
      </c>
      <c r="AV248" s="13" t="s">
        <v>88</v>
      </c>
      <c r="AW248" s="13" t="s">
        <v>33</v>
      </c>
      <c r="AX248" s="13" t="s">
        <v>79</v>
      </c>
      <c r="AY248" s="223" t="s">
        <v>182</v>
      </c>
    </row>
    <row r="249" spans="1:65" s="12" customFormat="1" ht="11.25">
      <c r="B249" s="203"/>
      <c r="C249" s="204"/>
      <c r="D249" s="198" t="s">
        <v>191</v>
      </c>
      <c r="E249" s="205" t="s">
        <v>1</v>
      </c>
      <c r="F249" s="206" t="s">
        <v>782</v>
      </c>
      <c r="G249" s="204"/>
      <c r="H249" s="205" t="s">
        <v>1</v>
      </c>
      <c r="I249" s="207"/>
      <c r="J249" s="204"/>
      <c r="K249" s="204"/>
      <c r="L249" s="208"/>
      <c r="M249" s="209"/>
      <c r="N249" s="210"/>
      <c r="O249" s="210"/>
      <c r="P249" s="210"/>
      <c r="Q249" s="210"/>
      <c r="R249" s="210"/>
      <c r="S249" s="210"/>
      <c r="T249" s="211"/>
      <c r="AT249" s="212" t="s">
        <v>191</v>
      </c>
      <c r="AU249" s="212" t="s">
        <v>86</v>
      </c>
      <c r="AV249" s="12" t="s">
        <v>86</v>
      </c>
      <c r="AW249" s="12" t="s">
        <v>33</v>
      </c>
      <c r="AX249" s="12" t="s">
        <v>79</v>
      </c>
      <c r="AY249" s="212" t="s">
        <v>182</v>
      </c>
    </row>
    <row r="250" spans="1:65" s="13" customFormat="1" ht="11.25">
      <c r="B250" s="213"/>
      <c r="C250" s="214"/>
      <c r="D250" s="198" t="s">
        <v>191</v>
      </c>
      <c r="E250" s="215" t="s">
        <v>1</v>
      </c>
      <c r="F250" s="216" t="s">
        <v>872</v>
      </c>
      <c r="G250" s="214"/>
      <c r="H250" s="217">
        <v>85.808000000000007</v>
      </c>
      <c r="I250" s="218"/>
      <c r="J250" s="214"/>
      <c r="K250" s="214"/>
      <c r="L250" s="219"/>
      <c r="M250" s="220"/>
      <c r="N250" s="221"/>
      <c r="O250" s="221"/>
      <c r="P250" s="221"/>
      <c r="Q250" s="221"/>
      <c r="R250" s="221"/>
      <c r="S250" s="221"/>
      <c r="T250" s="222"/>
      <c r="AT250" s="223" t="s">
        <v>191</v>
      </c>
      <c r="AU250" s="223" t="s">
        <v>86</v>
      </c>
      <c r="AV250" s="13" t="s">
        <v>88</v>
      </c>
      <c r="AW250" s="13" t="s">
        <v>33</v>
      </c>
      <c r="AX250" s="13" t="s">
        <v>79</v>
      </c>
      <c r="AY250" s="223" t="s">
        <v>182</v>
      </c>
    </row>
    <row r="251" spans="1:65" s="12" customFormat="1" ht="11.25">
      <c r="B251" s="203"/>
      <c r="C251" s="204"/>
      <c r="D251" s="198" t="s">
        <v>191</v>
      </c>
      <c r="E251" s="205" t="s">
        <v>1</v>
      </c>
      <c r="F251" s="206" t="s">
        <v>199</v>
      </c>
      <c r="G251" s="204"/>
      <c r="H251" s="205" t="s">
        <v>1</v>
      </c>
      <c r="I251" s="207"/>
      <c r="J251" s="204"/>
      <c r="K251" s="204"/>
      <c r="L251" s="208"/>
      <c r="M251" s="209"/>
      <c r="N251" s="210"/>
      <c r="O251" s="210"/>
      <c r="P251" s="210"/>
      <c r="Q251" s="210"/>
      <c r="R251" s="210"/>
      <c r="S251" s="210"/>
      <c r="T251" s="211"/>
      <c r="AT251" s="212" t="s">
        <v>191</v>
      </c>
      <c r="AU251" s="212" t="s">
        <v>86</v>
      </c>
      <c r="AV251" s="12" t="s">
        <v>86</v>
      </c>
      <c r="AW251" s="12" t="s">
        <v>33</v>
      </c>
      <c r="AX251" s="12" t="s">
        <v>79</v>
      </c>
      <c r="AY251" s="212" t="s">
        <v>182</v>
      </c>
    </row>
    <row r="252" spans="1:65" s="13" customFormat="1" ht="11.25">
      <c r="B252" s="213"/>
      <c r="C252" s="214"/>
      <c r="D252" s="198" t="s">
        <v>191</v>
      </c>
      <c r="E252" s="215" t="s">
        <v>1</v>
      </c>
      <c r="F252" s="216" t="s">
        <v>873</v>
      </c>
      <c r="G252" s="214"/>
      <c r="H252" s="217">
        <v>113.057</v>
      </c>
      <c r="I252" s="218"/>
      <c r="J252" s="214"/>
      <c r="K252" s="214"/>
      <c r="L252" s="219"/>
      <c r="M252" s="220"/>
      <c r="N252" s="221"/>
      <c r="O252" s="221"/>
      <c r="P252" s="221"/>
      <c r="Q252" s="221"/>
      <c r="R252" s="221"/>
      <c r="S252" s="221"/>
      <c r="T252" s="222"/>
      <c r="AT252" s="223" t="s">
        <v>191</v>
      </c>
      <c r="AU252" s="223" t="s">
        <v>86</v>
      </c>
      <c r="AV252" s="13" t="s">
        <v>88</v>
      </c>
      <c r="AW252" s="13" t="s">
        <v>33</v>
      </c>
      <c r="AX252" s="13" t="s">
        <v>79</v>
      </c>
      <c r="AY252" s="223" t="s">
        <v>182</v>
      </c>
    </row>
    <row r="253" spans="1:65" s="12" customFormat="1" ht="11.25">
      <c r="B253" s="203"/>
      <c r="C253" s="204"/>
      <c r="D253" s="198" t="s">
        <v>191</v>
      </c>
      <c r="E253" s="205" t="s">
        <v>1</v>
      </c>
      <c r="F253" s="206" t="s">
        <v>785</v>
      </c>
      <c r="G253" s="204"/>
      <c r="H253" s="205" t="s">
        <v>1</v>
      </c>
      <c r="I253" s="207"/>
      <c r="J253" s="204"/>
      <c r="K253" s="204"/>
      <c r="L253" s="208"/>
      <c r="M253" s="209"/>
      <c r="N253" s="210"/>
      <c r="O253" s="210"/>
      <c r="P253" s="210"/>
      <c r="Q253" s="210"/>
      <c r="R253" s="210"/>
      <c r="S253" s="210"/>
      <c r="T253" s="211"/>
      <c r="AT253" s="212" t="s">
        <v>191</v>
      </c>
      <c r="AU253" s="212" t="s">
        <v>86</v>
      </c>
      <c r="AV253" s="12" t="s">
        <v>86</v>
      </c>
      <c r="AW253" s="12" t="s">
        <v>33</v>
      </c>
      <c r="AX253" s="12" t="s">
        <v>79</v>
      </c>
      <c r="AY253" s="212" t="s">
        <v>182</v>
      </c>
    </row>
    <row r="254" spans="1:65" s="12" customFormat="1" ht="11.25">
      <c r="B254" s="203"/>
      <c r="C254" s="204"/>
      <c r="D254" s="198" t="s">
        <v>191</v>
      </c>
      <c r="E254" s="205" t="s">
        <v>1</v>
      </c>
      <c r="F254" s="206" t="s">
        <v>786</v>
      </c>
      <c r="G254" s="204"/>
      <c r="H254" s="205" t="s">
        <v>1</v>
      </c>
      <c r="I254" s="207"/>
      <c r="J254" s="204"/>
      <c r="K254" s="204"/>
      <c r="L254" s="208"/>
      <c r="M254" s="209"/>
      <c r="N254" s="210"/>
      <c r="O254" s="210"/>
      <c r="P254" s="210"/>
      <c r="Q254" s="210"/>
      <c r="R254" s="210"/>
      <c r="S254" s="210"/>
      <c r="T254" s="211"/>
      <c r="AT254" s="212" t="s">
        <v>191</v>
      </c>
      <c r="AU254" s="212" t="s">
        <v>86</v>
      </c>
      <c r="AV254" s="12" t="s">
        <v>86</v>
      </c>
      <c r="AW254" s="12" t="s">
        <v>33</v>
      </c>
      <c r="AX254" s="12" t="s">
        <v>79</v>
      </c>
      <c r="AY254" s="212" t="s">
        <v>182</v>
      </c>
    </row>
    <row r="255" spans="1:65" s="13" customFormat="1" ht="11.25">
      <c r="B255" s="213"/>
      <c r="C255" s="214"/>
      <c r="D255" s="198" t="s">
        <v>191</v>
      </c>
      <c r="E255" s="215" t="s">
        <v>1</v>
      </c>
      <c r="F255" s="216" t="s">
        <v>874</v>
      </c>
      <c r="G255" s="214"/>
      <c r="H255" s="217">
        <v>163.23699999999999</v>
      </c>
      <c r="I255" s="218"/>
      <c r="J255" s="214"/>
      <c r="K255" s="214"/>
      <c r="L255" s="219"/>
      <c r="M255" s="220"/>
      <c r="N255" s="221"/>
      <c r="O255" s="221"/>
      <c r="P255" s="221"/>
      <c r="Q255" s="221"/>
      <c r="R255" s="221"/>
      <c r="S255" s="221"/>
      <c r="T255" s="222"/>
      <c r="AT255" s="223" t="s">
        <v>191</v>
      </c>
      <c r="AU255" s="223" t="s">
        <v>86</v>
      </c>
      <c r="AV255" s="13" t="s">
        <v>88</v>
      </c>
      <c r="AW255" s="13" t="s">
        <v>33</v>
      </c>
      <c r="AX255" s="13" t="s">
        <v>79</v>
      </c>
      <c r="AY255" s="223" t="s">
        <v>182</v>
      </c>
    </row>
    <row r="256" spans="1:65" s="12" customFormat="1" ht="11.25">
      <c r="B256" s="203"/>
      <c r="C256" s="204"/>
      <c r="D256" s="198" t="s">
        <v>191</v>
      </c>
      <c r="E256" s="205" t="s">
        <v>1</v>
      </c>
      <c r="F256" s="206" t="s">
        <v>203</v>
      </c>
      <c r="G256" s="204"/>
      <c r="H256" s="205" t="s">
        <v>1</v>
      </c>
      <c r="I256" s="207"/>
      <c r="J256" s="204"/>
      <c r="K256" s="204"/>
      <c r="L256" s="208"/>
      <c r="M256" s="209"/>
      <c r="N256" s="210"/>
      <c r="O256" s="210"/>
      <c r="P256" s="210"/>
      <c r="Q256" s="210"/>
      <c r="R256" s="210"/>
      <c r="S256" s="210"/>
      <c r="T256" s="211"/>
      <c r="AT256" s="212" t="s">
        <v>191</v>
      </c>
      <c r="AU256" s="212" t="s">
        <v>86</v>
      </c>
      <c r="AV256" s="12" t="s">
        <v>86</v>
      </c>
      <c r="AW256" s="12" t="s">
        <v>33</v>
      </c>
      <c r="AX256" s="12" t="s">
        <v>79</v>
      </c>
      <c r="AY256" s="212" t="s">
        <v>182</v>
      </c>
    </row>
    <row r="257" spans="2:51" s="13" customFormat="1" ht="11.25">
      <c r="B257" s="213"/>
      <c r="C257" s="214"/>
      <c r="D257" s="198" t="s">
        <v>191</v>
      </c>
      <c r="E257" s="215" t="s">
        <v>1</v>
      </c>
      <c r="F257" s="216" t="s">
        <v>875</v>
      </c>
      <c r="G257" s="214"/>
      <c r="H257" s="217">
        <v>101.58199999999999</v>
      </c>
      <c r="I257" s="218"/>
      <c r="J257" s="214"/>
      <c r="K257" s="214"/>
      <c r="L257" s="219"/>
      <c r="M257" s="220"/>
      <c r="N257" s="221"/>
      <c r="O257" s="221"/>
      <c r="P257" s="221"/>
      <c r="Q257" s="221"/>
      <c r="R257" s="221"/>
      <c r="S257" s="221"/>
      <c r="T257" s="222"/>
      <c r="AT257" s="223" t="s">
        <v>191</v>
      </c>
      <c r="AU257" s="223" t="s">
        <v>86</v>
      </c>
      <c r="AV257" s="13" t="s">
        <v>88</v>
      </c>
      <c r="AW257" s="13" t="s">
        <v>33</v>
      </c>
      <c r="AX257" s="13" t="s">
        <v>79</v>
      </c>
      <c r="AY257" s="223" t="s">
        <v>182</v>
      </c>
    </row>
    <row r="258" spans="2:51" s="12" customFormat="1" ht="11.25">
      <c r="B258" s="203"/>
      <c r="C258" s="204"/>
      <c r="D258" s="198" t="s">
        <v>191</v>
      </c>
      <c r="E258" s="205" t="s">
        <v>1</v>
      </c>
      <c r="F258" s="206" t="s">
        <v>789</v>
      </c>
      <c r="G258" s="204"/>
      <c r="H258" s="205" t="s">
        <v>1</v>
      </c>
      <c r="I258" s="207"/>
      <c r="J258" s="204"/>
      <c r="K258" s="204"/>
      <c r="L258" s="208"/>
      <c r="M258" s="209"/>
      <c r="N258" s="210"/>
      <c r="O258" s="210"/>
      <c r="P258" s="210"/>
      <c r="Q258" s="210"/>
      <c r="R258" s="210"/>
      <c r="S258" s="210"/>
      <c r="T258" s="211"/>
      <c r="AT258" s="212" t="s">
        <v>191</v>
      </c>
      <c r="AU258" s="212" t="s">
        <v>86</v>
      </c>
      <c r="AV258" s="12" t="s">
        <v>86</v>
      </c>
      <c r="AW258" s="12" t="s">
        <v>33</v>
      </c>
      <c r="AX258" s="12" t="s">
        <v>79</v>
      </c>
      <c r="AY258" s="212" t="s">
        <v>182</v>
      </c>
    </row>
    <row r="259" spans="2:51" s="13" customFormat="1" ht="11.25">
      <c r="B259" s="213"/>
      <c r="C259" s="214"/>
      <c r="D259" s="198" t="s">
        <v>191</v>
      </c>
      <c r="E259" s="215" t="s">
        <v>1</v>
      </c>
      <c r="F259" s="216" t="s">
        <v>876</v>
      </c>
      <c r="G259" s="214"/>
      <c r="H259" s="217">
        <v>100.09099999999999</v>
      </c>
      <c r="I259" s="218"/>
      <c r="J259" s="214"/>
      <c r="K259" s="214"/>
      <c r="L259" s="219"/>
      <c r="M259" s="220"/>
      <c r="N259" s="221"/>
      <c r="O259" s="221"/>
      <c r="P259" s="221"/>
      <c r="Q259" s="221"/>
      <c r="R259" s="221"/>
      <c r="S259" s="221"/>
      <c r="T259" s="222"/>
      <c r="AT259" s="223" t="s">
        <v>191</v>
      </c>
      <c r="AU259" s="223" t="s">
        <v>86</v>
      </c>
      <c r="AV259" s="13" t="s">
        <v>88</v>
      </c>
      <c r="AW259" s="13" t="s">
        <v>33</v>
      </c>
      <c r="AX259" s="13" t="s">
        <v>79</v>
      </c>
      <c r="AY259" s="223" t="s">
        <v>182</v>
      </c>
    </row>
    <row r="260" spans="2:51" s="12" customFormat="1" ht="11.25">
      <c r="B260" s="203"/>
      <c r="C260" s="204"/>
      <c r="D260" s="198" t="s">
        <v>191</v>
      </c>
      <c r="E260" s="205" t="s">
        <v>1</v>
      </c>
      <c r="F260" s="206" t="s">
        <v>791</v>
      </c>
      <c r="G260" s="204"/>
      <c r="H260" s="205" t="s">
        <v>1</v>
      </c>
      <c r="I260" s="207"/>
      <c r="J260" s="204"/>
      <c r="K260" s="204"/>
      <c r="L260" s="208"/>
      <c r="M260" s="209"/>
      <c r="N260" s="210"/>
      <c r="O260" s="210"/>
      <c r="P260" s="210"/>
      <c r="Q260" s="210"/>
      <c r="R260" s="210"/>
      <c r="S260" s="210"/>
      <c r="T260" s="211"/>
      <c r="AT260" s="212" t="s">
        <v>191</v>
      </c>
      <c r="AU260" s="212" t="s">
        <v>86</v>
      </c>
      <c r="AV260" s="12" t="s">
        <v>86</v>
      </c>
      <c r="AW260" s="12" t="s">
        <v>33</v>
      </c>
      <c r="AX260" s="12" t="s">
        <v>79</v>
      </c>
      <c r="AY260" s="212" t="s">
        <v>182</v>
      </c>
    </row>
    <row r="261" spans="2:51" s="12" customFormat="1" ht="11.25">
      <c r="B261" s="203"/>
      <c r="C261" s="204"/>
      <c r="D261" s="198" t="s">
        <v>191</v>
      </c>
      <c r="E261" s="205" t="s">
        <v>1</v>
      </c>
      <c r="F261" s="206" t="s">
        <v>792</v>
      </c>
      <c r="G261" s="204"/>
      <c r="H261" s="205" t="s">
        <v>1</v>
      </c>
      <c r="I261" s="207"/>
      <c r="J261" s="204"/>
      <c r="K261" s="204"/>
      <c r="L261" s="208"/>
      <c r="M261" s="209"/>
      <c r="N261" s="210"/>
      <c r="O261" s="210"/>
      <c r="P261" s="210"/>
      <c r="Q261" s="210"/>
      <c r="R261" s="210"/>
      <c r="S261" s="210"/>
      <c r="T261" s="211"/>
      <c r="AT261" s="212" t="s">
        <v>191</v>
      </c>
      <c r="AU261" s="212" t="s">
        <v>86</v>
      </c>
      <c r="AV261" s="12" t="s">
        <v>86</v>
      </c>
      <c r="AW261" s="12" t="s">
        <v>33</v>
      </c>
      <c r="AX261" s="12" t="s">
        <v>79</v>
      </c>
      <c r="AY261" s="212" t="s">
        <v>182</v>
      </c>
    </row>
    <row r="262" spans="2:51" s="13" customFormat="1" ht="11.25">
      <c r="B262" s="213"/>
      <c r="C262" s="214"/>
      <c r="D262" s="198" t="s">
        <v>191</v>
      </c>
      <c r="E262" s="215" t="s">
        <v>1</v>
      </c>
      <c r="F262" s="216" t="s">
        <v>877</v>
      </c>
      <c r="G262" s="214"/>
      <c r="H262" s="217">
        <v>144.53100000000001</v>
      </c>
      <c r="I262" s="218"/>
      <c r="J262" s="214"/>
      <c r="K262" s="214"/>
      <c r="L262" s="219"/>
      <c r="M262" s="220"/>
      <c r="N262" s="221"/>
      <c r="O262" s="221"/>
      <c r="P262" s="221"/>
      <c r="Q262" s="221"/>
      <c r="R262" s="221"/>
      <c r="S262" s="221"/>
      <c r="T262" s="222"/>
      <c r="AT262" s="223" t="s">
        <v>191</v>
      </c>
      <c r="AU262" s="223" t="s">
        <v>86</v>
      </c>
      <c r="AV262" s="13" t="s">
        <v>88</v>
      </c>
      <c r="AW262" s="13" t="s">
        <v>33</v>
      </c>
      <c r="AX262" s="13" t="s">
        <v>79</v>
      </c>
      <c r="AY262" s="223" t="s">
        <v>182</v>
      </c>
    </row>
    <row r="263" spans="2:51" s="12" customFormat="1" ht="11.25">
      <c r="B263" s="203"/>
      <c r="C263" s="204"/>
      <c r="D263" s="198" t="s">
        <v>191</v>
      </c>
      <c r="E263" s="205" t="s">
        <v>1</v>
      </c>
      <c r="F263" s="206" t="s">
        <v>244</v>
      </c>
      <c r="G263" s="204"/>
      <c r="H263" s="205" t="s">
        <v>1</v>
      </c>
      <c r="I263" s="207"/>
      <c r="J263" s="204"/>
      <c r="K263" s="204"/>
      <c r="L263" s="208"/>
      <c r="M263" s="209"/>
      <c r="N263" s="210"/>
      <c r="O263" s="210"/>
      <c r="P263" s="210"/>
      <c r="Q263" s="210"/>
      <c r="R263" s="210"/>
      <c r="S263" s="210"/>
      <c r="T263" s="211"/>
      <c r="AT263" s="212" t="s">
        <v>191</v>
      </c>
      <c r="AU263" s="212" t="s">
        <v>86</v>
      </c>
      <c r="AV263" s="12" t="s">
        <v>86</v>
      </c>
      <c r="AW263" s="12" t="s">
        <v>33</v>
      </c>
      <c r="AX263" s="12" t="s">
        <v>79</v>
      </c>
      <c r="AY263" s="212" t="s">
        <v>182</v>
      </c>
    </row>
    <row r="264" spans="2:51" s="13" customFormat="1" ht="11.25">
      <c r="B264" s="213"/>
      <c r="C264" s="214"/>
      <c r="D264" s="198" t="s">
        <v>191</v>
      </c>
      <c r="E264" s="215" t="s">
        <v>1</v>
      </c>
      <c r="F264" s="216" t="s">
        <v>878</v>
      </c>
      <c r="G264" s="214"/>
      <c r="H264" s="217">
        <v>104.5</v>
      </c>
      <c r="I264" s="218"/>
      <c r="J264" s="214"/>
      <c r="K264" s="214"/>
      <c r="L264" s="219"/>
      <c r="M264" s="220"/>
      <c r="N264" s="221"/>
      <c r="O264" s="221"/>
      <c r="P264" s="221"/>
      <c r="Q264" s="221"/>
      <c r="R264" s="221"/>
      <c r="S264" s="221"/>
      <c r="T264" s="222"/>
      <c r="AT264" s="223" t="s">
        <v>191</v>
      </c>
      <c r="AU264" s="223" t="s">
        <v>86</v>
      </c>
      <c r="AV264" s="13" t="s">
        <v>88</v>
      </c>
      <c r="AW264" s="13" t="s">
        <v>33</v>
      </c>
      <c r="AX264" s="13" t="s">
        <v>79</v>
      </c>
      <c r="AY264" s="223" t="s">
        <v>182</v>
      </c>
    </row>
    <row r="265" spans="2:51" s="12" customFormat="1" ht="11.25">
      <c r="B265" s="203"/>
      <c r="C265" s="204"/>
      <c r="D265" s="198" t="s">
        <v>191</v>
      </c>
      <c r="E265" s="205" t="s">
        <v>1</v>
      </c>
      <c r="F265" s="206" t="s">
        <v>795</v>
      </c>
      <c r="G265" s="204"/>
      <c r="H265" s="205" t="s">
        <v>1</v>
      </c>
      <c r="I265" s="207"/>
      <c r="J265" s="204"/>
      <c r="K265" s="204"/>
      <c r="L265" s="208"/>
      <c r="M265" s="209"/>
      <c r="N265" s="210"/>
      <c r="O265" s="210"/>
      <c r="P265" s="210"/>
      <c r="Q265" s="210"/>
      <c r="R265" s="210"/>
      <c r="S265" s="210"/>
      <c r="T265" s="211"/>
      <c r="AT265" s="212" t="s">
        <v>191</v>
      </c>
      <c r="AU265" s="212" t="s">
        <v>86</v>
      </c>
      <c r="AV265" s="12" t="s">
        <v>86</v>
      </c>
      <c r="AW265" s="12" t="s">
        <v>33</v>
      </c>
      <c r="AX265" s="12" t="s">
        <v>79</v>
      </c>
      <c r="AY265" s="212" t="s">
        <v>182</v>
      </c>
    </row>
    <row r="266" spans="2:51" s="13" customFormat="1" ht="11.25">
      <c r="B266" s="213"/>
      <c r="C266" s="214"/>
      <c r="D266" s="198" t="s">
        <v>191</v>
      </c>
      <c r="E266" s="215" t="s">
        <v>1</v>
      </c>
      <c r="F266" s="216" t="s">
        <v>879</v>
      </c>
      <c r="G266" s="214"/>
      <c r="H266" s="217">
        <v>74.525999999999996</v>
      </c>
      <c r="I266" s="218"/>
      <c r="J266" s="214"/>
      <c r="K266" s="214"/>
      <c r="L266" s="219"/>
      <c r="M266" s="220"/>
      <c r="N266" s="221"/>
      <c r="O266" s="221"/>
      <c r="P266" s="221"/>
      <c r="Q266" s="221"/>
      <c r="R266" s="221"/>
      <c r="S266" s="221"/>
      <c r="T266" s="222"/>
      <c r="AT266" s="223" t="s">
        <v>191</v>
      </c>
      <c r="AU266" s="223" t="s">
        <v>86</v>
      </c>
      <c r="AV266" s="13" t="s">
        <v>88</v>
      </c>
      <c r="AW266" s="13" t="s">
        <v>33</v>
      </c>
      <c r="AX266" s="13" t="s">
        <v>79</v>
      </c>
      <c r="AY266" s="223" t="s">
        <v>182</v>
      </c>
    </row>
    <row r="267" spans="2:51" s="12" customFormat="1" ht="11.25">
      <c r="B267" s="203"/>
      <c r="C267" s="204"/>
      <c r="D267" s="198" t="s">
        <v>191</v>
      </c>
      <c r="E267" s="205" t="s">
        <v>1</v>
      </c>
      <c r="F267" s="206" t="s">
        <v>797</v>
      </c>
      <c r="G267" s="204"/>
      <c r="H267" s="205" t="s">
        <v>1</v>
      </c>
      <c r="I267" s="207"/>
      <c r="J267" s="204"/>
      <c r="K267" s="204"/>
      <c r="L267" s="208"/>
      <c r="M267" s="209"/>
      <c r="N267" s="210"/>
      <c r="O267" s="210"/>
      <c r="P267" s="210"/>
      <c r="Q267" s="210"/>
      <c r="R267" s="210"/>
      <c r="S267" s="210"/>
      <c r="T267" s="211"/>
      <c r="AT267" s="212" t="s">
        <v>191</v>
      </c>
      <c r="AU267" s="212" t="s">
        <v>86</v>
      </c>
      <c r="AV267" s="12" t="s">
        <v>86</v>
      </c>
      <c r="AW267" s="12" t="s">
        <v>33</v>
      </c>
      <c r="AX267" s="12" t="s">
        <v>79</v>
      </c>
      <c r="AY267" s="212" t="s">
        <v>182</v>
      </c>
    </row>
    <row r="268" spans="2:51" s="12" customFormat="1" ht="11.25">
      <c r="B268" s="203"/>
      <c r="C268" s="204"/>
      <c r="D268" s="198" t="s">
        <v>191</v>
      </c>
      <c r="E268" s="205" t="s">
        <v>1</v>
      </c>
      <c r="F268" s="206" t="s">
        <v>798</v>
      </c>
      <c r="G268" s="204"/>
      <c r="H268" s="205" t="s">
        <v>1</v>
      </c>
      <c r="I268" s="207"/>
      <c r="J268" s="204"/>
      <c r="K268" s="204"/>
      <c r="L268" s="208"/>
      <c r="M268" s="209"/>
      <c r="N268" s="210"/>
      <c r="O268" s="210"/>
      <c r="P268" s="210"/>
      <c r="Q268" s="210"/>
      <c r="R268" s="210"/>
      <c r="S268" s="210"/>
      <c r="T268" s="211"/>
      <c r="AT268" s="212" t="s">
        <v>191</v>
      </c>
      <c r="AU268" s="212" t="s">
        <v>86</v>
      </c>
      <c r="AV268" s="12" t="s">
        <v>86</v>
      </c>
      <c r="AW268" s="12" t="s">
        <v>33</v>
      </c>
      <c r="AX268" s="12" t="s">
        <v>79</v>
      </c>
      <c r="AY268" s="212" t="s">
        <v>182</v>
      </c>
    </row>
    <row r="269" spans="2:51" s="13" customFormat="1" ht="11.25">
      <c r="B269" s="213"/>
      <c r="C269" s="214"/>
      <c r="D269" s="198" t="s">
        <v>191</v>
      </c>
      <c r="E269" s="215" t="s">
        <v>1</v>
      </c>
      <c r="F269" s="216" t="s">
        <v>880</v>
      </c>
      <c r="G269" s="214"/>
      <c r="H269" s="217">
        <v>170.14099999999999</v>
      </c>
      <c r="I269" s="218"/>
      <c r="J269" s="214"/>
      <c r="K269" s="214"/>
      <c r="L269" s="219"/>
      <c r="M269" s="220"/>
      <c r="N269" s="221"/>
      <c r="O269" s="221"/>
      <c r="P269" s="221"/>
      <c r="Q269" s="221"/>
      <c r="R269" s="221"/>
      <c r="S269" s="221"/>
      <c r="T269" s="222"/>
      <c r="AT269" s="223" t="s">
        <v>191</v>
      </c>
      <c r="AU269" s="223" t="s">
        <v>86</v>
      </c>
      <c r="AV269" s="13" t="s">
        <v>88</v>
      </c>
      <c r="AW269" s="13" t="s">
        <v>33</v>
      </c>
      <c r="AX269" s="13" t="s">
        <v>79</v>
      </c>
      <c r="AY269" s="223" t="s">
        <v>182</v>
      </c>
    </row>
    <row r="270" spans="2:51" s="12" customFormat="1" ht="11.25">
      <c r="B270" s="203"/>
      <c r="C270" s="204"/>
      <c r="D270" s="198" t="s">
        <v>191</v>
      </c>
      <c r="E270" s="205" t="s">
        <v>1</v>
      </c>
      <c r="F270" s="206" t="s">
        <v>800</v>
      </c>
      <c r="G270" s="204"/>
      <c r="H270" s="205" t="s">
        <v>1</v>
      </c>
      <c r="I270" s="207"/>
      <c r="J270" s="204"/>
      <c r="K270" s="204"/>
      <c r="L270" s="208"/>
      <c r="M270" s="209"/>
      <c r="N270" s="210"/>
      <c r="O270" s="210"/>
      <c r="P270" s="210"/>
      <c r="Q270" s="210"/>
      <c r="R270" s="210"/>
      <c r="S270" s="210"/>
      <c r="T270" s="211"/>
      <c r="AT270" s="212" t="s">
        <v>191</v>
      </c>
      <c r="AU270" s="212" t="s">
        <v>86</v>
      </c>
      <c r="AV270" s="12" t="s">
        <v>86</v>
      </c>
      <c r="AW270" s="12" t="s">
        <v>33</v>
      </c>
      <c r="AX270" s="12" t="s">
        <v>79</v>
      </c>
      <c r="AY270" s="212" t="s">
        <v>182</v>
      </c>
    </row>
    <row r="271" spans="2:51" s="13" customFormat="1" ht="11.25">
      <c r="B271" s="213"/>
      <c r="C271" s="214"/>
      <c r="D271" s="198" t="s">
        <v>191</v>
      </c>
      <c r="E271" s="215" t="s">
        <v>1</v>
      </c>
      <c r="F271" s="216" t="s">
        <v>881</v>
      </c>
      <c r="G271" s="214"/>
      <c r="H271" s="217">
        <v>17.423999999999999</v>
      </c>
      <c r="I271" s="218"/>
      <c r="J271" s="214"/>
      <c r="K271" s="214"/>
      <c r="L271" s="219"/>
      <c r="M271" s="220"/>
      <c r="N271" s="221"/>
      <c r="O271" s="221"/>
      <c r="P271" s="221"/>
      <c r="Q271" s="221"/>
      <c r="R271" s="221"/>
      <c r="S271" s="221"/>
      <c r="T271" s="222"/>
      <c r="AT271" s="223" t="s">
        <v>191</v>
      </c>
      <c r="AU271" s="223" t="s">
        <v>86</v>
      </c>
      <c r="AV271" s="13" t="s">
        <v>88</v>
      </c>
      <c r="AW271" s="13" t="s">
        <v>33</v>
      </c>
      <c r="AX271" s="13" t="s">
        <v>79</v>
      </c>
      <c r="AY271" s="223" t="s">
        <v>182</v>
      </c>
    </row>
    <row r="272" spans="2:51" s="12" customFormat="1" ht="11.25">
      <c r="B272" s="203"/>
      <c r="C272" s="204"/>
      <c r="D272" s="198" t="s">
        <v>191</v>
      </c>
      <c r="E272" s="205" t="s">
        <v>1</v>
      </c>
      <c r="F272" s="206" t="s">
        <v>802</v>
      </c>
      <c r="G272" s="204"/>
      <c r="H272" s="205" t="s">
        <v>1</v>
      </c>
      <c r="I272" s="207"/>
      <c r="J272" s="204"/>
      <c r="K272" s="204"/>
      <c r="L272" s="208"/>
      <c r="M272" s="209"/>
      <c r="N272" s="210"/>
      <c r="O272" s="210"/>
      <c r="P272" s="210"/>
      <c r="Q272" s="210"/>
      <c r="R272" s="210"/>
      <c r="S272" s="210"/>
      <c r="T272" s="211"/>
      <c r="AT272" s="212" t="s">
        <v>191</v>
      </c>
      <c r="AU272" s="212" t="s">
        <v>86</v>
      </c>
      <c r="AV272" s="12" t="s">
        <v>86</v>
      </c>
      <c r="AW272" s="12" t="s">
        <v>33</v>
      </c>
      <c r="AX272" s="12" t="s">
        <v>79</v>
      </c>
      <c r="AY272" s="212" t="s">
        <v>182</v>
      </c>
    </row>
    <row r="273" spans="2:51" s="13" customFormat="1" ht="11.25">
      <c r="B273" s="213"/>
      <c r="C273" s="214"/>
      <c r="D273" s="198" t="s">
        <v>191</v>
      </c>
      <c r="E273" s="215" t="s">
        <v>1</v>
      </c>
      <c r="F273" s="216" t="s">
        <v>882</v>
      </c>
      <c r="G273" s="214"/>
      <c r="H273" s="217">
        <v>7.7350000000000003</v>
      </c>
      <c r="I273" s="218"/>
      <c r="J273" s="214"/>
      <c r="K273" s="214"/>
      <c r="L273" s="219"/>
      <c r="M273" s="220"/>
      <c r="N273" s="221"/>
      <c r="O273" s="221"/>
      <c r="P273" s="221"/>
      <c r="Q273" s="221"/>
      <c r="R273" s="221"/>
      <c r="S273" s="221"/>
      <c r="T273" s="222"/>
      <c r="AT273" s="223" t="s">
        <v>191</v>
      </c>
      <c r="AU273" s="223" t="s">
        <v>86</v>
      </c>
      <c r="AV273" s="13" t="s">
        <v>88</v>
      </c>
      <c r="AW273" s="13" t="s">
        <v>33</v>
      </c>
      <c r="AX273" s="13" t="s">
        <v>79</v>
      </c>
      <c r="AY273" s="223" t="s">
        <v>182</v>
      </c>
    </row>
    <row r="274" spans="2:51" s="12" customFormat="1" ht="11.25">
      <c r="B274" s="203"/>
      <c r="C274" s="204"/>
      <c r="D274" s="198" t="s">
        <v>191</v>
      </c>
      <c r="E274" s="205" t="s">
        <v>1</v>
      </c>
      <c r="F274" s="206" t="s">
        <v>804</v>
      </c>
      <c r="G274" s="204"/>
      <c r="H274" s="205" t="s">
        <v>1</v>
      </c>
      <c r="I274" s="207"/>
      <c r="J274" s="204"/>
      <c r="K274" s="204"/>
      <c r="L274" s="208"/>
      <c r="M274" s="209"/>
      <c r="N274" s="210"/>
      <c r="O274" s="210"/>
      <c r="P274" s="210"/>
      <c r="Q274" s="210"/>
      <c r="R274" s="210"/>
      <c r="S274" s="210"/>
      <c r="T274" s="211"/>
      <c r="AT274" s="212" t="s">
        <v>191</v>
      </c>
      <c r="AU274" s="212" t="s">
        <v>86</v>
      </c>
      <c r="AV274" s="12" t="s">
        <v>86</v>
      </c>
      <c r="AW274" s="12" t="s">
        <v>33</v>
      </c>
      <c r="AX274" s="12" t="s">
        <v>79</v>
      </c>
      <c r="AY274" s="212" t="s">
        <v>182</v>
      </c>
    </row>
    <row r="275" spans="2:51" s="13" customFormat="1" ht="11.25">
      <c r="B275" s="213"/>
      <c r="C275" s="214"/>
      <c r="D275" s="198" t="s">
        <v>191</v>
      </c>
      <c r="E275" s="215" t="s">
        <v>1</v>
      </c>
      <c r="F275" s="216" t="s">
        <v>883</v>
      </c>
      <c r="G275" s="214"/>
      <c r="H275" s="217">
        <v>138.55600000000001</v>
      </c>
      <c r="I275" s="218"/>
      <c r="J275" s="214"/>
      <c r="K275" s="214"/>
      <c r="L275" s="219"/>
      <c r="M275" s="220"/>
      <c r="N275" s="221"/>
      <c r="O275" s="221"/>
      <c r="P275" s="221"/>
      <c r="Q275" s="221"/>
      <c r="R275" s="221"/>
      <c r="S275" s="221"/>
      <c r="T275" s="222"/>
      <c r="AT275" s="223" t="s">
        <v>191</v>
      </c>
      <c r="AU275" s="223" t="s">
        <v>86</v>
      </c>
      <c r="AV275" s="13" t="s">
        <v>88</v>
      </c>
      <c r="AW275" s="13" t="s">
        <v>33</v>
      </c>
      <c r="AX275" s="13" t="s">
        <v>79</v>
      </c>
      <c r="AY275" s="223" t="s">
        <v>182</v>
      </c>
    </row>
    <row r="276" spans="2:51" s="12" customFormat="1" ht="11.25">
      <c r="B276" s="203"/>
      <c r="C276" s="204"/>
      <c r="D276" s="198" t="s">
        <v>191</v>
      </c>
      <c r="E276" s="205" t="s">
        <v>1</v>
      </c>
      <c r="F276" s="206" t="s">
        <v>258</v>
      </c>
      <c r="G276" s="204"/>
      <c r="H276" s="205" t="s">
        <v>1</v>
      </c>
      <c r="I276" s="207"/>
      <c r="J276" s="204"/>
      <c r="K276" s="204"/>
      <c r="L276" s="208"/>
      <c r="M276" s="209"/>
      <c r="N276" s="210"/>
      <c r="O276" s="210"/>
      <c r="P276" s="210"/>
      <c r="Q276" s="210"/>
      <c r="R276" s="210"/>
      <c r="S276" s="210"/>
      <c r="T276" s="211"/>
      <c r="AT276" s="212" t="s">
        <v>191</v>
      </c>
      <c r="AU276" s="212" t="s">
        <v>86</v>
      </c>
      <c r="AV276" s="12" t="s">
        <v>86</v>
      </c>
      <c r="AW276" s="12" t="s">
        <v>33</v>
      </c>
      <c r="AX276" s="12" t="s">
        <v>79</v>
      </c>
      <c r="AY276" s="212" t="s">
        <v>182</v>
      </c>
    </row>
    <row r="277" spans="2:51" s="13" customFormat="1" ht="11.25">
      <c r="B277" s="213"/>
      <c r="C277" s="214"/>
      <c r="D277" s="198" t="s">
        <v>191</v>
      </c>
      <c r="E277" s="215" t="s">
        <v>1</v>
      </c>
      <c r="F277" s="216" t="s">
        <v>884</v>
      </c>
      <c r="G277" s="214"/>
      <c r="H277" s="217">
        <v>115.102</v>
      </c>
      <c r="I277" s="218"/>
      <c r="J277" s="214"/>
      <c r="K277" s="214"/>
      <c r="L277" s="219"/>
      <c r="M277" s="220"/>
      <c r="N277" s="221"/>
      <c r="O277" s="221"/>
      <c r="P277" s="221"/>
      <c r="Q277" s="221"/>
      <c r="R277" s="221"/>
      <c r="S277" s="221"/>
      <c r="T277" s="222"/>
      <c r="AT277" s="223" t="s">
        <v>191</v>
      </c>
      <c r="AU277" s="223" t="s">
        <v>86</v>
      </c>
      <c r="AV277" s="13" t="s">
        <v>88</v>
      </c>
      <c r="AW277" s="13" t="s">
        <v>33</v>
      </c>
      <c r="AX277" s="13" t="s">
        <v>79</v>
      </c>
      <c r="AY277" s="223" t="s">
        <v>182</v>
      </c>
    </row>
    <row r="278" spans="2:51" s="12" customFormat="1" ht="11.25">
      <c r="B278" s="203"/>
      <c r="C278" s="204"/>
      <c r="D278" s="198" t="s">
        <v>191</v>
      </c>
      <c r="E278" s="205" t="s">
        <v>1</v>
      </c>
      <c r="F278" s="206" t="s">
        <v>807</v>
      </c>
      <c r="G278" s="204"/>
      <c r="H278" s="205" t="s">
        <v>1</v>
      </c>
      <c r="I278" s="207"/>
      <c r="J278" s="204"/>
      <c r="K278" s="204"/>
      <c r="L278" s="208"/>
      <c r="M278" s="209"/>
      <c r="N278" s="210"/>
      <c r="O278" s="210"/>
      <c r="P278" s="210"/>
      <c r="Q278" s="210"/>
      <c r="R278" s="210"/>
      <c r="S278" s="210"/>
      <c r="T278" s="211"/>
      <c r="AT278" s="212" t="s">
        <v>191</v>
      </c>
      <c r="AU278" s="212" t="s">
        <v>86</v>
      </c>
      <c r="AV278" s="12" t="s">
        <v>86</v>
      </c>
      <c r="AW278" s="12" t="s">
        <v>33</v>
      </c>
      <c r="AX278" s="12" t="s">
        <v>79</v>
      </c>
      <c r="AY278" s="212" t="s">
        <v>182</v>
      </c>
    </row>
    <row r="279" spans="2:51" s="13" customFormat="1" ht="11.25">
      <c r="B279" s="213"/>
      <c r="C279" s="214"/>
      <c r="D279" s="198" t="s">
        <v>191</v>
      </c>
      <c r="E279" s="215" t="s">
        <v>1</v>
      </c>
      <c r="F279" s="216" t="s">
        <v>885</v>
      </c>
      <c r="G279" s="214"/>
      <c r="H279" s="217">
        <v>65.486999999999995</v>
      </c>
      <c r="I279" s="218"/>
      <c r="J279" s="214"/>
      <c r="K279" s="214"/>
      <c r="L279" s="219"/>
      <c r="M279" s="220"/>
      <c r="N279" s="221"/>
      <c r="O279" s="221"/>
      <c r="P279" s="221"/>
      <c r="Q279" s="221"/>
      <c r="R279" s="221"/>
      <c r="S279" s="221"/>
      <c r="T279" s="222"/>
      <c r="AT279" s="223" t="s">
        <v>191</v>
      </c>
      <c r="AU279" s="223" t="s">
        <v>86</v>
      </c>
      <c r="AV279" s="13" t="s">
        <v>88</v>
      </c>
      <c r="AW279" s="13" t="s">
        <v>33</v>
      </c>
      <c r="AX279" s="13" t="s">
        <v>79</v>
      </c>
      <c r="AY279" s="223" t="s">
        <v>182</v>
      </c>
    </row>
    <row r="280" spans="2:51" s="12" customFormat="1" ht="11.25">
      <c r="B280" s="203"/>
      <c r="C280" s="204"/>
      <c r="D280" s="198" t="s">
        <v>191</v>
      </c>
      <c r="E280" s="205" t="s">
        <v>1</v>
      </c>
      <c r="F280" s="206" t="s">
        <v>809</v>
      </c>
      <c r="G280" s="204"/>
      <c r="H280" s="205" t="s">
        <v>1</v>
      </c>
      <c r="I280" s="207"/>
      <c r="J280" s="204"/>
      <c r="K280" s="204"/>
      <c r="L280" s="208"/>
      <c r="M280" s="209"/>
      <c r="N280" s="210"/>
      <c r="O280" s="210"/>
      <c r="P280" s="210"/>
      <c r="Q280" s="210"/>
      <c r="R280" s="210"/>
      <c r="S280" s="210"/>
      <c r="T280" s="211"/>
      <c r="AT280" s="212" t="s">
        <v>191</v>
      </c>
      <c r="AU280" s="212" t="s">
        <v>86</v>
      </c>
      <c r="AV280" s="12" t="s">
        <v>86</v>
      </c>
      <c r="AW280" s="12" t="s">
        <v>33</v>
      </c>
      <c r="AX280" s="12" t="s">
        <v>79</v>
      </c>
      <c r="AY280" s="212" t="s">
        <v>182</v>
      </c>
    </row>
    <row r="281" spans="2:51" s="13" customFormat="1" ht="11.25">
      <c r="B281" s="213"/>
      <c r="C281" s="214"/>
      <c r="D281" s="198" t="s">
        <v>191</v>
      </c>
      <c r="E281" s="215" t="s">
        <v>1</v>
      </c>
      <c r="F281" s="216" t="s">
        <v>886</v>
      </c>
      <c r="G281" s="214"/>
      <c r="H281" s="217">
        <v>183.77500000000001</v>
      </c>
      <c r="I281" s="218"/>
      <c r="J281" s="214"/>
      <c r="K281" s="214"/>
      <c r="L281" s="219"/>
      <c r="M281" s="220"/>
      <c r="N281" s="221"/>
      <c r="O281" s="221"/>
      <c r="P281" s="221"/>
      <c r="Q281" s="221"/>
      <c r="R281" s="221"/>
      <c r="S281" s="221"/>
      <c r="T281" s="222"/>
      <c r="AT281" s="223" t="s">
        <v>191</v>
      </c>
      <c r="AU281" s="223" t="s">
        <v>86</v>
      </c>
      <c r="AV281" s="13" t="s">
        <v>88</v>
      </c>
      <c r="AW281" s="13" t="s">
        <v>33</v>
      </c>
      <c r="AX281" s="13" t="s">
        <v>79</v>
      </c>
      <c r="AY281" s="223" t="s">
        <v>182</v>
      </c>
    </row>
    <row r="282" spans="2:51" s="12" customFormat="1" ht="11.25">
      <c r="B282" s="203"/>
      <c r="C282" s="204"/>
      <c r="D282" s="198" t="s">
        <v>191</v>
      </c>
      <c r="E282" s="205" t="s">
        <v>1</v>
      </c>
      <c r="F282" s="206" t="s">
        <v>811</v>
      </c>
      <c r="G282" s="204"/>
      <c r="H282" s="205" t="s">
        <v>1</v>
      </c>
      <c r="I282" s="207"/>
      <c r="J282" s="204"/>
      <c r="K282" s="204"/>
      <c r="L282" s="208"/>
      <c r="M282" s="209"/>
      <c r="N282" s="210"/>
      <c r="O282" s="210"/>
      <c r="P282" s="210"/>
      <c r="Q282" s="210"/>
      <c r="R282" s="210"/>
      <c r="S282" s="210"/>
      <c r="T282" s="211"/>
      <c r="AT282" s="212" t="s">
        <v>191</v>
      </c>
      <c r="AU282" s="212" t="s">
        <v>86</v>
      </c>
      <c r="AV282" s="12" t="s">
        <v>86</v>
      </c>
      <c r="AW282" s="12" t="s">
        <v>33</v>
      </c>
      <c r="AX282" s="12" t="s">
        <v>79</v>
      </c>
      <c r="AY282" s="212" t="s">
        <v>182</v>
      </c>
    </row>
    <row r="283" spans="2:51" s="13" customFormat="1" ht="11.25">
      <c r="B283" s="213"/>
      <c r="C283" s="214"/>
      <c r="D283" s="198" t="s">
        <v>191</v>
      </c>
      <c r="E283" s="215" t="s">
        <v>1</v>
      </c>
      <c r="F283" s="216" t="s">
        <v>887</v>
      </c>
      <c r="G283" s="214"/>
      <c r="H283" s="217">
        <v>169.184</v>
      </c>
      <c r="I283" s="218"/>
      <c r="J283" s="214"/>
      <c r="K283" s="214"/>
      <c r="L283" s="219"/>
      <c r="M283" s="220"/>
      <c r="N283" s="221"/>
      <c r="O283" s="221"/>
      <c r="P283" s="221"/>
      <c r="Q283" s="221"/>
      <c r="R283" s="221"/>
      <c r="S283" s="221"/>
      <c r="T283" s="222"/>
      <c r="AT283" s="223" t="s">
        <v>191</v>
      </c>
      <c r="AU283" s="223" t="s">
        <v>86</v>
      </c>
      <c r="AV283" s="13" t="s">
        <v>88</v>
      </c>
      <c r="AW283" s="13" t="s">
        <v>33</v>
      </c>
      <c r="AX283" s="13" t="s">
        <v>79</v>
      </c>
      <c r="AY283" s="223" t="s">
        <v>182</v>
      </c>
    </row>
    <row r="284" spans="2:51" s="12" customFormat="1" ht="11.25">
      <c r="B284" s="203"/>
      <c r="C284" s="204"/>
      <c r="D284" s="198" t="s">
        <v>191</v>
      </c>
      <c r="E284" s="205" t="s">
        <v>1</v>
      </c>
      <c r="F284" s="206" t="s">
        <v>813</v>
      </c>
      <c r="G284" s="204"/>
      <c r="H284" s="205" t="s">
        <v>1</v>
      </c>
      <c r="I284" s="207"/>
      <c r="J284" s="204"/>
      <c r="K284" s="204"/>
      <c r="L284" s="208"/>
      <c r="M284" s="209"/>
      <c r="N284" s="210"/>
      <c r="O284" s="210"/>
      <c r="P284" s="210"/>
      <c r="Q284" s="210"/>
      <c r="R284" s="210"/>
      <c r="S284" s="210"/>
      <c r="T284" s="211"/>
      <c r="AT284" s="212" t="s">
        <v>191</v>
      </c>
      <c r="AU284" s="212" t="s">
        <v>86</v>
      </c>
      <c r="AV284" s="12" t="s">
        <v>86</v>
      </c>
      <c r="AW284" s="12" t="s">
        <v>33</v>
      </c>
      <c r="AX284" s="12" t="s">
        <v>79</v>
      </c>
      <c r="AY284" s="212" t="s">
        <v>182</v>
      </c>
    </row>
    <row r="285" spans="2:51" s="13" customFormat="1" ht="11.25">
      <c r="B285" s="213"/>
      <c r="C285" s="214"/>
      <c r="D285" s="198" t="s">
        <v>191</v>
      </c>
      <c r="E285" s="215" t="s">
        <v>1</v>
      </c>
      <c r="F285" s="216" t="s">
        <v>888</v>
      </c>
      <c r="G285" s="214"/>
      <c r="H285" s="217">
        <v>116.27</v>
      </c>
      <c r="I285" s="218"/>
      <c r="J285" s="214"/>
      <c r="K285" s="214"/>
      <c r="L285" s="219"/>
      <c r="M285" s="220"/>
      <c r="N285" s="221"/>
      <c r="O285" s="221"/>
      <c r="P285" s="221"/>
      <c r="Q285" s="221"/>
      <c r="R285" s="221"/>
      <c r="S285" s="221"/>
      <c r="T285" s="222"/>
      <c r="AT285" s="223" t="s">
        <v>191</v>
      </c>
      <c r="AU285" s="223" t="s">
        <v>86</v>
      </c>
      <c r="AV285" s="13" t="s">
        <v>88</v>
      </c>
      <c r="AW285" s="13" t="s">
        <v>33</v>
      </c>
      <c r="AX285" s="13" t="s">
        <v>79</v>
      </c>
      <c r="AY285" s="223" t="s">
        <v>182</v>
      </c>
    </row>
    <row r="286" spans="2:51" s="12" customFormat="1" ht="11.25">
      <c r="B286" s="203"/>
      <c r="C286" s="204"/>
      <c r="D286" s="198" t="s">
        <v>191</v>
      </c>
      <c r="E286" s="205" t="s">
        <v>1</v>
      </c>
      <c r="F286" s="206" t="s">
        <v>815</v>
      </c>
      <c r="G286" s="204"/>
      <c r="H286" s="205" t="s">
        <v>1</v>
      </c>
      <c r="I286" s="207"/>
      <c r="J286" s="204"/>
      <c r="K286" s="204"/>
      <c r="L286" s="208"/>
      <c r="M286" s="209"/>
      <c r="N286" s="210"/>
      <c r="O286" s="210"/>
      <c r="P286" s="210"/>
      <c r="Q286" s="210"/>
      <c r="R286" s="210"/>
      <c r="S286" s="210"/>
      <c r="T286" s="211"/>
      <c r="AT286" s="212" t="s">
        <v>191</v>
      </c>
      <c r="AU286" s="212" t="s">
        <v>86</v>
      </c>
      <c r="AV286" s="12" t="s">
        <v>86</v>
      </c>
      <c r="AW286" s="12" t="s">
        <v>33</v>
      </c>
      <c r="AX286" s="12" t="s">
        <v>79</v>
      </c>
      <c r="AY286" s="212" t="s">
        <v>182</v>
      </c>
    </row>
    <row r="287" spans="2:51" s="13" customFormat="1" ht="11.25">
      <c r="B287" s="213"/>
      <c r="C287" s="214"/>
      <c r="D287" s="198" t="s">
        <v>191</v>
      </c>
      <c r="E287" s="215" t="s">
        <v>1</v>
      </c>
      <c r="F287" s="216" t="s">
        <v>889</v>
      </c>
      <c r="G287" s="214"/>
      <c r="H287" s="217">
        <v>86.343000000000004</v>
      </c>
      <c r="I287" s="218"/>
      <c r="J287" s="214"/>
      <c r="K287" s="214"/>
      <c r="L287" s="219"/>
      <c r="M287" s="220"/>
      <c r="N287" s="221"/>
      <c r="O287" s="221"/>
      <c r="P287" s="221"/>
      <c r="Q287" s="221"/>
      <c r="R287" s="221"/>
      <c r="S287" s="221"/>
      <c r="T287" s="222"/>
      <c r="AT287" s="223" t="s">
        <v>191</v>
      </c>
      <c r="AU287" s="223" t="s">
        <v>86</v>
      </c>
      <c r="AV287" s="13" t="s">
        <v>88</v>
      </c>
      <c r="AW287" s="13" t="s">
        <v>33</v>
      </c>
      <c r="AX287" s="13" t="s">
        <v>79</v>
      </c>
      <c r="AY287" s="223" t="s">
        <v>182</v>
      </c>
    </row>
    <row r="288" spans="2:51" s="12" customFormat="1" ht="11.25">
      <c r="B288" s="203"/>
      <c r="C288" s="204"/>
      <c r="D288" s="198" t="s">
        <v>191</v>
      </c>
      <c r="E288" s="205" t="s">
        <v>1</v>
      </c>
      <c r="F288" s="206" t="s">
        <v>817</v>
      </c>
      <c r="G288" s="204"/>
      <c r="H288" s="205" t="s">
        <v>1</v>
      </c>
      <c r="I288" s="207"/>
      <c r="J288" s="204"/>
      <c r="K288" s="204"/>
      <c r="L288" s="208"/>
      <c r="M288" s="209"/>
      <c r="N288" s="210"/>
      <c r="O288" s="210"/>
      <c r="P288" s="210"/>
      <c r="Q288" s="210"/>
      <c r="R288" s="210"/>
      <c r="S288" s="210"/>
      <c r="T288" s="211"/>
      <c r="AT288" s="212" t="s">
        <v>191</v>
      </c>
      <c r="AU288" s="212" t="s">
        <v>86</v>
      </c>
      <c r="AV288" s="12" t="s">
        <v>86</v>
      </c>
      <c r="AW288" s="12" t="s">
        <v>33</v>
      </c>
      <c r="AX288" s="12" t="s">
        <v>79</v>
      </c>
      <c r="AY288" s="212" t="s">
        <v>182</v>
      </c>
    </row>
    <row r="289" spans="1:65" s="12" customFormat="1" ht="11.25">
      <c r="B289" s="203"/>
      <c r="C289" s="204"/>
      <c r="D289" s="198" t="s">
        <v>191</v>
      </c>
      <c r="E289" s="205" t="s">
        <v>1</v>
      </c>
      <c r="F289" s="206" t="s">
        <v>818</v>
      </c>
      <c r="G289" s="204"/>
      <c r="H289" s="205" t="s">
        <v>1</v>
      </c>
      <c r="I289" s="207"/>
      <c r="J289" s="204"/>
      <c r="K289" s="204"/>
      <c r="L289" s="208"/>
      <c r="M289" s="209"/>
      <c r="N289" s="210"/>
      <c r="O289" s="210"/>
      <c r="P289" s="210"/>
      <c r="Q289" s="210"/>
      <c r="R289" s="210"/>
      <c r="S289" s="210"/>
      <c r="T289" s="211"/>
      <c r="AT289" s="212" t="s">
        <v>191</v>
      </c>
      <c r="AU289" s="212" t="s">
        <v>86</v>
      </c>
      <c r="AV289" s="12" t="s">
        <v>86</v>
      </c>
      <c r="AW289" s="12" t="s">
        <v>33</v>
      </c>
      <c r="AX289" s="12" t="s">
        <v>79</v>
      </c>
      <c r="AY289" s="212" t="s">
        <v>182</v>
      </c>
    </row>
    <row r="290" spans="1:65" s="13" customFormat="1" ht="11.25">
      <c r="B290" s="213"/>
      <c r="C290" s="214"/>
      <c r="D290" s="198" t="s">
        <v>191</v>
      </c>
      <c r="E290" s="215" t="s">
        <v>1</v>
      </c>
      <c r="F290" s="216" t="s">
        <v>890</v>
      </c>
      <c r="G290" s="214"/>
      <c r="H290" s="217">
        <v>86.414000000000001</v>
      </c>
      <c r="I290" s="218"/>
      <c r="J290" s="214"/>
      <c r="K290" s="214"/>
      <c r="L290" s="219"/>
      <c r="M290" s="220"/>
      <c r="N290" s="221"/>
      <c r="O290" s="221"/>
      <c r="P290" s="221"/>
      <c r="Q290" s="221"/>
      <c r="R290" s="221"/>
      <c r="S290" s="221"/>
      <c r="T290" s="222"/>
      <c r="AT290" s="223" t="s">
        <v>191</v>
      </c>
      <c r="AU290" s="223" t="s">
        <v>86</v>
      </c>
      <c r="AV290" s="13" t="s">
        <v>88</v>
      </c>
      <c r="AW290" s="13" t="s">
        <v>33</v>
      </c>
      <c r="AX290" s="13" t="s">
        <v>79</v>
      </c>
      <c r="AY290" s="223" t="s">
        <v>182</v>
      </c>
    </row>
    <row r="291" spans="1:65" s="12" customFormat="1" ht="11.25">
      <c r="B291" s="203"/>
      <c r="C291" s="204"/>
      <c r="D291" s="198" t="s">
        <v>191</v>
      </c>
      <c r="E291" s="205" t="s">
        <v>1</v>
      </c>
      <c r="F291" s="206" t="s">
        <v>820</v>
      </c>
      <c r="G291" s="204"/>
      <c r="H291" s="205" t="s">
        <v>1</v>
      </c>
      <c r="I291" s="207"/>
      <c r="J291" s="204"/>
      <c r="K291" s="204"/>
      <c r="L291" s="208"/>
      <c r="M291" s="209"/>
      <c r="N291" s="210"/>
      <c r="O291" s="210"/>
      <c r="P291" s="210"/>
      <c r="Q291" s="210"/>
      <c r="R291" s="210"/>
      <c r="S291" s="210"/>
      <c r="T291" s="211"/>
      <c r="AT291" s="212" t="s">
        <v>191</v>
      </c>
      <c r="AU291" s="212" t="s">
        <v>86</v>
      </c>
      <c r="AV291" s="12" t="s">
        <v>86</v>
      </c>
      <c r="AW291" s="12" t="s">
        <v>33</v>
      </c>
      <c r="AX291" s="12" t="s">
        <v>79</v>
      </c>
      <c r="AY291" s="212" t="s">
        <v>182</v>
      </c>
    </row>
    <row r="292" spans="1:65" s="12" customFormat="1" ht="11.25">
      <c r="B292" s="203"/>
      <c r="C292" s="204"/>
      <c r="D292" s="198" t="s">
        <v>191</v>
      </c>
      <c r="E292" s="205" t="s">
        <v>1</v>
      </c>
      <c r="F292" s="206" t="s">
        <v>821</v>
      </c>
      <c r="G292" s="204"/>
      <c r="H292" s="205" t="s">
        <v>1</v>
      </c>
      <c r="I292" s="207"/>
      <c r="J292" s="204"/>
      <c r="K292" s="204"/>
      <c r="L292" s="208"/>
      <c r="M292" s="209"/>
      <c r="N292" s="210"/>
      <c r="O292" s="210"/>
      <c r="P292" s="210"/>
      <c r="Q292" s="210"/>
      <c r="R292" s="210"/>
      <c r="S292" s="210"/>
      <c r="T292" s="211"/>
      <c r="AT292" s="212" t="s">
        <v>191</v>
      </c>
      <c r="AU292" s="212" t="s">
        <v>86</v>
      </c>
      <c r="AV292" s="12" t="s">
        <v>86</v>
      </c>
      <c r="AW292" s="12" t="s">
        <v>33</v>
      </c>
      <c r="AX292" s="12" t="s">
        <v>79</v>
      </c>
      <c r="AY292" s="212" t="s">
        <v>182</v>
      </c>
    </row>
    <row r="293" spans="1:65" s="13" customFormat="1" ht="11.25">
      <c r="B293" s="213"/>
      <c r="C293" s="214"/>
      <c r="D293" s="198" t="s">
        <v>191</v>
      </c>
      <c r="E293" s="215" t="s">
        <v>1</v>
      </c>
      <c r="F293" s="216" t="s">
        <v>891</v>
      </c>
      <c r="G293" s="214"/>
      <c r="H293" s="217">
        <v>52.786999999999999</v>
      </c>
      <c r="I293" s="218"/>
      <c r="J293" s="214"/>
      <c r="K293" s="214"/>
      <c r="L293" s="219"/>
      <c r="M293" s="220"/>
      <c r="N293" s="221"/>
      <c r="O293" s="221"/>
      <c r="P293" s="221"/>
      <c r="Q293" s="221"/>
      <c r="R293" s="221"/>
      <c r="S293" s="221"/>
      <c r="T293" s="222"/>
      <c r="AT293" s="223" t="s">
        <v>191</v>
      </c>
      <c r="AU293" s="223" t="s">
        <v>86</v>
      </c>
      <c r="AV293" s="13" t="s">
        <v>88</v>
      </c>
      <c r="AW293" s="13" t="s">
        <v>33</v>
      </c>
      <c r="AX293" s="13" t="s">
        <v>79</v>
      </c>
      <c r="AY293" s="223" t="s">
        <v>182</v>
      </c>
    </row>
    <row r="294" spans="1:65" s="14" customFormat="1" ht="11.25">
      <c r="B294" s="224"/>
      <c r="C294" s="225"/>
      <c r="D294" s="198" t="s">
        <v>191</v>
      </c>
      <c r="E294" s="226" t="s">
        <v>140</v>
      </c>
      <c r="F294" s="227" t="s">
        <v>298</v>
      </c>
      <c r="G294" s="225"/>
      <c r="H294" s="228">
        <v>2125.9340000000002</v>
      </c>
      <c r="I294" s="229"/>
      <c r="J294" s="225"/>
      <c r="K294" s="225"/>
      <c r="L294" s="230"/>
      <c r="M294" s="231"/>
      <c r="N294" s="232"/>
      <c r="O294" s="232"/>
      <c r="P294" s="232"/>
      <c r="Q294" s="232"/>
      <c r="R294" s="232"/>
      <c r="S294" s="232"/>
      <c r="T294" s="233"/>
      <c r="AT294" s="234" t="s">
        <v>191</v>
      </c>
      <c r="AU294" s="234" t="s">
        <v>86</v>
      </c>
      <c r="AV294" s="14" t="s">
        <v>187</v>
      </c>
      <c r="AW294" s="14" t="s">
        <v>33</v>
      </c>
      <c r="AX294" s="14" t="s">
        <v>86</v>
      </c>
      <c r="AY294" s="234" t="s">
        <v>182</v>
      </c>
    </row>
    <row r="295" spans="1:65" s="2" customFormat="1" ht="37.9" customHeight="1">
      <c r="A295" s="34"/>
      <c r="B295" s="35"/>
      <c r="C295" s="185" t="s">
        <v>346</v>
      </c>
      <c r="D295" s="185" t="s">
        <v>183</v>
      </c>
      <c r="E295" s="186" t="s">
        <v>337</v>
      </c>
      <c r="F295" s="187" t="s">
        <v>338</v>
      </c>
      <c r="G295" s="188" t="s">
        <v>142</v>
      </c>
      <c r="H295" s="189">
        <v>2125.9340000000002</v>
      </c>
      <c r="I295" s="190"/>
      <c r="J295" s="191">
        <f>ROUND(I295*H295,2)</f>
        <v>0</v>
      </c>
      <c r="K295" s="187" t="s">
        <v>186</v>
      </c>
      <c r="L295" s="39"/>
      <c r="M295" s="192" t="s">
        <v>1</v>
      </c>
      <c r="N295" s="193" t="s">
        <v>44</v>
      </c>
      <c r="O295" s="71"/>
      <c r="P295" s="194">
        <f>O295*H295</f>
        <v>0</v>
      </c>
      <c r="Q295" s="194">
        <v>0</v>
      </c>
      <c r="R295" s="194">
        <f>Q295*H295</f>
        <v>0</v>
      </c>
      <c r="S295" s="194">
        <v>0</v>
      </c>
      <c r="T295" s="195">
        <f>S295*H295</f>
        <v>0</v>
      </c>
      <c r="U295" s="34"/>
      <c r="V295" s="34"/>
      <c r="W295" s="34"/>
      <c r="X295" s="34"/>
      <c r="Y295" s="34"/>
      <c r="Z295" s="34"/>
      <c r="AA295" s="34"/>
      <c r="AB295" s="34"/>
      <c r="AC295" s="34"/>
      <c r="AD295" s="34"/>
      <c r="AE295" s="34"/>
      <c r="AR295" s="196" t="s">
        <v>187</v>
      </c>
      <c r="AT295" s="196" t="s">
        <v>183</v>
      </c>
      <c r="AU295" s="196" t="s">
        <v>86</v>
      </c>
      <c r="AY295" s="17" t="s">
        <v>182</v>
      </c>
      <c r="BE295" s="197">
        <f>IF(N295="základní",J295,0)</f>
        <v>0</v>
      </c>
      <c r="BF295" s="197">
        <f>IF(N295="snížená",J295,0)</f>
        <v>0</v>
      </c>
      <c r="BG295" s="197">
        <f>IF(N295="zákl. přenesená",J295,0)</f>
        <v>0</v>
      </c>
      <c r="BH295" s="197">
        <f>IF(N295="sníž. přenesená",J295,0)</f>
        <v>0</v>
      </c>
      <c r="BI295" s="197">
        <f>IF(N295="nulová",J295,0)</f>
        <v>0</v>
      </c>
      <c r="BJ295" s="17" t="s">
        <v>86</v>
      </c>
      <c r="BK295" s="197">
        <f>ROUND(I295*H295,2)</f>
        <v>0</v>
      </c>
      <c r="BL295" s="17" t="s">
        <v>187</v>
      </c>
      <c r="BM295" s="196" t="s">
        <v>892</v>
      </c>
    </row>
    <row r="296" spans="1:65" s="13" customFormat="1" ht="11.25">
      <c r="B296" s="213"/>
      <c r="C296" s="214"/>
      <c r="D296" s="198" t="s">
        <v>191</v>
      </c>
      <c r="E296" s="215" t="s">
        <v>1</v>
      </c>
      <c r="F296" s="216" t="s">
        <v>140</v>
      </c>
      <c r="G296" s="214"/>
      <c r="H296" s="217">
        <v>2125.9340000000002</v>
      </c>
      <c r="I296" s="218"/>
      <c r="J296" s="214"/>
      <c r="K296" s="214"/>
      <c r="L296" s="219"/>
      <c r="M296" s="220"/>
      <c r="N296" s="221"/>
      <c r="O296" s="221"/>
      <c r="P296" s="221"/>
      <c r="Q296" s="221"/>
      <c r="R296" s="221"/>
      <c r="S296" s="221"/>
      <c r="T296" s="222"/>
      <c r="AT296" s="223" t="s">
        <v>191</v>
      </c>
      <c r="AU296" s="223" t="s">
        <v>86</v>
      </c>
      <c r="AV296" s="13" t="s">
        <v>88</v>
      </c>
      <c r="AW296" s="13" t="s">
        <v>33</v>
      </c>
      <c r="AX296" s="13" t="s">
        <v>86</v>
      </c>
      <c r="AY296" s="223" t="s">
        <v>182</v>
      </c>
    </row>
    <row r="297" spans="1:65" s="2" customFormat="1" ht="62.65" customHeight="1">
      <c r="A297" s="34"/>
      <c r="B297" s="35"/>
      <c r="C297" s="185" t="s">
        <v>351</v>
      </c>
      <c r="D297" s="185" t="s">
        <v>183</v>
      </c>
      <c r="E297" s="186" t="s">
        <v>341</v>
      </c>
      <c r="F297" s="187" t="s">
        <v>342</v>
      </c>
      <c r="G297" s="188" t="s">
        <v>135</v>
      </c>
      <c r="H297" s="189">
        <v>1103.752</v>
      </c>
      <c r="I297" s="190"/>
      <c r="J297" s="191">
        <f>ROUND(I297*H297,2)</f>
        <v>0</v>
      </c>
      <c r="K297" s="187" t="s">
        <v>186</v>
      </c>
      <c r="L297" s="39"/>
      <c r="M297" s="192" t="s">
        <v>1</v>
      </c>
      <c r="N297" s="193" t="s">
        <v>44</v>
      </c>
      <c r="O297" s="71"/>
      <c r="P297" s="194">
        <f>O297*H297</f>
        <v>0</v>
      </c>
      <c r="Q297" s="194">
        <v>0</v>
      </c>
      <c r="R297" s="194">
        <f>Q297*H297</f>
        <v>0</v>
      </c>
      <c r="S297" s="194">
        <v>0</v>
      </c>
      <c r="T297" s="195">
        <f>S297*H297</f>
        <v>0</v>
      </c>
      <c r="U297" s="34"/>
      <c r="V297" s="34"/>
      <c r="W297" s="34"/>
      <c r="X297" s="34"/>
      <c r="Y297" s="34"/>
      <c r="Z297" s="34"/>
      <c r="AA297" s="34"/>
      <c r="AB297" s="34"/>
      <c r="AC297" s="34"/>
      <c r="AD297" s="34"/>
      <c r="AE297" s="34"/>
      <c r="AR297" s="196" t="s">
        <v>187</v>
      </c>
      <c r="AT297" s="196" t="s">
        <v>183</v>
      </c>
      <c r="AU297" s="196" t="s">
        <v>86</v>
      </c>
      <c r="AY297" s="17" t="s">
        <v>182</v>
      </c>
      <c r="BE297" s="197">
        <f>IF(N297="základní",J297,0)</f>
        <v>0</v>
      </c>
      <c r="BF297" s="197">
        <f>IF(N297="snížená",J297,0)</f>
        <v>0</v>
      </c>
      <c r="BG297" s="197">
        <f>IF(N297="zákl. přenesená",J297,0)</f>
        <v>0</v>
      </c>
      <c r="BH297" s="197">
        <f>IF(N297="sníž. přenesená",J297,0)</f>
        <v>0</v>
      </c>
      <c r="BI297" s="197">
        <f>IF(N297="nulová",J297,0)</f>
        <v>0</v>
      </c>
      <c r="BJ297" s="17" t="s">
        <v>86</v>
      </c>
      <c r="BK297" s="197">
        <f>ROUND(I297*H297,2)</f>
        <v>0</v>
      </c>
      <c r="BL297" s="17" t="s">
        <v>187</v>
      </c>
      <c r="BM297" s="196" t="s">
        <v>893</v>
      </c>
    </row>
    <row r="298" spans="1:65" s="2" customFormat="1" ht="68.25">
      <c r="A298" s="34"/>
      <c r="B298" s="35"/>
      <c r="C298" s="36"/>
      <c r="D298" s="198" t="s">
        <v>189</v>
      </c>
      <c r="E298" s="36"/>
      <c r="F298" s="199" t="s">
        <v>344</v>
      </c>
      <c r="G298" s="36"/>
      <c r="H298" s="36"/>
      <c r="I298" s="200"/>
      <c r="J298" s="36"/>
      <c r="K298" s="36"/>
      <c r="L298" s="39"/>
      <c r="M298" s="201"/>
      <c r="N298" s="202"/>
      <c r="O298" s="71"/>
      <c r="P298" s="71"/>
      <c r="Q298" s="71"/>
      <c r="R298" s="71"/>
      <c r="S298" s="71"/>
      <c r="T298" s="72"/>
      <c r="U298" s="34"/>
      <c r="V298" s="34"/>
      <c r="W298" s="34"/>
      <c r="X298" s="34"/>
      <c r="Y298" s="34"/>
      <c r="Z298" s="34"/>
      <c r="AA298" s="34"/>
      <c r="AB298" s="34"/>
      <c r="AC298" s="34"/>
      <c r="AD298" s="34"/>
      <c r="AE298" s="34"/>
      <c r="AT298" s="17" t="s">
        <v>189</v>
      </c>
      <c r="AU298" s="17" t="s">
        <v>86</v>
      </c>
    </row>
    <row r="299" spans="1:65" s="12" customFormat="1" ht="11.25">
      <c r="B299" s="203"/>
      <c r="C299" s="204"/>
      <c r="D299" s="198" t="s">
        <v>191</v>
      </c>
      <c r="E299" s="205" t="s">
        <v>1</v>
      </c>
      <c r="F299" s="206" t="s">
        <v>345</v>
      </c>
      <c r="G299" s="204"/>
      <c r="H299" s="205" t="s">
        <v>1</v>
      </c>
      <c r="I299" s="207"/>
      <c r="J299" s="204"/>
      <c r="K299" s="204"/>
      <c r="L299" s="208"/>
      <c r="M299" s="209"/>
      <c r="N299" s="210"/>
      <c r="O299" s="210"/>
      <c r="P299" s="210"/>
      <c r="Q299" s="210"/>
      <c r="R299" s="210"/>
      <c r="S299" s="210"/>
      <c r="T299" s="211"/>
      <c r="AT299" s="212" t="s">
        <v>191</v>
      </c>
      <c r="AU299" s="212" t="s">
        <v>86</v>
      </c>
      <c r="AV299" s="12" t="s">
        <v>86</v>
      </c>
      <c r="AW299" s="12" t="s">
        <v>33</v>
      </c>
      <c r="AX299" s="12" t="s">
        <v>79</v>
      </c>
      <c r="AY299" s="212" t="s">
        <v>182</v>
      </c>
    </row>
    <row r="300" spans="1:65" s="13" customFormat="1" ht="11.25">
      <c r="B300" s="213"/>
      <c r="C300" s="214"/>
      <c r="D300" s="198" t="s">
        <v>191</v>
      </c>
      <c r="E300" s="215" t="s">
        <v>1</v>
      </c>
      <c r="F300" s="216" t="s">
        <v>133</v>
      </c>
      <c r="G300" s="214"/>
      <c r="H300" s="217">
        <v>956.67200000000003</v>
      </c>
      <c r="I300" s="218"/>
      <c r="J300" s="214"/>
      <c r="K300" s="214"/>
      <c r="L300" s="219"/>
      <c r="M300" s="220"/>
      <c r="N300" s="221"/>
      <c r="O300" s="221"/>
      <c r="P300" s="221"/>
      <c r="Q300" s="221"/>
      <c r="R300" s="221"/>
      <c r="S300" s="221"/>
      <c r="T300" s="222"/>
      <c r="AT300" s="223" t="s">
        <v>191</v>
      </c>
      <c r="AU300" s="223" t="s">
        <v>86</v>
      </c>
      <c r="AV300" s="13" t="s">
        <v>88</v>
      </c>
      <c r="AW300" s="13" t="s">
        <v>33</v>
      </c>
      <c r="AX300" s="13" t="s">
        <v>79</v>
      </c>
      <c r="AY300" s="223" t="s">
        <v>182</v>
      </c>
    </row>
    <row r="301" spans="1:65" s="13" customFormat="1" ht="11.25">
      <c r="B301" s="213"/>
      <c r="C301" s="214"/>
      <c r="D301" s="198" t="s">
        <v>191</v>
      </c>
      <c r="E301" s="215" t="s">
        <v>1</v>
      </c>
      <c r="F301" s="216" t="s">
        <v>137</v>
      </c>
      <c r="G301" s="214"/>
      <c r="H301" s="217">
        <v>147.08000000000001</v>
      </c>
      <c r="I301" s="218"/>
      <c r="J301" s="214"/>
      <c r="K301" s="214"/>
      <c r="L301" s="219"/>
      <c r="M301" s="220"/>
      <c r="N301" s="221"/>
      <c r="O301" s="221"/>
      <c r="P301" s="221"/>
      <c r="Q301" s="221"/>
      <c r="R301" s="221"/>
      <c r="S301" s="221"/>
      <c r="T301" s="222"/>
      <c r="AT301" s="223" t="s">
        <v>191</v>
      </c>
      <c r="AU301" s="223" t="s">
        <v>86</v>
      </c>
      <c r="AV301" s="13" t="s">
        <v>88</v>
      </c>
      <c r="AW301" s="13" t="s">
        <v>33</v>
      </c>
      <c r="AX301" s="13" t="s">
        <v>79</v>
      </c>
      <c r="AY301" s="223" t="s">
        <v>182</v>
      </c>
    </row>
    <row r="302" spans="1:65" s="14" customFormat="1" ht="11.25">
      <c r="B302" s="224"/>
      <c r="C302" s="225"/>
      <c r="D302" s="198" t="s">
        <v>191</v>
      </c>
      <c r="E302" s="226" t="s">
        <v>1</v>
      </c>
      <c r="F302" s="227" t="s">
        <v>298</v>
      </c>
      <c r="G302" s="225"/>
      <c r="H302" s="228">
        <v>1103.752</v>
      </c>
      <c r="I302" s="229"/>
      <c r="J302" s="225"/>
      <c r="K302" s="225"/>
      <c r="L302" s="230"/>
      <c r="M302" s="231"/>
      <c r="N302" s="232"/>
      <c r="O302" s="232"/>
      <c r="P302" s="232"/>
      <c r="Q302" s="232"/>
      <c r="R302" s="232"/>
      <c r="S302" s="232"/>
      <c r="T302" s="233"/>
      <c r="AT302" s="234" t="s">
        <v>191</v>
      </c>
      <c r="AU302" s="234" t="s">
        <v>86</v>
      </c>
      <c r="AV302" s="14" t="s">
        <v>187</v>
      </c>
      <c r="AW302" s="14" t="s">
        <v>33</v>
      </c>
      <c r="AX302" s="14" t="s">
        <v>86</v>
      </c>
      <c r="AY302" s="234" t="s">
        <v>182</v>
      </c>
    </row>
    <row r="303" spans="1:65" s="2" customFormat="1" ht="62.65" customHeight="1">
      <c r="A303" s="34"/>
      <c r="B303" s="35"/>
      <c r="C303" s="185" t="s">
        <v>356</v>
      </c>
      <c r="D303" s="185" t="s">
        <v>183</v>
      </c>
      <c r="E303" s="186" t="s">
        <v>347</v>
      </c>
      <c r="F303" s="187" t="s">
        <v>348</v>
      </c>
      <c r="G303" s="188" t="s">
        <v>135</v>
      </c>
      <c r="H303" s="189">
        <v>5518.76</v>
      </c>
      <c r="I303" s="190"/>
      <c r="J303" s="191">
        <f>ROUND(I303*H303,2)</f>
        <v>0</v>
      </c>
      <c r="K303" s="187" t="s">
        <v>186</v>
      </c>
      <c r="L303" s="39"/>
      <c r="M303" s="192" t="s">
        <v>1</v>
      </c>
      <c r="N303" s="193" t="s">
        <v>44</v>
      </c>
      <c r="O303" s="71"/>
      <c r="P303" s="194">
        <f>O303*H303</f>
        <v>0</v>
      </c>
      <c r="Q303" s="194">
        <v>0</v>
      </c>
      <c r="R303" s="194">
        <f>Q303*H303</f>
        <v>0</v>
      </c>
      <c r="S303" s="194">
        <v>0</v>
      </c>
      <c r="T303" s="195">
        <f>S303*H303</f>
        <v>0</v>
      </c>
      <c r="U303" s="34"/>
      <c r="V303" s="34"/>
      <c r="W303" s="34"/>
      <c r="X303" s="34"/>
      <c r="Y303" s="34"/>
      <c r="Z303" s="34"/>
      <c r="AA303" s="34"/>
      <c r="AB303" s="34"/>
      <c r="AC303" s="34"/>
      <c r="AD303" s="34"/>
      <c r="AE303" s="34"/>
      <c r="AR303" s="196" t="s">
        <v>187</v>
      </c>
      <c r="AT303" s="196" t="s">
        <v>183</v>
      </c>
      <c r="AU303" s="196" t="s">
        <v>86</v>
      </c>
      <c r="AY303" s="17" t="s">
        <v>182</v>
      </c>
      <c r="BE303" s="197">
        <f>IF(N303="základní",J303,0)</f>
        <v>0</v>
      </c>
      <c r="BF303" s="197">
        <f>IF(N303="snížená",J303,0)</f>
        <v>0</v>
      </c>
      <c r="BG303" s="197">
        <f>IF(N303="zákl. přenesená",J303,0)</f>
        <v>0</v>
      </c>
      <c r="BH303" s="197">
        <f>IF(N303="sníž. přenesená",J303,0)</f>
        <v>0</v>
      </c>
      <c r="BI303" s="197">
        <f>IF(N303="nulová",J303,0)</f>
        <v>0</v>
      </c>
      <c r="BJ303" s="17" t="s">
        <v>86</v>
      </c>
      <c r="BK303" s="197">
        <f>ROUND(I303*H303,2)</f>
        <v>0</v>
      </c>
      <c r="BL303" s="17" t="s">
        <v>187</v>
      </c>
      <c r="BM303" s="196" t="s">
        <v>894</v>
      </c>
    </row>
    <row r="304" spans="1:65" s="2" customFormat="1" ht="68.25">
      <c r="A304" s="34"/>
      <c r="B304" s="35"/>
      <c r="C304" s="36"/>
      <c r="D304" s="198" t="s">
        <v>189</v>
      </c>
      <c r="E304" s="36"/>
      <c r="F304" s="199" t="s">
        <v>344</v>
      </c>
      <c r="G304" s="36"/>
      <c r="H304" s="36"/>
      <c r="I304" s="200"/>
      <c r="J304" s="36"/>
      <c r="K304" s="36"/>
      <c r="L304" s="39"/>
      <c r="M304" s="201"/>
      <c r="N304" s="202"/>
      <c r="O304" s="71"/>
      <c r="P304" s="71"/>
      <c r="Q304" s="71"/>
      <c r="R304" s="71"/>
      <c r="S304" s="71"/>
      <c r="T304" s="72"/>
      <c r="U304" s="34"/>
      <c r="V304" s="34"/>
      <c r="W304" s="34"/>
      <c r="X304" s="34"/>
      <c r="Y304" s="34"/>
      <c r="Z304" s="34"/>
      <c r="AA304" s="34"/>
      <c r="AB304" s="34"/>
      <c r="AC304" s="34"/>
      <c r="AD304" s="34"/>
      <c r="AE304" s="34"/>
      <c r="AT304" s="17" t="s">
        <v>189</v>
      </c>
      <c r="AU304" s="17" t="s">
        <v>86</v>
      </c>
    </row>
    <row r="305" spans="1:65" s="13" customFormat="1" ht="11.25">
      <c r="B305" s="213"/>
      <c r="C305" s="214"/>
      <c r="D305" s="198" t="s">
        <v>191</v>
      </c>
      <c r="E305" s="215" t="s">
        <v>1</v>
      </c>
      <c r="F305" s="216" t="s">
        <v>133</v>
      </c>
      <c r="G305" s="214"/>
      <c r="H305" s="217">
        <v>956.67200000000003</v>
      </c>
      <c r="I305" s="218"/>
      <c r="J305" s="214"/>
      <c r="K305" s="214"/>
      <c r="L305" s="219"/>
      <c r="M305" s="220"/>
      <c r="N305" s="221"/>
      <c r="O305" s="221"/>
      <c r="P305" s="221"/>
      <c r="Q305" s="221"/>
      <c r="R305" s="221"/>
      <c r="S305" s="221"/>
      <c r="T305" s="222"/>
      <c r="AT305" s="223" t="s">
        <v>191</v>
      </c>
      <c r="AU305" s="223" t="s">
        <v>86</v>
      </c>
      <c r="AV305" s="13" t="s">
        <v>88</v>
      </c>
      <c r="AW305" s="13" t="s">
        <v>33</v>
      </c>
      <c r="AX305" s="13" t="s">
        <v>79</v>
      </c>
      <c r="AY305" s="223" t="s">
        <v>182</v>
      </c>
    </row>
    <row r="306" spans="1:65" s="13" customFormat="1" ht="11.25">
      <c r="B306" s="213"/>
      <c r="C306" s="214"/>
      <c r="D306" s="198" t="s">
        <v>191</v>
      </c>
      <c r="E306" s="215" t="s">
        <v>1</v>
      </c>
      <c r="F306" s="216" t="s">
        <v>137</v>
      </c>
      <c r="G306" s="214"/>
      <c r="H306" s="217">
        <v>147.08000000000001</v>
      </c>
      <c r="I306" s="218"/>
      <c r="J306" s="214"/>
      <c r="K306" s="214"/>
      <c r="L306" s="219"/>
      <c r="M306" s="220"/>
      <c r="N306" s="221"/>
      <c r="O306" s="221"/>
      <c r="P306" s="221"/>
      <c r="Q306" s="221"/>
      <c r="R306" s="221"/>
      <c r="S306" s="221"/>
      <c r="T306" s="222"/>
      <c r="AT306" s="223" t="s">
        <v>191</v>
      </c>
      <c r="AU306" s="223" t="s">
        <v>86</v>
      </c>
      <c r="AV306" s="13" t="s">
        <v>88</v>
      </c>
      <c r="AW306" s="13" t="s">
        <v>33</v>
      </c>
      <c r="AX306" s="13" t="s">
        <v>79</v>
      </c>
      <c r="AY306" s="223" t="s">
        <v>182</v>
      </c>
    </row>
    <row r="307" spans="1:65" s="14" customFormat="1" ht="11.25">
      <c r="B307" s="224"/>
      <c r="C307" s="225"/>
      <c r="D307" s="198" t="s">
        <v>191</v>
      </c>
      <c r="E307" s="226" t="s">
        <v>1</v>
      </c>
      <c r="F307" s="227" t="s">
        <v>298</v>
      </c>
      <c r="G307" s="225"/>
      <c r="H307" s="228">
        <v>1103.752</v>
      </c>
      <c r="I307" s="229"/>
      <c r="J307" s="225"/>
      <c r="K307" s="225"/>
      <c r="L307" s="230"/>
      <c r="M307" s="231"/>
      <c r="N307" s="232"/>
      <c r="O307" s="232"/>
      <c r="P307" s="232"/>
      <c r="Q307" s="232"/>
      <c r="R307" s="232"/>
      <c r="S307" s="232"/>
      <c r="T307" s="233"/>
      <c r="AT307" s="234" t="s">
        <v>191</v>
      </c>
      <c r="AU307" s="234" t="s">
        <v>86</v>
      </c>
      <c r="AV307" s="14" t="s">
        <v>187</v>
      </c>
      <c r="AW307" s="14" t="s">
        <v>33</v>
      </c>
      <c r="AX307" s="14" t="s">
        <v>86</v>
      </c>
      <c r="AY307" s="234" t="s">
        <v>182</v>
      </c>
    </row>
    <row r="308" spans="1:65" s="13" customFormat="1" ht="11.25">
      <c r="B308" s="213"/>
      <c r="C308" s="214"/>
      <c r="D308" s="198" t="s">
        <v>191</v>
      </c>
      <c r="E308" s="214"/>
      <c r="F308" s="216" t="s">
        <v>895</v>
      </c>
      <c r="G308" s="214"/>
      <c r="H308" s="217">
        <v>5518.76</v>
      </c>
      <c r="I308" s="218"/>
      <c r="J308" s="214"/>
      <c r="K308" s="214"/>
      <c r="L308" s="219"/>
      <c r="M308" s="220"/>
      <c r="N308" s="221"/>
      <c r="O308" s="221"/>
      <c r="P308" s="221"/>
      <c r="Q308" s="221"/>
      <c r="R308" s="221"/>
      <c r="S308" s="221"/>
      <c r="T308" s="222"/>
      <c r="AT308" s="223" t="s">
        <v>191</v>
      </c>
      <c r="AU308" s="223" t="s">
        <v>86</v>
      </c>
      <c r="AV308" s="13" t="s">
        <v>88</v>
      </c>
      <c r="AW308" s="13" t="s">
        <v>4</v>
      </c>
      <c r="AX308" s="13" t="s">
        <v>86</v>
      </c>
      <c r="AY308" s="223" t="s">
        <v>182</v>
      </c>
    </row>
    <row r="309" spans="1:65" s="2" customFormat="1" ht="37.9" customHeight="1">
      <c r="A309" s="34"/>
      <c r="B309" s="35"/>
      <c r="C309" s="185" t="s">
        <v>363</v>
      </c>
      <c r="D309" s="185" t="s">
        <v>183</v>
      </c>
      <c r="E309" s="186" t="s">
        <v>357</v>
      </c>
      <c r="F309" s="187" t="s">
        <v>358</v>
      </c>
      <c r="G309" s="188" t="s">
        <v>359</v>
      </c>
      <c r="H309" s="189">
        <v>1986.7539999999999</v>
      </c>
      <c r="I309" s="190"/>
      <c r="J309" s="191">
        <f>ROUND(I309*H309,2)</f>
        <v>0</v>
      </c>
      <c r="K309" s="187" t="s">
        <v>186</v>
      </c>
      <c r="L309" s="39"/>
      <c r="M309" s="192" t="s">
        <v>1</v>
      </c>
      <c r="N309" s="193" t="s">
        <v>44</v>
      </c>
      <c r="O309" s="71"/>
      <c r="P309" s="194">
        <f>O309*H309</f>
        <v>0</v>
      </c>
      <c r="Q309" s="194">
        <v>0</v>
      </c>
      <c r="R309" s="194">
        <f>Q309*H309</f>
        <v>0</v>
      </c>
      <c r="S309" s="194">
        <v>0</v>
      </c>
      <c r="T309" s="195">
        <f>S309*H309</f>
        <v>0</v>
      </c>
      <c r="U309" s="34"/>
      <c r="V309" s="34"/>
      <c r="W309" s="34"/>
      <c r="X309" s="34"/>
      <c r="Y309" s="34"/>
      <c r="Z309" s="34"/>
      <c r="AA309" s="34"/>
      <c r="AB309" s="34"/>
      <c r="AC309" s="34"/>
      <c r="AD309" s="34"/>
      <c r="AE309" s="34"/>
      <c r="AR309" s="196" t="s">
        <v>187</v>
      </c>
      <c r="AT309" s="196" t="s">
        <v>183</v>
      </c>
      <c r="AU309" s="196" t="s">
        <v>86</v>
      </c>
      <c r="AY309" s="17" t="s">
        <v>182</v>
      </c>
      <c r="BE309" s="197">
        <f>IF(N309="základní",J309,0)</f>
        <v>0</v>
      </c>
      <c r="BF309" s="197">
        <f>IF(N309="snížená",J309,0)</f>
        <v>0</v>
      </c>
      <c r="BG309" s="197">
        <f>IF(N309="zákl. přenesená",J309,0)</f>
        <v>0</v>
      </c>
      <c r="BH309" s="197">
        <f>IF(N309="sníž. přenesená",J309,0)</f>
        <v>0</v>
      </c>
      <c r="BI309" s="197">
        <f>IF(N309="nulová",J309,0)</f>
        <v>0</v>
      </c>
      <c r="BJ309" s="17" t="s">
        <v>86</v>
      </c>
      <c r="BK309" s="197">
        <f>ROUND(I309*H309,2)</f>
        <v>0</v>
      </c>
      <c r="BL309" s="17" t="s">
        <v>187</v>
      </c>
      <c r="BM309" s="196" t="s">
        <v>896</v>
      </c>
    </row>
    <row r="310" spans="1:65" s="2" customFormat="1" ht="39">
      <c r="A310" s="34"/>
      <c r="B310" s="35"/>
      <c r="C310" s="36"/>
      <c r="D310" s="198" t="s">
        <v>189</v>
      </c>
      <c r="E310" s="36"/>
      <c r="F310" s="199" t="s">
        <v>361</v>
      </c>
      <c r="G310" s="36"/>
      <c r="H310" s="36"/>
      <c r="I310" s="200"/>
      <c r="J310" s="36"/>
      <c r="K310" s="36"/>
      <c r="L310" s="39"/>
      <c r="M310" s="201"/>
      <c r="N310" s="202"/>
      <c r="O310" s="71"/>
      <c r="P310" s="71"/>
      <c r="Q310" s="71"/>
      <c r="R310" s="71"/>
      <c r="S310" s="71"/>
      <c r="T310" s="72"/>
      <c r="U310" s="34"/>
      <c r="V310" s="34"/>
      <c r="W310" s="34"/>
      <c r="X310" s="34"/>
      <c r="Y310" s="34"/>
      <c r="Z310" s="34"/>
      <c r="AA310" s="34"/>
      <c r="AB310" s="34"/>
      <c r="AC310" s="34"/>
      <c r="AD310" s="34"/>
      <c r="AE310" s="34"/>
      <c r="AT310" s="17" t="s">
        <v>189</v>
      </c>
      <c r="AU310" s="17" t="s">
        <v>86</v>
      </c>
    </row>
    <row r="311" spans="1:65" s="13" customFormat="1" ht="11.25">
      <c r="B311" s="213"/>
      <c r="C311" s="214"/>
      <c r="D311" s="198" t="s">
        <v>191</v>
      </c>
      <c r="E311" s="215" t="s">
        <v>1</v>
      </c>
      <c r="F311" s="216" t="s">
        <v>133</v>
      </c>
      <c r="G311" s="214"/>
      <c r="H311" s="217">
        <v>956.67200000000003</v>
      </c>
      <c r="I311" s="218"/>
      <c r="J311" s="214"/>
      <c r="K311" s="214"/>
      <c r="L311" s="219"/>
      <c r="M311" s="220"/>
      <c r="N311" s="221"/>
      <c r="O311" s="221"/>
      <c r="P311" s="221"/>
      <c r="Q311" s="221"/>
      <c r="R311" s="221"/>
      <c r="S311" s="221"/>
      <c r="T311" s="222"/>
      <c r="AT311" s="223" t="s">
        <v>191</v>
      </c>
      <c r="AU311" s="223" t="s">
        <v>86</v>
      </c>
      <c r="AV311" s="13" t="s">
        <v>88</v>
      </c>
      <c r="AW311" s="13" t="s">
        <v>33</v>
      </c>
      <c r="AX311" s="13" t="s">
        <v>79</v>
      </c>
      <c r="AY311" s="223" t="s">
        <v>182</v>
      </c>
    </row>
    <row r="312" spans="1:65" s="13" customFormat="1" ht="11.25">
      <c r="B312" s="213"/>
      <c r="C312" s="214"/>
      <c r="D312" s="198" t="s">
        <v>191</v>
      </c>
      <c r="E312" s="215" t="s">
        <v>1</v>
      </c>
      <c r="F312" s="216" t="s">
        <v>137</v>
      </c>
      <c r="G312" s="214"/>
      <c r="H312" s="217">
        <v>147.08000000000001</v>
      </c>
      <c r="I312" s="218"/>
      <c r="J312" s="214"/>
      <c r="K312" s="214"/>
      <c r="L312" s="219"/>
      <c r="M312" s="220"/>
      <c r="N312" s="221"/>
      <c r="O312" s="221"/>
      <c r="P312" s="221"/>
      <c r="Q312" s="221"/>
      <c r="R312" s="221"/>
      <c r="S312" s="221"/>
      <c r="T312" s="222"/>
      <c r="AT312" s="223" t="s">
        <v>191</v>
      </c>
      <c r="AU312" s="223" t="s">
        <v>86</v>
      </c>
      <c r="AV312" s="13" t="s">
        <v>88</v>
      </c>
      <c r="AW312" s="13" t="s">
        <v>33</v>
      </c>
      <c r="AX312" s="13" t="s">
        <v>79</v>
      </c>
      <c r="AY312" s="223" t="s">
        <v>182</v>
      </c>
    </row>
    <row r="313" spans="1:65" s="14" customFormat="1" ht="11.25">
      <c r="B313" s="224"/>
      <c r="C313" s="225"/>
      <c r="D313" s="198" t="s">
        <v>191</v>
      </c>
      <c r="E313" s="226" t="s">
        <v>1</v>
      </c>
      <c r="F313" s="227" t="s">
        <v>298</v>
      </c>
      <c r="G313" s="225"/>
      <c r="H313" s="228">
        <v>1103.752</v>
      </c>
      <c r="I313" s="229"/>
      <c r="J313" s="225"/>
      <c r="K313" s="225"/>
      <c r="L313" s="230"/>
      <c r="M313" s="231"/>
      <c r="N313" s="232"/>
      <c r="O313" s="232"/>
      <c r="P313" s="232"/>
      <c r="Q313" s="232"/>
      <c r="R313" s="232"/>
      <c r="S313" s="232"/>
      <c r="T313" s="233"/>
      <c r="AT313" s="234" t="s">
        <v>191</v>
      </c>
      <c r="AU313" s="234" t="s">
        <v>86</v>
      </c>
      <c r="AV313" s="14" t="s">
        <v>187</v>
      </c>
      <c r="AW313" s="14" t="s">
        <v>33</v>
      </c>
      <c r="AX313" s="14" t="s">
        <v>86</v>
      </c>
      <c r="AY313" s="234" t="s">
        <v>182</v>
      </c>
    </row>
    <row r="314" spans="1:65" s="13" customFormat="1" ht="11.25">
      <c r="B314" s="213"/>
      <c r="C314" s="214"/>
      <c r="D314" s="198" t="s">
        <v>191</v>
      </c>
      <c r="E314" s="214"/>
      <c r="F314" s="216" t="s">
        <v>897</v>
      </c>
      <c r="G314" s="214"/>
      <c r="H314" s="217">
        <v>1986.7539999999999</v>
      </c>
      <c r="I314" s="218"/>
      <c r="J314" s="214"/>
      <c r="K314" s="214"/>
      <c r="L314" s="219"/>
      <c r="M314" s="220"/>
      <c r="N314" s="221"/>
      <c r="O314" s="221"/>
      <c r="P314" s="221"/>
      <c r="Q314" s="221"/>
      <c r="R314" s="221"/>
      <c r="S314" s="221"/>
      <c r="T314" s="222"/>
      <c r="AT314" s="223" t="s">
        <v>191</v>
      </c>
      <c r="AU314" s="223" t="s">
        <v>86</v>
      </c>
      <c r="AV314" s="13" t="s">
        <v>88</v>
      </c>
      <c r="AW314" s="13" t="s">
        <v>4</v>
      </c>
      <c r="AX314" s="13" t="s">
        <v>86</v>
      </c>
      <c r="AY314" s="223" t="s">
        <v>182</v>
      </c>
    </row>
    <row r="315" spans="1:65" s="2" customFormat="1" ht="37.9" customHeight="1">
      <c r="A315" s="34"/>
      <c r="B315" s="35"/>
      <c r="C315" s="185" t="s">
        <v>368</v>
      </c>
      <c r="D315" s="185" t="s">
        <v>183</v>
      </c>
      <c r="E315" s="186" t="s">
        <v>364</v>
      </c>
      <c r="F315" s="187" t="s">
        <v>365</v>
      </c>
      <c r="G315" s="188" t="s">
        <v>135</v>
      </c>
      <c r="H315" s="189">
        <v>1103.752</v>
      </c>
      <c r="I315" s="190"/>
      <c r="J315" s="191">
        <f>ROUND(I315*H315,2)</f>
        <v>0</v>
      </c>
      <c r="K315" s="187" t="s">
        <v>186</v>
      </c>
      <c r="L315" s="39"/>
      <c r="M315" s="192" t="s">
        <v>1</v>
      </c>
      <c r="N315" s="193" t="s">
        <v>44</v>
      </c>
      <c r="O315" s="71"/>
      <c r="P315" s="194">
        <f>O315*H315</f>
        <v>0</v>
      </c>
      <c r="Q315" s="194">
        <v>0</v>
      </c>
      <c r="R315" s="194">
        <f>Q315*H315</f>
        <v>0</v>
      </c>
      <c r="S315" s="194">
        <v>0</v>
      </c>
      <c r="T315" s="195">
        <f>S315*H315</f>
        <v>0</v>
      </c>
      <c r="U315" s="34"/>
      <c r="V315" s="34"/>
      <c r="W315" s="34"/>
      <c r="X315" s="34"/>
      <c r="Y315" s="34"/>
      <c r="Z315" s="34"/>
      <c r="AA315" s="34"/>
      <c r="AB315" s="34"/>
      <c r="AC315" s="34"/>
      <c r="AD315" s="34"/>
      <c r="AE315" s="34"/>
      <c r="AR315" s="196" t="s">
        <v>187</v>
      </c>
      <c r="AT315" s="196" t="s">
        <v>183</v>
      </c>
      <c r="AU315" s="196" t="s">
        <v>86</v>
      </c>
      <c r="AY315" s="17" t="s">
        <v>182</v>
      </c>
      <c r="BE315" s="197">
        <f>IF(N315="základní",J315,0)</f>
        <v>0</v>
      </c>
      <c r="BF315" s="197">
        <f>IF(N315="snížená",J315,0)</f>
        <v>0</v>
      </c>
      <c r="BG315" s="197">
        <f>IF(N315="zákl. přenesená",J315,0)</f>
        <v>0</v>
      </c>
      <c r="BH315" s="197">
        <f>IF(N315="sníž. přenesená",J315,0)</f>
        <v>0</v>
      </c>
      <c r="BI315" s="197">
        <f>IF(N315="nulová",J315,0)</f>
        <v>0</v>
      </c>
      <c r="BJ315" s="17" t="s">
        <v>86</v>
      </c>
      <c r="BK315" s="197">
        <f>ROUND(I315*H315,2)</f>
        <v>0</v>
      </c>
      <c r="BL315" s="17" t="s">
        <v>187</v>
      </c>
      <c r="BM315" s="196" t="s">
        <v>898</v>
      </c>
    </row>
    <row r="316" spans="1:65" s="2" customFormat="1" ht="117">
      <c r="A316" s="34"/>
      <c r="B316" s="35"/>
      <c r="C316" s="36"/>
      <c r="D316" s="198" t="s">
        <v>189</v>
      </c>
      <c r="E316" s="36"/>
      <c r="F316" s="199" t="s">
        <v>367</v>
      </c>
      <c r="G316" s="36"/>
      <c r="H316" s="36"/>
      <c r="I316" s="200"/>
      <c r="J316" s="36"/>
      <c r="K316" s="36"/>
      <c r="L316" s="39"/>
      <c r="M316" s="201"/>
      <c r="N316" s="202"/>
      <c r="O316" s="71"/>
      <c r="P316" s="71"/>
      <c r="Q316" s="71"/>
      <c r="R316" s="71"/>
      <c r="S316" s="71"/>
      <c r="T316" s="72"/>
      <c r="U316" s="34"/>
      <c r="V316" s="34"/>
      <c r="W316" s="34"/>
      <c r="X316" s="34"/>
      <c r="Y316" s="34"/>
      <c r="Z316" s="34"/>
      <c r="AA316" s="34"/>
      <c r="AB316" s="34"/>
      <c r="AC316" s="34"/>
      <c r="AD316" s="34"/>
      <c r="AE316" s="34"/>
      <c r="AT316" s="17" t="s">
        <v>189</v>
      </c>
      <c r="AU316" s="17" t="s">
        <v>86</v>
      </c>
    </row>
    <row r="317" spans="1:65" s="13" customFormat="1" ht="11.25">
      <c r="B317" s="213"/>
      <c r="C317" s="214"/>
      <c r="D317" s="198" t="s">
        <v>191</v>
      </c>
      <c r="E317" s="215" t="s">
        <v>1</v>
      </c>
      <c r="F317" s="216" t="s">
        <v>133</v>
      </c>
      <c r="G317" s="214"/>
      <c r="H317" s="217">
        <v>956.67200000000003</v>
      </c>
      <c r="I317" s="218"/>
      <c r="J317" s="214"/>
      <c r="K317" s="214"/>
      <c r="L317" s="219"/>
      <c r="M317" s="220"/>
      <c r="N317" s="221"/>
      <c r="O317" s="221"/>
      <c r="P317" s="221"/>
      <c r="Q317" s="221"/>
      <c r="R317" s="221"/>
      <c r="S317" s="221"/>
      <c r="T317" s="222"/>
      <c r="AT317" s="223" t="s">
        <v>191</v>
      </c>
      <c r="AU317" s="223" t="s">
        <v>86</v>
      </c>
      <c r="AV317" s="13" t="s">
        <v>88</v>
      </c>
      <c r="AW317" s="13" t="s">
        <v>33</v>
      </c>
      <c r="AX317" s="13" t="s">
        <v>79</v>
      </c>
      <c r="AY317" s="223" t="s">
        <v>182</v>
      </c>
    </row>
    <row r="318" spans="1:65" s="13" customFormat="1" ht="11.25">
      <c r="B318" s="213"/>
      <c r="C318" s="214"/>
      <c r="D318" s="198" t="s">
        <v>191</v>
      </c>
      <c r="E318" s="215" t="s">
        <v>1</v>
      </c>
      <c r="F318" s="216" t="s">
        <v>137</v>
      </c>
      <c r="G318" s="214"/>
      <c r="H318" s="217">
        <v>147.08000000000001</v>
      </c>
      <c r="I318" s="218"/>
      <c r="J318" s="214"/>
      <c r="K318" s="214"/>
      <c r="L318" s="219"/>
      <c r="M318" s="220"/>
      <c r="N318" s="221"/>
      <c r="O318" s="221"/>
      <c r="P318" s="221"/>
      <c r="Q318" s="221"/>
      <c r="R318" s="221"/>
      <c r="S318" s="221"/>
      <c r="T318" s="222"/>
      <c r="AT318" s="223" t="s">
        <v>191</v>
      </c>
      <c r="AU318" s="223" t="s">
        <v>86</v>
      </c>
      <c r="AV318" s="13" t="s">
        <v>88</v>
      </c>
      <c r="AW318" s="13" t="s">
        <v>33</v>
      </c>
      <c r="AX318" s="13" t="s">
        <v>79</v>
      </c>
      <c r="AY318" s="223" t="s">
        <v>182</v>
      </c>
    </row>
    <row r="319" spans="1:65" s="14" customFormat="1" ht="11.25">
      <c r="B319" s="224"/>
      <c r="C319" s="225"/>
      <c r="D319" s="198" t="s">
        <v>191</v>
      </c>
      <c r="E319" s="226" t="s">
        <v>1</v>
      </c>
      <c r="F319" s="227" t="s">
        <v>298</v>
      </c>
      <c r="G319" s="225"/>
      <c r="H319" s="228">
        <v>1103.752</v>
      </c>
      <c r="I319" s="229"/>
      <c r="J319" s="225"/>
      <c r="K319" s="225"/>
      <c r="L319" s="230"/>
      <c r="M319" s="231"/>
      <c r="N319" s="232"/>
      <c r="O319" s="232"/>
      <c r="P319" s="232"/>
      <c r="Q319" s="232"/>
      <c r="R319" s="232"/>
      <c r="S319" s="232"/>
      <c r="T319" s="233"/>
      <c r="AT319" s="234" t="s">
        <v>191</v>
      </c>
      <c r="AU319" s="234" t="s">
        <v>86</v>
      </c>
      <c r="AV319" s="14" t="s">
        <v>187</v>
      </c>
      <c r="AW319" s="14" t="s">
        <v>33</v>
      </c>
      <c r="AX319" s="14" t="s">
        <v>86</v>
      </c>
      <c r="AY319" s="234" t="s">
        <v>182</v>
      </c>
    </row>
    <row r="320" spans="1:65" s="2" customFormat="1" ht="37.9" customHeight="1">
      <c r="A320" s="34"/>
      <c r="B320" s="35"/>
      <c r="C320" s="185" t="s">
        <v>376</v>
      </c>
      <c r="D320" s="185" t="s">
        <v>183</v>
      </c>
      <c r="E320" s="186" t="s">
        <v>369</v>
      </c>
      <c r="F320" s="187" t="s">
        <v>370</v>
      </c>
      <c r="G320" s="188" t="s">
        <v>135</v>
      </c>
      <c r="H320" s="189">
        <v>632.66300000000001</v>
      </c>
      <c r="I320" s="190"/>
      <c r="J320" s="191">
        <f>ROUND(I320*H320,2)</f>
        <v>0</v>
      </c>
      <c r="K320" s="187" t="s">
        <v>186</v>
      </c>
      <c r="L320" s="39"/>
      <c r="M320" s="192" t="s">
        <v>1</v>
      </c>
      <c r="N320" s="193" t="s">
        <v>44</v>
      </c>
      <c r="O320" s="71"/>
      <c r="P320" s="194">
        <f>O320*H320</f>
        <v>0</v>
      </c>
      <c r="Q320" s="194">
        <v>0</v>
      </c>
      <c r="R320" s="194">
        <f>Q320*H320</f>
        <v>0</v>
      </c>
      <c r="S320" s="194">
        <v>0</v>
      </c>
      <c r="T320" s="195">
        <f>S320*H320</f>
        <v>0</v>
      </c>
      <c r="U320" s="34"/>
      <c r="V320" s="34"/>
      <c r="W320" s="34"/>
      <c r="X320" s="34"/>
      <c r="Y320" s="34"/>
      <c r="Z320" s="34"/>
      <c r="AA320" s="34"/>
      <c r="AB320" s="34"/>
      <c r="AC320" s="34"/>
      <c r="AD320" s="34"/>
      <c r="AE320" s="34"/>
      <c r="AR320" s="196" t="s">
        <v>187</v>
      </c>
      <c r="AT320" s="196" t="s">
        <v>183</v>
      </c>
      <c r="AU320" s="196" t="s">
        <v>86</v>
      </c>
      <c r="AY320" s="17" t="s">
        <v>182</v>
      </c>
      <c r="BE320" s="197">
        <f>IF(N320="základní",J320,0)</f>
        <v>0</v>
      </c>
      <c r="BF320" s="197">
        <f>IF(N320="snížená",J320,0)</f>
        <v>0</v>
      </c>
      <c r="BG320" s="197">
        <f>IF(N320="zákl. přenesená",J320,0)</f>
        <v>0</v>
      </c>
      <c r="BH320" s="197">
        <f>IF(N320="sníž. přenesená",J320,0)</f>
        <v>0</v>
      </c>
      <c r="BI320" s="197">
        <f>IF(N320="nulová",J320,0)</f>
        <v>0</v>
      </c>
      <c r="BJ320" s="17" t="s">
        <v>86</v>
      </c>
      <c r="BK320" s="197">
        <f>ROUND(I320*H320,2)</f>
        <v>0</v>
      </c>
      <c r="BL320" s="17" t="s">
        <v>187</v>
      </c>
      <c r="BM320" s="196" t="s">
        <v>899</v>
      </c>
    </row>
    <row r="321" spans="1:65" s="2" customFormat="1" ht="204.75">
      <c r="A321" s="34"/>
      <c r="B321" s="35"/>
      <c r="C321" s="36"/>
      <c r="D321" s="198" t="s">
        <v>189</v>
      </c>
      <c r="E321" s="36"/>
      <c r="F321" s="199" t="s">
        <v>372</v>
      </c>
      <c r="G321" s="36"/>
      <c r="H321" s="36"/>
      <c r="I321" s="200"/>
      <c r="J321" s="36"/>
      <c r="K321" s="36"/>
      <c r="L321" s="39"/>
      <c r="M321" s="201"/>
      <c r="N321" s="202"/>
      <c r="O321" s="71"/>
      <c r="P321" s="71"/>
      <c r="Q321" s="71"/>
      <c r="R321" s="71"/>
      <c r="S321" s="71"/>
      <c r="T321" s="72"/>
      <c r="U321" s="34"/>
      <c r="V321" s="34"/>
      <c r="W321" s="34"/>
      <c r="X321" s="34"/>
      <c r="Y321" s="34"/>
      <c r="Z321" s="34"/>
      <c r="AA321" s="34"/>
      <c r="AB321" s="34"/>
      <c r="AC321" s="34"/>
      <c r="AD321" s="34"/>
      <c r="AE321" s="34"/>
      <c r="AT321" s="17" t="s">
        <v>189</v>
      </c>
      <c r="AU321" s="17" t="s">
        <v>86</v>
      </c>
    </row>
    <row r="322" spans="1:65" s="13" customFormat="1" ht="11.25">
      <c r="B322" s="213"/>
      <c r="C322" s="214"/>
      <c r="D322" s="198" t="s">
        <v>191</v>
      </c>
      <c r="E322" s="215" t="s">
        <v>1</v>
      </c>
      <c r="F322" s="216" t="s">
        <v>133</v>
      </c>
      <c r="G322" s="214"/>
      <c r="H322" s="217">
        <v>956.67200000000003</v>
      </c>
      <c r="I322" s="218"/>
      <c r="J322" s="214"/>
      <c r="K322" s="214"/>
      <c r="L322" s="219"/>
      <c r="M322" s="220"/>
      <c r="N322" s="221"/>
      <c r="O322" s="221"/>
      <c r="P322" s="221"/>
      <c r="Q322" s="221"/>
      <c r="R322" s="221"/>
      <c r="S322" s="221"/>
      <c r="T322" s="222"/>
      <c r="AT322" s="223" t="s">
        <v>191</v>
      </c>
      <c r="AU322" s="223" t="s">
        <v>86</v>
      </c>
      <c r="AV322" s="13" t="s">
        <v>88</v>
      </c>
      <c r="AW322" s="13" t="s">
        <v>33</v>
      </c>
      <c r="AX322" s="13" t="s">
        <v>79</v>
      </c>
      <c r="AY322" s="223" t="s">
        <v>182</v>
      </c>
    </row>
    <row r="323" spans="1:65" s="13" customFormat="1" ht="11.25">
      <c r="B323" s="213"/>
      <c r="C323" s="214"/>
      <c r="D323" s="198" t="s">
        <v>191</v>
      </c>
      <c r="E323" s="215" t="s">
        <v>1</v>
      </c>
      <c r="F323" s="216" t="s">
        <v>137</v>
      </c>
      <c r="G323" s="214"/>
      <c r="H323" s="217">
        <v>147.08000000000001</v>
      </c>
      <c r="I323" s="218"/>
      <c r="J323" s="214"/>
      <c r="K323" s="214"/>
      <c r="L323" s="219"/>
      <c r="M323" s="220"/>
      <c r="N323" s="221"/>
      <c r="O323" s="221"/>
      <c r="P323" s="221"/>
      <c r="Q323" s="221"/>
      <c r="R323" s="221"/>
      <c r="S323" s="221"/>
      <c r="T323" s="222"/>
      <c r="AT323" s="223" t="s">
        <v>191</v>
      </c>
      <c r="AU323" s="223" t="s">
        <v>86</v>
      </c>
      <c r="AV323" s="13" t="s">
        <v>88</v>
      </c>
      <c r="AW323" s="13" t="s">
        <v>33</v>
      </c>
      <c r="AX323" s="13" t="s">
        <v>79</v>
      </c>
      <c r="AY323" s="223" t="s">
        <v>182</v>
      </c>
    </row>
    <row r="324" spans="1:65" s="13" customFormat="1" ht="11.25">
      <c r="B324" s="213"/>
      <c r="C324" s="214"/>
      <c r="D324" s="198" t="s">
        <v>191</v>
      </c>
      <c r="E324" s="215" t="s">
        <v>1</v>
      </c>
      <c r="F324" s="216" t="s">
        <v>373</v>
      </c>
      <c r="G324" s="214"/>
      <c r="H324" s="217">
        <v>-346.5</v>
      </c>
      <c r="I324" s="218"/>
      <c r="J324" s="214"/>
      <c r="K324" s="214"/>
      <c r="L324" s="219"/>
      <c r="M324" s="220"/>
      <c r="N324" s="221"/>
      <c r="O324" s="221"/>
      <c r="P324" s="221"/>
      <c r="Q324" s="221"/>
      <c r="R324" s="221"/>
      <c r="S324" s="221"/>
      <c r="T324" s="222"/>
      <c r="AT324" s="223" t="s">
        <v>191</v>
      </c>
      <c r="AU324" s="223" t="s">
        <v>86</v>
      </c>
      <c r="AV324" s="13" t="s">
        <v>88</v>
      </c>
      <c r="AW324" s="13" t="s">
        <v>33</v>
      </c>
      <c r="AX324" s="13" t="s">
        <v>79</v>
      </c>
      <c r="AY324" s="223" t="s">
        <v>182</v>
      </c>
    </row>
    <row r="325" spans="1:65" s="13" customFormat="1" ht="11.25">
      <c r="B325" s="213"/>
      <c r="C325" s="214"/>
      <c r="D325" s="198" t="s">
        <v>191</v>
      </c>
      <c r="E325" s="215" t="s">
        <v>1</v>
      </c>
      <c r="F325" s="216" t="s">
        <v>374</v>
      </c>
      <c r="G325" s="214"/>
      <c r="H325" s="217">
        <v>-94.5</v>
      </c>
      <c r="I325" s="218"/>
      <c r="J325" s="214"/>
      <c r="K325" s="214"/>
      <c r="L325" s="219"/>
      <c r="M325" s="220"/>
      <c r="N325" s="221"/>
      <c r="O325" s="221"/>
      <c r="P325" s="221"/>
      <c r="Q325" s="221"/>
      <c r="R325" s="221"/>
      <c r="S325" s="221"/>
      <c r="T325" s="222"/>
      <c r="AT325" s="223" t="s">
        <v>191</v>
      </c>
      <c r="AU325" s="223" t="s">
        <v>86</v>
      </c>
      <c r="AV325" s="13" t="s">
        <v>88</v>
      </c>
      <c r="AW325" s="13" t="s">
        <v>33</v>
      </c>
      <c r="AX325" s="13" t="s">
        <v>79</v>
      </c>
      <c r="AY325" s="223" t="s">
        <v>182</v>
      </c>
    </row>
    <row r="326" spans="1:65" s="13" customFormat="1" ht="11.25">
      <c r="B326" s="213"/>
      <c r="C326" s="214"/>
      <c r="D326" s="198" t="s">
        <v>191</v>
      </c>
      <c r="E326" s="215" t="s">
        <v>1</v>
      </c>
      <c r="F326" s="216" t="s">
        <v>900</v>
      </c>
      <c r="G326" s="214"/>
      <c r="H326" s="217">
        <v>-30.088999999999999</v>
      </c>
      <c r="I326" s="218"/>
      <c r="J326" s="214"/>
      <c r="K326" s="214"/>
      <c r="L326" s="219"/>
      <c r="M326" s="220"/>
      <c r="N326" s="221"/>
      <c r="O326" s="221"/>
      <c r="P326" s="221"/>
      <c r="Q326" s="221"/>
      <c r="R326" s="221"/>
      <c r="S326" s="221"/>
      <c r="T326" s="222"/>
      <c r="AT326" s="223" t="s">
        <v>191</v>
      </c>
      <c r="AU326" s="223" t="s">
        <v>86</v>
      </c>
      <c r="AV326" s="13" t="s">
        <v>88</v>
      </c>
      <c r="AW326" s="13" t="s">
        <v>33</v>
      </c>
      <c r="AX326" s="13" t="s">
        <v>79</v>
      </c>
      <c r="AY326" s="223" t="s">
        <v>182</v>
      </c>
    </row>
    <row r="327" spans="1:65" s="14" customFormat="1" ht="11.25">
      <c r="B327" s="224"/>
      <c r="C327" s="225"/>
      <c r="D327" s="198" t="s">
        <v>191</v>
      </c>
      <c r="E327" s="226" t="s">
        <v>1</v>
      </c>
      <c r="F327" s="227" t="s">
        <v>298</v>
      </c>
      <c r="G327" s="225"/>
      <c r="H327" s="228">
        <v>632.66300000000001</v>
      </c>
      <c r="I327" s="229"/>
      <c r="J327" s="225"/>
      <c r="K327" s="225"/>
      <c r="L327" s="230"/>
      <c r="M327" s="231"/>
      <c r="N327" s="232"/>
      <c r="O327" s="232"/>
      <c r="P327" s="232"/>
      <c r="Q327" s="232"/>
      <c r="R327" s="232"/>
      <c r="S327" s="232"/>
      <c r="T327" s="233"/>
      <c r="AT327" s="234" t="s">
        <v>191</v>
      </c>
      <c r="AU327" s="234" t="s">
        <v>86</v>
      </c>
      <c r="AV327" s="14" t="s">
        <v>187</v>
      </c>
      <c r="AW327" s="14" t="s">
        <v>33</v>
      </c>
      <c r="AX327" s="14" t="s">
        <v>86</v>
      </c>
      <c r="AY327" s="234" t="s">
        <v>182</v>
      </c>
    </row>
    <row r="328" spans="1:65" s="2" customFormat="1" ht="14.45" customHeight="1">
      <c r="A328" s="34"/>
      <c r="B328" s="35"/>
      <c r="C328" s="246" t="s">
        <v>395</v>
      </c>
      <c r="D328" s="246" t="s">
        <v>396</v>
      </c>
      <c r="E328" s="247" t="s">
        <v>599</v>
      </c>
      <c r="F328" s="248" t="s">
        <v>600</v>
      </c>
      <c r="G328" s="249" t="s">
        <v>359</v>
      </c>
      <c r="H328" s="250">
        <v>1075.527</v>
      </c>
      <c r="I328" s="251"/>
      <c r="J328" s="252">
        <f>ROUND(I328*H328,2)</f>
        <v>0</v>
      </c>
      <c r="K328" s="248" t="s">
        <v>186</v>
      </c>
      <c r="L328" s="253"/>
      <c r="M328" s="254" t="s">
        <v>1</v>
      </c>
      <c r="N328" s="255" t="s">
        <v>44</v>
      </c>
      <c r="O328" s="71"/>
      <c r="P328" s="194">
        <f>O328*H328</f>
        <v>0</v>
      </c>
      <c r="Q328" s="194">
        <v>1</v>
      </c>
      <c r="R328" s="194">
        <f>Q328*H328</f>
        <v>1075.527</v>
      </c>
      <c r="S328" s="194">
        <v>0</v>
      </c>
      <c r="T328" s="195">
        <f>S328*H328</f>
        <v>0</v>
      </c>
      <c r="U328" s="34"/>
      <c r="V328" s="34"/>
      <c r="W328" s="34"/>
      <c r="X328" s="34"/>
      <c r="Y328" s="34"/>
      <c r="Z328" s="34"/>
      <c r="AA328" s="34"/>
      <c r="AB328" s="34"/>
      <c r="AC328" s="34"/>
      <c r="AD328" s="34"/>
      <c r="AE328" s="34"/>
      <c r="AR328" s="196" t="s">
        <v>356</v>
      </c>
      <c r="AT328" s="196" t="s">
        <v>396</v>
      </c>
      <c r="AU328" s="196" t="s">
        <v>86</v>
      </c>
      <c r="AY328" s="17" t="s">
        <v>182</v>
      </c>
      <c r="BE328" s="197">
        <f>IF(N328="základní",J328,0)</f>
        <v>0</v>
      </c>
      <c r="BF328" s="197">
        <f>IF(N328="snížená",J328,0)</f>
        <v>0</v>
      </c>
      <c r="BG328" s="197">
        <f>IF(N328="zákl. přenesená",J328,0)</f>
        <v>0</v>
      </c>
      <c r="BH328" s="197">
        <f>IF(N328="sníž. přenesená",J328,0)</f>
        <v>0</v>
      </c>
      <c r="BI328" s="197">
        <f>IF(N328="nulová",J328,0)</f>
        <v>0</v>
      </c>
      <c r="BJ328" s="17" t="s">
        <v>86</v>
      </c>
      <c r="BK328" s="197">
        <f>ROUND(I328*H328,2)</f>
        <v>0</v>
      </c>
      <c r="BL328" s="17" t="s">
        <v>187</v>
      </c>
      <c r="BM328" s="196" t="s">
        <v>901</v>
      </c>
    </row>
    <row r="329" spans="1:65" s="13" customFormat="1" ht="11.25">
      <c r="B329" s="213"/>
      <c r="C329" s="214"/>
      <c r="D329" s="198" t="s">
        <v>191</v>
      </c>
      <c r="E329" s="215" t="s">
        <v>1</v>
      </c>
      <c r="F329" s="216" t="s">
        <v>133</v>
      </c>
      <c r="G329" s="214"/>
      <c r="H329" s="217">
        <v>956.67200000000003</v>
      </c>
      <c r="I329" s="218"/>
      <c r="J329" s="214"/>
      <c r="K329" s="214"/>
      <c r="L329" s="219"/>
      <c r="M329" s="220"/>
      <c r="N329" s="221"/>
      <c r="O329" s="221"/>
      <c r="P329" s="221"/>
      <c r="Q329" s="221"/>
      <c r="R329" s="221"/>
      <c r="S329" s="221"/>
      <c r="T329" s="222"/>
      <c r="AT329" s="223" t="s">
        <v>191</v>
      </c>
      <c r="AU329" s="223" t="s">
        <v>86</v>
      </c>
      <c r="AV329" s="13" t="s">
        <v>88</v>
      </c>
      <c r="AW329" s="13" t="s">
        <v>33</v>
      </c>
      <c r="AX329" s="13" t="s">
        <v>79</v>
      </c>
      <c r="AY329" s="223" t="s">
        <v>182</v>
      </c>
    </row>
    <row r="330" spans="1:65" s="13" customFormat="1" ht="11.25">
      <c r="B330" s="213"/>
      <c r="C330" s="214"/>
      <c r="D330" s="198" t="s">
        <v>191</v>
      </c>
      <c r="E330" s="215" t="s">
        <v>1</v>
      </c>
      <c r="F330" s="216" t="s">
        <v>137</v>
      </c>
      <c r="G330" s="214"/>
      <c r="H330" s="217">
        <v>147.08000000000001</v>
      </c>
      <c r="I330" s="218"/>
      <c r="J330" s="214"/>
      <c r="K330" s="214"/>
      <c r="L330" s="219"/>
      <c r="M330" s="220"/>
      <c r="N330" s="221"/>
      <c r="O330" s="221"/>
      <c r="P330" s="221"/>
      <c r="Q330" s="221"/>
      <c r="R330" s="221"/>
      <c r="S330" s="221"/>
      <c r="T330" s="222"/>
      <c r="AT330" s="223" t="s">
        <v>191</v>
      </c>
      <c r="AU330" s="223" t="s">
        <v>86</v>
      </c>
      <c r="AV330" s="13" t="s">
        <v>88</v>
      </c>
      <c r="AW330" s="13" t="s">
        <v>33</v>
      </c>
      <c r="AX330" s="13" t="s">
        <v>79</v>
      </c>
      <c r="AY330" s="223" t="s">
        <v>182</v>
      </c>
    </row>
    <row r="331" spans="1:65" s="13" customFormat="1" ht="11.25">
      <c r="B331" s="213"/>
      <c r="C331" s="214"/>
      <c r="D331" s="198" t="s">
        <v>191</v>
      </c>
      <c r="E331" s="215" t="s">
        <v>1</v>
      </c>
      <c r="F331" s="216" t="s">
        <v>373</v>
      </c>
      <c r="G331" s="214"/>
      <c r="H331" s="217">
        <v>-346.5</v>
      </c>
      <c r="I331" s="218"/>
      <c r="J331" s="214"/>
      <c r="K331" s="214"/>
      <c r="L331" s="219"/>
      <c r="M331" s="220"/>
      <c r="N331" s="221"/>
      <c r="O331" s="221"/>
      <c r="P331" s="221"/>
      <c r="Q331" s="221"/>
      <c r="R331" s="221"/>
      <c r="S331" s="221"/>
      <c r="T331" s="222"/>
      <c r="AT331" s="223" t="s">
        <v>191</v>
      </c>
      <c r="AU331" s="223" t="s">
        <v>86</v>
      </c>
      <c r="AV331" s="13" t="s">
        <v>88</v>
      </c>
      <c r="AW331" s="13" t="s">
        <v>33</v>
      </c>
      <c r="AX331" s="13" t="s">
        <v>79</v>
      </c>
      <c r="AY331" s="223" t="s">
        <v>182</v>
      </c>
    </row>
    <row r="332" spans="1:65" s="13" customFormat="1" ht="11.25">
      <c r="B332" s="213"/>
      <c r="C332" s="214"/>
      <c r="D332" s="198" t="s">
        <v>191</v>
      </c>
      <c r="E332" s="215" t="s">
        <v>1</v>
      </c>
      <c r="F332" s="216" t="s">
        <v>374</v>
      </c>
      <c r="G332" s="214"/>
      <c r="H332" s="217">
        <v>-94.5</v>
      </c>
      <c r="I332" s="218"/>
      <c r="J332" s="214"/>
      <c r="K332" s="214"/>
      <c r="L332" s="219"/>
      <c r="M332" s="220"/>
      <c r="N332" s="221"/>
      <c r="O332" s="221"/>
      <c r="P332" s="221"/>
      <c r="Q332" s="221"/>
      <c r="R332" s="221"/>
      <c r="S332" s="221"/>
      <c r="T332" s="222"/>
      <c r="AT332" s="223" t="s">
        <v>191</v>
      </c>
      <c r="AU332" s="223" t="s">
        <v>86</v>
      </c>
      <c r="AV332" s="13" t="s">
        <v>88</v>
      </c>
      <c r="AW332" s="13" t="s">
        <v>33</v>
      </c>
      <c r="AX332" s="13" t="s">
        <v>79</v>
      </c>
      <c r="AY332" s="223" t="s">
        <v>182</v>
      </c>
    </row>
    <row r="333" spans="1:65" s="13" customFormat="1" ht="11.25">
      <c r="B333" s="213"/>
      <c r="C333" s="214"/>
      <c r="D333" s="198" t="s">
        <v>191</v>
      </c>
      <c r="E333" s="215" t="s">
        <v>1</v>
      </c>
      <c r="F333" s="216" t="s">
        <v>900</v>
      </c>
      <c r="G333" s="214"/>
      <c r="H333" s="217">
        <v>-30.088999999999999</v>
      </c>
      <c r="I333" s="218"/>
      <c r="J333" s="214"/>
      <c r="K333" s="214"/>
      <c r="L333" s="219"/>
      <c r="M333" s="220"/>
      <c r="N333" s="221"/>
      <c r="O333" s="221"/>
      <c r="P333" s="221"/>
      <c r="Q333" s="221"/>
      <c r="R333" s="221"/>
      <c r="S333" s="221"/>
      <c r="T333" s="222"/>
      <c r="AT333" s="223" t="s">
        <v>191</v>
      </c>
      <c r="AU333" s="223" t="s">
        <v>86</v>
      </c>
      <c r="AV333" s="13" t="s">
        <v>88</v>
      </c>
      <c r="AW333" s="13" t="s">
        <v>33</v>
      </c>
      <c r="AX333" s="13" t="s">
        <v>79</v>
      </c>
      <c r="AY333" s="223" t="s">
        <v>182</v>
      </c>
    </row>
    <row r="334" spans="1:65" s="14" customFormat="1" ht="11.25">
      <c r="B334" s="224"/>
      <c r="C334" s="225"/>
      <c r="D334" s="198" t="s">
        <v>191</v>
      </c>
      <c r="E334" s="226" t="s">
        <v>1</v>
      </c>
      <c r="F334" s="227" t="s">
        <v>298</v>
      </c>
      <c r="G334" s="225"/>
      <c r="H334" s="228">
        <v>632.66300000000001</v>
      </c>
      <c r="I334" s="229"/>
      <c r="J334" s="225"/>
      <c r="K334" s="225"/>
      <c r="L334" s="230"/>
      <c r="M334" s="231"/>
      <c r="N334" s="232"/>
      <c r="O334" s="232"/>
      <c r="P334" s="232"/>
      <c r="Q334" s="232"/>
      <c r="R334" s="232"/>
      <c r="S334" s="232"/>
      <c r="T334" s="233"/>
      <c r="AT334" s="234" t="s">
        <v>191</v>
      </c>
      <c r="AU334" s="234" t="s">
        <v>86</v>
      </c>
      <c r="AV334" s="14" t="s">
        <v>187</v>
      </c>
      <c r="AW334" s="14" t="s">
        <v>33</v>
      </c>
      <c r="AX334" s="14" t="s">
        <v>86</v>
      </c>
      <c r="AY334" s="234" t="s">
        <v>182</v>
      </c>
    </row>
    <row r="335" spans="1:65" s="13" customFormat="1" ht="11.25">
      <c r="B335" s="213"/>
      <c r="C335" s="214"/>
      <c r="D335" s="198" t="s">
        <v>191</v>
      </c>
      <c r="E335" s="214"/>
      <c r="F335" s="216" t="s">
        <v>902</v>
      </c>
      <c r="G335" s="214"/>
      <c r="H335" s="217">
        <v>1075.527</v>
      </c>
      <c r="I335" s="218"/>
      <c r="J335" s="214"/>
      <c r="K335" s="214"/>
      <c r="L335" s="219"/>
      <c r="M335" s="220"/>
      <c r="N335" s="221"/>
      <c r="O335" s="221"/>
      <c r="P335" s="221"/>
      <c r="Q335" s="221"/>
      <c r="R335" s="221"/>
      <c r="S335" s="221"/>
      <c r="T335" s="222"/>
      <c r="AT335" s="223" t="s">
        <v>191</v>
      </c>
      <c r="AU335" s="223" t="s">
        <v>86</v>
      </c>
      <c r="AV335" s="13" t="s">
        <v>88</v>
      </c>
      <c r="AW335" s="13" t="s">
        <v>4</v>
      </c>
      <c r="AX335" s="13" t="s">
        <v>86</v>
      </c>
      <c r="AY335" s="223" t="s">
        <v>182</v>
      </c>
    </row>
    <row r="336" spans="1:65" s="2" customFormat="1" ht="62.65" customHeight="1">
      <c r="A336" s="34"/>
      <c r="B336" s="35"/>
      <c r="C336" s="185" t="s">
        <v>402</v>
      </c>
      <c r="D336" s="185" t="s">
        <v>183</v>
      </c>
      <c r="E336" s="186" t="s">
        <v>377</v>
      </c>
      <c r="F336" s="187" t="s">
        <v>378</v>
      </c>
      <c r="G336" s="188" t="s">
        <v>135</v>
      </c>
      <c r="H336" s="189">
        <v>312.13900000000001</v>
      </c>
      <c r="I336" s="190"/>
      <c r="J336" s="191">
        <f>ROUND(I336*H336,2)</f>
        <v>0</v>
      </c>
      <c r="K336" s="187" t="s">
        <v>186</v>
      </c>
      <c r="L336" s="39"/>
      <c r="M336" s="192" t="s">
        <v>1</v>
      </c>
      <c r="N336" s="193" t="s">
        <v>44</v>
      </c>
      <c r="O336" s="71"/>
      <c r="P336" s="194">
        <f>O336*H336</f>
        <v>0</v>
      </c>
      <c r="Q336" s="194">
        <v>0</v>
      </c>
      <c r="R336" s="194">
        <f>Q336*H336</f>
        <v>0</v>
      </c>
      <c r="S336" s="194">
        <v>0</v>
      </c>
      <c r="T336" s="195">
        <f>S336*H336</f>
        <v>0</v>
      </c>
      <c r="U336" s="34"/>
      <c r="V336" s="34"/>
      <c r="W336" s="34"/>
      <c r="X336" s="34"/>
      <c r="Y336" s="34"/>
      <c r="Z336" s="34"/>
      <c r="AA336" s="34"/>
      <c r="AB336" s="34"/>
      <c r="AC336" s="34"/>
      <c r="AD336" s="34"/>
      <c r="AE336" s="34"/>
      <c r="AR336" s="196" t="s">
        <v>187</v>
      </c>
      <c r="AT336" s="196" t="s">
        <v>183</v>
      </c>
      <c r="AU336" s="196" t="s">
        <v>86</v>
      </c>
      <c r="AY336" s="17" t="s">
        <v>182</v>
      </c>
      <c r="BE336" s="197">
        <f>IF(N336="základní",J336,0)</f>
        <v>0</v>
      </c>
      <c r="BF336" s="197">
        <f>IF(N336="snížená",J336,0)</f>
        <v>0</v>
      </c>
      <c r="BG336" s="197">
        <f>IF(N336="zákl. přenesená",J336,0)</f>
        <v>0</v>
      </c>
      <c r="BH336" s="197">
        <f>IF(N336="sníž. přenesená",J336,0)</f>
        <v>0</v>
      </c>
      <c r="BI336" s="197">
        <f>IF(N336="nulová",J336,0)</f>
        <v>0</v>
      </c>
      <c r="BJ336" s="17" t="s">
        <v>86</v>
      </c>
      <c r="BK336" s="197">
        <f>ROUND(I336*H336,2)</f>
        <v>0</v>
      </c>
      <c r="BL336" s="17" t="s">
        <v>187</v>
      </c>
      <c r="BM336" s="196" t="s">
        <v>903</v>
      </c>
    </row>
    <row r="337" spans="1:65" s="2" customFormat="1" ht="107.25">
      <c r="A337" s="34"/>
      <c r="B337" s="35"/>
      <c r="C337" s="36"/>
      <c r="D337" s="198" t="s">
        <v>189</v>
      </c>
      <c r="E337" s="36"/>
      <c r="F337" s="199" t="s">
        <v>380</v>
      </c>
      <c r="G337" s="36"/>
      <c r="H337" s="36"/>
      <c r="I337" s="200"/>
      <c r="J337" s="36"/>
      <c r="K337" s="36"/>
      <c r="L337" s="39"/>
      <c r="M337" s="201"/>
      <c r="N337" s="202"/>
      <c r="O337" s="71"/>
      <c r="P337" s="71"/>
      <c r="Q337" s="71"/>
      <c r="R337" s="71"/>
      <c r="S337" s="71"/>
      <c r="T337" s="72"/>
      <c r="U337" s="34"/>
      <c r="V337" s="34"/>
      <c r="W337" s="34"/>
      <c r="X337" s="34"/>
      <c r="Y337" s="34"/>
      <c r="Z337" s="34"/>
      <c r="AA337" s="34"/>
      <c r="AB337" s="34"/>
      <c r="AC337" s="34"/>
      <c r="AD337" s="34"/>
      <c r="AE337" s="34"/>
      <c r="AT337" s="17" t="s">
        <v>189</v>
      </c>
      <c r="AU337" s="17" t="s">
        <v>86</v>
      </c>
    </row>
    <row r="338" spans="1:65" s="13" customFormat="1" ht="11.25">
      <c r="B338" s="213"/>
      <c r="C338" s="214"/>
      <c r="D338" s="198" t="s">
        <v>191</v>
      </c>
      <c r="E338" s="215" t="s">
        <v>147</v>
      </c>
      <c r="F338" s="216" t="s">
        <v>904</v>
      </c>
      <c r="G338" s="214"/>
      <c r="H338" s="217">
        <v>346.5</v>
      </c>
      <c r="I338" s="218"/>
      <c r="J338" s="214"/>
      <c r="K338" s="214"/>
      <c r="L338" s="219"/>
      <c r="M338" s="220"/>
      <c r="N338" s="221"/>
      <c r="O338" s="221"/>
      <c r="P338" s="221"/>
      <c r="Q338" s="221"/>
      <c r="R338" s="221"/>
      <c r="S338" s="221"/>
      <c r="T338" s="222"/>
      <c r="AT338" s="223" t="s">
        <v>191</v>
      </c>
      <c r="AU338" s="223" t="s">
        <v>86</v>
      </c>
      <c r="AV338" s="13" t="s">
        <v>88</v>
      </c>
      <c r="AW338" s="13" t="s">
        <v>33</v>
      </c>
      <c r="AX338" s="13" t="s">
        <v>79</v>
      </c>
      <c r="AY338" s="223" t="s">
        <v>182</v>
      </c>
    </row>
    <row r="339" spans="1:65" s="12" customFormat="1" ht="11.25">
      <c r="B339" s="203"/>
      <c r="C339" s="204"/>
      <c r="D339" s="198" t="s">
        <v>191</v>
      </c>
      <c r="E339" s="205" t="s">
        <v>1</v>
      </c>
      <c r="F339" s="206" t="s">
        <v>390</v>
      </c>
      <c r="G339" s="204"/>
      <c r="H339" s="205" t="s">
        <v>1</v>
      </c>
      <c r="I339" s="207"/>
      <c r="J339" s="204"/>
      <c r="K339" s="204"/>
      <c r="L339" s="208"/>
      <c r="M339" s="209"/>
      <c r="N339" s="210"/>
      <c r="O339" s="210"/>
      <c r="P339" s="210"/>
      <c r="Q339" s="210"/>
      <c r="R339" s="210"/>
      <c r="S339" s="210"/>
      <c r="T339" s="211"/>
      <c r="AT339" s="212" t="s">
        <v>191</v>
      </c>
      <c r="AU339" s="212" t="s">
        <v>86</v>
      </c>
      <c r="AV339" s="12" t="s">
        <v>86</v>
      </c>
      <c r="AW339" s="12" t="s">
        <v>33</v>
      </c>
      <c r="AX339" s="12" t="s">
        <v>79</v>
      </c>
      <c r="AY339" s="212" t="s">
        <v>182</v>
      </c>
    </row>
    <row r="340" spans="1:65" s="13" customFormat="1" ht="11.25">
      <c r="B340" s="213"/>
      <c r="C340" s="214"/>
      <c r="D340" s="198" t="s">
        <v>191</v>
      </c>
      <c r="E340" s="215" t="s">
        <v>1</v>
      </c>
      <c r="F340" s="216" t="s">
        <v>905</v>
      </c>
      <c r="G340" s="214"/>
      <c r="H340" s="217">
        <v>-34.360999999999997</v>
      </c>
      <c r="I340" s="218"/>
      <c r="J340" s="214"/>
      <c r="K340" s="214"/>
      <c r="L340" s="219"/>
      <c r="M340" s="220"/>
      <c r="N340" s="221"/>
      <c r="O340" s="221"/>
      <c r="P340" s="221"/>
      <c r="Q340" s="221"/>
      <c r="R340" s="221"/>
      <c r="S340" s="221"/>
      <c r="T340" s="222"/>
      <c r="AT340" s="223" t="s">
        <v>191</v>
      </c>
      <c r="AU340" s="223" t="s">
        <v>86</v>
      </c>
      <c r="AV340" s="13" t="s">
        <v>88</v>
      </c>
      <c r="AW340" s="13" t="s">
        <v>33</v>
      </c>
      <c r="AX340" s="13" t="s">
        <v>79</v>
      </c>
      <c r="AY340" s="223" t="s">
        <v>182</v>
      </c>
    </row>
    <row r="341" spans="1:65" s="14" customFormat="1" ht="11.25">
      <c r="B341" s="224"/>
      <c r="C341" s="225"/>
      <c r="D341" s="198" t="s">
        <v>191</v>
      </c>
      <c r="E341" s="226" t="s">
        <v>1</v>
      </c>
      <c r="F341" s="227" t="s">
        <v>298</v>
      </c>
      <c r="G341" s="225"/>
      <c r="H341" s="228">
        <v>312.13900000000001</v>
      </c>
      <c r="I341" s="229"/>
      <c r="J341" s="225"/>
      <c r="K341" s="225"/>
      <c r="L341" s="230"/>
      <c r="M341" s="231"/>
      <c r="N341" s="232"/>
      <c r="O341" s="232"/>
      <c r="P341" s="232"/>
      <c r="Q341" s="232"/>
      <c r="R341" s="232"/>
      <c r="S341" s="232"/>
      <c r="T341" s="233"/>
      <c r="AT341" s="234" t="s">
        <v>191</v>
      </c>
      <c r="AU341" s="234" t="s">
        <v>86</v>
      </c>
      <c r="AV341" s="14" t="s">
        <v>187</v>
      </c>
      <c r="AW341" s="14" t="s">
        <v>33</v>
      </c>
      <c r="AX341" s="14" t="s">
        <v>86</v>
      </c>
      <c r="AY341" s="234" t="s">
        <v>182</v>
      </c>
    </row>
    <row r="342" spans="1:65" s="2" customFormat="1" ht="14.45" customHeight="1">
      <c r="A342" s="34"/>
      <c r="B342" s="35"/>
      <c r="C342" s="246" t="s">
        <v>409</v>
      </c>
      <c r="D342" s="246" t="s">
        <v>396</v>
      </c>
      <c r="E342" s="247" t="s">
        <v>397</v>
      </c>
      <c r="F342" s="248" t="s">
        <v>398</v>
      </c>
      <c r="G342" s="249" t="s">
        <v>359</v>
      </c>
      <c r="H342" s="250">
        <v>624.27800000000002</v>
      </c>
      <c r="I342" s="251"/>
      <c r="J342" s="252">
        <f>ROUND(I342*H342,2)</f>
        <v>0</v>
      </c>
      <c r="K342" s="248" t="s">
        <v>186</v>
      </c>
      <c r="L342" s="253"/>
      <c r="M342" s="254" t="s">
        <v>1</v>
      </c>
      <c r="N342" s="255" t="s">
        <v>44</v>
      </c>
      <c r="O342" s="71"/>
      <c r="P342" s="194">
        <f>O342*H342</f>
        <v>0</v>
      </c>
      <c r="Q342" s="194">
        <v>0</v>
      </c>
      <c r="R342" s="194">
        <f>Q342*H342</f>
        <v>0</v>
      </c>
      <c r="S342" s="194">
        <v>0</v>
      </c>
      <c r="T342" s="195">
        <f>S342*H342</f>
        <v>0</v>
      </c>
      <c r="U342" s="34"/>
      <c r="V342" s="34"/>
      <c r="W342" s="34"/>
      <c r="X342" s="34"/>
      <c r="Y342" s="34"/>
      <c r="Z342" s="34"/>
      <c r="AA342" s="34"/>
      <c r="AB342" s="34"/>
      <c r="AC342" s="34"/>
      <c r="AD342" s="34"/>
      <c r="AE342" s="34"/>
      <c r="AR342" s="196" t="s">
        <v>356</v>
      </c>
      <c r="AT342" s="196" t="s">
        <v>396</v>
      </c>
      <c r="AU342" s="196" t="s">
        <v>86</v>
      </c>
      <c r="AY342" s="17" t="s">
        <v>182</v>
      </c>
      <c r="BE342" s="197">
        <f>IF(N342="základní",J342,0)</f>
        <v>0</v>
      </c>
      <c r="BF342" s="197">
        <f>IF(N342="snížená",J342,0)</f>
        <v>0</v>
      </c>
      <c r="BG342" s="197">
        <f>IF(N342="zákl. přenesená",J342,0)</f>
        <v>0</v>
      </c>
      <c r="BH342" s="197">
        <f>IF(N342="sníž. přenesená",J342,0)</f>
        <v>0</v>
      </c>
      <c r="BI342" s="197">
        <f>IF(N342="nulová",J342,0)</f>
        <v>0</v>
      </c>
      <c r="BJ342" s="17" t="s">
        <v>86</v>
      </c>
      <c r="BK342" s="197">
        <f>ROUND(I342*H342,2)</f>
        <v>0</v>
      </c>
      <c r="BL342" s="17" t="s">
        <v>187</v>
      </c>
      <c r="BM342" s="196" t="s">
        <v>906</v>
      </c>
    </row>
    <row r="343" spans="1:65" s="13" customFormat="1" ht="11.25">
      <c r="B343" s="213"/>
      <c r="C343" s="214"/>
      <c r="D343" s="198" t="s">
        <v>191</v>
      </c>
      <c r="E343" s="214"/>
      <c r="F343" s="216" t="s">
        <v>907</v>
      </c>
      <c r="G343" s="214"/>
      <c r="H343" s="217">
        <v>624.27800000000002</v>
      </c>
      <c r="I343" s="218"/>
      <c r="J343" s="214"/>
      <c r="K343" s="214"/>
      <c r="L343" s="219"/>
      <c r="M343" s="220"/>
      <c r="N343" s="221"/>
      <c r="O343" s="221"/>
      <c r="P343" s="221"/>
      <c r="Q343" s="221"/>
      <c r="R343" s="221"/>
      <c r="S343" s="221"/>
      <c r="T343" s="222"/>
      <c r="AT343" s="223" t="s">
        <v>191</v>
      </c>
      <c r="AU343" s="223" t="s">
        <v>86</v>
      </c>
      <c r="AV343" s="13" t="s">
        <v>88</v>
      </c>
      <c r="AW343" s="13" t="s">
        <v>4</v>
      </c>
      <c r="AX343" s="13" t="s">
        <v>86</v>
      </c>
      <c r="AY343" s="223" t="s">
        <v>182</v>
      </c>
    </row>
    <row r="344" spans="1:65" s="11" customFormat="1" ht="25.9" customHeight="1">
      <c r="B344" s="171"/>
      <c r="C344" s="172"/>
      <c r="D344" s="173" t="s">
        <v>78</v>
      </c>
      <c r="E344" s="174" t="s">
        <v>187</v>
      </c>
      <c r="F344" s="174" t="s">
        <v>439</v>
      </c>
      <c r="G344" s="172"/>
      <c r="H344" s="172"/>
      <c r="I344" s="175"/>
      <c r="J344" s="176">
        <f>BK344</f>
        <v>0</v>
      </c>
      <c r="K344" s="172"/>
      <c r="L344" s="177"/>
      <c r="M344" s="178"/>
      <c r="N344" s="179"/>
      <c r="O344" s="179"/>
      <c r="P344" s="180">
        <f>SUM(P345:P362)</f>
        <v>0</v>
      </c>
      <c r="Q344" s="179"/>
      <c r="R344" s="180">
        <f>SUM(R345:R362)</f>
        <v>1.675</v>
      </c>
      <c r="S344" s="179"/>
      <c r="T344" s="181">
        <f>SUM(T345:T362)</f>
        <v>0</v>
      </c>
      <c r="AR344" s="182" t="s">
        <v>86</v>
      </c>
      <c r="AT344" s="183" t="s">
        <v>78</v>
      </c>
      <c r="AU344" s="183" t="s">
        <v>79</v>
      </c>
      <c r="AY344" s="182" t="s">
        <v>182</v>
      </c>
      <c r="BK344" s="184">
        <f>SUM(BK345:BK362)</f>
        <v>0</v>
      </c>
    </row>
    <row r="345" spans="1:65" s="2" customFormat="1" ht="24.2" customHeight="1">
      <c r="A345" s="34"/>
      <c r="B345" s="35"/>
      <c r="C345" s="185" t="s">
        <v>8</v>
      </c>
      <c r="D345" s="185" t="s">
        <v>183</v>
      </c>
      <c r="E345" s="186" t="s">
        <v>441</v>
      </c>
      <c r="F345" s="187" t="s">
        <v>442</v>
      </c>
      <c r="G345" s="188" t="s">
        <v>135</v>
      </c>
      <c r="H345" s="189">
        <v>94.5</v>
      </c>
      <c r="I345" s="190"/>
      <c r="J345" s="191">
        <f>ROUND(I345*H345,2)</f>
        <v>0</v>
      </c>
      <c r="K345" s="187" t="s">
        <v>186</v>
      </c>
      <c r="L345" s="39"/>
      <c r="M345" s="192" t="s">
        <v>1</v>
      </c>
      <c r="N345" s="193" t="s">
        <v>44</v>
      </c>
      <c r="O345" s="71"/>
      <c r="P345" s="194">
        <f>O345*H345</f>
        <v>0</v>
      </c>
      <c r="Q345" s="194">
        <v>0</v>
      </c>
      <c r="R345" s="194">
        <f>Q345*H345</f>
        <v>0</v>
      </c>
      <c r="S345" s="194">
        <v>0</v>
      </c>
      <c r="T345" s="195">
        <f>S345*H345</f>
        <v>0</v>
      </c>
      <c r="U345" s="34"/>
      <c r="V345" s="34"/>
      <c r="W345" s="34"/>
      <c r="X345" s="34"/>
      <c r="Y345" s="34"/>
      <c r="Z345" s="34"/>
      <c r="AA345" s="34"/>
      <c r="AB345" s="34"/>
      <c r="AC345" s="34"/>
      <c r="AD345" s="34"/>
      <c r="AE345" s="34"/>
      <c r="AR345" s="196" t="s">
        <v>187</v>
      </c>
      <c r="AT345" s="196" t="s">
        <v>183</v>
      </c>
      <c r="AU345" s="196" t="s">
        <v>86</v>
      </c>
      <c r="AY345" s="17" t="s">
        <v>182</v>
      </c>
      <c r="BE345" s="197">
        <f>IF(N345="základní",J345,0)</f>
        <v>0</v>
      </c>
      <c r="BF345" s="197">
        <f>IF(N345="snížená",J345,0)</f>
        <v>0</v>
      </c>
      <c r="BG345" s="197">
        <f>IF(N345="zákl. přenesená",J345,0)</f>
        <v>0</v>
      </c>
      <c r="BH345" s="197">
        <f>IF(N345="sníž. přenesená",J345,0)</f>
        <v>0</v>
      </c>
      <c r="BI345" s="197">
        <f>IF(N345="nulová",J345,0)</f>
        <v>0</v>
      </c>
      <c r="BJ345" s="17" t="s">
        <v>86</v>
      </c>
      <c r="BK345" s="197">
        <f>ROUND(I345*H345,2)</f>
        <v>0</v>
      </c>
      <c r="BL345" s="17" t="s">
        <v>187</v>
      </c>
      <c r="BM345" s="196" t="s">
        <v>908</v>
      </c>
    </row>
    <row r="346" spans="1:65" s="2" customFormat="1" ht="39">
      <c r="A346" s="34"/>
      <c r="B346" s="35"/>
      <c r="C346" s="36"/>
      <c r="D346" s="198" t="s">
        <v>189</v>
      </c>
      <c r="E346" s="36"/>
      <c r="F346" s="199" t="s">
        <v>444</v>
      </c>
      <c r="G346" s="36"/>
      <c r="H346" s="36"/>
      <c r="I346" s="200"/>
      <c r="J346" s="36"/>
      <c r="K346" s="36"/>
      <c r="L346" s="39"/>
      <c r="M346" s="201"/>
      <c r="N346" s="202"/>
      <c r="O346" s="71"/>
      <c r="P346" s="71"/>
      <c r="Q346" s="71"/>
      <c r="R346" s="71"/>
      <c r="S346" s="71"/>
      <c r="T346" s="72"/>
      <c r="U346" s="34"/>
      <c r="V346" s="34"/>
      <c r="W346" s="34"/>
      <c r="X346" s="34"/>
      <c r="Y346" s="34"/>
      <c r="Z346" s="34"/>
      <c r="AA346" s="34"/>
      <c r="AB346" s="34"/>
      <c r="AC346" s="34"/>
      <c r="AD346" s="34"/>
      <c r="AE346" s="34"/>
      <c r="AT346" s="17" t="s">
        <v>189</v>
      </c>
      <c r="AU346" s="17" t="s">
        <v>86</v>
      </c>
    </row>
    <row r="347" spans="1:65" s="13" customFormat="1" ht="11.25">
      <c r="B347" s="213"/>
      <c r="C347" s="214"/>
      <c r="D347" s="198" t="s">
        <v>191</v>
      </c>
      <c r="E347" s="215" t="s">
        <v>144</v>
      </c>
      <c r="F347" s="216" t="s">
        <v>909</v>
      </c>
      <c r="G347" s="214"/>
      <c r="H347" s="217">
        <v>94.5</v>
      </c>
      <c r="I347" s="218"/>
      <c r="J347" s="214"/>
      <c r="K347" s="214"/>
      <c r="L347" s="219"/>
      <c r="M347" s="220"/>
      <c r="N347" s="221"/>
      <c r="O347" s="221"/>
      <c r="P347" s="221"/>
      <c r="Q347" s="221"/>
      <c r="R347" s="221"/>
      <c r="S347" s="221"/>
      <c r="T347" s="222"/>
      <c r="AT347" s="223" t="s">
        <v>191</v>
      </c>
      <c r="AU347" s="223" t="s">
        <v>86</v>
      </c>
      <c r="AV347" s="13" t="s">
        <v>88</v>
      </c>
      <c r="AW347" s="13" t="s">
        <v>33</v>
      </c>
      <c r="AX347" s="13" t="s">
        <v>86</v>
      </c>
      <c r="AY347" s="223" t="s">
        <v>182</v>
      </c>
    </row>
    <row r="348" spans="1:65" s="2" customFormat="1" ht="24.2" customHeight="1">
      <c r="A348" s="34"/>
      <c r="B348" s="35"/>
      <c r="C348" s="185" t="s">
        <v>420</v>
      </c>
      <c r="D348" s="185" t="s">
        <v>183</v>
      </c>
      <c r="E348" s="186" t="s">
        <v>451</v>
      </c>
      <c r="F348" s="187" t="s">
        <v>452</v>
      </c>
      <c r="G348" s="188" t="s">
        <v>453</v>
      </c>
      <c r="H348" s="189">
        <v>30</v>
      </c>
      <c r="I348" s="190"/>
      <c r="J348" s="191">
        <f>ROUND(I348*H348,2)</f>
        <v>0</v>
      </c>
      <c r="K348" s="187" t="s">
        <v>186</v>
      </c>
      <c r="L348" s="39"/>
      <c r="M348" s="192" t="s">
        <v>1</v>
      </c>
      <c r="N348" s="193" t="s">
        <v>44</v>
      </c>
      <c r="O348" s="71"/>
      <c r="P348" s="194">
        <f>O348*H348</f>
        <v>0</v>
      </c>
      <c r="Q348" s="194">
        <v>6.6E-3</v>
      </c>
      <c r="R348" s="194">
        <f>Q348*H348</f>
        <v>0.19800000000000001</v>
      </c>
      <c r="S348" s="194">
        <v>0</v>
      </c>
      <c r="T348" s="195">
        <f>S348*H348</f>
        <v>0</v>
      </c>
      <c r="U348" s="34"/>
      <c r="V348" s="34"/>
      <c r="W348" s="34"/>
      <c r="X348" s="34"/>
      <c r="Y348" s="34"/>
      <c r="Z348" s="34"/>
      <c r="AA348" s="34"/>
      <c r="AB348" s="34"/>
      <c r="AC348" s="34"/>
      <c r="AD348" s="34"/>
      <c r="AE348" s="34"/>
      <c r="AR348" s="196" t="s">
        <v>187</v>
      </c>
      <c r="AT348" s="196" t="s">
        <v>183</v>
      </c>
      <c r="AU348" s="196" t="s">
        <v>86</v>
      </c>
      <c r="AY348" s="17" t="s">
        <v>182</v>
      </c>
      <c r="BE348" s="197">
        <f>IF(N348="základní",J348,0)</f>
        <v>0</v>
      </c>
      <c r="BF348" s="197">
        <f>IF(N348="snížená",J348,0)</f>
        <v>0</v>
      </c>
      <c r="BG348" s="197">
        <f>IF(N348="zákl. přenesená",J348,0)</f>
        <v>0</v>
      </c>
      <c r="BH348" s="197">
        <f>IF(N348="sníž. přenesená",J348,0)</f>
        <v>0</v>
      </c>
      <c r="BI348" s="197">
        <f>IF(N348="nulová",J348,0)</f>
        <v>0</v>
      </c>
      <c r="BJ348" s="17" t="s">
        <v>86</v>
      </c>
      <c r="BK348" s="197">
        <f>ROUND(I348*H348,2)</f>
        <v>0</v>
      </c>
      <c r="BL348" s="17" t="s">
        <v>187</v>
      </c>
      <c r="BM348" s="196" t="s">
        <v>910</v>
      </c>
    </row>
    <row r="349" spans="1:65" s="2" customFormat="1" ht="29.25">
      <c r="A349" s="34"/>
      <c r="B349" s="35"/>
      <c r="C349" s="36"/>
      <c r="D349" s="198" t="s">
        <v>189</v>
      </c>
      <c r="E349" s="36"/>
      <c r="F349" s="199" t="s">
        <v>455</v>
      </c>
      <c r="G349" s="36"/>
      <c r="H349" s="36"/>
      <c r="I349" s="200"/>
      <c r="J349" s="36"/>
      <c r="K349" s="36"/>
      <c r="L349" s="39"/>
      <c r="M349" s="201"/>
      <c r="N349" s="202"/>
      <c r="O349" s="71"/>
      <c r="P349" s="71"/>
      <c r="Q349" s="71"/>
      <c r="R349" s="71"/>
      <c r="S349" s="71"/>
      <c r="T349" s="72"/>
      <c r="U349" s="34"/>
      <c r="V349" s="34"/>
      <c r="W349" s="34"/>
      <c r="X349" s="34"/>
      <c r="Y349" s="34"/>
      <c r="Z349" s="34"/>
      <c r="AA349" s="34"/>
      <c r="AB349" s="34"/>
      <c r="AC349" s="34"/>
      <c r="AD349" s="34"/>
      <c r="AE349" s="34"/>
      <c r="AT349" s="17" t="s">
        <v>189</v>
      </c>
      <c r="AU349" s="17" t="s">
        <v>86</v>
      </c>
    </row>
    <row r="350" spans="1:65" s="2" customFormat="1" ht="19.5">
      <c r="A350" s="34"/>
      <c r="B350" s="35"/>
      <c r="C350" s="36"/>
      <c r="D350" s="198" t="s">
        <v>426</v>
      </c>
      <c r="E350" s="36"/>
      <c r="F350" s="199" t="s">
        <v>456</v>
      </c>
      <c r="G350" s="36"/>
      <c r="H350" s="36"/>
      <c r="I350" s="200"/>
      <c r="J350" s="36"/>
      <c r="K350" s="36"/>
      <c r="L350" s="39"/>
      <c r="M350" s="201"/>
      <c r="N350" s="202"/>
      <c r="O350" s="71"/>
      <c r="P350" s="71"/>
      <c r="Q350" s="71"/>
      <c r="R350" s="71"/>
      <c r="S350" s="71"/>
      <c r="T350" s="72"/>
      <c r="U350" s="34"/>
      <c r="V350" s="34"/>
      <c r="W350" s="34"/>
      <c r="X350" s="34"/>
      <c r="Y350" s="34"/>
      <c r="Z350" s="34"/>
      <c r="AA350" s="34"/>
      <c r="AB350" s="34"/>
      <c r="AC350" s="34"/>
      <c r="AD350" s="34"/>
      <c r="AE350" s="34"/>
      <c r="AT350" s="17" t="s">
        <v>426</v>
      </c>
      <c r="AU350" s="17" t="s">
        <v>86</v>
      </c>
    </row>
    <row r="351" spans="1:65" s="2" customFormat="1" ht="24.2" customHeight="1">
      <c r="A351" s="34"/>
      <c r="B351" s="35"/>
      <c r="C351" s="246" t="s">
        <v>440</v>
      </c>
      <c r="D351" s="246" t="s">
        <v>396</v>
      </c>
      <c r="E351" s="247" t="s">
        <v>458</v>
      </c>
      <c r="F351" s="248" t="s">
        <v>459</v>
      </c>
      <c r="G351" s="249" t="s">
        <v>453</v>
      </c>
      <c r="H351" s="250">
        <v>2</v>
      </c>
      <c r="I351" s="251"/>
      <c r="J351" s="252">
        <f>ROUND(I351*H351,2)</f>
        <v>0</v>
      </c>
      <c r="K351" s="248" t="s">
        <v>186</v>
      </c>
      <c r="L351" s="253"/>
      <c r="M351" s="254" t="s">
        <v>1</v>
      </c>
      <c r="N351" s="255" t="s">
        <v>44</v>
      </c>
      <c r="O351" s="71"/>
      <c r="P351" s="194">
        <f>O351*H351</f>
        <v>0</v>
      </c>
      <c r="Q351" s="194">
        <v>2.1000000000000001E-2</v>
      </c>
      <c r="R351" s="194">
        <f>Q351*H351</f>
        <v>4.2000000000000003E-2</v>
      </c>
      <c r="S351" s="194">
        <v>0</v>
      </c>
      <c r="T351" s="195">
        <f>S351*H351</f>
        <v>0</v>
      </c>
      <c r="U351" s="34"/>
      <c r="V351" s="34"/>
      <c r="W351" s="34"/>
      <c r="X351" s="34"/>
      <c r="Y351" s="34"/>
      <c r="Z351" s="34"/>
      <c r="AA351" s="34"/>
      <c r="AB351" s="34"/>
      <c r="AC351" s="34"/>
      <c r="AD351" s="34"/>
      <c r="AE351" s="34"/>
      <c r="AR351" s="196" t="s">
        <v>356</v>
      </c>
      <c r="AT351" s="196" t="s">
        <v>396</v>
      </c>
      <c r="AU351" s="196" t="s">
        <v>86</v>
      </c>
      <c r="AY351" s="17" t="s">
        <v>182</v>
      </c>
      <c r="BE351" s="197">
        <f>IF(N351="základní",J351,0)</f>
        <v>0</v>
      </c>
      <c r="BF351" s="197">
        <f>IF(N351="snížená",J351,0)</f>
        <v>0</v>
      </c>
      <c r="BG351" s="197">
        <f>IF(N351="zákl. přenesená",J351,0)</f>
        <v>0</v>
      </c>
      <c r="BH351" s="197">
        <f>IF(N351="sníž. přenesená",J351,0)</f>
        <v>0</v>
      </c>
      <c r="BI351" s="197">
        <f>IF(N351="nulová",J351,0)</f>
        <v>0</v>
      </c>
      <c r="BJ351" s="17" t="s">
        <v>86</v>
      </c>
      <c r="BK351" s="197">
        <f>ROUND(I351*H351,2)</f>
        <v>0</v>
      </c>
      <c r="BL351" s="17" t="s">
        <v>187</v>
      </c>
      <c r="BM351" s="196" t="s">
        <v>911</v>
      </c>
    </row>
    <row r="352" spans="1:65" s="2" customFormat="1" ht="19.5">
      <c r="A352" s="34"/>
      <c r="B352" s="35"/>
      <c r="C352" s="36"/>
      <c r="D352" s="198" t="s">
        <v>426</v>
      </c>
      <c r="E352" s="36"/>
      <c r="F352" s="199" t="s">
        <v>456</v>
      </c>
      <c r="G352" s="36"/>
      <c r="H352" s="36"/>
      <c r="I352" s="200"/>
      <c r="J352" s="36"/>
      <c r="K352" s="36"/>
      <c r="L352" s="39"/>
      <c r="M352" s="201"/>
      <c r="N352" s="202"/>
      <c r="O352" s="71"/>
      <c r="P352" s="71"/>
      <c r="Q352" s="71"/>
      <c r="R352" s="71"/>
      <c r="S352" s="71"/>
      <c r="T352" s="72"/>
      <c r="U352" s="34"/>
      <c r="V352" s="34"/>
      <c r="W352" s="34"/>
      <c r="X352" s="34"/>
      <c r="Y352" s="34"/>
      <c r="Z352" s="34"/>
      <c r="AA352" s="34"/>
      <c r="AB352" s="34"/>
      <c r="AC352" s="34"/>
      <c r="AD352" s="34"/>
      <c r="AE352" s="34"/>
      <c r="AT352" s="17" t="s">
        <v>426</v>
      </c>
      <c r="AU352" s="17" t="s">
        <v>86</v>
      </c>
    </row>
    <row r="353" spans="1:65" s="2" customFormat="1" ht="24.2" customHeight="1">
      <c r="A353" s="34"/>
      <c r="B353" s="35"/>
      <c r="C353" s="246" t="s">
        <v>450</v>
      </c>
      <c r="D353" s="246" t="s">
        <v>396</v>
      </c>
      <c r="E353" s="247" t="s">
        <v>462</v>
      </c>
      <c r="F353" s="248" t="s">
        <v>463</v>
      </c>
      <c r="G353" s="249" t="s">
        <v>453</v>
      </c>
      <c r="H353" s="250">
        <v>6</v>
      </c>
      <c r="I353" s="251"/>
      <c r="J353" s="252">
        <f>ROUND(I353*H353,2)</f>
        <v>0</v>
      </c>
      <c r="K353" s="248" t="s">
        <v>186</v>
      </c>
      <c r="L353" s="253"/>
      <c r="M353" s="254" t="s">
        <v>1</v>
      </c>
      <c r="N353" s="255" t="s">
        <v>44</v>
      </c>
      <c r="O353" s="71"/>
      <c r="P353" s="194">
        <f>O353*H353</f>
        <v>0</v>
      </c>
      <c r="Q353" s="194">
        <v>3.2000000000000001E-2</v>
      </c>
      <c r="R353" s="194">
        <f>Q353*H353</f>
        <v>0.192</v>
      </c>
      <c r="S353" s="194">
        <v>0</v>
      </c>
      <c r="T353" s="195">
        <f>S353*H353</f>
        <v>0</v>
      </c>
      <c r="U353" s="34"/>
      <c r="V353" s="34"/>
      <c r="W353" s="34"/>
      <c r="X353" s="34"/>
      <c r="Y353" s="34"/>
      <c r="Z353" s="34"/>
      <c r="AA353" s="34"/>
      <c r="AB353" s="34"/>
      <c r="AC353" s="34"/>
      <c r="AD353" s="34"/>
      <c r="AE353" s="34"/>
      <c r="AR353" s="196" t="s">
        <v>356</v>
      </c>
      <c r="AT353" s="196" t="s">
        <v>396</v>
      </c>
      <c r="AU353" s="196" t="s">
        <v>86</v>
      </c>
      <c r="AY353" s="17" t="s">
        <v>182</v>
      </c>
      <c r="BE353" s="197">
        <f>IF(N353="základní",J353,0)</f>
        <v>0</v>
      </c>
      <c r="BF353" s="197">
        <f>IF(N353="snížená",J353,0)</f>
        <v>0</v>
      </c>
      <c r="BG353" s="197">
        <f>IF(N353="zákl. přenesená",J353,0)</f>
        <v>0</v>
      </c>
      <c r="BH353" s="197">
        <f>IF(N353="sníž. přenesená",J353,0)</f>
        <v>0</v>
      </c>
      <c r="BI353" s="197">
        <f>IF(N353="nulová",J353,0)</f>
        <v>0</v>
      </c>
      <c r="BJ353" s="17" t="s">
        <v>86</v>
      </c>
      <c r="BK353" s="197">
        <f>ROUND(I353*H353,2)</f>
        <v>0</v>
      </c>
      <c r="BL353" s="17" t="s">
        <v>187</v>
      </c>
      <c r="BM353" s="196" t="s">
        <v>912</v>
      </c>
    </row>
    <row r="354" spans="1:65" s="2" customFormat="1" ht="19.5">
      <c r="A354" s="34"/>
      <c r="B354" s="35"/>
      <c r="C354" s="36"/>
      <c r="D354" s="198" t="s">
        <v>426</v>
      </c>
      <c r="E354" s="36"/>
      <c r="F354" s="199" t="s">
        <v>456</v>
      </c>
      <c r="G354" s="36"/>
      <c r="H354" s="36"/>
      <c r="I354" s="200"/>
      <c r="J354" s="36"/>
      <c r="K354" s="36"/>
      <c r="L354" s="39"/>
      <c r="M354" s="201"/>
      <c r="N354" s="202"/>
      <c r="O354" s="71"/>
      <c r="P354" s="71"/>
      <c r="Q354" s="71"/>
      <c r="R354" s="71"/>
      <c r="S354" s="71"/>
      <c r="T354" s="72"/>
      <c r="U354" s="34"/>
      <c r="V354" s="34"/>
      <c r="W354" s="34"/>
      <c r="X354" s="34"/>
      <c r="Y354" s="34"/>
      <c r="Z354" s="34"/>
      <c r="AA354" s="34"/>
      <c r="AB354" s="34"/>
      <c r="AC354" s="34"/>
      <c r="AD354" s="34"/>
      <c r="AE354" s="34"/>
      <c r="AT354" s="17" t="s">
        <v>426</v>
      </c>
      <c r="AU354" s="17" t="s">
        <v>86</v>
      </c>
    </row>
    <row r="355" spans="1:65" s="2" customFormat="1" ht="24.2" customHeight="1">
      <c r="A355" s="34"/>
      <c r="B355" s="35"/>
      <c r="C355" s="246" t="s">
        <v>457</v>
      </c>
      <c r="D355" s="246" t="s">
        <v>396</v>
      </c>
      <c r="E355" s="247" t="s">
        <v>465</v>
      </c>
      <c r="F355" s="248" t="s">
        <v>466</v>
      </c>
      <c r="G355" s="249" t="s">
        <v>453</v>
      </c>
      <c r="H355" s="250">
        <v>8</v>
      </c>
      <c r="I355" s="251"/>
      <c r="J355" s="252">
        <f>ROUND(I355*H355,2)</f>
        <v>0</v>
      </c>
      <c r="K355" s="248" t="s">
        <v>186</v>
      </c>
      <c r="L355" s="253"/>
      <c r="M355" s="254" t="s">
        <v>1</v>
      </c>
      <c r="N355" s="255" t="s">
        <v>44</v>
      </c>
      <c r="O355" s="71"/>
      <c r="P355" s="194">
        <f>O355*H355</f>
        <v>0</v>
      </c>
      <c r="Q355" s="194">
        <v>4.1000000000000002E-2</v>
      </c>
      <c r="R355" s="194">
        <f>Q355*H355</f>
        <v>0.32800000000000001</v>
      </c>
      <c r="S355" s="194">
        <v>0</v>
      </c>
      <c r="T355" s="195">
        <f>S355*H355</f>
        <v>0</v>
      </c>
      <c r="U355" s="34"/>
      <c r="V355" s="34"/>
      <c r="W355" s="34"/>
      <c r="X355" s="34"/>
      <c r="Y355" s="34"/>
      <c r="Z355" s="34"/>
      <c r="AA355" s="34"/>
      <c r="AB355" s="34"/>
      <c r="AC355" s="34"/>
      <c r="AD355" s="34"/>
      <c r="AE355" s="34"/>
      <c r="AR355" s="196" t="s">
        <v>356</v>
      </c>
      <c r="AT355" s="196" t="s">
        <v>396</v>
      </c>
      <c r="AU355" s="196" t="s">
        <v>86</v>
      </c>
      <c r="AY355" s="17" t="s">
        <v>182</v>
      </c>
      <c r="BE355" s="197">
        <f>IF(N355="základní",J355,0)</f>
        <v>0</v>
      </c>
      <c r="BF355" s="197">
        <f>IF(N355="snížená",J355,0)</f>
        <v>0</v>
      </c>
      <c r="BG355" s="197">
        <f>IF(N355="zákl. přenesená",J355,0)</f>
        <v>0</v>
      </c>
      <c r="BH355" s="197">
        <f>IF(N355="sníž. přenesená",J355,0)</f>
        <v>0</v>
      </c>
      <c r="BI355" s="197">
        <f>IF(N355="nulová",J355,0)</f>
        <v>0</v>
      </c>
      <c r="BJ355" s="17" t="s">
        <v>86</v>
      </c>
      <c r="BK355" s="197">
        <f>ROUND(I355*H355,2)</f>
        <v>0</v>
      </c>
      <c r="BL355" s="17" t="s">
        <v>187</v>
      </c>
      <c r="BM355" s="196" t="s">
        <v>913</v>
      </c>
    </row>
    <row r="356" spans="1:65" s="2" customFormat="1" ht="19.5">
      <c r="A356" s="34"/>
      <c r="B356" s="35"/>
      <c r="C356" s="36"/>
      <c r="D356" s="198" t="s">
        <v>426</v>
      </c>
      <c r="E356" s="36"/>
      <c r="F356" s="199" t="s">
        <v>456</v>
      </c>
      <c r="G356" s="36"/>
      <c r="H356" s="36"/>
      <c r="I356" s="200"/>
      <c r="J356" s="36"/>
      <c r="K356" s="36"/>
      <c r="L356" s="39"/>
      <c r="M356" s="201"/>
      <c r="N356" s="202"/>
      <c r="O356" s="71"/>
      <c r="P356" s="71"/>
      <c r="Q356" s="71"/>
      <c r="R356" s="71"/>
      <c r="S356" s="71"/>
      <c r="T356" s="72"/>
      <c r="U356" s="34"/>
      <c r="V356" s="34"/>
      <c r="W356" s="34"/>
      <c r="X356" s="34"/>
      <c r="Y356" s="34"/>
      <c r="Z356" s="34"/>
      <c r="AA356" s="34"/>
      <c r="AB356" s="34"/>
      <c r="AC356" s="34"/>
      <c r="AD356" s="34"/>
      <c r="AE356" s="34"/>
      <c r="AT356" s="17" t="s">
        <v>426</v>
      </c>
      <c r="AU356" s="17" t="s">
        <v>86</v>
      </c>
    </row>
    <row r="357" spans="1:65" s="2" customFormat="1" ht="24.2" customHeight="1">
      <c r="A357" s="34"/>
      <c r="B357" s="35"/>
      <c r="C357" s="246" t="s">
        <v>461</v>
      </c>
      <c r="D357" s="246" t="s">
        <v>396</v>
      </c>
      <c r="E357" s="247" t="s">
        <v>469</v>
      </c>
      <c r="F357" s="248" t="s">
        <v>470</v>
      </c>
      <c r="G357" s="249" t="s">
        <v>453</v>
      </c>
      <c r="H357" s="250">
        <v>9</v>
      </c>
      <c r="I357" s="251"/>
      <c r="J357" s="252">
        <f>ROUND(I357*H357,2)</f>
        <v>0</v>
      </c>
      <c r="K357" s="248" t="s">
        <v>186</v>
      </c>
      <c r="L357" s="253"/>
      <c r="M357" s="254" t="s">
        <v>1</v>
      </c>
      <c r="N357" s="255" t="s">
        <v>44</v>
      </c>
      <c r="O357" s="71"/>
      <c r="P357" s="194">
        <f>O357*H357</f>
        <v>0</v>
      </c>
      <c r="Q357" s="194">
        <v>5.2999999999999999E-2</v>
      </c>
      <c r="R357" s="194">
        <f>Q357*H357</f>
        <v>0.47699999999999998</v>
      </c>
      <c r="S357" s="194">
        <v>0</v>
      </c>
      <c r="T357" s="195">
        <f>S357*H357</f>
        <v>0</v>
      </c>
      <c r="U357" s="34"/>
      <c r="V357" s="34"/>
      <c r="W357" s="34"/>
      <c r="X357" s="34"/>
      <c r="Y357" s="34"/>
      <c r="Z357" s="34"/>
      <c r="AA357" s="34"/>
      <c r="AB357" s="34"/>
      <c r="AC357" s="34"/>
      <c r="AD357" s="34"/>
      <c r="AE357" s="34"/>
      <c r="AR357" s="196" t="s">
        <v>356</v>
      </c>
      <c r="AT357" s="196" t="s">
        <v>396</v>
      </c>
      <c r="AU357" s="196" t="s">
        <v>86</v>
      </c>
      <c r="AY357" s="17" t="s">
        <v>182</v>
      </c>
      <c r="BE357" s="197">
        <f>IF(N357="základní",J357,0)</f>
        <v>0</v>
      </c>
      <c r="BF357" s="197">
        <f>IF(N357="snížená",J357,0)</f>
        <v>0</v>
      </c>
      <c r="BG357" s="197">
        <f>IF(N357="zákl. přenesená",J357,0)</f>
        <v>0</v>
      </c>
      <c r="BH357" s="197">
        <f>IF(N357="sníž. přenesená",J357,0)</f>
        <v>0</v>
      </c>
      <c r="BI357" s="197">
        <f>IF(N357="nulová",J357,0)</f>
        <v>0</v>
      </c>
      <c r="BJ357" s="17" t="s">
        <v>86</v>
      </c>
      <c r="BK357" s="197">
        <f>ROUND(I357*H357,2)</f>
        <v>0</v>
      </c>
      <c r="BL357" s="17" t="s">
        <v>187</v>
      </c>
      <c r="BM357" s="196" t="s">
        <v>914</v>
      </c>
    </row>
    <row r="358" spans="1:65" s="2" customFormat="1" ht="19.5">
      <c r="A358" s="34"/>
      <c r="B358" s="35"/>
      <c r="C358" s="36"/>
      <c r="D358" s="198" t="s">
        <v>426</v>
      </c>
      <c r="E358" s="36"/>
      <c r="F358" s="199" t="s">
        <v>456</v>
      </c>
      <c r="G358" s="36"/>
      <c r="H358" s="36"/>
      <c r="I358" s="200"/>
      <c r="J358" s="36"/>
      <c r="K358" s="36"/>
      <c r="L358" s="39"/>
      <c r="M358" s="201"/>
      <c r="N358" s="202"/>
      <c r="O358" s="71"/>
      <c r="P358" s="71"/>
      <c r="Q358" s="71"/>
      <c r="R358" s="71"/>
      <c r="S358" s="71"/>
      <c r="T358" s="72"/>
      <c r="U358" s="34"/>
      <c r="V358" s="34"/>
      <c r="W358" s="34"/>
      <c r="X358" s="34"/>
      <c r="Y358" s="34"/>
      <c r="Z358" s="34"/>
      <c r="AA358" s="34"/>
      <c r="AB358" s="34"/>
      <c r="AC358" s="34"/>
      <c r="AD358" s="34"/>
      <c r="AE358" s="34"/>
      <c r="AT358" s="17" t="s">
        <v>426</v>
      </c>
      <c r="AU358" s="17" t="s">
        <v>86</v>
      </c>
    </row>
    <row r="359" spans="1:65" s="2" customFormat="1" ht="24.2" customHeight="1">
      <c r="A359" s="34"/>
      <c r="B359" s="35"/>
      <c r="C359" s="185" t="s">
        <v>7</v>
      </c>
      <c r="D359" s="185" t="s">
        <v>183</v>
      </c>
      <c r="E359" s="186" t="s">
        <v>915</v>
      </c>
      <c r="F359" s="187" t="s">
        <v>916</v>
      </c>
      <c r="G359" s="188" t="s">
        <v>453</v>
      </c>
      <c r="H359" s="189">
        <v>5</v>
      </c>
      <c r="I359" s="190"/>
      <c r="J359" s="191">
        <f>ROUND(I359*H359,2)</f>
        <v>0</v>
      </c>
      <c r="K359" s="187" t="s">
        <v>186</v>
      </c>
      <c r="L359" s="39"/>
      <c r="M359" s="192" t="s">
        <v>1</v>
      </c>
      <c r="N359" s="193" t="s">
        <v>44</v>
      </c>
      <c r="O359" s="71"/>
      <c r="P359" s="194">
        <f>O359*H359</f>
        <v>0</v>
      </c>
      <c r="Q359" s="194">
        <v>6.6E-3</v>
      </c>
      <c r="R359" s="194">
        <f>Q359*H359</f>
        <v>3.3000000000000002E-2</v>
      </c>
      <c r="S359" s="194">
        <v>0</v>
      </c>
      <c r="T359" s="195">
        <f>S359*H359</f>
        <v>0</v>
      </c>
      <c r="U359" s="34"/>
      <c r="V359" s="34"/>
      <c r="W359" s="34"/>
      <c r="X359" s="34"/>
      <c r="Y359" s="34"/>
      <c r="Z359" s="34"/>
      <c r="AA359" s="34"/>
      <c r="AB359" s="34"/>
      <c r="AC359" s="34"/>
      <c r="AD359" s="34"/>
      <c r="AE359" s="34"/>
      <c r="AR359" s="196" t="s">
        <v>187</v>
      </c>
      <c r="AT359" s="196" t="s">
        <v>183</v>
      </c>
      <c r="AU359" s="196" t="s">
        <v>86</v>
      </c>
      <c r="AY359" s="17" t="s">
        <v>182</v>
      </c>
      <c r="BE359" s="197">
        <f>IF(N359="základní",J359,0)</f>
        <v>0</v>
      </c>
      <c r="BF359" s="197">
        <f>IF(N359="snížená",J359,0)</f>
        <v>0</v>
      </c>
      <c r="BG359" s="197">
        <f>IF(N359="zákl. přenesená",J359,0)</f>
        <v>0</v>
      </c>
      <c r="BH359" s="197">
        <f>IF(N359="sníž. přenesená",J359,0)</f>
        <v>0</v>
      </c>
      <c r="BI359" s="197">
        <f>IF(N359="nulová",J359,0)</f>
        <v>0</v>
      </c>
      <c r="BJ359" s="17" t="s">
        <v>86</v>
      </c>
      <c r="BK359" s="197">
        <f>ROUND(I359*H359,2)</f>
        <v>0</v>
      </c>
      <c r="BL359" s="17" t="s">
        <v>187</v>
      </c>
      <c r="BM359" s="196" t="s">
        <v>917</v>
      </c>
    </row>
    <row r="360" spans="1:65" s="2" customFormat="1" ht="29.25">
      <c r="A360" s="34"/>
      <c r="B360" s="35"/>
      <c r="C360" s="36"/>
      <c r="D360" s="198" t="s">
        <v>189</v>
      </c>
      <c r="E360" s="36"/>
      <c r="F360" s="199" t="s">
        <v>455</v>
      </c>
      <c r="G360" s="36"/>
      <c r="H360" s="36"/>
      <c r="I360" s="200"/>
      <c r="J360" s="36"/>
      <c r="K360" s="36"/>
      <c r="L360" s="39"/>
      <c r="M360" s="201"/>
      <c r="N360" s="202"/>
      <c r="O360" s="71"/>
      <c r="P360" s="71"/>
      <c r="Q360" s="71"/>
      <c r="R360" s="71"/>
      <c r="S360" s="71"/>
      <c r="T360" s="72"/>
      <c r="U360" s="34"/>
      <c r="V360" s="34"/>
      <c r="W360" s="34"/>
      <c r="X360" s="34"/>
      <c r="Y360" s="34"/>
      <c r="Z360" s="34"/>
      <c r="AA360" s="34"/>
      <c r="AB360" s="34"/>
      <c r="AC360" s="34"/>
      <c r="AD360" s="34"/>
      <c r="AE360" s="34"/>
      <c r="AT360" s="17" t="s">
        <v>189</v>
      </c>
      <c r="AU360" s="17" t="s">
        <v>86</v>
      </c>
    </row>
    <row r="361" spans="1:65" s="2" customFormat="1" ht="24.2" customHeight="1">
      <c r="A361" s="34"/>
      <c r="B361" s="35"/>
      <c r="C361" s="246" t="s">
        <v>468</v>
      </c>
      <c r="D361" s="246" t="s">
        <v>396</v>
      </c>
      <c r="E361" s="247" t="s">
        <v>918</v>
      </c>
      <c r="F361" s="248" t="s">
        <v>919</v>
      </c>
      <c r="G361" s="249" t="s">
        <v>453</v>
      </c>
      <c r="H361" s="250">
        <v>5</v>
      </c>
      <c r="I361" s="251"/>
      <c r="J361" s="252">
        <f>ROUND(I361*H361,2)</f>
        <v>0</v>
      </c>
      <c r="K361" s="248" t="s">
        <v>186</v>
      </c>
      <c r="L361" s="253"/>
      <c r="M361" s="254" t="s">
        <v>1</v>
      </c>
      <c r="N361" s="255" t="s">
        <v>44</v>
      </c>
      <c r="O361" s="71"/>
      <c r="P361" s="194">
        <f>O361*H361</f>
        <v>0</v>
      </c>
      <c r="Q361" s="194">
        <v>8.1000000000000003E-2</v>
      </c>
      <c r="R361" s="194">
        <f>Q361*H361</f>
        <v>0.40500000000000003</v>
      </c>
      <c r="S361" s="194">
        <v>0</v>
      </c>
      <c r="T361" s="195">
        <f>S361*H361</f>
        <v>0</v>
      </c>
      <c r="U361" s="34"/>
      <c r="V361" s="34"/>
      <c r="W361" s="34"/>
      <c r="X361" s="34"/>
      <c r="Y361" s="34"/>
      <c r="Z361" s="34"/>
      <c r="AA361" s="34"/>
      <c r="AB361" s="34"/>
      <c r="AC361" s="34"/>
      <c r="AD361" s="34"/>
      <c r="AE361" s="34"/>
      <c r="AR361" s="196" t="s">
        <v>356</v>
      </c>
      <c r="AT361" s="196" t="s">
        <v>396</v>
      </c>
      <c r="AU361" s="196" t="s">
        <v>86</v>
      </c>
      <c r="AY361" s="17" t="s">
        <v>182</v>
      </c>
      <c r="BE361" s="197">
        <f>IF(N361="základní",J361,0)</f>
        <v>0</v>
      </c>
      <c r="BF361" s="197">
        <f>IF(N361="snížená",J361,0)</f>
        <v>0</v>
      </c>
      <c r="BG361" s="197">
        <f>IF(N361="zákl. přenesená",J361,0)</f>
        <v>0</v>
      </c>
      <c r="BH361" s="197">
        <f>IF(N361="sníž. přenesená",J361,0)</f>
        <v>0</v>
      </c>
      <c r="BI361" s="197">
        <f>IF(N361="nulová",J361,0)</f>
        <v>0</v>
      </c>
      <c r="BJ361" s="17" t="s">
        <v>86</v>
      </c>
      <c r="BK361" s="197">
        <f>ROUND(I361*H361,2)</f>
        <v>0</v>
      </c>
      <c r="BL361" s="17" t="s">
        <v>187</v>
      </c>
      <c r="BM361" s="196" t="s">
        <v>920</v>
      </c>
    </row>
    <row r="362" spans="1:65" s="2" customFormat="1" ht="19.5">
      <c r="A362" s="34"/>
      <c r="B362" s="35"/>
      <c r="C362" s="36"/>
      <c r="D362" s="198" t="s">
        <v>426</v>
      </c>
      <c r="E362" s="36"/>
      <c r="F362" s="199" t="s">
        <v>456</v>
      </c>
      <c r="G362" s="36"/>
      <c r="H362" s="36"/>
      <c r="I362" s="200"/>
      <c r="J362" s="36"/>
      <c r="K362" s="36"/>
      <c r="L362" s="39"/>
      <c r="M362" s="201"/>
      <c r="N362" s="202"/>
      <c r="O362" s="71"/>
      <c r="P362" s="71"/>
      <c r="Q362" s="71"/>
      <c r="R362" s="71"/>
      <c r="S362" s="71"/>
      <c r="T362" s="72"/>
      <c r="U362" s="34"/>
      <c r="V362" s="34"/>
      <c r="W362" s="34"/>
      <c r="X362" s="34"/>
      <c r="Y362" s="34"/>
      <c r="Z362" s="34"/>
      <c r="AA362" s="34"/>
      <c r="AB362" s="34"/>
      <c r="AC362" s="34"/>
      <c r="AD362" s="34"/>
      <c r="AE362" s="34"/>
      <c r="AT362" s="17" t="s">
        <v>426</v>
      </c>
      <c r="AU362" s="17" t="s">
        <v>86</v>
      </c>
    </row>
    <row r="363" spans="1:65" s="11" customFormat="1" ht="25.9" customHeight="1">
      <c r="B363" s="171"/>
      <c r="C363" s="172"/>
      <c r="D363" s="173" t="s">
        <v>78</v>
      </c>
      <c r="E363" s="174" t="s">
        <v>346</v>
      </c>
      <c r="F363" s="174" t="s">
        <v>921</v>
      </c>
      <c r="G363" s="172"/>
      <c r="H363" s="172"/>
      <c r="I363" s="175"/>
      <c r="J363" s="176">
        <f>BK363</f>
        <v>0</v>
      </c>
      <c r="K363" s="172"/>
      <c r="L363" s="177"/>
      <c r="M363" s="178"/>
      <c r="N363" s="179"/>
      <c r="O363" s="179"/>
      <c r="P363" s="180">
        <f>SUM(P364:P366)</f>
        <v>0</v>
      </c>
      <c r="Q363" s="179"/>
      <c r="R363" s="180">
        <f>SUM(R364:R366)</f>
        <v>0.97540000000000004</v>
      </c>
      <c r="S363" s="179"/>
      <c r="T363" s="181">
        <f>SUM(T364:T366)</f>
        <v>0</v>
      </c>
      <c r="AR363" s="182" t="s">
        <v>86</v>
      </c>
      <c r="AT363" s="183" t="s">
        <v>78</v>
      </c>
      <c r="AU363" s="183" t="s">
        <v>79</v>
      </c>
      <c r="AY363" s="182" t="s">
        <v>182</v>
      </c>
      <c r="BK363" s="184">
        <f>SUM(BK364:BK366)</f>
        <v>0</v>
      </c>
    </row>
    <row r="364" spans="1:65" s="2" customFormat="1" ht="37.9" customHeight="1">
      <c r="A364" s="34"/>
      <c r="B364" s="35"/>
      <c r="C364" s="185" t="s">
        <v>473</v>
      </c>
      <c r="D364" s="185" t="s">
        <v>183</v>
      </c>
      <c r="E364" s="186" t="s">
        <v>922</v>
      </c>
      <c r="F364" s="187" t="s">
        <v>923</v>
      </c>
      <c r="G364" s="188" t="s">
        <v>142</v>
      </c>
      <c r="H364" s="189">
        <v>121.925</v>
      </c>
      <c r="I364" s="190"/>
      <c r="J364" s="191">
        <f>ROUND(I364*H364,2)</f>
        <v>0</v>
      </c>
      <c r="K364" s="187" t="s">
        <v>186</v>
      </c>
      <c r="L364" s="39"/>
      <c r="M364" s="192" t="s">
        <v>1</v>
      </c>
      <c r="N364" s="193" t="s">
        <v>44</v>
      </c>
      <c r="O364" s="71"/>
      <c r="P364" s="194">
        <f>O364*H364</f>
        <v>0</v>
      </c>
      <c r="Q364" s="194">
        <v>8.0000000000000002E-3</v>
      </c>
      <c r="R364" s="194">
        <f>Q364*H364</f>
        <v>0.97540000000000004</v>
      </c>
      <c r="S364" s="194">
        <v>0</v>
      </c>
      <c r="T364" s="195">
        <f>S364*H364</f>
        <v>0</v>
      </c>
      <c r="U364" s="34"/>
      <c r="V364" s="34"/>
      <c r="W364" s="34"/>
      <c r="X364" s="34"/>
      <c r="Y364" s="34"/>
      <c r="Z364" s="34"/>
      <c r="AA364" s="34"/>
      <c r="AB364" s="34"/>
      <c r="AC364" s="34"/>
      <c r="AD364" s="34"/>
      <c r="AE364" s="34"/>
      <c r="AR364" s="196" t="s">
        <v>187</v>
      </c>
      <c r="AT364" s="196" t="s">
        <v>183</v>
      </c>
      <c r="AU364" s="196" t="s">
        <v>86</v>
      </c>
      <c r="AY364" s="17" t="s">
        <v>182</v>
      </c>
      <c r="BE364" s="197">
        <f>IF(N364="základní",J364,0)</f>
        <v>0</v>
      </c>
      <c r="BF364" s="197">
        <f>IF(N364="snížená",J364,0)</f>
        <v>0</v>
      </c>
      <c r="BG364" s="197">
        <f>IF(N364="zákl. přenesená",J364,0)</f>
        <v>0</v>
      </c>
      <c r="BH364" s="197">
        <f>IF(N364="sníž. přenesená",J364,0)</f>
        <v>0</v>
      </c>
      <c r="BI364" s="197">
        <f>IF(N364="nulová",J364,0)</f>
        <v>0</v>
      </c>
      <c r="BJ364" s="17" t="s">
        <v>86</v>
      </c>
      <c r="BK364" s="197">
        <f>ROUND(I364*H364,2)</f>
        <v>0</v>
      </c>
      <c r="BL364" s="17" t="s">
        <v>187</v>
      </c>
      <c r="BM364" s="196" t="s">
        <v>924</v>
      </c>
    </row>
    <row r="365" spans="1:65" s="2" customFormat="1" ht="29.25">
      <c r="A365" s="34"/>
      <c r="B365" s="35"/>
      <c r="C365" s="36"/>
      <c r="D365" s="198" t="s">
        <v>189</v>
      </c>
      <c r="E365" s="36"/>
      <c r="F365" s="199" t="s">
        <v>925</v>
      </c>
      <c r="G365" s="36"/>
      <c r="H365" s="36"/>
      <c r="I365" s="200"/>
      <c r="J365" s="36"/>
      <c r="K365" s="36"/>
      <c r="L365" s="39"/>
      <c r="M365" s="201"/>
      <c r="N365" s="202"/>
      <c r="O365" s="71"/>
      <c r="P365" s="71"/>
      <c r="Q365" s="71"/>
      <c r="R365" s="71"/>
      <c r="S365" s="71"/>
      <c r="T365" s="72"/>
      <c r="U365" s="34"/>
      <c r="V365" s="34"/>
      <c r="W365" s="34"/>
      <c r="X365" s="34"/>
      <c r="Y365" s="34"/>
      <c r="Z365" s="34"/>
      <c r="AA365" s="34"/>
      <c r="AB365" s="34"/>
      <c r="AC365" s="34"/>
      <c r="AD365" s="34"/>
      <c r="AE365" s="34"/>
      <c r="AT365" s="17" t="s">
        <v>189</v>
      </c>
      <c r="AU365" s="17" t="s">
        <v>86</v>
      </c>
    </row>
    <row r="366" spans="1:65" s="13" customFormat="1" ht="33.75">
      <c r="B366" s="213"/>
      <c r="C366" s="214"/>
      <c r="D366" s="198" t="s">
        <v>191</v>
      </c>
      <c r="E366" s="215" t="s">
        <v>1</v>
      </c>
      <c r="F366" s="216" t="s">
        <v>926</v>
      </c>
      <c r="G366" s="214"/>
      <c r="H366" s="217">
        <v>121.925</v>
      </c>
      <c r="I366" s="218"/>
      <c r="J366" s="214"/>
      <c r="K366" s="214"/>
      <c r="L366" s="219"/>
      <c r="M366" s="220"/>
      <c r="N366" s="221"/>
      <c r="O366" s="221"/>
      <c r="P366" s="221"/>
      <c r="Q366" s="221"/>
      <c r="R366" s="221"/>
      <c r="S366" s="221"/>
      <c r="T366" s="222"/>
      <c r="AT366" s="223" t="s">
        <v>191</v>
      </c>
      <c r="AU366" s="223" t="s">
        <v>86</v>
      </c>
      <c r="AV366" s="13" t="s">
        <v>88</v>
      </c>
      <c r="AW366" s="13" t="s">
        <v>33</v>
      </c>
      <c r="AX366" s="13" t="s">
        <v>86</v>
      </c>
      <c r="AY366" s="223" t="s">
        <v>182</v>
      </c>
    </row>
    <row r="367" spans="1:65" s="11" customFormat="1" ht="25.9" customHeight="1">
      <c r="B367" s="171"/>
      <c r="C367" s="172"/>
      <c r="D367" s="173" t="s">
        <v>78</v>
      </c>
      <c r="E367" s="174" t="s">
        <v>356</v>
      </c>
      <c r="F367" s="174" t="s">
        <v>472</v>
      </c>
      <c r="G367" s="172"/>
      <c r="H367" s="172"/>
      <c r="I367" s="175"/>
      <c r="J367" s="176">
        <f>BK367</f>
        <v>0</v>
      </c>
      <c r="K367" s="172"/>
      <c r="L367" s="177"/>
      <c r="M367" s="178"/>
      <c r="N367" s="179"/>
      <c r="O367" s="179"/>
      <c r="P367" s="180">
        <f>SUM(P368:P419)</f>
        <v>0</v>
      </c>
      <c r="Q367" s="179"/>
      <c r="R367" s="180">
        <f>SUM(R368:R419)</f>
        <v>70.272350000000003</v>
      </c>
      <c r="S367" s="179"/>
      <c r="T367" s="181">
        <f>SUM(T368:T419)</f>
        <v>0</v>
      </c>
      <c r="AR367" s="182" t="s">
        <v>86</v>
      </c>
      <c r="AT367" s="183" t="s">
        <v>78</v>
      </c>
      <c r="AU367" s="183" t="s">
        <v>79</v>
      </c>
      <c r="AY367" s="182" t="s">
        <v>182</v>
      </c>
      <c r="BK367" s="184">
        <f>SUM(BK368:BK419)</f>
        <v>0</v>
      </c>
    </row>
    <row r="368" spans="1:65" s="2" customFormat="1" ht="37.9" customHeight="1">
      <c r="A368" s="34"/>
      <c r="B368" s="35"/>
      <c r="C368" s="185" t="s">
        <v>483</v>
      </c>
      <c r="D368" s="185" t="s">
        <v>183</v>
      </c>
      <c r="E368" s="186" t="s">
        <v>927</v>
      </c>
      <c r="F368" s="187" t="s">
        <v>928</v>
      </c>
      <c r="G368" s="188" t="s">
        <v>423</v>
      </c>
      <c r="H368" s="189">
        <v>700</v>
      </c>
      <c r="I368" s="190"/>
      <c r="J368" s="191">
        <f>ROUND(I368*H368,2)</f>
        <v>0</v>
      </c>
      <c r="K368" s="187" t="s">
        <v>186</v>
      </c>
      <c r="L368" s="39"/>
      <c r="M368" s="192" t="s">
        <v>1</v>
      </c>
      <c r="N368" s="193" t="s">
        <v>44</v>
      </c>
      <c r="O368" s="71"/>
      <c r="P368" s="194">
        <f>O368*H368</f>
        <v>0</v>
      </c>
      <c r="Q368" s="194">
        <v>1.0200000000000001E-2</v>
      </c>
      <c r="R368" s="194">
        <f>Q368*H368</f>
        <v>7.1400000000000006</v>
      </c>
      <c r="S368" s="194">
        <v>0</v>
      </c>
      <c r="T368" s="195">
        <f>S368*H368</f>
        <v>0</v>
      </c>
      <c r="U368" s="34"/>
      <c r="V368" s="34"/>
      <c r="W368" s="34"/>
      <c r="X368" s="34"/>
      <c r="Y368" s="34"/>
      <c r="Z368" s="34"/>
      <c r="AA368" s="34"/>
      <c r="AB368" s="34"/>
      <c r="AC368" s="34"/>
      <c r="AD368" s="34"/>
      <c r="AE368" s="34"/>
      <c r="AR368" s="196" t="s">
        <v>187</v>
      </c>
      <c r="AT368" s="196" t="s">
        <v>183</v>
      </c>
      <c r="AU368" s="196" t="s">
        <v>86</v>
      </c>
      <c r="AY368" s="17" t="s">
        <v>182</v>
      </c>
      <c r="BE368" s="197">
        <f>IF(N368="základní",J368,0)</f>
        <v>0</v>
      </c>
      <c r="BF368" s="197">
        <f>IF(N368="snížená",J368,0)</f>
        <v>0</v>
      </c>
      <c r="BG368" s="197">
        <f>IF(N368="zákl. přenesená",J368,0)</f>
        <v>0</v>
      </c>
      <c r="BH368" s="197">
        <f>IF(N368="sníž. přenesená",J368,0)</f>
        <v>0</v>
      </c>
      <c r="BI368" s="197">
        <f>IF(N368="nulová",J368,0)</f>
        <v>0</v>
      </c>
      <c r="BJ368" s="17" t="s">
        <v>86</v>
      </c>
      <c r="BK368" s="197">
        <f>ROUND(I368*H368,2)</f>
        <v>0</v>
      </c>
      <c r="BL368" s="17" t="s">
        <v>187</v>
      </c>
      <c r="BM368" s="196" t="s">
        <v>929</v>
      </c>
    </row>
    <row r="369" spans="1:65" s="2" customFormat="1" ht="107.25">
      <c r="A369" s="34"/>
      <c r="B369" s="35"/>
      <c r="C369" s="36"/>
      <c r="D369" s="198" t="s">
        <v>189</v>
      </c>
      <c r="E369" s="36"/>
      <c r="F369" s="199" t="s">
        <v>477</v>
      </c>
      <c r="G369" s="36"/>
      <c r="H369" s="36"/>
      <c r="I369" s="200"/>
      <c r="J369" s="36"/>
      <c r="K369" s="36"/>
      <c r="L369" s="39"/>
      <c r="M369" s="201"/>
      <c r="N369" s="202"/>
      <c r="O369" s="71"/>
      <c r="P369" s="71"/>
      <c r="Q369" s="71"/>
      <c r="R369" s="71"/>
      <c r="S369" s="71"/>
      <c r="T369" s="72"/>
      <c r="U369" s="34"/>
      <c r="V369" s="34"/>
      <c r="W369" s="34"/>
      <c r="X369" s="34"/>
      <c r="Y369" s="34"/>
      <c r="Z369" s="34"/>
      <c r="AA369" s="34"/>
      <c r="AB369" s="34"/>
      <c r="AC369" s="34"/>
      <c r="AD369" s="34"/>
      <c r="AE369" s="34"/>
      <c r="AT369" s="17" t="s">
        <v>189</v>
      </c>
      <c r="AU369" s="17" t="s">
        <v>86</v>
      </c>
    </row>
    <row r="370" spans="1:65" s="12" customFormat="1" ht="11.25">
      <c r="B370" s="203"/>
      <c r="C370" s="204"/>
      <c r="D370" s="198" t="s">
        <v>191</v>
      </c>
      <c r="E370" s="205" t="s">
        <v>1</v>
      </c>
      <c r="F370" s="206" t="s">
        <v>930</v>
      </c>
      <c r="G370" s="204"/>
      <c r="H370" s="205" t="s">
        <v>1</v>
      </c>
      <c r="I370" s="207"/>
      <c r="J370" s="204"/>
      <c r="K370" s="204"/>
      <c r="L370" s="208"/>
      <c r="M370" s="209"/>
      <c r="N370" s="210"/>
      <c r="O370" s="210"/>
      <c r="P370" s="210"/>
      <c r="Q370" s="210"/>
      <c r="R370" s="210"/>
      <c r="S370" s="210"/>
      <c r="T370" s="211"/>
      <c r="AT370" s="212" t="s">
        <v>191</v>
      </c>
      <c r="AU370" s="212" t="s">
        <v>86</v>
      </c>
      <c r="AV370" s="12" t="s">
        <v>86</v>
      </c>
      <c r="AW370" s="12" t="s">
        <v>33</v>
      </c>
      <c r="AX370" s="12" t="s">
        <v>79</v>
      </c>
      <c r="AY370" s="212" t="s">
        <v>182</v>
      </c>
    </row>
    <row r="371" spans="1:65" s="12" customFormat="1" ht="11.25">
      <c r="B371" s="203"/>
      <c r="C371" s="204"/>
      <c r="D371" s="198" t="s">
        <v>191</v>
      </c>
      <c r="E371" s="205" t="s">
        <v>1</v>
      </c>
      <c r="F371" s="206" t="s">
        <v>931</v>
      </c>
      <c r="G371" s="204"/>
      <c r="H371" s="205" t="s">
        <v>1</v>
      </c>
      <c r="I371" s="207"/>
      <c r="J371" s="204"/>
      <c r="K371" s="204"/>
      <c r="L371" s="208"/>
      <c r="M371" s="209"/>
      <c r="N371" s="210"/>
      <c r="O371" s="210"/>
      <c r="P371" s="210"/>
      <c r="Q371" s="210"/>
      <c r="R371" s="210"/>
      <c r="S371" s="210"/>
      <c r="T371" s="211"/>
      <c r="AT371" s="212" t="s">
        <v>191</v>
      </c>
      <c r="AU371" s="212" t="s">
        <v>86</v>
      </c>
      <c r="AV371" s="12" t="s">
        <v>86</v>
      </c>
      <c r="AW371" s="12" t="s">
        <v>33</v>
      </c>
      <c r="AX371" s="12" t="s">
        <v>79</v>
      </c>
      <c r="AY371" s="212" t="s">
        <v>182</v>
      </c>
    </row>
    <row r="372" spans="1:65" s="13" customFormat="1" ht="11.25">
      <c r="B372" s="213"/>
      <c r="C372" s="214"/>
      <c r="D372" s="198" t="s">
        <v>191</v>
      </c>
      <c r="E372" s="215" t="s">
        <v>1</v>
      </c>
      <c r="F372" s="216" t="s">
        <v>932</v>
      </c>
      <c r="G372" s="214"/>
      <c r="H372" s="217">
        <v>98</v>
      </c>
      <c r="I372" s="218"/>
      <c r="J372" s="214"/>
      <c r="K372" s="214"/>
      <c r="L372" s="219"/>
      <c r="M372" s="220"/>
      <c r="N372" s="221"/>
      <c r="O372" s="221"/>
      <c r="P372" s="221"/>
      <c r="Q372" s="221"/>
      <c r="R372" s="221"/>
      <c r="S372" s="221"/>
      <c r="T372" s="222"/>
      <c r="AT372" s="223" t="s">
        <v>191</v>
      </c>
      <c r="AU372" s="223" t="s">
        <v>86</v>
      </c>
      <c r="AV372" s="13" t="s">
        <v>88</v>
      </c>
      <c r="AW372" s="13" t="s">
        <v>33</v>
      </c>
      <c r="AX372" s="13" t="s">
        <v>79</v>
      </c>
      <c r="AY372" s="223" t="s">
        <v>182</v>
      </c>
    </row>
    <row r="373" spans="1:65" s="12" customFormat="1" ht="11.25">
      <c r="B373" s="203"/>
      <c r="C373" s="204"/>
      <c r="D373" s="198" t="s">
        <v>191</v>
      </c>
      <c r="E373" s="205" t="s">
        <v>1</v>
      </c>
      <c r="F373" s="206" t="s">
        <v>933</v>
      </c>
      <c r="G373" s="204"/>
      <c r="H373" s="205" t="s">
        <v>1</v>
      </c>
      <c r="I373" s="207"/>
      <c r="J373" s="204"/>
      <c r="K373" s="204"/>
      <c r="L373" s="208"/>
      <c r="M373" s="209"/>
      <c r="N373" s="210"/>
      <c r="O373" s="210"/>
      <c r="P373" s="210"/>
      <c r="Q373" s="210"/>
      <c r="R373" s="210"/>
      <c r="S373" s="210"/>
      <c r="T373" s="211"/>
      <c r="AT373" s="212" t="s">
        <v>191</v>
      </c>
      <c r="AU373" s="212" t="s">
        <v>86</v>
      </c>
      <c r="AV373" s="12" t="s">
        <v>86</v>
      </c>
      <c r="AW373" s="12" t="s">
        <v>33</v>
      </c>
      <c r="AX373" s="12" t="s">
        <v>79</v>
      </c>
      <c r="AY373" s="212" t="s">
        <v>182</v>
      </c>
    </row>
    <row r="374" spans="1:65" s="13" customFormat="1" ht="11.25">
      <c r="B374" s="213"/>
      <c r="C374" s="214"/>
      <c r="D374" s="198" t="s">
        <v>191</v>
      </c>
      <c r="E374" s="215" t="s">
        <v>1</v>
      </c>
      <c r="F374" s="216" t="s">
        <v>934</v>
      </c>
      <c r="G374" s="214"/>
      <c r="H374" s="217">
        <v>142</v>
      </c>
      <c r="I374" s="218"/>
      <c r="J374" s="214"/>
      <c r="K374" s="214"/>
      <c r="L374" s="219"/>
      <c r="M374" s="220"/>
      <c r="N374" s="221"/>
      <c r="O374" s="221"/>
      <c r="P374" s="221"/>
      <c r="Q374" s="221"/>
      <c r="R374" s="221"/>
      <c r="S374" s="221"/>
      <c r="T374" s="222"/>
      <c r="AT374" s="223" t="s">
        <v>191</v>
      </c>
      <c r="AU374" s="223" t="s">
        <v>86</v>
      </c>
      <c r="AV374" s="13" t="s">
        <v>88</v>
      </c>
      <c r="AW374" s="13" t="s">
        <v>33</v>
      </c>
      <c r="AX374" s="13" t="s">
        <v>79</v>
      </c>
      <c r="AY374" s="223" t="s">
        <v>182</v>
      </c>
    </row>
    <row r="375" spans="1:65" s="12" customFormat="1" ht="11.25">
      <c r="B375" s="203"/>
      <c r="C375" s="204"/>
      <c r="D375" s="198" t="s">
        <v>191</v>
      </c>
      <c r="E375" s="205" t="s">
        <v>1</v>
      </c>
      <c r="F375" s="206" t="s">
        <v>935</v>
      </c>
      <c r="G375" s="204"/>
      <c r="H375" s="205" t="s">
        <v>1</v>
      </c>
      <c r="I375" s="207"/>
      <c r="J375" s="204"/>
      <c r="K375" s="204"/>
      <c r="L375" s="208"/>
      <c r="M375" s="209"/>
      <c r="N375" s="210"/>
      <c r="O375" s="210"/>
      <c r="P375" s="210"/>
      <c r="Q375" s="210"/>
      <c r="R375" s="210"/>
      <c r="S375" s="210"/>
      <c r="T375" s="211"/>
      <c r="AT375" s="212" t="s">
        <v>191</v>
      </c>
      <c r="AU375" s="212" t="s">
        <v>86</v>
      </c>
      <c r="AV375" s="12" t="s">
        <v>86</v>
      </c>
      <c r="AW375" s="12" t="s">
        <v>33</v>
      </c>
      <c r="AX375" s="12" t="s">
        <v>79</v>
      </c>
      <c r="AY375" s="212" t="s">
        <v>182</v>
      </c>
    </row>
    <row r="376" spans="1:65" s="13" customFormat="1" ht="11.25">
      <c r="B376" s="213"/>
      <c r="C376" s="214"/>
      <c r="D376" s="198" t="s">
        <v>191</v>
      </c>
      <c r="E376" s="215" t="s">
        <v>1</v>
      </c>
      <c r="F376" s="216" t="s">
        <v>936</v>
      </c>
      <c r="G376" s="214"/>
      <c r="H376" s="217">
        <v>145</v>
      </c>
      <c r="I376" s="218"/>
      <c r="J376" s="214"/>
      <c r="K376" s="214"/>
      <c r="L376" s="219"/>
      <c r="M376" s="220"/>
      <c r="N376" s="221"/>
      <c r="O376" s="221"/>
      <c r="P376" s="221"/>
      <c r="Q376" s="221"/>
      <c r="R376" s="221"/>
      <c r="S376" s="221"/>
      <c r="T376" s="222"/>
      <c r="AT376" s="223" t="s">
        <v>191</v>
      </c>
      <c r="AU376" s="223" t="s">
        <v>86</v>
      </c>
      <c r="AV376" s="13" t="s">
        <v>88</v>
      </c>
      <c r="AW376" s="13" t="s">
        <v>33</v>
      </c>
      <c r="AX376" s="13" t="s">
        <v>79</v>
      </c>
      <c r="AY376" s="223" t="s">
        <v>182</v>
      </c>
    </row>
    <row r="377" spans="1:65" s="12" customFormat="1" ht="11.25">
      <c r="B377" s="203"/>
      <c r="C377" s="204"/>
      <c r="D377" s="198" t="s">
        <v>191</v>
      </c>
      <c r="E377" s="205" t="s">
        <v>1</v>
      </c>
      <c r="F377" s="206" t="s">
        <v>937</v>
      </c>
      <c r="G377" s="204"/>
      <c r="H377" s="205" t="s">
        <v>1</v>
      </c>
      <c r="I377" s="207"/>
      <c r="J377" s="204"/>
      <c r="K377" s="204"/>
      <c r="L377" s="208"/>
      <c r="M377" s="209"/>
      <c r="N377" s="210"/>
      <c r="O377" s="210"/>
      <c r="P377" s="210"/>
      <c r="Q377" s="210"/>
      <c r="R377" s="210"/>
      <c r="S377" s="210"/>
      <c r="T377" s="211"/>
      <c r="AT377" s="212" t="s">
        <v>191</v>
      </c>
      <c r="AU377" s="212" t="s">
        <v>86</v>
      </c>
      <c r="AV377" s="12" t="s">
        <v>86</v>
      </c>
      <c r="AW377" s="12" t="s">
        <v>33</v>
      </c>
      <c r="AX377" s="12" t="s">
        <v>79</v>
      </c>
      <c r="AY377" s="212" t="s">
        <v>182</v>
      </c>
    </row>
    <row r="378" spans="1:65" s="13" customFormat="1" ht="11.25">
      <c r="B378" s="213"/>
      <c r="C378" s="214"/>
      <c r="D378" s="198" t="s">
        <v>191</v>
      </c>
      <c r="E378" s="215" t="s">
        <v>1</v>
      </c>
      <c r="F378" s="216" t="s">
        <v>938</v>
      </c>
      <c r="G378" s="214"/>
      <c r="H378" s="217">
        <v>270</v>
      </c>
      <c r="I378" s="218"/>
      <c r="J378" s="214"/>
      <c r="K378" s="214"/>
      <c r="L378" s="219"/>
      <c r="M378" s="220"/>
      <c r="N378" s="221"/>
      <c r="O378" s="221"/>
      <c r="P378" s="221"/>
      <c r="Q378" s="221"/>
      <c r="R378" s="221"/>
      <c r="S378" s="221"/>
      <c r="T378" s="222"/>
      <c r="AT378" s="223" t="s">
        <v>191</v>
      </c>
      <c r="AU378" s="223" t="s">
        <v>86</v>
      </c>
      <c r="AV378" s="13" t="s">
        <v>88</v>
      </c>
      <c r="AW378" s="13" t="s">
        <v>33</v>
      </c>
      <c r="AX378" s="13" t="s">
        <v>79</v>
      </c>
      <c r="AY378" s="223" t="s">
        <v>182</v>
      </c>
    </row>
    <row r="379" spans="1:65" s="12" customFormat="1" ht="11.25">
      <c r="B379" s="203"/>
      <c r="C379" s="204"/>
      <c r="D379" s="198" t="s">
        <v>191</v>
      </c>
      <c r="E379" s="205" t="s">
        <v>1</v>
      </c>
      <c r="F379" s="206" t="s">
        <v>939</v>
      </c>
      <c r="G379" s="204"/>
      <c r="H379" s="205" t="s">
        <v>1</v>
      </c>
      <c r="I379" s="207"/>
      <c r="J379" s="204"/>
      <c r="K379" s="204"/>
      <c r="L379" s="208"/>
      <c r="M379" s="209"/>
      <c r="N379" s="210"/>
      <c r="O379" s="210"/>
      <c r="P379" s="210"/>
      <c r="Q379" s="210"/>
      <c r="R379" s="210"/>
      <c r="S379" s="210"/>
      <c r="T379" s="211"/>
      <c r="AT379" s="212" t="s">
        <v>191</v>
      </c>
      <c r="AU379" s="212" t="s">
        <v>86</v>
      </c>
      <c r="AV379" s="12" t="s">
        <v>86</v>
      </c>
      <c r="AW379" s="12" t="s">
        <v>33</v>
      </c>
      <c r="AX379" s="12" t="s">
        <v>79</v>
      </c>
      <c r="AY379" s="212" t="s">
        <v>182</v>
      </c>
    </row>
    <row r="380" spans="1:65" s="13" customFormat="1" ht="11.25">
      <c r="B380" s="213"/>
      <c r="C380" s="214"/>
      <c r="D380" s="198" t="s">
        <v>191</v>
      </c>
      <c r="E380" s="215" t="s">
        <v>1</v>
      </c>
      <c r="F380" s="216" t="s">
        <v>940</v>
      </c>
      <c r="G380" s="214"/>
      <c r="H380" s="217">
        <v>24</v>
      </c>
      <c r="I380" s="218"/>
      <c r="J380" s="214"/>
      <c r="K380" s="214"/>
      <c r="L380" s="219"/>
      <c r="M380" s="220"/>
      <c r="N380" s="221"/>
      <c r="O380" s="221"/>
      <c r="P380" s="221"/>
      <c r="Q380" s="221"/>
      <c r="R380" s="221"/>
      <c r="S380" s="221"/>
      <c r="T380" s="222"/>
      <c r="AT380" s="223" t="s">
        <v>191</v>
      </c>
      <c r="AU380" s="223" t="s">
        <v>86</v>
      </c>
      <c r="AV380" s="13" t="s">
        <v>88</v>
      </c>
      <c r="AW380" s="13" t="s">
        <v>33</v>
      </c>
      <c r="AX380" s="13" t="s">
        <v>79</v>
      </c>
      <c r="AY380" s="223" t="s">
        <v>182</v>
      </c>
    </row>
    <row r="381" spans="1:65" s="12" customFormat="1" ht="11.25">
      <c r="B381" s="203"/>
      <c r="C381" s="204"/>
      <c r="D381" s="198" t="s">
        <v>191</v>
      </c>
      <c r="E381" s="205" t="s">
        <v>1</v>
      </c>
      <c r="F381" s="206" t="s">
        <v>941</v>
      </c>
      <c r="G381" s="204"/>
      <c r="H381" s="205" t="s">
        <v>1</v>
      </c>
      <c r="I381" s="207"/>
      <c r="J381" s="204"/>
      <c r="K381" s="204"/>
      <c r="L381" s="208"/>
      <c r="M381" s="209"/>
      <c r="N381" s="210"/>
      <c r="O381" s="210"/>
      <c r="P381" s="210"/>
      <c r="Q381" s="210"/>
      <c r="R381" s="210"/>
      <c r="S381" s="210"/>
      <c r="T381" s="211"/>
      <c r="AT381" s="212" t="s">
        <v>191</v>
      </c>
      <c r="AU381" s="212" t="s">
        <v>86</v>
      </c>
      <c r="AV381" s="12" t="s">
        <v>86</v>
      </c>
      <c r="AW381" s="12" t="s">
        <v>33</v>
      </c>
      <c r="AX381" s="12" t="s">
        <v>79</v>
      </c>
      <c r="AY381" s="212" t="s">
        <v>182</v>
      </c>
    </row>
    <row r="382" spans="1:65" s="13" customFormat="1" ht="11.25">
      <c r="B382" s="213"/>
      <c r="C382" s="214"/>
      <c r="D382" s="198" t="s">
        <v>191</v>
      </c>
      <c r="E382" s="215" t="s">
        <v>1</v>
      </c>
      <c r="F382" s="216" t="s">
        <v>942</v>
      </c>
      <c r="G382" s="214"/>
      <c r="H382" s="217">
        <v>21</v>
      </c>
      <c r="I382" s="218"/>
      <c r="J382" s="214"/>
      <c r="K382" s="214"/>
      <c r="L382" s="219"/>
      <c r="M382" s="220"/>
      <c r="N382" s="221"/>
      <c r="O382" s="221"/>
      <c r="P382" s="221"/>
      <c r="Q382" s="221"/>
      <c r="R382" s="221"/>
      <c r="S382" s="221"/>
      <c r="T382" s="222"/>
      <c r="AT382" s="223" t="s">
        <v>191</v>
      </c>
      <c r="AU382" s="223" t="s">
        <v>86</v>
      </c>
      <c r="AV382" s="13" t="s">
        <v>88</v>
      </c>
      <c r="AW382" s="13" t="s">
        <v>33</v>
      </c>
      <c r="AX382" s="13" t="s">
        <v>79</v>
      </c>
      <c r="AY382" s="223" t="s">
        <v>182</v>
      </c>
    </row>
    <row r="383" spans="1:65" s="14" customFormat="1" ht="11.25">
      <c r="B383" s="224"/>
      <c r="C383" s="225"/>
      <c r="D383" s="198" t="s">
        <v>191</v>
      </c>
      <c r="E383" s="226" t="s">
        <v>1</v>
      </c>
      <c r="F383" s="227" t="s">
        <v>298</v>
      </c>
      <c r="G383" s="225"/>
      <c r="H383" s="228">
        <v>700</v>
      </c>
      <c r="I383" s="229"/>
      <c r="J383" s="225"/>
      <c r="K383" s="225"/>
      <c r="L383" s="230"/>
      <c r="M383" s="231"/>
      <c r="N383" s="232"/>
      <c r="O383" s="232"/>
      <c r="P383" s="232"/>
      <c r="Q383" s="232"/>
      <c r="R383" s="232"/>
      <c r="S383" s="232"/>
      <c r="T383" s="233"/>
      <c r="AT383" s="234" t="s">
        <v>191</v>
      </c>
      <c r="AU383" s="234" t="s">
        <v>86</v>
      </c>
      <c r="AV383" s="14" t="s">
        <v>187</v>
      </c>
      <c r="AW383" s="14" t="s">
        <v>33</v>
      </c>
      <c r="AX383" s="14" t="s">
        <v>86</v>
      </c>
      <c r="AY383" s="234" t="s">
        <v>182</v>
      </c>
    </row>
    <row r="384" spans="1:65" s="2" customFormat="1" ht="37.9" customHeight="1">
      <c r="A384" s="34"/>
      <c r="B384" s="35"/>
      <c r="C384" s="185" t="s">
        <v>491</v>
      </c>
      <c r="D384" s="185" t="s">
        <v>183</v>
      </c>
      <c r="E384" s="186" t="s">
        <v>943</v>
      </c>
      <c r="F384" s="187" t="s">
        <v>944</v>
      </c>
      <c r="G384" s="188" t="s">
        <v>453</v>
      </c>
      <c r="H384" s="189">
        <v>16</v>
      </c>
      <c r="I384" s="190"/>
      <c r="J384" s="191">
        <f>ROUND(I384*H384,2)</f>
        <v>0</v>
      </c>
      <c r="K384" s="187" t="s">
        <v>186</v>
      </c>
      <c r="L384" s="39"/>
      <c r="M384" s="192" t="s">
        <v>1</v>
      </c>
      <c r="N384" s="193" t="s">
        <v>44</v>
      </c>
      <c r="O384" s="71"/>
      <c r="P384" s="194">
        <f>O384*H384</f>
        <v>0</v>
      </c>
      <c r="Q384" s="194">
        <v>0</v>
      </c>
      <c r="R384" s="194">
        <f>Q384*H384</f>
        <v>0</v>
      </c>
      <c r="S384" s="194">
        <v>0</v>
      </c>
      <c r="T384" s="195">
        <f>S384*H384</f>
        <v>0</v>
      </c>
      <c r="U384" s="34"/>
      <c r="V384" s="34"/>
      <c r="W384" s="34"/>
      <c r="X384" s="34"/>
      <c r="Y384" s="34"/>
      <c r="Z384" s="34"/>
      <c r="AA384" s="34"/>
      <c r="AB384" s="34"/>
      <c r="AC384" s="34"/>
      <c r="AD384" s="34"/>
      <c r="AE384" s="34"/>
      <c r="AR384" s="196" t="s">
        <v>187</v>
      </c>
      <c r="AT384" s="196" t="s">
        <v>183</v>
      </c>
      <c r="AU384" s="196" t="s">
        <v>86</v>
      </c>
      <c r="AY384" s="17" t="s">
        <v>182</v>
      </c>
      <c r="BE384" s="197">
        <f>IF(N384="základní",J384,0)</f>
        <v>0</v>
      </c>
      <c r="BF384" s="197">
        <f>IF(N384="snížená",J384,0)</f>
        <v>0</v>
      </c>
      <c r="BG384" s="197">
        <f>IF(N384="zákl. přenesená",J384,0)</f>
        <v>0</v>
      </c>
      <c r="BH384" s="197">
        <f>IF(N384="sníž. přenesená",J384,0)</f>
        <v>0</v>
      </c>
      <c r="BI384" s="197">
        <f>IF(N384="nulová",J384,0)</f>
        <v>0</v>
      </c>
      <c r="BJ384" s="17" t="s">
        <v>86</v>
      </c>
      <c r="BK384" s="197">
        <f>ROUND(I384*H384,2)</f>
        <v>0</v>
      </c>
      <c r="BL384" s="17" t="s">
        <v>187</v>
      </c>
      <c r="BM384" s="196" t="s">
        <v>945</v>
      </c>
    </row>
    <row r="385" spans="1:65" s="2" customFormat="1" ht="48.75">
      <c r="A385" s="34"/>
      <c r="B385" s="35"/>
      <c r="C385" s="36"/>
      <c r="D385" s="198" t="s">
        <v>189</v>
      </c>
      <c r="E385" s="36"/>
      <c r="F385" s="199" t="s">
        <v>946</v>
      </c>
      <c r="G385" s="36"/>
      <c r="H385" s="36"/>
      <c r="I385" s="200"/>
      <c r="J385" s="36"/>
      <c r="K385" s="36"/>
      <c r="L385" s="39"/>
      <c r="M385" s="201"/>
      <c r="N385" s="202"/>
      <c r="O385" s="71"/>
      <c r="P385" s="71"/>
      <c r="Q385" s="71"/>
      <c r="R385" s="71"/>
      <c r="S385" s="71"/>
      <c r="T385" s="72"/>
      <c r="U385" s="34"/>
      <c r="V385" s="34"/>
      <c r="W385" s="34"/>
      <c r="X385" s="34"/>
      <c r="Y385" s="34"/>
      <c r="Z385" s="34"/>
      <c r="AA385" s="34"/>
      <c r="AB385" s="34"/>
      <c r="AC385" s="34"/>
      <c r="AD385" s="34"/>
      <c r="AE385" s="34"/>
      <c r="AT385" s="17" t="s">
        <v>189</v>
      </c>
      <c r="AU385" s="17" t="s">
        <v>86</v>
      </c>
    </row>
    <row r="386" spans="1:65" s="2" customFormat="1" ht="19.5">
      <c r="A386" s="34"/>
      <c r="B386" s="35"/>
      <c r="C386" s="36"/>
      <c r="D386" s="198" t="s">
        <v>426</v>
      </c>
      <c r="E386" s="36"/>
      <c r="F386" s="199" t="s">
        <v>947</v>
      </c>
      <c r="G386" s="36"/>
      <c r="H386" s="36"/>
      <c r="I386" s="200"/>
      <c r="J386" s="36"/>
      <c r="K386" s="36"/>
      <c r="L386" s="39"/>
      <c r="M386" s="201"/>
      <c r="N386" s="202"/>
      <c r="O386" s="71"/>
      <c r="P386" s="71"/>
      <c r="Q386" s="71"/>
      <c r="R386" s="71"/>
      <c r="S386" s="71"/>
      <c r="T386" s="72"/>
      <c r="U386" s="34"/>
      <c r="V386" s="34"/>
      <c r="W386" s="34"/>
      <c r="X386" s="34"/>
      <c r="Y386" s="34"/>
      <c r="Z386" s="34"/>
      <c r="AA386" s="34"/>
      <c r="AB386" s="34"/>
      <c r="AC386" s="34"/>
      <c r="AD386" s="34"/>
      <c r="AE386" s="34"/>
      <c r="AT386" s="17" t="s">
        <v>426</v>
      </c>
      <c r="AU386" s="17" t="s">
        <v>86</v>
      </c>
    </row>
    <row r="387" spans="1:65" s="2" customFormat="1" ht="14.45" customHeight="1">
      <c r="A387" s="34"/>
      <c r="B387" s="35"/>
      <c r="C387" s="246" t="s">
        <v>496</v>
      </c>
      <c r="D387" s="246" t="s">
        <v>396</v>
      </c>
      <c r="E387" s="247" t="s">
        <v>948</v>
      </c>
      <c r="F387" s="248" t="s">
        <v>949</v>
      </c>
      <c r="G387" s="249" t="s">
        <v>453</v>
      </c>
      <c r="H387" s="250">
        <v>16</v>
      </c>
      <c r="I387" s="251"/>
      <c r="J387" s="252">
        <f>ROUND(I387*H387,2)</f>
        <v>0</v>
      </c>
      <c r="K387" s="248" t="s">
        <v>186</v>
      </c>
      <c r="L387" s="253"/>
      <c r="M387" s="254" t="s">
        <v>1</v>
      </c>
      <c r="N387" s="255" t="s">
        <v>44</v>
      </c>
      <c r="O387" s="71"/>
      <c r="P387" s="194">
        <f>O387*H387</f>
        <v>0</v>
      </c>
      <c r="Q387" s="194">
        <v>5.0000000000000001E-3</v>
      </c>
      <c r="R387" s="194">
        <f>Q387*H387</f>
        <v>0.08</v>
      </c>
      <c r="S387" s="194">
        <v>0</v>
      </c>
      <c r="T387" s="195">
        <f>S387*H387</f>
        <v>0</v>
      </c>
      <c r="U387" s="34"/>
      <c r="V387" s="34"/>
      <c r="W387" s="34"/>
      <c r="X387" s="34"/>
      <c r="Y387" s="34"/>
      <c r="Z387" s="34"/>
      <c r="AA387" s="34"/>
      <c r="AB387" s="34"/>
      <c r="AC387" s="34"/>
      <c r="AD387" s="34"/>
      <c r="AE387" s="34"/>
      <c r="AR387" s="196" t="s">
        <v>356</v>
      </c>
      <c r="AT387" s="196" t="s">
        <v>396</v>
      </c>
      <c r="AU387" s="196" t="s">
        <v>86</v>
      </c>
      <c r="AY387" s="17" t="s">
        <v>182</v>
      </c>
      <c r="BE387" s="197">
        <f>IF(N387="základní",J387,0)</f>
        <v>0</v>
      </c>
      <c r="BF387" s="197">
        <f>IF(N387="snížená",J387,0)</f>
        <v>0</v>
      </c>
      <c r="BG387" s="197">
        <f>IF(N387="zákl. přenesená",J387,0)</f>
        <v>0</v>
      </c>
      <c r="BH387" s="197">
        <f>IF(N387="sníž. přenesená",J387,0)</f>
        <v>0</v>
      </c>
      <c r="BI387" s="197">
        <f>IF(N387="nulová",J387,0)</f>
        <v>0</v>
      </c>
      <c r="BJ387" s="17" t="s">
        <v>86</v>
      </c>
      <c r="BK387" s="197">
        <f>ROUND(I387*H387,2)</f>
        <v>0</v>
      </c>
      <c r="BL387" s="17" t="s">
        <v>187</v>
      </c>
      <c r="BM387" s="196" t="s">
        <v>950</v>
      </c>
    </row>
    <row r="388" spans="1:65" s="2" customFormat="1" ht="37.9" customHeight="1">
      <c r="A388" s="34"/>
      <c r="B388" s="35"/>
      <c r="C388" s="185" t="s">
        <v>501</v>
      </c>
      <c r="D388" s="185" t="s">
        <v>183</v>
      </c>
      <c r="E388" s="186" t="s">
        <v>951</v>
      </c>
      <c r="F388" s="187" t="s">
        <v>952</v>
      </c>
      <c r="G388" s="188" t="s">
        <v>453</v>
      </c>
      <c r="H388" s="189">
        <v>3</v>
      </c>
      <c r="I388" s="190"/>
      <c r="J388" s="191">
        <f>ROUND(I388*H388,2)</f>
        <v>0</v>
      </c>
      <c r="K388" s="187" t="s">
        <v>186</v>
      </c>
      <c r="L388" s="39"/>
      <c r="M388" s="192" t="s">
        <v>1</v>
      </c>
      <c r="N388" s="193" t="s">
        <v>44</v>
      </c>
      <c r="O388" s="71"/>
      <c r="P388" s="194">
        <f>O388*H388</f>
        <v>0</v>
      </c>
      <c r="Q388" s="194">
        <v>1.0000000000000001E-5</v>
      </c>
      <c r="R388" s="194">
        <f>Q388*H388</f>
        <v>3.0000000000000004E-5</v>
      </c>
      <c r="S388" s="194">
        <v>0</v>
      </c>
      <c r="T388" s="195">
        <f>S388*H388</f>
        <v>0</v>
      </c>
      <c r="U388" s="34"/>
      <c r="V388" s="34"/>
      <c r="W388" s="34"/>
      <c r="X388" s="34"/>
      <c r="Y388" s="34"/>
      <c r="Z388" s="34"/>
      <c r="AA388" s="34"/>
      <c r="AB388" s="34"/>
      <c r="AC388" s="34"/>
      <c r="AD388" s="34"/>
      <c r="AE388" s="34"/>
      <c r="AR388" s="196" t="s">
        <v>187</v>
      </c>
      <c r="AT388" s="196" t="s">
        <v>183</v>
      </c>
      <c r="AU388" s="196" t="s">
        <v>86</v>
      </c>
      <c r="AY388" s="17" t="s">
        <v>182</v>
      </c>
      <c r="BE388" s="197">
        <f>IF(N388="základní",J388,0)</f>
        <v>0</v>
      </c>
      <c r="BF388" s="197">
        <f>IF(N388="snížená",J388,0)</f>
        <v>0</v>
      </c>
      <c r="BG388" s="197">
        <f>IF(N388="zákl. přenesená",J388,0)</f>
        <v>0</v>
      </c>
      <c r="BH388" s="197">
        <f>IF(N388="sníž. přenesená",J388,0)</f>
        <v>0</v>
      </c>
      <c r="BI388" s="197">
        <f>IF(N388="nulová",J388,0)</f>
        <v>0</v>
      </c>
      <c r="BJ388" s="17" t="s">
        <v>86</v>
      </c>
      <c r="BK388" s="197">
        <f>ROUND(I388*H388,2)</f>
        <v>0</v>
      </c>
      <c r="BL388" s="17" t="s">
        <v>187</v>
      </c>
      <c r="BM388" s="196" t="s">
        <v>953</v>
      </c>
    </row>
    <row r="389" spans="1:65" s="2" customFormat="1" ht="48.75">
      <c r="A389" s="34"/>
      <c r="B389" s="35"/>
      <c r="C389" s="36"/>
      <c r="D389" s="198" t="s">
        <v>189</v>
      </c>
      <c r="E389" s="36"/>
      <c r="F389" s="199" t="s">
        <v>946</v>
      </c>
      <c r="G389" s="36"/>
      <c r="H389" s="36"/>
      <c r="I389" s="200"/>
      <c r="J389" s="36"/>
      <c r="K389" s="36"/>
      <c r="L389" s="39"/>
      <c r="M389" s="201"/>
      <c r="N389" s="202"/>
      <c r="O389" s="71"/>
      <c r="P389" s="71"/>
      <c r="Q389" s="71"/>
      <c r="R389" s="71"/>
      <c r="S389" s="71"/>
      <c r="T389" s="72"/>
      <c r="U389" s="34"/>
      <c r="V389" s="34"/>
      <c r="W389" s="34"/>
      <c r="X389" s="34"/>
      <c r="Y389" s="34"/>
      <c r="Z389" s="34"/>
      <c r="AA389" s="34"/>
      <c r="AB389" s="34"/>
      <c r="AC389" s="34"/>
      <c r="AD389" s="34"/>
      <c r="AE389" s="34"/>
      <c r="AT389" s="17" t="s">
        <v>189</v>
      </c>
      <c r="AU389" s="17" t="s">
        <v>86</v>
      </c>
    </row>
    <row r="390" spans="1:65" s="2" customFormat="1" ht="24.2" customHeight="1">
      <c r="A390" s="34"/>
      <c r="B390" s="35"/>
      <c r="C390" s="246" t="s">
        <v>506</v>
      </c>
      <c r="D390" s="246" t="s">
        <v>396</v>
      </c>
      <c r="E390" s="247" t="s">
        <v>954</v>
      </c>
      <c r="F390" s="248" t="s">
        <v>955</v>
      </c>
      <c r="G390" s="249" t="s">
        <v>453</v>
      </c>
      <c r="H390" s="250">
        <v>3</v>
      </c>
      <c r="I390" s="251"/>
      <c r="J390" s="252">
        <f>ROUND(I390*H390,2)</f>
        <v>0</v>
      </c>
      <c r="K390" s="248" t="s">
        <v>1</v>
      </c>
      <c r="L390" s="253"/>
      <c r="M390" s="254" t="s">
        <v>1</v>
      </c>
      <c r="N390" s="255" t="s">
        <v>44</v>
      </c>
      <c r="O390" s="71"/>
      <c r="P390" s="194">
        <f>O390*H390</f>
        <v>0</v>
      </c>
      <c r="Q390" s="194">
        <v>7.4999999999999997E-3</v>
      </c>
      <c r="R390" s="194">
        <f>Q390*H390</f>
        <v>2.2499999999999999E-2</v>
      </c>
      <c r="S390" s="194">
        <v>0</v>
      </c>
      <c r="T390" s="195">
        <f>S390*H390</f>
        <v>0</v>
      </c>
      <c r="U390" s="34"/>
      <c r="V390" s="34"/>
      <c r="W390" s="34"/>
      <c r="X390" s="34"/>
      <c r="Y390" s="34"/>
      <c r="Z390" s="34"/>
      <c r="AA390" s="34"/>
      <c r="AB390" s="34"/>
      <c r="AC390" s="34"/>
      <c r="AD390" s="34"/>
      <c r="AE390" s="34"/>
      <c r="AR390" s="196" t="s">
        <v>356</v>
      </c>
      <c r="AT390" s="196" t="s">
        <v>396</v>
      </c>
      <c r="AU390" s="196" t="s">
        <v>86</v>
      </c>
      <c r="AY390" s="17" t="s">
        <v>182</v>
      </c>
      <c r="BE390" s="197">
        <f>IF(N390="základní",J390,0)</f>
        <v>0</v>
      </c>
      <c r="BF390" s="197">
        <f>IF(N390="snížená",J390,0)</f>
        <v>0</v>
      </c>
      <c r="BG390" s="197">
        <f>IF(N390="zákl. přenesená",J390,0)</f>
        <v>0</v>
      </c>
      <c r="BH390" s="197">
        <f>IF(N390="sníž. přenesená",J390,0)</f>
        <v>0</v>
      </c>
      <c r="BI390" s="197">
        <f>IF(N390="nulová",J390,0)</f>
        <v>0</v>
      </c>
      <c r="BJ390" s="17" t="s">
        <v>86</v>
      </c>
      <c r="BK390" s="197">
        <f>ROUND(I390*H390,2)</f>
        <v>0</v>
      </c>
      <c r="BL390" s="17" t="s">
        <v>187</v>
      </c>
      <c r="BM390" s="196" t="s">
        <v>956</v>
      </c>
    </row>
    <row r="391" spans="1:65" s="2" customFormat="1" ht="24.2" customHeight="1">
      <c r="A391" s="34"/>
      <c r="B391" s="35"/>
      <c r="C391" s="185" t="s">
        <v>511</v>
      </c>
      <c r="D391" s="185" t="s">
        <v>183</v>
      </c>
      <c r="E391" s="186" t="s">
        <v>507</v>
      </c>
      <c r="F391" s="187" t="s">
        <v>508</v>
      </c>
      <c r="G391" s="188" t="s">
        <v>453</v>
      </c>
      <c r="H391" s="189">
        <v>13</v>
      </c>
      <c r="I391" s="190"/>
      <c r="J391" s="191">
        <f>ROUND(I391*H391,2)</f>
        <v>0</v>
      </c>
      <c r="K391" s="187" t="s">
        <v>186</v>
      </c>
      <c r="L391" s="39"/>
      <c r="M391" s="192" t="s">
        <v>1</v>
      </c>
      <c r="N391" s="193" t="s">
        <v>44</v>
      </c>
      <c r="O391" s="71"/>
      <c r="P391" s="194">
        <f>O391*H391</f>
        <v>0</v>
      </c>
      <c r="Q391" s="194">
        <v>1.0189999999999999E-2</v>
      </c>
      <c r="R391" s="194">
        <f>Q391*H391</f>
        <v>0.13247</v>
      </c>
      <c r="S391" s="194">
        <v>0</v>
      </c>
      <c r="T391" s="195">
        <f>S391*H391</f>
        <v>0</v>
      </c>
      <c r="U391" s="34"/>
      <c r="V391" s="34"/>
      <c r="W391" s="34"/>
      <c r="X391" s="34"/>
      <c r="Y391" s="34"/>
      <c r="Z391" s="34"/>
      <c r="AA391" s="34"/>
      <c r="AB391" s="34"/>
      <c r="AC391" s="34"/>
      <c r="AD391" s="34"/>
      <c r="AE391" s="34"/>
      <c r="AR391" s="196" t="s">
        <v>187</v>
      </c>
      <c r="AT391" s="196" t="s">
        <v>183</v>
      </c>
      <c r="AU391" s="196" t="s">
        <v>86</v>
      </c>
      <c r="AY391" s="17" t="s">
        <v>182</v>
      </c>
      <c r="BE391" s="197">
        <f>IF(N391="základní",J391,0)</f>
        <v>0</v>
      </c>
      <c r="BF391" s="197">
        <f>IF(N391="snížená",J391,0)</f>
        <v>0</v>
      </c>
      <c r="BG391" s="197">
        <f>IF(N391="zákl. přenesená",J391,0)</f>
        <v>0</v>
      </c>
      <c r="BH391" s="197">
        <f>IF(N391="sníž. přenesená",J391,0)</f>
        <v>0</v>
      </c>
      <c r="BI391" s="197">
        <f>IF(N391="nulová",J391,0)</f>
        <v>0</v>
      </c>
      <c r="BJ391" s="17" t="s">
        <v>86</v>
      </c>
      <c r="BK391" s="197">
        <f>ROUND(I391*H391,2)</f>
        <v>0</v>
      </c>
      <c r="BL391" s="17" t="s">
        <v>187</v>
      </c>
      <c r="BM391" s="196" t="s">
        <v>957</v>
      </c>
    </row>
    <row r="392" spans="1:65" s="2" customFormat="1" ht="39">
      <c r="A392" s="34"/>
      <c r="B392" s="35"/>
      <c r="C392" s="36"/>
      <c r="D392" s="198" t="s">
        <v>189</v>
      </c>
      <c r="E392" s="36"/>
      <c r="F392" s="199" t="s">
        <v>510</v>
      </c>
      <c r="G392" s="36"/>
      <c r="H392" s="36"/>
      <c r="I392" s="200"/>
      <c r="J392" s="36"/>
      <c r="K392" s="36"/>
      <c r="L392" s="39"/>
      <c r="M392" s="201"/>
      <c r="N392" s="202"/>
      <c r="O392" s="71"/>
      <c r="P392" s="71"/>
      <c r="Q392" s="71"/>
      <c r="R392" s="71"/>
      <c r="S392" s="71"/>
      <c r="T392" s="72"/>
      <c r="U392" s="34"/>
      <c r="V392" s="34"/>
      <c r="W392" s="34"/>
      <c r="X392" s="34"/>
      <c r="Y392" s="34"/>
      <c r="Z392" s="34"/>
      <c r="AA392" s="34"/>
      <c r="AB392" s="34"/>
      <c r="AC392" s="34"/>
      <c r="AD392" s="34"/>
      <c r="AE392" s="34"/>
      <c r="AT392" s="17" t="s">
        <v>189</v>
      </c>
      <c r="AU392" s="17" t="s">
        <v>86</v>
      </c>
    </row>
    <row r="393" spans="1:65" s="2" customFormat="1" ht="19.5">
      <c r="A393" s="34"/>
      <c r="B393" s="35"/>
      <c r="C393" s="36"/>
      <c r="D393" s="198" t="s">
        <v>426</v>
      </c>
      <c r="E393" s="36"/>
      <c r="F393" s="199" t="s">
        <v>456</v>
      </c>
      <c r="G393" s="36"/>
      <c r="H393" s="36"/>
      <c r="I393" s="200"/>
      <c r="J393" s="36"/>
      <c r="K393" s="36"/>
      <c r="L393" s="39"/>
      <c r="M393" s="201"/>
      <c r="N393" s="202"/>
      <c r="O393" s="71"/>
      <c r="P393" s="71"/>
      <c r="Q393" s="71"/>
      <c r="R393" s="71"/>
      <c r="S393" s="71"/>
      <c r="T393" s="72"/>
      <c r="U393" s="34"/>
      <c r="V393" s="34"/>
      <c r="W393" s="34"/>
      <c r="X393" s="34"/>
      <c r="Y393" s="34"/>
      <c r="Z393" s="34"/>
      <c r="AA393" s="34"/>
      <c r="AB393" s="34"/>
      <c r="AC393" s="34"/>
      <c r="AD393" s="34"/>
      <c r="AE393" s="34"/>
      <c r="AT393" s="17" t="s">
        <v>426</v>
      </c>
      <c r="AU393" s="17" t="s">
        <v>86</v>
      </c>
    </row>
    <row r="394" spans="1:65" s="2" customFormat="1" ht="24.2" customHeight="1">
      <c r="A394" s="34"/>
      <c r="B394" s="35"/>
      <c r="C394" s="246" t="s">
        <v>90</v>
      </c>
      <c r="D394" s="246" t="s">
        <v>396</v>
      </c>
      <c r="E394" s="247" t="s">
        <v>512</v>
      </c>
      <c r="F394" s="248" t="s">
        <v>513</v>
      </c>
      <c r="G394" s="249" t="s">
        <v>453</v>
      </c>
      <c r="H394" s="250">
        <v>6</v>
      </c>
      <c r="I394" s="251"/>
      <c r="J394" s="252">
        <f>ROUND(I394*H394,2)</f>
        <v>0</v>
      </c>
      <c r="K394" s="248" t="s">
        <v>186</v>
      </c>
      <c r="L394" s="253"/>
      <c r="M394" s="254" t="s">
        <v>1</v>
      </c>
      <c r="N394" s="255" t="s">
        <v>44</v>
      </c>
      <c r="O394" s="71"/>
      <c r="P394" s="194">
        <f>O394*H394</f>
        <v>0</v>
      </c>
      <c r="Q394" s="194">
        <v>0.254</v>
      </c>
      <c r="R394" s="194">
        <f>Q394*H394</f>
        <v>1.524</v>
      </c>
      <c r="S394" s="194">
        <v>0</v>
      </c>
      <c r="T394" s="195">
        <f>S394*H394</f>
        <v>0</v>
      </c>
      <c r="U394" s="34"/>
      <c r="V394" s="34"/>
      <c r="W394" s="34"/>
      <c r="X394" s="34"/>
      <c r="Y394" s="34"/>
      <c r="Z394" s="34"/>
      <c r="AA394" s="34"/>
      <c r="AB394" s="34"/>
      <c r="AC394" s="34"/>
      <c r="AD394" s="34"/>
      <c r="AE394" s="34"/>
      <c r="AR394" s="196" t="s">
        <v>356</v>
      </c>
      <c r="AT394" s="196" t="s">
        <v>396</v>
      </c>
      <c r="AU394" s="196" t="s">
        <v>86</v>
      </c>
      <c r="AY394" s="17" t="s">
        <v>182</v>
      </c>
      <c r="BE394" s="197">
        <f>IF(N394="základní",J394,0)</f>
        <v>0</v>
      </c>
      <c r="BF394" s="197">
        <f>IF(N394="snížená",J394,0)</f>
        <v>0</v>
      </c>
      <c r="BG394" s="197">
        <f>IF(N394="zákl. přenesená",J394,0)</f>
        <v>0</v>
      </c>
      <c r="BH394" s="197">
        <f>IF(N394="sníž. přenesená",J394,0)</f>
        <v>0</v>
      </c>
      <c r="BI394" s="197">
        <f>IF(N394="nulová",J394,0)</f>
        <v>0</v>
      </c>
      <c r="BJ394" s="17" t="s">
        <v>86</v>
      </c>
      <c r="BK394" s="197">
        <f>ROUND(I394*H394,2)</f>
        <v>0</v>
      </c>
      <c r="BL394" s="17" t="s">
        <v>187</v>
      </c>
      <c r="BM394" s="196" t="s">
        <v>958</v>
      </c>
    </row>
    <row r="395" spans="1:65" s="2" customFormat="1" ht="24.2" customHeight="1">
      <c r="A395" s="34"/>
      <c r="B395" s="35"/>
      <c r="C395" s="246" t="s">
        <v>94</v>
      </c>
      <c r="D395" s="246" t="s">
        <v>396</v>
      </c>
      <c r="E395" s="247" t="s">
        <v>515</v>
      </c>
      <c r="F395" s="248" t="s">
        <v>516</v>
      </c>
      <c r="G395" s="249" t="s">
        <v>453</v>
      </c>
      <c r="H395" s="250">
        <v>1</v>
      </c>
      <c r="I395" s="251"/>
      <c r="J395" s="252">
        <f>ROUND(I395*H395,2)</f>
        <v>0</v>
      </c>
      <c r="K395" s="248" t="s">
        <v>186</v>
      </c>
      <c r="L395" s="253"/>
      <c r="M395" s="254" t="s">
        <v>1</v>
      </c>
      <c r="N395" s="255" t="s">
        <v>44</v>
      </c>
      <c r="O395" s="71"/>
      <c r="P395" s="194">
        <f>O395*H395</f>
        <v>0</v>
      </c>
      <c r="Q395" s="194">
        <v>0.50600000000000001</v>
      </c>
      <c r="R395" s="194">
        <f>Q395*H395</f>
        <v>0.50600000000000001</v>
      </c>
      <c r="S395" s="194">
        <v>0</v>
      </c>
      <c r="T395" s="195">
        <f>S395*H395</f>
        <v>0</v>
      </c>
      <c r="U395" s="34"/>
      <c r="V395" s="34"/>
      <c r="W395" s="34"/>
      <c r="X395" s="34"/>
      <c r="Y395" s="34"/>
      <c r="Z395" s="34"/>
      <c r="AA395" s="34"/>
      <c r="AB395" s="34"/>
      <c r="AC395" s="34"/>
      <c r="AD395" s="34"/>
      <c r="AE395" s="34"/>
      <c r="AR395" s="196" t="s">
        <v>356</v>
      </c>
      <c r="AT395" s="196" t="s">
        <v>396</v>
      </c>
      <c r="AU395" s="196" t="s">
        <v>86</v>
      </c>
      <c r="AY395" s="17" t="s">
        <v>182</v>
      </c>
      <c r="BE395" s="197">
        <f>IF(N395="základní",J395,0)</f>
        <v>0</v>
      </c>
      <c r="BF395" s="197">
        <f>IF(N395="snížená",J395,0)</f>
        <v>0</v>
      </c>
      <c r="BG395" s="197">
        <f>IF(N395="zákl. přenesená",J395,0)</f>
        <v>0</v>
      </c>
      <c r="BH395" s="197">
        <f>IF(N395="sníž. přenesená",J395,0)</f>
        <v>0</v>
      </c>
      <c r="BI395" s="197">
        <f>IF(N395="nulová",J395,0)</f>
        <v>0</v>
      </c>
      <c r="BJ395" s="17" t="s">
        <v>86</v>
      </c>
      <c r="BK395" s="197">
        <f>ROUND(I395*H395,2)</f>
        <v>0</v>
      </c>
      <c r="BL395" s="17" t="s">
        <v>187</v>
      </c>
      <c r="BM395" s="196" t="s">
        <v>959</v>
      </c>
    </row>
    <row r="396" spans="1:65" s="2" customFormat="1" ht="24.2" customHeight="1">
      <c r="A396" s="34"/>
      <c r="B396" s="35"/>
      <c r="C396" s="246" t="s">
        <v>97</v>
      </c>
      <c r="D396" s="246" t="s">
        <v>396</v>
      </c>
      <c r="E396" s="247" t="s">
        <v>518</v>
      </c>
      <c r="F396" s="248" t="s">
        <v>519</v>
      </c>
      <c r="G396" s="249" t="s">
        <v>453</v>
      </c>
      <c r="H396" s="250">
        <v>6</v>
      </c>
      <c r="I396" s="251"/>
      <c r="J396" s="252">
        <f>ROUND(I396*H396,2)</f>
        <v>0</v>
      </c>
      <c r="K396" s="248" t="s">
        <v>186</v>
      </c>
      <c r="L396" s="253"/>
      <c r="M396" s="254" t="s">
        <v>1</v>
      </c>
      <c r="N396" s="255" t="s">
        <v>44</v>
      </c>
      <c r="O396" s="71"/>
      <c r="P396" s="194">
        <f>O396*H396</f>
        <v>0</v>
      </c>
      <c r="Q396" s="194">
        <v>1.0129999999999999</v>
      </c>
      <c r="R396" s="194">
        <f>Q396*H396</f>
        <v>6.0779999999999994</v>
      </c>
      <c r="S396" s="194">
        <v>0</v>
      </c>
      <c r="T396" s="195">
        <f>S396*H396</f>
        <v>0</v>
      </c>
      <c r="U396" s="34"/>
      <c r="V396" s="34"/>
      <c r="W396" s="34"/>
      <c r="X396" s="34"/>
      <c r="Y396" s="34"/>
      <c r="Z396" s="34"/>
      <c r="AA396" s="34"/>
      <c r="AB396" s="34"/>
      <c r="AC396" s="34"/>
      <c r="AD396" s="34"/>
      <c r="AE396" s="34"/>
      <c r="AR396" s="196" t="s">
        <v>356</v>
      </c>
      <c r="AT396" s="196" t="s">
        <v>396</v>
      </c>
      <c r="AU396" s="196" t="s">
        <v>86</v>
      </c>
      <c r="AY396" s="17" t="s">
        <v>182</v>
      </c>
      <c r="BE396" s="197">
        <f>IF(N396="základní",J396,0)</f>
        <v>0</v>
      </c>
      <c r="BF396" s="197">
        <f>IF(N396="snížená",J396,0)</f>
        <v>0</v>
      </c>
      <c r="BG396" s="197">
        <f>IF(N396="zákl. přenesená",J396,0)</f>
        <v>0</v>
      </c>
      <c r="BH396" s="197">
        <f>IF(N396="sníž. přenesená",J396,0)</f>
        <v>0</v>
      </c>
      <c r="BI396" s="197">
        <f>IF(N396="nulová",J396,0)</f>
        <v>0</v>
      </c>
      <c r="BJ396" s="17" t="s">
        <v>86</v>
      </c>
      <c r="BK396" s="197">
        <f>ROUND(I396*H396,2)</f>
        <v>0</v>
      </c>
      <c r="BL396" s="17" t="s">
        <v>187</v>
      </c>
      <c r="BM396" s="196" t="s">
        <v>960</v>
      </c>
    </row>
    <row r="397" spans="1:65" s="2" customFormat="1" ht="24.2" customHeight="1">
      <c r="A397" s="34"/>
      <c r="B397" s="35"/>
      <c r="C397" s="185" t="s">
        <v>100</v>
      </c>
      <c r="D397" s="185" t="s">
        <v>183</v>
      </c>
      <c r="E397" s="186" t="s">
        <v>521</v>
      </c>
      <c r="F397" s="187" t="s">
        <v>522</v>
      </c>
      <c r="G397" s="188" t="s">
        <v>453</v>
      </c>
      <c r="H397" s="189">
        <v>20</v>
      </c>
      <c r="I397" s="190"/>
      <c r="J397" s="191">
        <f>ROUND(I397*H397,2)</f>
        <v>0</v>
      </c>
      <c r="K397" s="187" t="s">
        <v>186</v>
      </c>
      <c r="L397" s="39"/>
      <c r="M397" s="192" t="s">
        <v>1</v>
      </c>
      <c r="N397" s="193" t="s">
        <v>44</v>
      </c>
      <c r="O397" s="71"/>
      <c r="P397" s="194">
        <f>O397*H397</f>
        <v>0</v>
      </c>
      <c r="Q397" s="194">
        <v>1.248E-2</v>
      </c>
      <c r="R397" s="194">
        <f>Q397*H397</f>
        <v>0.24959999999999999</v>
      </c>
      <c r="S397" s="194">
        <v>0</v>
      </c>
      <c r="T397" s="195">
        <f>S397*H397</f>
        <v>0</v>
      </c>
      <c r="U397" s="34"/>
      <c r="V397" s="34"/>
      <c r="W397" s="34"/>
      <c r="X397" s="34"/>
      <c r="Y397" s="34"/>
      <c r="Z397" s="34"/>
      <c r="AA397" s="34"/>
      <c r="AB397" s="34"/>
      <c r="AC397" s="34"/>
      <c r="AD397" s="34"/>
      <c r="AE397" s="34"/>
      <c r="AR397" s="196" t="s">
        <v>187</v>
      </c>
      <c r="AT397" s="196" t="s">
        <v>183</v>
      </c>
      <c r="AU397" s="196" t="s">
        <v>86</v>
      </c>
      <c r="AY397" s="17" t="s">
        <v>182</v>
      </c>
      <c r="BE397" s="197">
        <f>IF(N397="základní",J397,0)</f>
        <v>0</v>
      </c>
      <c r="BF397" s="197">
        <f>IF(N397="snížená",J397,0)</f>
        <v>0</v>
      </c>
      <c r="BG397" s="197">
        <f>IF(N397="zákl. přenesená",J397,0)</f>
        <v>0</v>
      </c>
      <c r="BH397" s="197">
        <f>IF(N397="sníž. přenesená",J397,0)</f>
        <v>0</v>
      </c>
      <c r="BI397" s="197">
        <f>IF(N397="nulová",J397,0)</f>
        <v>0</v>
      </c>
      <c r="BJ397" s="17" t="s">
        <v>86</v>
      </c>
      <c r="BK397" s="197">
        <f>ROUND(I397*H397,2)</f>
        <v>0</v>
      </c>
      <c r="BL397" s="17" t="s">
        <v>187</v>
      </c>
      <c r="BM397" s="196" t="s">
        <v>961</v>
      </c>
    </row>
    <row r="398" spans="1:65" s="2" customFormat="1" ht="39">
      <c r="A398" s="34"/>
      <c r="B398" s="35"/>
      <c r="C398" s="36"/>
      <c r="D398" s="198" t="s">
        <v>189</v>
      </c>
      <c r="E398" s="36"/>
      <c r="F398" s="199" t="s">
        <v>510</v>
      </c>
      <c r="G398" s="36"/>
      <c r="H398" s="36"/>
      <c r="I398" s="200"/>
      <c r="J398" s="36"/>
      <c r="K398" s="36"/>
      <c r="L398" s="39"/>
      <c r="M398" s="201"/>
      <c r="N398" s="202"/>
      <c r="O398" s="71"/>
      <c r="P398" s="71"/>
      <c r="Q398" s="71"/>
      <c r="R398" s="71"/>
      <c r="S398" s="71"/>
      <c r="T398" s="72"/>
      <c r="U398" s="34"/>
      <c r="V398" s="34"/>
      <c r="W398" s="34"/>
      <c r="X398" s="34"/>
      <c r="Y398" s="34"/>
      <c r="Z398" s="34"/>
      <c r="AA398" s="34"/>
      <c r="AB398" s="34"/>
      <c r="AC398" s="34"/>
      <c r="AD398" s="34"/>
      <c r="AE398" s="34"/>
      <c r="AT398" s="17" t="s">
        <v>189</v>
      </c>
      <c r="AU398" s="17" t="s">
        <v>86</v>
      </c>
    </row>
    <row r="399" spans="1:65" s="2" customFormat="1" ht="19.5">
      <c r="A399" s="34"/>
      <c r="B399" s="35"/>
      <c r="C399" s="36"/>
      <c r="D399" s="198" t="s">
        <v>426</v>
      </c>
      <c r="E399" s="36"/>
      <c r="F399" s="199" t="s">
        <v>456</v>
      </c>
      <c r="G399" s="36"/>
      <c r="H399" s="36"/>
      <c r="I399" s="200"/>
      <c r="J399" s="36"/>
      <c r="K399" s="36"/>
      <c r="L399" s="39"/>
      <c r="M399" s="201"/>
      <c r="N399" s="202"/>
      <c r="O399" s="71"/>
      <c r="P399" s="71"/>
      <c r="Q399" s="71"/>
      <c r="R399" s="71"/>
      <c r="S399" s="71"/>
      <c r="T399" s="72"/>
      <c r="U399" s="34"/>
      <c r="V399" s="34"/>
      <c r="W399" s="34"/>
      <c r="X399" s="34"/>
      <c r="Y399" s="34"/>
      <c r="Z399" s="34"/>
      <c r="AA399" s="34"/>
      <c r="AB399" s="34"/>
      <c r="AC399" s="34"/>
      <c r="AD399" s="34"/>
      <c r="AE399" s="34"/>
      <c r="AT399" s="17" t="s">
        <v>426</v>
      </c>
      <c r="AU399" s="17" t="s">
        <v>86</v>
      </c>
    </row>
    <row r="400" spans="1:65" s="2" customFormat="1" ht="24.2" customHeight="1">
      <c r="A400" s="34"/>
      <c r="B400" s="35"/>
      <c r="C400" s="246" t="s">
        <v>527</v>
      </c>
      <c r="D400" s="246" t="s">
        <v>396</v>
      </c>
      <c r="E400" s="247" t="s">
        <v>524</v>
      </c>
      <c r="F400" s="248" t="s">
        <v>525</v>
      </c>
      <c r="G400" s="249" t="s">
        <v>453</v>
      </c>
      <c r="H400" s="250">
        <v>20</v>
      </c>
      <c r="I400" s="251"/>
      <c r="J400" s="252">
        <f>ROUND(I400*H400,2)</f>
        <v>0</v>
      </c>
      <c r="K400" s="248" t="s">
        <v>186</v>
      </c>
      <c r="L400" s="253"/>
      <c r="M400" s="254" t="s">
        <v>1</v>
      </c>
      <c r="N400" s="255" t="s">
        <v>44</v>
      </c>
      <c r="O400" s="71"/>
      <c r="P400" s="194">
        <f>O400*H400</f>
        <v>0</v>
      </c>
      <c r="Q400" s="194">
        <v>0.58499999999999996</v>
      </c>
      <c r="R400" s="194">
        <f>Q400*H400</f>
        <v>11.7</v>
      </c>
      <c r="S400" s="194">
        <v>0</v>
      </c>
      <c r="T400" s="195">
        <f>S400*H400</f>
        <v>0</v>
      </c>
      <c r="U400" s="34"/>
      <c r="V400" s="34"/>
      <c r="W400" s="34"/>
      <c r="X400" s="34"/>
      <c r="Y400" s="34"/>
      <c r="Z400" s="34"/>
      <c r="AA400" s="34"/>
      <c r="AB400" s="34"/>
      <c r="AC400" s="34"/>
      <c r="AD400" s="34"/>
      <c r="AE400" s="34"/>
      <c r="AR400" s="196" t="s">
        <v>356</v>
      </c>
      <c r="AT400" s="196" t="s">
        <v>396</v>
      </c>
      <c r="AU400" s="196" t="s">
        <v>86</v>
      </c>
      <c r="AY400" s="17" t="s">
        <v>182</v>
      </c>
      <c r="BE400" s="197">
        <f>IF(N400="základní",J400,0)</f>
        <v>0</v>
      </c>
      <c r="BF400" s="197">
        <f>IF(N400="snížená",J400,0)</f>
        <v>0</v>
      </c>
      <c r="BG400" s="197">
        <f>IF(N400="zákl. přenesená",J400,0)</f>
        <v>0</v>
      </c>
      <c r="BH400" s="197">
        <f>IF(N400="sníž. přenesená",J400,0)</f>
        <v>0</v>
      </c>
      <c r="BI400" s="197">
        <f>IF(N400="nulová",J400,0)</f>
        <v>0</v>
      </c>
      <c r="BJ400" s="17" t="s">
        <v>86</v>
      </c>
      <c r="BK400" s="197">
        <f>ROUND(I400*H400,2)</f>
        <v>0</v>
      </c>
      <c r="BL400" s="17" t="s">
        <v>187</v>
      </c>
      <c r="BM400" s="196" t="s">
        <v>962</v>
      </c>
    </row>
    <row r="401" spans="1:65" s="2" customFormat="1" ht="19.5">
      <c r="A401" s="34"/>
      <c r="B401" s="35"/>
      <c r="C401" s="36"/>
      <c r="D401" s="198" t="s">
        <v>426</v>
      </c>
      <c r="E401" s="36"/>
      <c r="F401" s="199" t="s">
        <v>456</v>
      </c>
      <c r="G401" s="36"/>
      <c r="H401" s="36"/>
      <c r="I401" s="200"/>
      <c r="J401" s="36"/>
      <c r="K401" s="36"/>
      <c r="L401" s="39"/>
      <c r="M401" s="201"/>
      <c r="N401" s="202"/>
      <c r="O401" s="71"/>
      <c r="P401" s="71"/>
      <c r="Q401" s="71"/>
      <c r="R401" s="71"/>
      <c r="S401" s="71"/>
      <c r="T401" s="72"/>
      <c r="U401" s="34"/>
      <c r="V401" s="34"/>
      <c r="W401" s="34"/>
      <c r="X401" s="34"/>
      <c r="Y401" s="34"/>
      <c r="Z401" s="34"/>
      <c r="AA401" s="34"/>
      <c r="AB401" s="34"/>
      <c r="AC401" s="34"/>
      <c r="AD401" s="34"/>
      <c r="AE401" s="34"/>
      <c r="AT401" s="17" t="s">
        <v>426</v>
      </c>
      <c r="AU401" s="17" t="s">
        <v>86</v>
      </c>
    </row>
    <row r="402" spans="1:65" s="2" customFormat="1" ht="24.2" customHeight="1">
      <c r="A402" s="34"/>
      <c r="B402" s="35"/>
      <c r="C402" s="185" t="s">
        <v>531</v>
      </c>
      <c r="D402" s="185" t="s">
        <v>183</v>
      </c>
      <c r="E402" s="186" t="s">
        <v>528</v>
      </c>
      <c r="F402" s="187" t="s">
        <v>529</v>
      </c>
      <c r="G402" s="188" t="s">
        <v>453</v>
      </c>
      <c r="H402" s="189">
        <v>21</v>
      </c>
      <c r="I402" s="190"/>
      <c r="J402" s="191">
        <f>ROUND(I402*H402,2)</f>
        <v>0</v>
      </c>
      <c r="K402" s="187" t="s">
        <v>186</v>
      </c>
      <c r="L402" s="39"/>
      <c r="M402" s="192" t="s">
        <v>1</v>
      </c>
      <c r="N402" s="193" t="s">
        <v>44</v>
      </c>
      <c r="O402" s="71"/>
      <c r="P402" s="194">
        <f>O402*H402</f>
        <v>0</v>
      </c>
      <c r="Q402" s="194">
        <v>2.8539999999999999E-2</v>
      </c>
      <c r="R402" s="194">
        <f>Q402*H402</f>
        <v>0.59933999999999998</v>
      </c>
      <c r="S402" s="194">
        <v>0</v>
      </c>
      <c r="T402" s="195">
        <f>S402*H402</f>
        <v>0</v>
      </c>
      <c r="U402" s="34"/>
      <c r="V402" s="34"/>
      <c r="W402" s="34"/>
      <c r="X402" s="34"/>
      <c r="Y402" s="34"/>
      <c r="Z402" s="34"/>
      <c r="AA402" s="34"/>
      <c r="AB402" s="34"/>
      <c r="AC402" s="34"/>
      <c r="AD402" s="34"/>
      <c r="AE402" s="34"/>
      <c r="AR402" s="196" t="s">
        <v>187</v>
      </c>
      <c r="AT402" s="196" t="s">
        <v>183</v>
      </c>
      <c r="AU402" s="196" t="s">
        <v>86</v>
      </c>
      <c r="AY402" s="17" t="s">
        <v>182</v>
      </c>
      <c r="BE402" s="197">
        <f>IF(N402="základní",J402,0)</f>
        <v>0</v>
      </c>
      <c r="BF402" s="197">
        <f>IF(N402="snížená",J402,0)</f>
        <v>0</v>
      </c>
      <c r="BG402" s="197">
        <f>IF(N402="zákl. přenesená",J402,0)</f>
        <v>0</v>
      </c>
      <c r="BH402" s="197">
        <f>IF(N402="sníž. přenesená",J402,0)</f>
        <v>0</v>
      </c>
      <c r="BI402" s="197">
        <f>IF(N402="nulová",J402,0)</f>
        <v>0</v>
      </c>
      <c r="BJ402" s="17" t="s">
        <v>86</v>
      </c>
      <c r="BK402" s="197">
        <f>ROUND(I402*H402,2)</f>
        <v>0</v>
      </c>
      <c r="BL402" s="17" t="s">
        <v>187</v>
      </c>
      <c r="BM402" s="196" t="s">
        <v>963</v>
      </c>
    </row>
    <row r="403" spans="1:65" s="2" customFormat="1" ht="39">
      <c r="A403" s="34"/>
      <c r="B403" s="35"/>
      <c r="C403" s="36"/>
      <c r="D403" s="198" t="s">
        <v>189</v>
      </c>
      <c r="E403" s="36"/>
      <c r="F403" s="199" t="s">
        <v>510</v>
      </c>
      <c r="G403" s="36"/>
      <c r="H403" s="36"/>
      <c r="I403" s="200"/>
      <c r="J403" s="36"/>
      <c r="K403" s="36"/>
      <c r="L403" s="39"/>
      <c r="M403" s="201"/>
      <c r="N403" s="202"/>
      <c r="O403" s="71"/>
      <c r="P403" s="71"/>
      <c r="Q403" s="71"/>
      <c r="R403" s="71"/>
      <c r="S403" s="71"/>
      <c r="T403" s="72"/>
      <c r="U403" s="34"/>
      <c r="V403" s="34"/>
      <c r="W403" s="34"/>
      <c r="X403" s="34"/>
      <c r="Y403" s="34"/>
      <c r="Z403" s="34"/>
      <c r="AA403" s="34"/>
      <c r="AB403" s="34"/>
      <c r="AC403" s="34"/>
      <c r="AD403" s="34"/>
      <c r="AE403" s="34"/>
      <c r="AT403" s="17" t="s">
        <v>189</v>
      </c>
      <c r="AU403" s="17" t="s">
        <v>86</v>
      </c>
    </row>
    <row r="404" spans="1:65" s="2" customFormat="1" ht="19.5">
      <c r="A404" s="34"/>
      <c r="B404" s="35"/>
      <c r="C404" s="36"/>
      <c r="D404" s="198" t="s">
        <v>426</v>
      </c>
      <c r="E404" s="36"/>
      <c r="F404" s="199" t="s">
        <v>456</v>
      </c>
      <c r="G404" s="36"/>
      <c r="H404" s="36"/>
      <c r="I404" s="200"/>
      <c r="J404" s="36"/>
      <c r="K404" s="36"/>
      <c r="L404" s="39"/>
      <c r="M404" s="201"/>
      <c r="N404" s="202"/>
      <c r="O404" s="71"/>
      <c r="P404" s="71"/>
      <c r="Q404" s="71"/>
      <c r="R404" s="71"/>
      <c r="S404" s="71"/>
      <c r="T404" s="72"/>
      <c r="U404" s="34"/>
      <c r="V404" s="34"/>
      <c r="W404" s="34"/>
      <c r="X404" s="34"/>
      <c r="Y404" s="34"/>
      <c r="Z404" s="34"/>
      <c r="AA404" s="34"/>
      <c r="AB404" s="34"/>
      <c r="AC404" s="34"/>
      <c r="AD404" s="34"/>
      <c r="AE404" s="34"/>
      <c r="AT404" s="17" t="s">
        <v>426</v>
      </c>
      <c r="AU404" s="17" t="s">
        <v>86</v>
      </c>
    </row>
    <row r="405" spans="1:65" s="2" customFormat="1" ht="14.45" customHeight="1">
      <c r="A405" s="34"/>
      <c r="B405" s="35"/>
      <c r="C405" s="246" t="s">
        <v>535</v>
      </c>
      <c r="D405" s="246" t="s">
        <v>396</v>
      </c>
      <c r="E405" s="247" t="s">
        <v>532</v>
      </c>
      <c r="F405" s="248" t="s">
        <v>533</v>
      </c>
      <c r="G405" s="249" t="s">
        <v>453</v>
      </c>
      <c r="H405" s="250">
        <v>21</v>
      </c>
      <c r="I405" s="251"/>
      <c r="J405" s="252">
        <f>ROUND(I405*H405,2)</f>
        <v>0</v>
      </c>
      <c r="K405" s="248" t="s">
        <v>186</v>
      </c>
      <c r="L405" s="253"/>
      <c r="M405" s="254" t="s">
        <v>1</v>
      </c>
      <c r="N405" s="255" t="s">
        <v>44</v>
      </c>
      <c r="O405" s="71"/>
      <c r="P405" s="194">
        <f>O405*H405</f>
        <v>0</v>
      </c>
      <c r="Q405" s="194">
        <v>1.6</v>
      </c>
      <c r="R405" s="194">
        <f>Q405*H405</f>
        <v>33.6</v>
      </c>
      <c r="S405" s="194">
        <v>0</v>
      </c>
      <c r="T405" s="195">
        <f>S405*H405</f>
        <v>0</v>
      </c>
      <c r="U405" s="34"/>
      <c r="V405" s="34"/>
      <c r="W405" s="34"/>
      <c r="X405" s="34"/>
      <c r="Y405" s="34"/>
      <c r="Z405" s="34"/>
      <c r="AA405" s="34"/>
      <c r="AB405" s="34"/>
      <c r="AC405" s="34"/>
      <c r="AD405" s="34"/>
      <c r="AE405" s="34"/>
      <c r="AR405" s="196" t="s">
        <v>356</v>
      </c>
      <c r="AT405" s="196" t="s">
        <v>396</v>
      </c>
      <c r="AU405" s="196" t="s">
        <v>86</v>
      </c>
      <c r="AY405" s="17" t="s">
        <v>182</v>
      </c>
      <c r="BE405" s="197">
        <f>IF(N405="základní",J405,0)</f>
        <v>0</v>
      </c>
      <c r="BF405" s="197">
        <f>IF(N405="snížená",J405,0)</f>
        <v>0</v>
      </c>
      <c r="BG405" s="197">
        <f>IF(N405="zákl. přenesená",J405,0)</f>
        <v>0</v>
      </c>
      <c r="BH405" s="197">
        <f>IF(N405="sníž. přenesená",J405,0)</f>
        <v>0</v>
      </c>
      <c r="BI405" s="197">
        <f>IF(N405="nulová",J405,0)</f>
        <v>0</v>
      </c>
      <c r="BJ405" s="17" t="s">
        <v>86</v>
      </c>
      <c r="BK405" s="197">
        <f>ROUND(I405*H405,2)</f>
        <v>0</v>
      </c>
      <c r="BL405" s="17" t="s">
        <v>187</v>
      </c>
      <c r="BM405" s="196" t="s">
        <v>964</v>
      </c>
    </row>
    <row r="406" spans="1:65" s="2" customFormat="1" ht="19.5">
      <c r="A406" s="34"/>
      <c r="B406" s="35"/>
      <c r="C406" s="36"/>
      <c r="D406" s="198" t="s">
        <v>426</v>
      </c>
      <c r="E406" s="36"/>
      <c r="F406" s="199" t="s">
        <v>456</v>
      </c>
      <c r="G406" s="36"/>
      <c r="H406" s="36"/>
      <c r="I406" s="200"/>
      <c r="J406" s="36"/>
      <c r="K406" s="36"/>
      <c r="L406" s="39"/>
      <c r="M406" s="201"/>
      <c r="N406" s="202"/>
      <c r="O406" s="71"/>
      <c r="P406" s="71"/>
      <c r="Q406" s="71"/>
      <c r="R406" s="71"/>
      <c r="S406" s="71"/>
      <c r="T406" s="72"/>
      <c r="U406" s="34"/>
      <c r="V406" s="34"/>
      <c r="W406" s="34"/>
      <c r="X406" s="34"/>
      <c r="Y406" s="34"/>
      <c r="Z406" s="34"/>
      <c r="AA406" s="34"/>
      <c r="AB406" s="34"/>
      <c r="AC406" s="34"/>
      <c r="AD406" s="34"/>
      <c r="AE406" s="34"/>
      <c r="AT406" s="17" t="s">
        <v>426</v>
      </c>
      <c r="AU406" s="17" t="s">
        <v>86</v>
      </c>
    </row>
    <row r="407" spans="1:65" s="2" customFormat="1" ht="24.2" customHeight="1">
      <c r="A407" s="34"/>
      <c r="B407" s="35"/>
      <c r="C407" s="246" t="s">
        <v>539</v>
      </c>
      <c r="D407" s="246" t="s">
        <v>396</v>
      </c>
      <c r="E407" s="247" t="s">
        <v>536</v>
      </c>
      <c r="F407" s="248" t="s">
        <v>537</v>
      </c>
      <c r="G407" s="249" t="s">
        <v>453</v>
      </c>
      <c r="H407" s="250">
        <v>30</v>
      </c>
      <c r="I407" s="251"/>
      <c r="J407" s="252">
        <f>ROUND(I407*H407,2)</f>
        <v>0</v>
      </c>
      <c r="K407" s="248" t="s">
        <v>186</v>
      </c>
      <c r="L407" s="253"/>
      <c r="M407" s="254" t="s">
        <v>1</v>
      </c>
      <c r="N407" s="255" t="s">
        <v>44</v>
      </c>
      <c r="O407" s="71"/>
      <c r="P407" s="194">
        <f>O407*H407</f>
        <v>0</v>
      </c>
      <c r="Q407" s="194">
        <v>2E-3</v>
      </c>
      <c r="R407" s="194">
        <f>Q407*H407</f>
        <v>0.06</v>
      </c>
      <c r="S407" s="194">
        <v>0</v>
      </c>
      <c r="T407" s="195">
        <f>S407*H407</f>
        <v>0</v>
      </c>
      <c r="U407" s="34"/>
      <c r="V407" s="34"/>
      <c r="W407" s="34"/>
      <c r="X407" s="34"/>
      <c r="Y407" s="34"/>
      <c r="Z407" s="34"/>
      <c r="AA407" s="34"/>
      <c r="AB407" s="34"/>
      <c r="AC407" s="34"/>
      <c r="AD407" s="34"/>
      <c r="AE407" s="34"/>
      <c r="AR407" s="196" t="s">
        <v>356</v>
      </c>
      <c r="AT407" s="196" t="s">
        <v>396</v>
      </c>
      <c r="AU407" s="196" t="s">
        <v>86</v>
      </c>
      <c r="AY407" s="17" t="s">
        <v>182</v>
      </c>
      <c r="BE407" s="197">
        <f>IF(N407="základní",J407,0)</f>
        <v>0</v>
      </c>
      <c r="BF407" s="197">
        <f>IF(N407="snížená",J407,0)</f>
        <v>0</v>
      </c>
      <c r="BG407" s="197">
        <f>IF(N407="zákl. přenesená",J407,0)</f>
        <v>0</v>
      </c>
      <c r="BH407" s="197">
        <f>IF(N407="sníž. přenesená",J407,0)</f>
        <v>0</v>
      </c>
      <c r="BI407" s="197">
        <f>IF(N407="nulová",J407,0)</f>
        <v>0</v>
      </c>
      <c r="BJ407" s="17" t="s">
        <v>86</v>
      </c>
      <c r="BK407" s="197">
        <f>ROUND(I407*H407,2)</f>
        <v>0</v>
      </c>
      <c r="BL407" s="17" t="s">
        <v>187</v>
      </c>
      <c r="BM407" s="196" t="s">
        <v>965</v>
      </c>
    </row>
    <row r="408" spans="1:65" s="2" customFormat="1" ht="19.5">
      <c r="A408" s="34"/>
      <c r="B408" s="35"/>
      <c r="C408" s="36"/>
      <c r="D408" s="198" t="s">
        <v>426</v>
      </c>
      <c r="E408" s="36"/>
      <c r="F408" s="199" t="s">
        <v>456</v>
      </c>
      <c r="G408" s="36"/>
      <c r="H408" s="36"/>
      <c r="I408" s="200"/>
      <c r="J408" s="36"/>
      <c r="K408" s="36"/>
      <c r="L408" s="39"/>
      <c r="M408" s="201"/>
      <c r="N408" s="202"/>
      <c r="O408" s="71"/>
      <c r="P408" s="71"/>
      <c r="Q408" s="71"/>
      <c r="R408" s="71"/>
      <c r="S408" s="71"/>
      <c r="T408" s="72"/>
      <c r="U408" s="34"/>
      <c r="V408" s="34"/>
      <c r="W408" s="34"/>
      <c r="X408" s="34"/>
      <c r="Y408" s="34"/>
      <c r="Z408" s="34"/>
      <c r="AA408" s="34"/>
      <c r="AB408" s="34"/>
      <c r="AC408" s="34"/>
      <c r="AD408" s="34"/>
      <c r="AE408" s="34"/>
      <c r="AT408" s="17" t="s">
        <v>426</v>
      </c>
      <c r="AU408" s="17" t="s">
        <v>86</v>
      </c>
    </row>
    <row r="409" spans="1:65" s="2" customFormat="1" ht="24.2" customHeight="1">
      <c r="A409" s="34"/>
      <c r="B409" s="35"/>
      <c r="C409" s="185" t="s">
        <v>543</v>
      </c>
      <c r="D409" s="185" t="s">
        <v>183</v>
      </c>
      <c r="E409" s="186" t="s">
        <v>540</v>
      </c>
      <c r="F409" s="187" t="s">
        <v>541</v>
      </c>
      <c r="G409" s="188" t="s">
        <v>453</v>
      </c>
      <c r="H409" s="189">
        <v>1</v>
      </c>
      <c r="I409" s="190"/>
      <c r="J409" s="191">
        <f>ROUND(I409*H409,2)</f>
        <v>0</v>
      </c>
      <c r="K409" s="187" t="s">
        <v>186</v>
      </c>
      <c r="L409" s="39"/>
      <c r="M409" s="192" t="s">
        <v>1</v>
      </c>
      <c r="N409" s="193" t="s">
        <v>44</v>
      </c>
      <c r="O409" s="71"/>
      <c r="P409" s="194">
        <f>O409*H409</f>
        <v>0</v>
      </c>
      <c r="Q409" s="194">
        <v>3.9269999999999999E-2</v>
      </c>
      <c r="R409" s="194">
        <f>Q409*H409</f>
        <v>3.9269999999999999E-2</v>
      </c>
      <c r="S409" s="194">
        <v>0</v>
      </c>
      <c r="T409" s="195">
        <f>S409*H409</f>
        <v>0</v>
      </c>
      <c r="U409" s="34"/>
      <c r="V409" s="34"/>
      <c r="W409" s="34"/>
      <c r="X409" s="34"/>
      <c r="Y409" s="34"/>
      <c r="Z409" s="34"/>
      <c r="AA409" s="34"/>
      <c r="AB409" s="34"/>
      <c r="AC409" s="34"/>
      <c r="AD409" s="34"/>
      <c r="AE409" s="34"/>
      <c r="AR409" s="196" t="s">
        <v>187</v>
      </c>
      <c r="AT409" s="196" t="s">
        <v>183</v>
      </c>
      <c r="AU409" s="196" t="s">
        <v>86</v>
      </c>
      <c r="AY409" s="17" t="s">
        <v>182</v>
      </c>
      <c r="BE409" s="197">
        <f>IF(N409="základní",J409,0)</f>
        <v>0</v>
      </c>
      <c r="BF409" s="197">
        <f>IF(N409="snížená",J409,0)</f>
        <v>0</v>
      </c>
      <c r="BG409" s="197">
        <f>IF(N409="zákl. přenesená",J409,0)</f>
        <v>0</v>
      </c>
      <c r="BH409" s="197">
        <f>IF(N409="sníž. přenesená",J409,0)</f>
        <v>0</v>
      </c>
      <c r="BI409" s="197">
        <f>IF(N409="nulová",J409,0)</f>
        <v>0</v>
      </c>
      <c r="BJ409" s="17" t="s">
        <v>86</v>
      </c>
      <c r="BK409" s="197">
        <f>ROUND(I409*H409,2)</f>
        <v>0</v>
      </c>
      <c r="BL409" s="17" t="s">
        <v>187</v>
      </c>
      <c r="BM409" s="196" t="s">
        <v>966</v>
      </c>
    </row>
    <row r="410" spans="1:65" s="2" customFormat="1" ht="39">
      <c r="A410" s="34"/>
      <c r="B410" s="35"/>
      <c r="C410" s="36"/>
      <c r="D410" s="198" t="s">
        <v>189</v>
      </c>
      <c r="E410" s="36"/>
      <c r="F410" s="199" t="s">
        <v>510</v>
      </c>
      <c r="G410" s="36"/>
      <c r="H410" s="36"/>
      <c r="I410" s="200"/>
      <c r="J410" s="36"/>
      <c r="K410" s="36"/>
      <c r="L410" s="39"/>
      <c r="M410" s="201"/>
      <c r="N410" s="202"/>
      <c r="O410" s="71"/>
      <c r="P410" s="71"/>
      <c r="Q410" s="71"/>
      <c r="R410" s="71"/>
      <c r="S410" s="71"/>
      <c r="T410" s="72"/>
      <c r="U410" s="34"/>
      <c r="V410" s="34"/>
      <c r="W410" s="34"/>
      <c r="X410" s="34"/>
      <c r="Y410" s="34"/>
      <c r="Z410" s="34"/>
      <c r="AA410" s="34"/>
      <c r="AB410" s="34"/>
      <c r="AC410" s="34"/>
      <c r="AD410" s="34"/>
      <c r="AE410" s="34"/>
      <c r="AT410" s="17" t="s">
        <v>189</v>
      </c>
      <c r="AU410" s="17" t="s">
        <v>86</v>
      </c>
    </row>
    <row r="411" spans="1:65" s="2" customFormat="1" ht="19.5">
      <c r="A411" s="34"/>
      <c r="B411" s="35"/>
      <c r="C411" s="36"/>
      <c r="D411" s="198" t="s">
        <v>426</v>
      </c>
      <c r="E411" s="36"/>
      <c r="F411" s="199" t="s">
        <v>456</v>
      </c>
      <c r="G411" s="36"/>
      <c r="H411" s="36"/>
      <c r="I411" s="200"/>
      <c r="J411" s="36"/>
      <c r="K411" s="36"/>
      <c r="L411" s="39"/>
      <c r="M411" s="201"/>
      <c r="N411" s="202"/>
      <c r="O411" s="71"/>
      <c r="P411" s="71"/>
      <c r="Q411" s="71"/>
      <c r="R411" s="71"/>
      <c r="S411" s="71"/>
      <c r="T411" s="72"/>
      <c r="U411" s="34"/>
      <c r="V411" s="34"/>
      <c r="W411" s="34"/>
      <c r="X411" s="34"/>
      <c r="Y411" s="34"/>
      <c r="Z411" s="34"/>
      <c r="AA411" s="34"/>
      <c r="AB411" s="34"/>
      <c r="AC411" s="34"/>
      <c r="AD411" s="34"/>
      <c r="AE411" s="34"/>
      <c r="AT411" s="17" t="s">
        <v>426</v>
      </c>
      <c r="AU411" s="17" t="s">
        <v>86</v>
      </c>
    </row>
    <row r="412" spans="1:65" s="2" customFormat="1" ht="24.2" customHeight="1">
      <c r="A412" s="34"/>
      <c r="B412" s="35"/>
      <c r="C412" s="246" t="s">
        <v>547</v>
      </c>
      <c r="D412" s="246" t="s">
        <v>396</v>
      </c>
      <c r="E412" s="247" t="s">
        <v>544</v>
      </c>
      <c r="F412" s="248" t="s">
        <v>545</v>
      </c>
      <c r="G412" s="249" t="s">
        <v>453</v>
      </c>
      <c r="H412" s="250">
        <v>1</v>
      </c>
      <c r="I412" s="251"/>
      <c r="J412" s="252">
        <f>ROUND(I412*H412,2)</f>
        <v>0</v>
      </c>
      <c r="K412" s="248" t="s">
        <v>186</v>
      </c>
      <c r="L412" s="253"/>
      <c r="M412" s="254" t="s">
        <v>1</v>
      </c>
      <c r="N412" s="255" t="s">
        <v>44</v>
      </c>
      <c r="O412" s="71"/>
      <c r="P412" s="194">
        <f>O412*H412</f>
        <v>0</v>
      </c>
      <c r="Q412" s="194">
        <v>0.44900000000000001</v>
      </c>
      <c r="R412" s="194">
        <f>Q412*H412</f>
        <v>0.44900000000000001</v>
      </c>
      <c r="S412" s="194">
        <v>0</v>
      </c>
      <c r="T412" s="195">
        <f>S412*H412</f>
        <v>0</v>
      </c>
      <c r="U412" s="34"/>
      <c r="V412" s="34"/>
      <c r="W412" s="34"/>
      <c r="X412" s="34"/>
      <c r="Y412" s="34"/>
      <c r="Z412" s="34"/>
      <c r="AA412" s="34"/>
      <c r="AB412" s="34"/>
      <c r="AC412" s="34"/>
      <c r="AD412" s="34"/>
      <c r="AE412" s="34"/>
      <c r="AR412" s="196" t="s">
        <v>356</v>
      </c>
      <c r="AT412" s="196" t="s">
        <v>396</v>
      </c>
      <c r="AU412" s="196" t="s">
        <v>86</v>
      </c>
      <c r="AY412" s="17" t="s">
        <v>182</v>
      </c>
      <c r="BE412" s="197">
        <f>IF(N412="základní",J412,0)</f>
        <v>0</v>
      </c>
      <c r="BF412" s="197">
        <f>IF(N412="snížená",J412,0)</f>
        <v>0</v>
      </c>
      <c r="BG412" s="197">
        <f>IF(N412="zákl. přenesená",J412,0)</f>
        <v>0</v>
      </c>
      <c r="BH412" s="197">
        <f>IF(N412="sníž. přenesená",J412,0)</f>
        <v>0</v>
      </c>
      <c r="BI412" s="197">
        <f>IF(N412="nulová",J412,0)</f>
        <v>0</v>
      </c>
      <c r="BJ412" s="17" t="s">
        <v>86</v>
      </c>
      <c r="BK412" s="197">
        <f>ROUND(I412*H412,2)</f>
        <v>0</v>
      </c>
      <c r="BL412" s="17" t="s">
        <v>187</v>
      </c>
      <c r="BM412" s="196" t="s">
        <v>967</v>
      </c>
    </row>
    <row r="413" spans="1:65" s="2" customFormat="1" ht="19.5">
      <c r="A413" s="34"/>
      <c r="B413" s="35"/>
      <c r="C413" s="36"/>
      <c r="D413" s="198" t="s">
        <v>426</v>
      </c>
      <c r="E413" s="36"/>
      <c r="F413" s="199" t="s">
        <v>456</v>
      </c>
      <c r="G413" s="36"/>
      <c r="H413" s="36"/>
      <c r="I413" s="200"/>
      <c r="J413" s="36"/>
      <c r="K413" s="36"/>
      <c r="L413" s="39"/>
      <c r="M413" s="201"/>
      <c r="N413" s="202"/>
      <c r="O413" s="71"/>
      <c r="P413" s="71"/>
      <c r="Q413" s="71"/>
      <c r="R413" s="71"/>
      <c r="S413" s="71"/>
      <c r="T413" s="72"/>
      <c r="U413" s="34"/>
      <c r="V413" s="34"/>
      <c r="W413" s="34"/>
      <c r="X413" s="34"/>
      <c r="Y413" s="34"/>
      <c r="Z413" s="34"/>
      <c r="AA413" s="34"/>
      <c r="AB413" s="34"/>
      <c r="AC413" s="34"/>
      <c r="AD413" s="34"/>
      <c r="AE413" s="34"/>
      <c r="AT413" s="17" t="s">
        <v>426</v>
      </c>
      <c r="AU413" s="17" t="s">
        <v>86</v>
      </c>
    </row>
    <row r="414" spans="1:65" s="2" customFormat="1" ht="24.2" customHeight="1">
      <c r="A414" s="34"/>
      <c r="B414" s="35"/>
      <c r="C414" s="185" t="s">
        <v>106</v>
      </c>
      <c r="D414" s="185" t="s">
        <v>183</v>
      </c>
      <c r="E414" s="186" t="s">
        <v>968</v>
      </c>
      <c r="F414" s="187" t="s">
        <v>969</v>
      </c>
      <c r="G414" s="188" t="s">
        <v>453</v>
      </c>
      <c r="H414" s="189">
        <v>21</v>
      </c>
      <c r="I414" s="190"/>
      <c r="J414" s="191">
        <f>ROUND(I414*H414,2)</f>
        <v>0</v>
      </c>
      <c r="K414" s="187" t="s">
        <v>186</v>
      </c>
      <c r="L414" s="39"/>
      <c r="M414" s="192" t="s">
        <v>1</v>
      </c>
      <c r="N414" s="193" t="s">
        <v>44</v>
      </c>
      <c r="O414" s="71"/>
      <c r="P414" s="194">
        <f>O414*H414</f>
        <v>0</v>
      </c>
      <c r="Q414" s="194">
        <v>0.21734000000000001</v>
      </c>
      <c r="R414" s="194">
        <f>Q414*H414</f>
        <v>4.5641400000000001</v>
      </c>
      <c r="S414" s="194">
        <v>0</v>
      </c>
      <c r="T414" s="195">
        <f>S414*H414</f>
        <v>0</v>
      </c>
      <c r="U414" s="34"/>
      <c r="V414" s="34"/>
      <c r="W414" s="34"/>
      <c r="X414" s="34"/>
      <c r="Y414" s="34"/>
      <c r="Z414" s="34"/>
      <c r="AA414" s="34"/>
      <c r="AB414" s="34"/>
      <c r="AC414" s="34"/>
      <c r="AD414" s="34"/>
      <c r="AE414" s="34"/>
      <c r="AR414" s="196" t="s">
        <v>187</v>
      </c>
      <c r="AT414" s="196" t="s">
        <v>183</v>
      </c>
      <c r="AU414" s="196" t="s">
        <v>86</v>
      </c>
      <c r="AY414" s="17" t="s">
        <v>182</v>
      </c>
      <c r="BE414" s="197">
        <f>IF(N414="základní",J414,0)</f>
        <v>0</v>
      </c>
      <c r="BF414" s="197">
        <f>IF(N414="snížená",J414,0)</f>
        <v>0</v>
      </c>
      <c r="BG414" s="197">
        <f>IF(N414="zákl. přenesená",J414,0)</f>
        <v>0</v>
      </c>
      <c r="BH414" s="197">
        <f>IF(N414="sníž. přenesená",J414,0)</f>
        <v>0</v>
      </c>
      <c r="BI414" s="197">
        <f>IF(N414="nulová",J414,0)</f>
        <v>0</v>
      </c>
      <c r="BJ414" s="17" t="s">
        <v>86</v>
      </c>
      <c r="BK414" s="197">
        <f>ROUND(I414*H414,2)</f>
        <v>0</v>
      </c>
      <c r="BL414" s="17" t="s">
        <v>187</v>
      </c>
      <c r="BM414" s="196" t="s">
        <v>970</v>
      </c>
    </row>
    <row r="415" spans="1:65" s="2" customFormat="1" ht="156">
      <c r="A415" s="34"/>
      <c r="B415" s="35"/>
      <c r="C415" s="36"/>
      <c r="D415" s="198" t="s">
        <v>189</v>
      </c>
      <c r="E415" s="36"/>
      <c r="F415" s="199" t="s">
        <v>971</v>
      </c>
      <c r="G415" s="36"/>
      <c r="H415" s="36"/>
      <c r="I415" s="200"/>
      <c r="J415" s="36"/>
      <c r="K415" s="36"/>
      <c r="L415" s="39"/>
      <c r="M415" s="201"/>
      <c r="N415" s="202"/>
      <c r="O415" s="71"/>
      <c r="P415" s="71"/>
      <c r="Q415" s="71"/>
      <c r="R415" s="71"/>
      <c r="S415" s="71"/>
      <c r="T415" s="72"/>
      <c r="U415" s="34"/>
      <c r="V415" s="34"/>
      <c r="W415" s="34"/>
      <c r="X415" s="34"/>
      <c r="Y415" s="34"/>
      <c r="Z415" s="34"/>
      <c r="AA415" s="34"/>
      <c r="AB415" s="34"/>
      <c r="AC415" s="34"/>
      <c r="AD415" s="34"/>
      <c r="AE415" s="34"/>
      <c r="AT415" s="17" t="s">
        <v>189</v>
      </c>
      <c r="AU415" s="17" t="s">
        <v>86</v>
      </c>
    </row>
    <row r="416" spans="1:65" s="2" customFormat="1" ht="19.5">
      <c r="A416" s="34"/>
      <c r="B416" s="35"/>
      <c r="C416" s="36"/>
      <c r="D416" s="198" t="s">
        <v>426</v>
      </c>
      <c r="E416" s="36"/>
      <c r="F416" s="199" t="s">
        <v>456</v>
      </c>
      <c r="G416" s="36"/>
      <c r="H416" s="36"/>
      <c r="I416" s="200"/>
      <c r="J416" s="36"/>
      <c r="K416" s="36"/>
      <c r="L416" s="39"/>
      <c r="M416" s="201"/>
      <c r="N416" s="202"/>
      <c r="O416" s="71"/>
      <c r="P416" s="71"/>
      <c r="Q416" s="71"/>
      <c r="R416" s="71"/>
      <c r="S416" s="71"/>
      <c r="T416" s="72"/>
      <c r="U416" s="34"/>
      <c r="V416" s="34"/>
      <c r="W416" s="34"/>
      <c r="X416" s="34"/>
      <c r="Y416" s="34"/>
      <c r="Z416" s="34"/>
      <c r="AA416" s="34"/>
      <c r="AB416" s="34"/>
      <c r="AC416" s="34"/>
      <c r="AD416" s="34"/>
      <c r="AE416" s="34"/>
      <c r="AT416" s="17" t="s">
        <v>426</v>
      </c>
      <c r="AU416" s="17" t="s">
        <v>86</v>
      </c>
    </row>
    <row r="417" spans="1:65" s="2" customFormat="1" ht="24.2" customHeight="1">
      <c r="A417" s="34"/>
      <c r="B417" s="35"/>
      <c r="C417" s="246" t="s">
        <v>109</v>
      </c>
      <c r="D417" s="246" t="s">
        <v>396</v>
      </c>
      <c r="E417" s="247" t="s">
        <v>972</v>
      </c>
      <c r="F417" s="248" t="s">
        <v>973</v>
      </c>
      <c r="G417" s="249" t="s">
        <v>453</v>
      </c>
      <c r="H417" s="250">
        <v>21</v>
      </c>
      <c r="I417" s="251"/>
      <c r="J417" s="252">
        <f>ROUND(I417*H417,2)</f>
        <v>0</v>
      </c>
      <c r="K417" s="248" t="s">
        <v>186</v>
      </c>
      <c r="L417" s="253"/>
      <c r="M417" s="254" t="s">
        <v>1</v>
      </c>
      <c r="N417" s="255" t="s">
        <v>44</v>
      </c>
      <c r="O417" s="71"/>
      <c r="P417" s="194">
        <f>O417*H417</f>
        <v>0</v>
      </c>
      <c r="Q417" s="194">
        <v>0.16500000000000001</v>
      </c>
      <c r="R417" s="194">
        <f>Q417*H417</f>
        <v>3.4650000000000003</v>
      </c>
      <c r="S417" s="194">
        <v>0</v>
      </c>
      <c r="T417" s="195">
        <f>S417*H417</f>
        <v>0</v>
      </c>
      <c r="U417" s="34"/>
      <c r="V417" s="34"/>
      <c r="W417" s="34"/>
      <c r="X417" s="34"/>
      <c r="Y417" s="34"/>
      <c r="Z417" s="34"/>
      <c r="AA417" s="34"/>
      <c r="AB417" s="34"/>
      <c r="AC417" s="34"/>
      <c r="AD417" s="34"/>
      <c r="AE417" s="34"/>
      <c r="AR417" s="196" t="s">
        <v>356</v>
      </c>
      <c r="AT417" s="196" t="s">
        <v>396</v>
      </c>
      <c r="AU417" s="196" t="s">
        <v>86</v>
      </c>
      <c r="AY417" s="17" t="s">
        <v>182</v>
      </c>
      <c r="BE417" s="197">
        <f>IF(N417="základní",J417,0)</f>
        <v>0</v>
      </c>
      <c r="BF417" s="197">
        <f>IF(N417="snížená",J417,0)</f>
        <v>0</v>
      </c>
      <c r="BG417" s="197">
        <f>IF(N417="zákl. přenesená",J417,0)</f>
        <v>0</v>
      </c>
      <c r="BH417" s="197">
        <f>IF(N417="sníž. přenesená",J417,0)</f>
        <v>0</v>
      </c>
      <c r="BI417" s="197">
        <f>IF(N417="nulová",J417,0)</f>
        <v>0</v>
      </c>
      <c r="BJ417" s="17" t="s">
        <v>86</v>
      </c>
      <c r="BK417" s="197">
        <f>ROUND(I417*H417,2)</f>
        <v>0</v>
      </c>
      <c r="BL417" s="17" t="s">
        <v>187</v>
      </c>
      <c r="BM417" s="196" t="s">
        <v>974</v>
      </c>
    </row>
    <row r="418" spans="1:65" s="2" customFormat="1" ht="19.5">
      <c r="A418" s="34"/>
      <c r="B418" s="35"/>
      <c r="C418" s="36"/>
      <c r="D418" s="198" t="s">
        <v>426</v>
      </c>
      <c r="E418" s="36"/>
      <c r="F418" s="199" t="s">
        <v>456</v>
      </c>
      <c r="G418" s="36"/>
      <c r="H418" s="36"/>
      <c r="I418" s="200"/>
      <c r="J418" s="36"/>
      <c r="K418" s="36"/>
      <c r="L418" s="39"/>
      <c r="M418" s="201"/>
      <c r="N418" s="202"/>
      <c r="O418" s="71"/>
      <c r="P418" s="71"/>
      <c r="Q418" s="71"/>
      <c r="R418" s="71"/>
      <c r="S418" s="71"/>
      <c r="T418" s="72"/>
      <c r="U418" s="34"/>
      <c r="V418" s="34"/>
      <c r="W418" s="34"/>
      <c r="X418" s="34"/>
      <c r="Y418" s="34"/>
      <c r="Z418" s="34"/>
      <c r="AA418" s="34"/>
      <c r="AB418" s="34"/>
      <c r="AC418" s="34"/>
      <c r="AD418" s="34"/>
      <c r="AE418" s="34"/>
      <c r="AT418" s="17" t="s">
        <v>426</v>
      </c>
      <c r="AU418" s="17" t="s">
        <v>86</v>
      </c>
    </row>
    <row r="419" spans="1:65" s="2" customFormat="1" ht="14.45" customHeight="1">
      <c r="A419" s="34"/>
      <c r="B419" s="35"/>
      <c r="C419" s="185" t="s">
        <v>560</v>
      </c>
      <c r="D419" s="185" t="s">
        <v>183</v>
      </c>
      <c r="E419" s="186" t="s">
        <v>975</v>
      </c>
      <c r="F419" s="187" t="s">
        <v>976</v>
      </c>
      <c r="G419" s="188" t="s">
        <v>423</v>
      </c>
      <c r="H419" s="189">
        <v>700</v>
      </c>
      <c r="I419" s="190"/>
      <c r="J419" s="191">
        <f>ROUND(I419*H419,2)</f>
        <v>0</v>
      </c>
      <c r="K419" s="187" t="s">
        <v>186</v>
      </c>
      <c r="L419" s="39"/>
      <c r="M419" s="192" t="s">
        <v>1</v>
      </c>
      <c r="N419" s="193" t="s">
        <v>44</v>
      </c>
      <c r="O419" s="71"/>
      <c r="P419" s="194">
        <f>O419*H419</f>
        <v>0</v>
      </c>
      <c r="Q419" s="194">
        <v>9.0000000000000006E-5</v>
      </c>
      <c r="R419" s="194">
        <f>Q419*H419</f>
        <v>6.3E-2</v>
      </c>
      <c r="S419" s="194">
        <v>0</v>
      </c>
      <c r="T419" s="195">
        <f>S419*H419</f>
        <v>0</v>
      </c>
      <c r="U419" s="34"/>
      <c r="V419" s="34"/>
      <c r="W419" s="34"/>
      <c r="X419" s="34"/>
      <c r="Y419" s="34"/>
      <c r="Z419" s="34"/>
      <c r="AA419" s="34"/>
      <c r="AB419" s="34"/>
      <c r="AC419" s="34"/>
      <c r="AD419" s="34"/>
      <c r="AE419" s="34"/>
      <c r="AR419" s="196" t="s">
        <v>187</v>
      </c>
      <c r="AT419" s="196" t="s">
        <v>183</v>
      </c>
      <c r="AU419" s="196" t="s">
        <v>86</v>
      </c>
      <c r="AY419" s="17" t="s">
        <v>182</v>
      </c>
      <c r="BE419" s="197">
        <f>IF(N419="základní",J419,0)</f>
        <v>0</v>
      </c>
      <c r="BF419" s="197">
        <f>IF(N419="snížená",J419,0)</f>
        <v>0</v>
      </c>
      <c r="BG419" s="197">
        <f>IF(N419="zákl. přenesená",J419,0)</f>
        <v>0</v>
      </c>
      <c r="BH419" s="197">
        <f>IF(N419="sníž. přenesená",J419,0)</f>
        <v>0</v>
      </c>
      <c r="BI419" s="197">
        <f>IF(N419="nulová",J419,0)</f>
        <v>0</v>
      </c>
      <c r="BJ419" s="17" t="s">
        <v>86</v>
      </c>
      <c r="BK419" s="197">
        <f>ROUND(I419*H419,2)</f>
        <v>0</v>
      </c>
      <c r="BL419" s="17" t="s">
        <v>187</v>
      </c>
      <c r="BM419" s="196" t="s">
        <v>977</v>
      </c>
    </row>
    <row r="420" spans="1:65" s="11" customFormat="1" ht="25.9" customHeight="1">
      <c r="B420" s="171"/>
      <c r="C420" s="172"/>
      <c r="D420" s="173" t="s">
        <v>78</v>
      </c>
      <c r="E420" s="174" t="s">
        <v>363</v>
      </c>
      <c r="F420" s="174" t="s">
        <v>978</v>
      </c>
      <c r="G420" s="172"/>
      <c r="H420" s="172"/>
      <c r="I420" s="175"/>
      <c r="J420" s="176">
        <f>BK420</f>
        <v>0</v>
      </c>
      <c r="K420" s="172"/>
      <c r="L420" s="177"/>
      <c r="M420" s="178"/>
      <c r="N420" s="179"/>
      <c r="O420" s="179"/>
      <c r="P420" s="180">
        <f>SUM(P421:P425)</f>
        <v>0</v>
      </c>
      <c r="Q420" s="179"/>
      <c r="R420" s="180">
        <f>SUM(R421:R425)</f>
        <v>8.43E-3</v>
      </c>
      <c r="S420" s="179"/>
      <c r="T420" s="181">
        <f>SUM(T421:T425)</f>
        <v>0.78500000000000003</v>
      </c>
      <c r="AR420" s="182" t="s">
        <v>86</v>
      </c>
      <c r="AT420" s="183" t="s">
        <v>78</v>
      </c>
      <c r="AU420" s="183" t="s">
        <v>79</v>
      </c>
      <c r="AY420" s="182" t="s">
        <v>182</v>
      </c>
      <c r="BK420" s="184">
        <f>SUM(BK421:BK425)</f>
        <v>0</v>
      </c>
    </row>
    <row r="421" spans="1:65" s="2" customFormat="1" ht="24.2" customHeight="1">
      <c r="A421" s="34"/>
      <c r="B421" s="35"/>
      <c r="C421" s="185" t="s">
        <v>567</v>
      </c>
      <c r="D421" s="185" t="s">
        <v>183</v>
      </c>
      <c r="E421" s="186" t="s">
        <v>979</v>
      </c>
      <c r="F421" s="187" t="s">
        <v>980</v>
      </c>
      <c r="G421" s="188" t="s">
        <v>423</v>
      </c>
      <c r="H421" s="189">
        <v>1400</v>
      </c>
      <c r="I421" s="190"/>
      <c r="J421" s="191">
        <f>ROUND(I421*H421,2)</f>
        <v>0</v>
      </c>
      <c r="K421" s="187" t="s">
        <v>186</v>
      </c>
      <c r="L421" s="39"/>
      <c r="M421" s="192" t="s">
        <v>1</v>
      </c>
      <c r="N421" s="193" t="s">
        <v>44</v>
      </c>
      <c r="O421" s="71"/>
      <c r="P421" s="194">
        <f>O421*H421</f>
        <v>0</v>
      </c>
      <c r="Q421" s="194">
        <v>0</v>
      </c>
      <c r="R421" s="194">
        <f>Q421*H421</f>
        <v>0</v>
      </c>
      <c r="S421" s="194">
        <v>0</v>
      </c>
      <c r="T421" s="195">
        <f>S421*H421</f>
        <v>0</v>
      </c>
      <c r="U421" s="34"/>
      <c r="V421" s="34"/>
      <c r="W421" s="34"/>
      <c r="X421" s="34"/>
      <c r="Y421" s="34"/>
      <c r="Z421" s="34"/>
      <c r="AA421" s="34"/>
      <c r="AB421" s="34"/>
      <c r="AC421" s="34"/>
      <c r="AD421" s="34"/>
      <c r="AE421" s="34"/>
      <c r="AR421" s="196" t="s">
        <v>187</v>
      </c>
      <c r="AT421" s="196" t="s">
        <v>183</v>
      </c>
      <c r="AU421" s="196" t="s">
        <v>86</v>
      </c>
      <c r="AY421" s="17" t="s">
        <v>182</v>
      </c>
      <c r="BE421" s="197">
        <f>IF(N421="základní",J421,0)</f>
        <v>0</v>
      </c>
      <c r="BF421" s="197">
        <f>IF(N421="snížená",J421,0)</f>
        <v>0</v>
      </c>
      <c r="BG421" s="197">
        <f>IF(N421="zákl. přenesená",J421,0)</f>
        <v>0</v>
      </c>
      <c r="BH421" s="197">
        <f>IF(N421="sníž. přenesená",J421,0)</f>
        <v>0</v>
      </c>
      <c r="BI421" s="197">
        <f>IF(N421="nulová",J421,0)</f>
        <v>0</v>
      </c>
      <c r="BJ421" s="17" t="s">
        <v>86</v>
      </c>
      <c r="BK421" s="197">
        <f>ROUND(I421*H421,2)</f>
        <v>0</v>
      </c>
      <c r="BL421" s="17" t="s">
        <v>187</v>
      </c>
      <c r="BM421" s="196" t="s">
        <v>981</v>
      </c>
    </row>
    <row r="422" spans="1:65" s="2" customFormat="1" ht="19.5">
      <c r="A422" s="34"/>
      <c r="B422" s="35"/>
      <c r="C422" s="36"/>
      <c r="D422" s="198" t="s">
        <v>189</v>
      </c>
      <c r="E422" s="36"/>
      <c r="F422" s="199" t="s">
        <v>982</v>
      </c>
      <c r="G422" s="36"/>
      <c r="H422" s="36"/>
      <c r="I422" s="200"/>
      <c r="J422" s="36"/>
      <c r="K422" s="36"/>
      <c r="L422" s="39"/>
      <c r="M422" s="201"/>
      <c r="N422" s="202"/>
      <c r="O422" s="71"/>
      <c r="P422" s="71"/>
      <c r="Q422" s="71"/>
      <c r="R422" s="71"/>
      <c r="S422" s="71"/>
      <c r="T422" s="72"/>
      <c r="U422" s="34"/>
      <c r="V422" s="34"/>
      <c r="W422" s="34"/>
      <c r="X422" s="34"/>
      <c r="Y422" s="34"/>
      <c r="Z422" s="34"/>
      <c r="AA422" s="34"/>
      <c r="AB422" s="34"/>
      <c r="AC422" s="34"/>
      <c r="AD422" s="34"/>
      <c r="AE422" s="34"/>
      <c r="AT422" s="17" t="s">
        <v>189</v>
      </c>
      <c r="AU422" s="17" t="s">
        <v>86</v>
      </c>
    </row>
    <row r="423" spans="1:65" s="13" customFormat="1" ht="11.25">
      <c r="B423" s="213"/>
      <c r="C423" s="214"/>
      <c r="D423" s="198" t="s">
        <v>191</v>
      </c>
      <c r="E423" s="215" t="s">
        <v>1</v>
      </c>
      <c r="F423" s="216" t="s">
        <v>983</v>
      </c>
      <c r="G423" s="214"/>
      <c r="H423" s="217">
        <v>1400</v>
      </c>
      <c r="I423" s="218"/>
      <c r="J423" s="214"/>
      <c r="K423" s="214"/>
      <c r="L423" s="219"/>
      <c r="M423" s="220"/>
      <c r="N423" s="221"/>
      <c r="O423" s="221"/>
      <c r="P423" s="221"/>
      <c r="Q423" s="221"/>
      <c r="R423" s="221"/>
      <c r="S423" s="221"/>
      <c r="T423" s="222"/>
      <c r="AT423" s="223" t="s">
        <v>191</v>
      </c>
      <c r="AU423" s="223" t="s">
        <v>86</v>
      </c>
      <c r="AV423" s="13" t="s">
        <v>88</v>
      </c>
      <c r="AW423" s="13" t="s">
        <v>33</v>
      </c>
      <c r="AX423" s="13" t="s">
        <v>86</v>
      </c>
      <c r="AY423" s="223" t="s">
        <v>182</v>
      </c>
    </row>
    <row r="424" spans="1:65" s="2" customFormat="1" ht="37.9" customHeight="1">
      <c r="A424" s="34"/>
      <c r="B424" s="35"/>
      <c r="C424" s="185" t="s">
        <v>984</v>
      </c>
      <c r="D424" s="185" t="s">
        <v>183</v>
      </c>
      <c r="E424" s="186" t="s">
        <v>985</v>
      </c>
      <c r="F424" s="187" t="s">
        <v>986</v>
      </c>
      <c r="G424" s="188" t="s">
        <v>423</v>
      </c>
      <c r="H424" s="189">
        <v>1</v>
      </c>
      <c r="I424" s="190"/>
      <c r="J424" s="191">
        <f>ROUND(I424*H424,2)</f>
        <v>0</v>
      </c>
      <c r="K424" s="187" t="s">
        <v>186</v>
      </c>
      <c r="L424" s="39"/>
      <c r="M424" s="192" t="s">
        <v>1</v>
      </c>
      <c r="N424" s="193" t="s">
        <v>44</v>
      </c>
      <c r="O424" s="71"/>
      <c r="P424" s="194">
        <f>O424*H424</f>
        <v>0</v>
      </c>
      <c r="Q424" s="194">
        <v>8.43E-3</v>
      </c>
      <c r="R424" s="194">
        <f>Q424*H424</f>
        <v>8.43E-3</v>
      </c>
      <c r="S424" s="194">
        <v>0.78500000000000003</v>
      </c>
      <c r="T424" s="195">
        <f>S424*H424</f>
        <v>0.78500000000000003</v>
      </c>
      <c r="U424" s="34"/>
      <c r="V424" s="34"/>
      <c r="W424" s="34"/>
      <c r="X424" s="34"/>
      <c r="Y424" s="34"/>
      <c r="Z424" s="34"/>
      <c r="AA424" s="34"/>
      <c r="AB424" s="34"/>
      <c r="AC424" s="34"/>
      <c r="AD424" s="34"/>
      <c r="AE424" s="34"/>
      <c r="AR424" s="196" t="s">
        <v>187</v>
      </c>
      <c r="AT424" s="196" t="s">
        <v>183</v>
      </c>
      <c r="AU424" s="196" t="s">
        <v>86</v>
      </c>
      <c r="AY424" s="17" t="s">
        <v>182</v>
      </c>
      <c r="BE424" s="197">
        <f>IF(N424="základní",J424,0)</f>
        <v>0</v>
      </c>
      <c r="BF424" s="197">
        <f>IF(N424="snížená",J424,0)</f>
        <v>0</v>
      </c>
      <c r="BG424" s="197">
        <f>IF(N424="zákl. přenesená",J424,0)</f>
        <v>0</v>
      </c>
      <c r="BH424" s="197">
        <f>IF(N424="sníž. přenesená",J424,0)</f>
        <v>0</v>
      </c>
      <c r="BI424" s="197">
        <f>IF(N424="nulová",J424,0)</f>
        <v>0</v>
      </c>
      <c r="BJ424" s="17" t="s">
        <v>86</v>
      </c>
      <c r="BK424" s="197">
        <f>ROUND(I424*H424,2)</f>
        <v>0</v>
      </c>
      <c r="BL424" s="17" t="s">
        <v>187</v>
      </c>
      <c r="BM424" s="196" t="s">
        <v>987</v>
      </c>
    </row>
    <row r="425" spans="1:65" s="2" customFormat="1" ht="48.75">
      <c r="A425" s="34"/>
      <c r="B425" s="35"/>
      <c r="C425" s="36"/>
      <c r="D425" s="198" t="s">
        <v>189</v>
      </c>
      <c r="E425" s="36"/>
      <c r="F425" s="199" t="s">
        <v>988</v>
      </c>
      <c r="G425" s="36"/>
      <c r="H425" s="36"/>
      <c r="I425" s="200"/>
      <c r="J425" s="36"/>
      <c r="K425" s="36"/>
      <c r="L425" s="39"/>
      <c r="M425" s="201"/>
      <c r="N425" s="202"/>
      <c r="O425" s="71"/>
      <c r="P425" s="71"/>
      <c r="Q425" s="71"/>
      <c r="R425" s="71"/>
      <c r="S425" s="71"/>
      <c r="T425" s="72"/>
      <c r="U425" s="34"/>
      <c r="V425" s="34"/>
      <c r="W425" s="34"/>
      <c r="X425" s="34"/>
      <c r="Y425" s="34"/>
      <c r="Z425" s="34"/>
      <c r="AA425" s="34"/>
      <c r="AB425" s="34"/>
      <c r="AC425" s="34"/>
      <c r="AD425" s="34"/>
      <c r="AE425" s="34"/>
      <c r="AT425" s="17" t="s">
        <v>189</v>
      </c>
      <c r="AU425" s="17" t="s">
        <v>86</v>
      </c>
    </row>
    <row r="426" spans="1:65" s="11" customFormat="1" ht="25.9" customHeight="1">
      <c r="B426" s="171"/>
      <c r="C426" s="172"/>
      <c r="D426" s="173" t="s">
        <v>78</v>
      </c>
      <c r="E426" s="174" t="s">
        <v>626</v>
      </c>
      <c r="F426" s="174" t="s">
        <v>627</v>
      </c>
      <c r="G426" s="172"/>
      <c r="H426" s="172"/>
      <c r="I426" s="175"/>
      <c r="J426" s="176">
        <f>BK426</f>
        <v>0</v>
      </c>
      <c r="K426" s="172"/>
      <c r="L426" s="177"/>
      <c r="M426" s="178"/>
      <c r="N426" s="179"/>
      <c r="O426" s="179"/>
      <c r="P426" s="180">
        <f>SUM(P427:P437)</f>
        <v>0</v>
      </c>
      <c r="Q426" s="179"/>
      <c r="R426" s="180">
        <f>SUM(R427:R437)</f>
        <v>0</v>
      </c>
      <c r="S426" s="179"/>
      <c r="T426" s="181">
        <f>SUM(T427:T437)</f>
        <v>0</v>
      </c>
      <c r="AR426" s="182" t="s">
        <v>86</v>
      </c>
      <c r="AT426" s="183" t="s">
        <v>78</v>
      </c>
      <c r="AU426" s="183" t="s">
        <v>79</v>
      </c>
      <c r="AY426" s="182" t="s">
        <v>182</v>
      </c>
      <c r="BK426" s="184">
        <f>SUM(BK427:BK437)</f>
        <v>0</v>
      </c>
    </row>
    <row r="427" spans="1:65" s="2" customFormat="1" ht="37.9" customHeight="1">
      <c r="A427" s="34"/>
      <c r="B427" s="35"/>
      <c r="C427" s="185" t="s">
        <v>989</v>
      </c>
      <c r="D427" s="185" t="s">
        <v>183</v>
      </c>
      <c r="E427" s="186" t="s">
        <v>628</v>
      </c>
      <c r="F427" s="187" t="s">
        <v>629</v>
      </c>
      <c r="G427" s="188" t="s">
        <v>359</v>
      </c>
      <c r="H427" s="189">
        <v>145.685</v>
      </c>
      <c r="I427" s="190"/>
      <c r="J427" s="191">
        <f>ROUND(I427*H427,2)</f>
        <v>0</v>
      </c>
      <c r="K427" s="187" t="s">
        <v>186</v>
      </c>
      <c r="L427" s="39"/>
      <c r="M427" s="192" t="s">
        <v>1</v>
      </c>
      <c r="N427" s="193" t="s">
        <v>44</v>
      </c>
      <c r="O427" s="71"/>
      <c r="P427" s="194">
        <f>O427*H427</f>
        <v>0</v>
      </c>
      <c r="Q427" s="194">
        <v>0</v>
      </c>
      <c r="R427" s="194">
        <f>Q427*H427</f>
        <v>0</v>
      </c>
      <c r="S427" s="194">
        <v>0</v>
      </c>
      <c r="T427" s="195">
        <f>S427*H427</f>
        <v>0</v>
      </c>
      <c r="U427" s="34"/>
      <c r="V427" s="34"/>
      <c r="W427" s="34"/>
      <c r="X427" s="34"/>
      <c r="Y427" s="34"/>
      <c r="Z427" s="34"/>
      <c r="AA427" s="34"/>
      <c r="AB427" s="34"/>
      <c r="AC427" s="34"/>
      <c r="AD427" s="34"/>
      <c r="AE427" s="34"/>
      <c r="AR427" s="196" t="s">
        <v>187</v>
      </c>
      <c r="AT427" s="196" t="s">
        <v>183</v>
      </c>
      <c r="AU427" s="196" t="s">
        <v>86</v>
      </c>
      <c r="AY427" s="17" t="s">
        <v>182</v>
      </c>
      <c r="BE427" s="197">
        <f>IF(N427="základní",J427,0)</f>
        <v>0</v>
      </c>
      <c r="BF427" s="197">
        <f>IF(N427="snížená",J427,0)</f>
        <v>0</v>
      </c>
      <c r="BG427" s="197">
        <f>IF(N427="zákl. přenesená",J427,0)</f>
        <v>0</v>
      </c>
      <c r="BH427" s="197">
        <f>IF(N427="sníž. přenesená",J427,0)</f>
        <v>0</v>
      </c>
      <c r="BI427" s="197">
        <f>IF(N427="nulová",J427,0)</f>
        <v>0</v>
      </c>
      <c r="BJ427" s="17" t="s">
        <v>86</v>
      </c>
      <c r="BK427" s="197">
        <f>ROUND(I427*H427,2)</f>
        <v>0</v>
      </c>
      <c r="BL427" s="17" t="s">
        <v>187</v>
      </c>
      <c r="BM427" s="196" t="s">
        <v>990</v>
      </c>
    </row>
    <row r="428" spans="1:65" s="2" customFormat="1" ht="97.5">
      <c r="A428" s="34"/>
      <c r="B428" s="35"/>
      <c r="C428" s="36"/>
      <c r="D428" s="198" t="s">
        <v>189</v>
      </c>
      <c r="E428" s="36"/>
      <c r="F428" s="199" t="s">
        <v>631</v>
      </c>
      <c r="G428" s="36"/>
      <c r="H428" s="36"/>
      <c r="I428" s="200"/>
      <c r="J428" s="36"/>
      <c r="K428" s="36"/>
      <c r="L428" s="39"/>
      <c r="M428" s="201"/>
      <c r="N428" s="202"/>
      <c r="O428" s="71"/>
      <c r="P428" s="71"/>
      <c r="Q428" s="71"/>
      <c r="R428" s="71"/>
      <c r="S428" s="71"/>
      <c r="T428" s="72"/>
      <c r="U428" s="34"/>
      <c r="V428" s="34"/>
      <c r="W428" s="34"/>
      <c r="X428" s="34"/>
      <c r="Y428" s="34"/>
      <c r="Z428" s="34"/>
      <c r="AA428" s="34"/>
      <c r="AB428" s="34"/>
      <c r="AC428" s="34"/>
      <c r="AD428" s="34"/>
      <c r="AE428" s="34"/>
      <c r="AT428" s="17" t="s">
        <v>189</v>
      </c>
      <c r="AU428" s="17" t="s">
        <v>86</v>
      </c>
    </row>
    <row r="429" spans="1:65" s="2" customFormat="1" ht="19.5">
      <c r="A429" s="34"/>
      <c r="B429" s="35"/>
      <c r="C429" s="36"/>
      <c r="D429" s="198" t="s">
        <v>426</v>
      </c>
      <c r="E429" s="36"/>
      <c r="F429" s="199" t="s">
        <v>632</v>
      </c>
      <c r="G429" s="36"/>
      <c r="H429" s="36"/>
      <c r="I429" s="200"/>
      <c r="J429" s="36"/>
      <c r="K429" s="36"/>
      <c r="L429" s="39"/>
      <c r="M429" s="201"/>
      <c r="N429" s="202"/>
      <c r="O429" s="71"/>
      <c r="P429" s="71"/>
      <c r="Q429" s="71"/>
      <c r="R429" s="71"/>
      <c r="S429" s="71"/>
      <c r="T429" s="72"/>
      <c r="U429" s="34"/>
      <c r="V429" s="34"/>
      <c r="W429" s="34"/>
      <c r="X429" s="34"/>
      <c r="Y429" s="34"/>
      <c r="Z429" s="34"/>
      <c r="AA429" s="34"/>
      <c r="AB429" s="34"/>
      <c r="AC429" s="34"/>
      <c r="AD429" s="34"/>
      <c r="AE429" s="34"/>
      <c r="AT429" s="17" t="s">
        <v>426</v>
      </c>
      <c r="AU429" s="17" t="s">
        <v>86</v>
      </c>
    </row>
    <row r="430" spans="1:65" s="2" customFormat="1" ht="37.9" customHeight="1">
      <c r="A430" s="34"/>
      <c r="B430" s="35"/>
      <c r="C430" s="185" t="s">
        <v>991</v>
      </c>
      <c r="D430" s="185" t="s">
        <v>183</v>
      </c>
      <c r="E430" s="186" t="s">
        <v>633</v>
      </c>
      <c r="F430" s="187" t="s">
        <v>634</v>
      </c>
      <c r="G430" s="188" t="s">
        <v>359</v>
      </c>
      <c r="H430" s="189">
        <v>2039.59</v>
      </c>
      <c r="I430" s="190"/>
      <c r="J430" s="191">
        <f>ROUND(I430*H430,2)</f>
        <v>0</v>
      </c>
      <c r="K430" s="187" t="s">
        <v>186</v>
      </c>
      <c r="L430" s="39"/>
      <c r="M430" s="192" t="s">
        <v>1</v>
      </c>
      <c r="N430" s="193" t="s">
        <v>44</v>
      </c>
      <c r="O430" s="71"/>
      <c r="P430" s="194">
        <f>O430*H430</f>
        <v>0</v>
      </c>
      <c r="Q430" s="194">
        <v>0</v>
      </c>
      <c r="R430" s="194">
        <f>Q430*H430</f>
        <v>0</v>
      </c>
      <c r="S430" s="194">
        <v>0</v>
      </c>
      <c r="T430" s="195">
        <f>S430*H430</f>
        <v>0</v>
      </c>
      <c r="U430" s="34"/>
      <c r="V430" s="34"/>
      <c r="W430" s="34"/>
      <c r="X430" s="34"/>
      <c r="Y430" s="34"/>
      <c r="Z430" s="34"/>
      <c r="AA430" s="34"/>
      <c r="AB430" s="34"/>
      <c r="AC430" s="34"/>
      <c r="AD430" s="34"/>
      <c r="AE430" s="34"/>
      <c r="AR430" s="196" t="s">
        <v>187</v>
      </c>
      <c r="AT430" s="196" t="s">
        <v>183</v>
      </c>
      <c r="AU430" s="196" t="s">
        <v>86</v>
      </c>
      <c r="AY430" s="17" t="s">
        <v>182</v>
      </c>
      <c r="BE430" s="197">
        <f>IF(N430="základní",J430,0)</f>
        <v>0</v>
      </c>
      <c r="BF430" s="197">
        <f>IF(N430="snížená",J430,0)</f>
        <v>0</v>
      </c>
      <c r="BG430" s="197">
        <f>IF(N430="zákl. přenesená",J430,0)</f>
        <v>0</v>
      </c>
      <c r="BH430" s="197">
        <f>IF(N430="sníž. přenesená",J430,0)</f>
        <v>0</v>
      </c>
      <c r="BI430" s="197">
        <f>IF(N430="nulová",J430,0)</f>
        <v>0</v>
      </c>
      <c r="BJ430" s="17" t="s">
        <v>86</v>
      </c>
      <c r="BK430" s="197">
        <f>ROUND(I430*H430,2)</f>
        <v>0</v>
      </c>
      <c r="BL430" s="17" t="s">
        <v>187</v>
      </c>
      <c r="BM430" s="196" t="s">
        <v>992</v>
      </c>
    </row>
    <row r="431" spans="1:65" s="2" customFormat="1" ht="97.5">
      <c r="A431" s="34"/>
      <c r="B431" s="35"/>
      <c r="C431" s="36"/>
      <c r="D431" s="198" t="s">
        <v>189</v>
      </c>
      <c r="E431" s="36"/>
      <c r="F431" s="199" t="s">
        <v>631</v>
      </c>
      <c r="G431" s="36"/>
      <c r="H431" s="36"/>
      <c r="I431" s="200"/>
      <c r="J431" s="36"/>
      <c r="K431" s="36"/>
      <c r="L431" s="39"/>
      <c r="M431" s="201"/>
      <c r="N431" s="202"/>
      <c r="O431" s="71"/>
      <c r="P431" s="71"/>
      <c r="Q431" s="71"/>
      <c r="R431" s="71"/>
      <c r="S431" s="71"/>
      <c r="T431" s="72"/>
      <c r="U431" s="34"/>
      <c r="V431" s="34"/>
      <c r="W431" s="34"/>
      <c r="X431" s="34"/>
      <c r="Y431" s="34"/>
      <c r="Z431" s="34"/>
      <c r="AA431" s="34"/>
      <c r="AB431" s="34"/>
      <c r="AC431" s="34"/>
      <c r="AD431" s="34"/>
      <c r="AE431" s="34"/>
      <c r="AT431" s="17" t="s">
        <v>189</v>
      </c>
      <c r="AU431" s="17" t="s">
        <v>86</v>
      </c>
    </row>
    <row r="432" spans="1:65" s="2" customFormat="1" ht="19.5">
      <c r="A432" s="34"/>
      <c r="B432" s="35"/>
      <c r="C432" s="36"/>
      <c r="D432" s="198" t="s">
        <v>426</v>
      </c>
      <c r="E432" s="36"/>
      <c r="F432" s="199" t="s">
        <v>632</v>
      </c>
      <c r="G432" s="36"/>
      <c r="H432" s="36"/>
      <c r="I432" s="200"/>
      <c r="J432" s="36"/>
      <c r="K432" s="36"/>
      <c r="L432" s="39"/>
      <c r="M432" s="201"/>
      <c r="N432" s="202"/>
      <c r="O432" s="71"/>
      <c r="P432" s="71"/>
      <c r="Q432" s="71"/>
      <c r="R432" s="71"/>
      <c r="S432" s="71"/>
      <c r="T432" s="72"/>
      <c r="U432" s="34"/>
      <c r="V432" s="34"/>
      <c r="W432" s="34"/>
      <c r="X432" s="34"/>
      <c r="Y432" s="34"/>
      <c r="Z432" s="34"/>
      <c r="AA432" s="34"/>
      <c r="AB432" s="34"/>
      <c r="AC432" s="34"/>
      <c r="AD432" s="34"/>
      <c r="AE432" s="34"/>
      <c r="AT432" s="17" t="s">
        <v>426</v>
      </c>
      <c r="AU432" s="17" t="s">
        <v>86</v>
      </c>
    </row>
    <row r="433" spans="1:65" s="13" customFormat="1" ht="11.25">
      <c r="B433" s="213"/>
      <c r="C433" s="214"/>
      <c r="D433" s="198" t="s">
        <v>191</v>
      </c>
      <c r="E433" s="214"/>
      <c r="F433" s="216" t="s">
        <v>993</v>
      </c>
      <c r="G433" s="214"/>
      <c r="H433" s="217">
        <v>2039.59</v>
      </c>
      <c r="I433" s="218"/>
      <c r="J433" s="214"/>
      <c r="K433" s="214"/>
      <c r="L433" s="219"/>
      <c r="M433" s="220"/>
      <c r="N433" s="221"/>
      <c r="O433" s="221"/>
      <c r="P433" s="221"/>
      <c r="Q433" s="221"/>
      <c r="R433" s="221"/>
      <c r="S433" s="221"/>
      <c r="T433" s="222"/>
      <c r="AT433" s="223" t="s">
        <v>191</v>
      </c>
      <c r="AU433" s="223" t="s">
        <v>86</v>
      </c>
      <c r="AV433" s="13" t="s">
        <v>88</v>
      </c>
      <c r="AW433" s="13" t="s">
        <v>4</v>
      </c>
      <c r="AX433" s="13" t="s">
        <v>86</v>
      </c>
      <c r="AY433" s="223" t="s">
        <v>182</v>
      </c>
    </row>
    <row r="434" spans="1:65" s="2" customFormat="1" ht="37.9" customHeight="1">
      <c r="A434" s="34"/>
      <c r="B434" s="35"/>
      <c r="C434" s="185" t="s">
        <v>994</v>
      </c>
      <c r="D434" s="185" t="s">
        <v>183</v>
      </c>
      <c r="E434" s="186" t="s">
        <v>637</v>
      </c>
      <c r="F434" s="187" t="s">
        <v>638</v>
      </c>
      <c r="G434" s="188" t="s">
        <v>359</v>
      </c>
      <c r="H434" s="189">
        <v>291.37</v>
      </c>
      <c r="I434" s="190"/>
      <c r="J434" s="191">
        <f>ROUND(I434*H434,2)</f>
        <v>0</v>
      </c>
      <c r="K434" s="187" t="s">
        <v>186</v>
      </c>
      <c r="L434" s="39"/>
      <c r="M434" s="192" t="s">
        <v>1</v>
      </c>
      <c r="N434" s="193" t="s">
        <v>44</v>
      </c>
      <c r="O434" s="71"/>
      <c r="P434" s="194">
        <f>O434*H434</f>
        <v>0</v>
      </c>
      <c r="Q434" s="194">
        <v>0</v>
      </c>
      <c r="R434" s="194">
        <f>Q434*H434</f>
        <v>0</v>
      </c>
      <c r="S434" s="194">
        <v>0</v>
      </c>
      <c r="T434" s="195">
        <f>S434*H434</f>
        <v>0</v>
      </c>
      <c r="U434" s="34"/>
      <c r="V434" s="34"/>
      <c r="W434" s="34"/>
      <c r="X434" s="34"/>
      <c r="Y434" s="34"/>
      <c r="Z434" s="34"/>
      <c r="AA434" s="34"/>
      <c r="AB434" s="34"/>
      <c r="AC434" s="34"/>
      <c r="AD434" s="34"/>
      <c r="AE434" s="34"/>
      <c r="AR434" s="196" t="s">
        <v>187</v>
      </c>
      <c r="AT434" s="196" t="s">
        <v>183</v>
      </c>
      <c r="AU434" s="196" t="s">
        <v>86</v>
      </c>
      <c r="AY434" s="17" t="s">
        <v>182</v>
      </c>
      <c r="BE434" s="197">
        <f>IF(N434="základní",J434,0)</f>
        <v>0</v>
      </c>
      <c r="BF434" s="197">
        <f>IF(N434="snížená",J434,0)</f>
        <v>0</v>
      </c>
      <c r="BG434" s="197">
        <f>IF(N434="zákl. přenesená",J434,0)</f>
        <v>0</v>
      </c>
      <c r="BH434" s="197">
        <f>IF(N434="sníž. přenesená",J434,0)</f>
        <v>0</v>
      </c>
      <c r="BI434" s="197">
        <f>IF(N434="nulová",J434,0)</f>
        <v>0</v>
      </c>
      <c r="BJ434" s="17" t="s">
        <v>86</v>
      </c>
      <c r="BK434" s="197">
        <f>ROUND(I434*H434,2)</f>
        <v>0</v>
      </c>
      <c r="BL434" s="17" t="s">
        <v>187</v>
      </c>
      <c r="BM434" s="196" t="s">
        <v>995</v>
      </c>
    </row>
    <row r="435" spans="1:65" s="2" customFormat="1" ht="78">
      <c r="A435" s="34"/>
      <c r="B435" s="35"/>
      <c r="C435" s="36"/>
      <c r="D435" s="198" t="s">
        <v>189</v>
      </c>
      <c r="E435" s="36"/>
      <c r="F435" s="199" t="s">
        <v>640</v>
      </c>
      <c r="G435" s="36"/>
      <c r="H435" s="36"/>
      <c r="I435" s="200"/>
      <c r="J435" s="36"/>
      <c r="K435" s="36"/>
      <c r="L435" s="39"/>
      <c r="M435" s="201"/>
      <c r="N435" s="202"/>
      <c r="O435" s="71"/>
      <c r="P435" s="71"/>
      <c r="Q435" s="71"/>
      <c r="R435" s="71"/>
      <c r="S435" s="71"/>
      <c r="T435" s="72"/>
      <c r="U435" s="34"/>
      <c r="V435" s="34"/>
      <c r="W435" s="34"/>
      <c r="X435" s="34"/>
      <c r="Y435" s="34"/>
      <c r="Z435" s="34"/>
      <c r="AA435" s="34"/>
      <c r="AB435" s="34"/>
      <c r="AC435" s="34"/>
      <c r="AD435" s="34"/>
      <c r="AE435" s="34"/>
      <c r="AT435" s="17" t="s">
        <v>189</v>
      </c>
      <c r="AU435" s="17" t="s">
        <v>86</v>
      </c>
    </row>
    <row r="436" spans="1:65" s="2" customFormat="1" ht="19.5">
      <c r="A436" s="34"/>
      <c r="B436" s="35"/>
      <c r="C436" s="36"/>
      <c r="D436" s="198" t="s">
        <v>426</v>
      </c>
      <c r="E436" s="36"/>
      <c r="F436" s="199" t="s">
        <v>632</v>
      </c>
      <c r="G436" s="36"/>
      <c r="H436" s="36"/>
      <c r="I436" s="200"/>
      <c r="J436" s="36"/>
      <c r="K436" s="36"/>
      <c r="L436" s="39"/>
      <c r="M436" s="201"/>
      <c r="N436" s="202"/>
      <c r="O436" s="71"/>
      <c r="P436" s="71"/>
      <c r="Q436" s="71"/>
      <c r="R436" s="71"/>
      <c r="S436" s="71"/>
      <c r="T436" s="72"/>
      <c r="U436" s="34"/>
      <c r="V436" s="34"/>
      <c r="W436" s="34"/>
      <c r="X436" s="34"/>
      <c r="Y436" s="34"/>
      <c r="Z436" s="34"/>
      <c r="AA436" s="34"/>
      <c r="AB436" s="34"/>
      <c r="AC436" s="34"/>
      <c r="AD436" s="34"/>
      <c r="AE436" s="34"/>
      <c r="AT436" s="17" t="s">
        <v>426</v>
      </c>
      <c r="AU436" s="17" t="s">
        <v>86</v>
      </c>
    </row>
    <row r="437" spans="1:65" s="13" customFormat="1" ht="11.25">
      <c r="B437" s="213"/>
      <c r="C437" s="214"/>
      <c r="D437" s="198" t="s">
        <v>191</v>
      </c>
      <c r="E437" s="214"/>
      <c r="F437" s="216" t="s">
        <v>996</v>
      </c>
      <c r="G437" s="214"/>
      <c r="H437" s="217">
        <v>291.37</v>
      </c>
      <c r="I437" s="218"/>
      <c r="J437" s="214"/>
      <c r="K437" s="214"/>
      <c r="L437" s="219"/>
      <c r="M437" s="220"/>
      <c r="N437" s="221"/>
      <c r="O437" s="221"/>
      <c r="P437" s="221"/>
      <c r="Q437" s="221"/>
      <c r="R437" s="221"/>
      <c r="S437" s="221"/>
      <c r="T437" s="222"/>
      <c r="AT437" s="223" t="s">
        <v>191</v>
      </c>
      <c r="AU437" s="223" t="s">
        <v>86</v>
      </c>
      <c r="AV437" s="13" t="s">
        <v>88</v>
      </c>
      <c r="AW437" s="13" t="s">
        <v>4</v>
      </c>
      <c r="AX437" s="13" t="s">
        <v>86</v>
      </c>
      <c r="AY437" s="223" t="s">
        <v>182</v>
      </c>
    </row>
    <row r="438" spans="1:65" s="11" customFormat="1" ht="25.9" customHeight="1">
      <c r="B438" s="171"/>
      <c r="C438" s="172"/>
      <c r="D438" s="173" t="s">
        <v>78</v>
      </c>
      <c r="E438" s="174" t="s">
        <v>558</v>
      </c>
      <c r="F438" s="174" t="s">
        <v>559</v>
      </c>
      <c r="G438" s="172"/>
      <c r="H438" s="172"/>
      <c r="I438" s="175"/>
      <c r="J438" s="176">
        <f>BK438</f>
        <v>0</v>
      </c>
      <c r="K438" s="172"/>
      <c r="L438" s="177"/>
      <c r="M438" s="178"/>
      <c r="N438" s="179"/>
      <c r="O438" s="179"/>
      <c r="P438" s="180">
        <f>SUM(P439:P440)</f>
        <v>0</v>
      </c>
      <c r="Q438" s="179"/>
      <c r="R438" s="180">
        <f>SUM(R439:R440)</f>
        <v>0</v>
      </c>
      <c r="S438" s="179"/>
      <c r="T438" s="181">
        <f>SUM(T439:T440)</f>
        <v>0</v>
      </c>
      <c r="AR438" s="182" t="s">
        <v>86</v>
      </c>
      <c r="AT438" s="183" t="s">
        <v>78</v>
      </c>
      <c r="AU438" s="183" t="s">
        <v>79</v>
      </c>
      <c r="AY438" s="182" t="s">
        <v>182</v>
      </c>
      <c r="BK438" s="184">
        <f>SUM(BK439:BK440)</f>
        <v>0</v>
      </c>
    </row>
    <row r="439" spans="1:65" s="2" customFormat="1" ht="49.15" customHeight="1">
      <c r="A439" s="34"/>
      <c r="B439" s="35"/>
      <c r="C439" s="185" t="s">
        <v>997</v>
      </c>
      <c r="D439" s="185" t="s">
        <v>183</v>
      </c>
      <c r="E439" s="186" t="s">
        <v>561</v>
      </c>
      <c r="F439" s="187" t="s">
        <v>562</v>
      </c>
      <c r="G439" s="188" t="s">
        <v>359</v>
      </c>
      <c r="H439" s="189">
        <v>1149.7729999999999</v>
      </c>
      <c r="I439" s="190"/>
      <c r="J439" s="191">
        <f>ROUND(I439*H439,2)</f>
        <v>0</v>
      </c>
      <c r="K439" s="187" t="s">
        <v>186</v>
      </c>
      <c r="L439" s="39"/>
      <c r="M439" s="192" t="s">
        <v>1</v>
      </c>
      <c r="N439" s="193" t="s">
        <v>44</v>
      </c>
      <c r="O439" s="71"/>
      <c r="P439" s="194">
        <f>O439*H439</f>
        <v>0</v>
      </c>
      <c r="Q439" s="194">
        <v>0</v>
      </c>
      <c r="R439" s="194">
        <f>Q439*H439</f>
        <v>0</v>
      </c>
      <c r="S439" s="194">
        <v>0</v>
      </c>
      <c r="T439" s="195">
        <f>S439*H439</f>
        <v>0</v>
      </c>
      <c r="U439" s="34"/>
      <c r="V439" s="34"/>
      <c r="W439" s="34"/>
      <c r="X439" s="34"/>
      <c r="Y439" s="34"/>
      <c r="Z439" s="34"/>
      <c r="AA439" s="34"/>
      <c r="AB439" s="34"/>
      <c r="AC439" s="34"/>
      <c r="AD439" s="34"/>
      <c r="AE439" s="34"/>
      <c r="AR439" s="196" t="s">
        <v>187</v>
      </c>
      <c r="AT439" s="196" t="s">
        <v>183</v>
      </c>
      <c r="AU439" s="196" t="s">
        <v>86</v>
      </c>
      <c r="AY439" s="17" t="s">
        <v>182</v>
      </c>
      <c r="BE439" s="197">
        <f>IF(N439="základní",J439,0)</f>
        <v>0</v>
      </c>
      <c r="BF439" s="197">
        <f>IF(N439="snížená",J439,0)</f>
        <v>0</v>
      </c>
      <c r="BG439" s="197">
        <f>IF(N439="zákl. přenesená",J439,0)</f>
        <v>0</v>
      </c>
      <c r="BH439" s="197">
        <f>IF(N439="sníž. přenesená",J439,0)</f>
        <v>0</v>
      </c>
      <c r="BI439" s="197">
        <f>IF(N439="nulová",J439,0)</f>
        <v>0</v>
      </c>
      <c r="BJ439" s="17" t="s">
        <v>86</v>
      </c>
      <c r="BK439" s="197">
        <f>ROUND(I439*H439,2)</f>
        <v>0</v>
      </c>
      <c r="BL439" s="17" t="s">
        <v>187</v>
      </c>
      <c r="BM439" s="196" t="s">
        <v>998</v>
      </c>
    </row>
    <row r="440" spans="1:65" s="2" customFormat="1" ht="48.75">
      <c r="A440" s="34"/>
      <c r="B440" s="35"/>
      <c r="C440" s="36"/>
      <c r="D440" s="198" t="s">
        <v>189</v>
      </c>
      <c r="E440" s="36"/>
      <c r="F440" s="199" t="s">
        <v>564</v>
      </c>
      <c r="G440" s="36"/>
      <c r="H440" s="36"/>
      <c r="I440" s="200"/>
      <c r="J440" s="36"/>
      <c r="K440" s="36"/>
      <c r="L440" s="39"/>
      <c r="M440" s="201"/>
      <c r="N440" s="202"/>
      <c r="O440" s="71"/>
      <c r="P440" s="71"/>
      <c r="Q440" s="71"/>
      <c r="R440" s="71"/>
      <c r="S440" s="71"/>
      <c r="T440" s="72"/>
      <c r="U440" s="34"/>
      <c r="V440" s="34"/>
      <c r="W440" s="34"/>
      <c r="X440" s="34"/>
      <c r="Y440" s="34"/>
      <c r="Z440" s="34"/>
      <c r="AA440" s="34"/>
      <c r="AB440" s="34"/>
      <c r="AC440" s="34"/>
      <c r="AD440" s="34"/>
      <c r="AE440" s="34"/>
      <c r="AT440" s="17" t="s">
        <v>189</v>
      </c>
      <c r="AU440" s="17" t="s">
        <v>86</v>
      </c>
    </row>
    <row r="441" spans="1:65" s="11" customFormat="1" ht="25.9" customHeight="1">
      <c r="B441" s="171"/>
      <c r="C441" s="172"/>
      <c r="D441" s="173" t="s">
        <v>78</v>
      </c>
      <c r="E441" s="174" t="s">
        <v>565</v>
      </c>
      <c r="F441" s="174" t="s">
        <v>566</v>
      </c>
      <c r="G441" s="172"/>
      <c r="H441" s="172"/>
      <c r="I441" s="175"/>
      <c r="J441" s="176">
        <f>BK441</f>
        <v>0</v>
      </c>
      <c r="K441" s="172"/>
      <c r="L441" s="177"/>
      <c r="M441" s="178"/>
      <c r="N441" s="179"/>
      <c r="O441" s="179"/>
      <c r="P441" s="180">
        <f>P442</f>
        <v>0</v>
      </c>
      <c r="Q441" s="179"/>
      <c r="R441" s="180">
        <f>R442</f>
        <v>0</v>
      </c>
      <c r="S441" s="179"/>
      <c r="T441" s="181">
        <f>T442</f>
        <v>0</v>
      </c>
      <c r="AR441" s="182" t="s">
        <v>340</v>
      </c>
      <c r="AT441" s="183" t="s">
        <v>78</v>
      </c>
      <c r="AU441" s="183" t="s">
        <v>79</v>
      </c>
      <c r="AY441" s="182" t="s">
        <v>182</v>
      </c>
      <c r="BK441" s="184">
        <f>BK442</f>
        <v>0</v>
      </c>
    </row>
    <row r="442" spans="1:65" s="2" customFormat="1" ht="14.45" customHeight="1">
      <c r="A442" s="34"/>
      <c r="B442" s="35"/>
      <c r="C442" s="185" t="s">
        <v>999</v>
      </c>
      <c r="D442" s="185" t="s">
        <v>183</v>
      </c>
      <c r="E442" s="186" t="s">
        <v>568</v>
      </c>
      <c r="F442" s="187" t="s">
        <v>569</v>
      </c>
      <c r="G442" s="188" t="s">
        <v>570</v>
      </c>
      <c r="H442" s="189">
        <v>1</v>
      </c>
      <c r="I442" s="190"/>
      <c r="J442" s="191">
        <f>ROUND(I442*H442,2)</f>
        <v>0</v>
      </c>
      <c r="K442" s="187" t="s">
        <v>186</v>
      </c>
      <c r="L442" s="39"/>
      <c r="M442" s="256" t="s">
        <v>1</v>
      </c>
      <c r="N442" s="257" t="s">
        <v>44</v>
      </c>
      <c r="O442" s="258"/>
      <c r="P442" s="259">
        <f>O442*H442</f>
        <v>0</v>
      </c>
      <c r="Q442" s="259">
        <v>0</v>
      </c>
      <c r="R442" s="259">
        <f>Q442*H442</f>
        <v>0</v>
      </c>
      <c r="S442" s="259">
        <v>0</v>
      </c>
      <c r="T442" s="260">
        <f>S442*H442</f>
        <v>0</v>
      </c>
      <c r="U442" s="34"/>
      <c r="V442" s="34"/>
      <c r="W442" s="34"/>
      <c r="X442" s="34"/>
      <c r="Y442" s="34"/>
      <c r="Z442" s="34"/>
      <c r="AA442" s="34"/>
      <c r="AB442" s="34"/>
      <c r="AC442" s="34"/>
      <c r="AD442" s="34"/>
      <c r="AE442" s="34"/>
      <c r="AR442" s="196" t="s">
        <v>571</v>
      </c>
      <c r="AT442" s="196" t="s">
        <v>183</v>
      </c>
      <c r="AU442" s="196" t="s">
        <v>86</v>
      </c>
      <c r="AY442" s="17" t="s">
        <v>182</v>
      </c>
      <c r="BE442" s="197">
        <f>IF(N442="základní",J442,0)</f>
        <v>0</v>
      </c>
      <c r="BF442" s="197">
        <f>IF(N442="snížená",J442,0)</f>
        <v>0</v>
      </c>
      <c r="BG442" s="197">
        <f>IF(N442="zákl. přenesená",J442,0)</f>
        <v>0</v>
      </c>
      <c r="BH442" s="197">
        <f>IF(N442="sníž. přenesená",J442,0)</f>
        <v>0</v>
      </c>
      <c r="BI442" s="197">
        <f>IF(N442="nulová",J442,0)</f>
        <v>0</v>
      </c>
      <c r="BJ442" s="17" t="s">
        <v>86</v>
      </c>
      <c r="BK442" s="197">
        <f>ROUND(I442*H442,2)</f>
        <v>0</v>
      </c>
      <c r="BL442" s="17" t="s">
        <v>571</v>
      </c>
      <c r="BM442" s="196" t="s">
        <v>1000</v>
      </c>
    </row>
    <row r="443" spans="1:65" s="2" customFormat="1" ht="6.95" customHeight="1">
      <c r="A443" s="34"/>
      <c r="B443" s="54"/>
      <c r="C443" s="55"/>
      <c r="D443" s="55"/>
      <c r="E443" s="55"/>
      <c r="F443" s="55"/>
      <c r="G443" s="55"/>
      <c r="H443" s="55"/>
      <c r="I443" s="55"/>
      <c r="J443" s="55"/>
      <c r="K443" s="55"/>
      <c r="L443" s="39"/>
      <c r="M443" s="34"/>
      <c r="O443" s="34"/>
      <c r="P443" s="34"/>
      <c r="Q443" s="34"/>
      <c r="R443" s="34"/>
      <c r="S443" s="34"/>
      <c r="T443" s="34"/>
      <c r="U443" s="34"/>
      <c r="V443" s="34"/>
      <c r="W443" s="34"/>
      <c r="X443" s="34"/>
      <c r="Y443" s="34"/>
      <c r="Z443" s="34"/>
      <c r="AA443" s="34"/>
      <c r="AB443" s="34"/>
      <c r="AC443" s="34"/>
      <c r="AD443" s="34"/>
      <c r="AE443" s="34"/>
    </row>
  </sheetData>
  <sheetProtection algorithmName="SHA-512" hashValue="6tHk0Ut1VKYuaVCaXO3Ay6w8qLW7YODoTuLwfByGsWzav1vqP+Hmc9ALrx+fbLXf9nwsVfzMuTop08eSslta2g==" saltValue="QhnzjA5q6Ee6WnO7VMhqOV21lr5Vv68GpmxU3O+cqvtsGn7+FR5C2rzkY8tM6uUTHq2fbhGpx7NDi7FgrsdOzQ==" spinCount="100000" sheet="1" objects="1" scenarios="1" formatColumns="0" formatRows="0" autoFilter="0"/>
  <autoFilter ref="C127:K442"/>
  <mergeCells count="12">
    <mergeCell ref="E120:H120"/>
    <mergeCell ref="L2:V2"/>
    <mergeCell ref="E85:H85"/>
    <mergeCell ref="E87:H87"/>
    <mergeCell ref="E89:H89"/>
    <mergeCell ref="E116:H116"/>
    <mergeCell ref="E118:H118"/>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41"/>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56" s="1" customFormat="1" ht="36.950000000000003" customHeight="1">
      <c r="L2" s="308"/>
      <c r="M2" s="308"/>
      <c r="N2" s="308"/>
      <c r="O2" s="308"/>
      <c r="P2" s="308"/>
      <c r="Q2" s="308"/>
      <c r="R2" s="308"/>
      <c r="S2" s="308"/>
      <c r="T2" s="308"/>
      <c r="U2" s="308"/>
      <c r="V2" s="308"/>
      <c r="AT2" s="17" t="s">
        <v>111</v>
      </c>
      <c r="AZ2" s="115" t="s">
        <v>133</v>
      </c>
      <c r="BA2" s="115" t="s">
        <v>134</v>
      </c>
      <c r="BB2" s="115" t="s">
        <v>135</v>
      </c>
      <c r="BC2" s="115" t="s">
        <v>1001</v>
      </c>
      <c r="BD2" s="115" t="s">
        <v>88</v>
      </c>
    </row>
    <row r="3" spans="1:56" s="1" customFormat="1" ht="6.95" customHeight="1">
      <c r="B3" s="116"/>
      <c r="C3" s="117"/>
      <c r="D3" s="117"/>
      <c r="E3" s="117"/>
      <c r="F3" s="117"/>
      <c r="G3" s="117"/>
      <c r="H3" s="117"/>
      <c r="I3" s="117"/>
      <c r="J3" s="117"/>
      <c r="K3" s="117"/>
      <c r="L3" s="20"/>
      <c r="AT3" s="17" t="s">
        <v>88</v>
      </c>
      <c r="AZ3" s="115" t="s">
        <v>144</v>
      </c>
      <c r="BA3" s="115" t="s">
        <v>145</v>
      </c>
      <c r="BB3" s="115" t="s">
        <v>135</v>
      </c>
      <c r="BC3" s="115" t="s">
        <v>1002</v>
      </c>
      <c r="BD3" s="115" t="s">
        <v>88</v>
      </c>
    </row>
    <row r="4" spans="1:56" s="1" customFormat="1" ht="24.95" customHeight="1">
      <c r="B4" s="20"/>
      <c r="D4" s="118" t="s">
        <v>139</v>
      </c>
      <c r="L4" s="20"/>
      <c r="M4" s="119" t="s">
        <v>10</v>
      </c>
      <c r="AT4" s="17" t="s">
        <v>4</v>
      </c>
      <c r="AZ4" s="115" t="s">
        <v>147</v>
      </c>
      <c r="BA4" s="115" t="s">
        <v>148</v>
      </c>
      <c r="BB4" s="115" t="s">
        <v>135</v>
      </c>
      <c r="BC4" s="115" t="s">
        <v>1002</v>
      </c>
      <c r="BD4" s="115" t="s">
        <v>88</v>
      </c>
    </row>
    <row r="5" spans="1:56" s="1" customFormat="1" ht="6.95" customHeight="1">
      <c r="B5" s="20"/>
      <c r="L5" s="20"/>
      <c r="AZ5" s="115" t="s">
        <v>140</v>
      </c>
      <c r="BA5" s="115" t="s">
        <v>140</v>
      </c>
      <c r="BB5" s="115" t="s">
        <v>142</v>
      </c>
      <c r="BC5" s="115" t="s">
        <v>1003</v>
      </c>
      <c r="BD5" s="115" t="s">
        <v>88</v>
      </c>
    </row>
    <row r="6" spans="1:56" s="1" customFormat="1" ht="12" customHeight="1">
      <c r="B6" s="20"/>
      <c r="D6" s="120" t="s">
        <v>16</v>
      </c>
      <c r="L6" s="20"/>
    </row>
    <row r="7" spans="1:56" s="1" customFormat="1" ht="16.5" customHeight="1">
      <c r="B7" s="20"/>
      <c r="E7" s="326" t="str">
        <f>'Rekapitulace stavby'!K6</f>
        <v>Příprava Území-Lokalita Petra Cingra ve Starém Bohumíně</v>
      </c>
      <c r="F7" s="327"/>
      <c r="G7" s="327"/>
      <c r="H7" s="327"/>
      <c r="L7" s="20"/>
    </row>
    <row r="8" spans="1:56" s="1" customFormat="1" ht="12" customHeight="1">
      <c r="B8" s="20"/>
      <c r="D8" s="120" t="s">
        <v>153</v>
      </c>
      <c r="L8" s="20"/>
    </row>
    <row r="9" spans="1:56" s="2" customFormat="1" ht="16.5" customHeight="1">
      <c r="A9" s="34"/>
      <c r="B9" s="39"/>
      <c r="C9" s="34"/>
      <c r="D9" s="34"/>
      <c r="E9" s="326" t="s">
        <v>772</v>
      </c>
      <c r="F9" s="328"/>
      <c r="G9" s="328"/>
      <c r="H9" s="328"/>
      <c r="I9" s="34"/>
      <c r="J9" s="34"/>
      <c r="K9" s="34"/>
      <c r="L9" s="51"/>
      <c r="S9" s="34"/>
      <c r="T9" s="34"/>
      <c r="U9" s="34"/>
      <c r="V9" s="34"/>
      <c r="W9" s="34"/>
      <c r="X9" s="34"/>
      <c r="Y9" s="34"/>
      <c r="Z9" s="34"/>
      <c r="AA9" s="34"/>
      <c r="AB9" s="34"/>
      <c r="AC9" s="34"/>
      <c r="AD9" s="34"/>
      <c r="AE9" s="34"/>
    </row>
    <row r="10" spans="1:56" s="2" customFormat="1" ht="12" customHeight="1">
      <c r="A10" s="34"/>
      <c r="B10" s="39"/>
      <c r="C10" s="34"/>
      <c r="D10" s="120" t="s">
        <v>155</v>
      </c>
      <c r="E10" s="34"/>
      <c r="F10" s="34"/>
      <c r="G10" s="34"/>
      <c r="H10" s="34"/>
      <c r="I10" s="34"/>
      <c r="J10" s="34"/>
      <c r="K10" s="34"/>
      <c r="L10" s="51"/>
      <c r="S10" s="34"/>
      <c r="T10" s="34"/>
      <c r="U10" s="34"/>
      <c r="V10" s="34"/>
      <c r="W10" s="34"/>
      <c r="X10" s="34"/>
      <c r="Y10" s="34"/>
      <c r="Z10" s="34"/>
      <c r="AA10" s="34"/>
      <c r="AB10" s="34"/>
      <c r="AC10" s="34"/>
      <c r="AD10" s="34"/>
      <c r="AE10" s="34"/>
    </row>
    <row r="11" spans="1:56" s="2" customFormat="1" ht="16.5" customHeight="1">
      <c r="A11" s="34"/>
      <c r="B11" s="39"/>
      <c r="C11" s="34"/>
      <c r="D11" s="34"/>
      <c r="E11" s="329" t="s">
        <v>1004</v>
      </c>
      <c r="F11" s="328"/>
      <c r="G11" s="328"/>
      <c r="H11" s="328"/>
      <c r="I11" s="34"/>
      <c r="J11" s="34"/>
      <c r="K11" s="34"/>
      <c r="L11" s="51"/>
      <c r="S11" s="34"/>
      <c r="T11" s="34"/>
      <c r="U11" s="34"/>
      <c r="V11" s="34"/>
      <c r="W11" s="34"/>
      <c r="X11" s="34"/>
      <c r="Y11" s="34"/>
      <c r="Z11" s="34"/>
      <c r="AA11" s="34"/>
      <c r="AB11" s="34"/>
      <c r="AC11" s="34"/>
      <c r="AD11" s="34"/>
      <c r="AE11" s="34"/>
    </row>
    <row r="12" spans="1:56" s="2" customFormat="1" ht="11.25">
      <c r="A12" s="34"/>
      <c r="B12" s="39"/>
      <c r="C12" s="34"/>
      <c r="D12" s="34"/>
      <c r="E12" s="34"/>
      <c r="F12" s="34"/>
      <c r="G12" s="34"/>
      <c r="H12" s="34"/>
      <c r="I12" s="34"/>
      <c r="J12" s="34"/>
      <c r="K12" s="34"/>
      <c r="L12" s="51"/>
      <c r="S12" s="34"/>
      <c r="T12" s="34"/>
      <c r="U12" s="34"/>
      <c r="V12" s="34"/>
      <c r="W12" s="34"/>
      <c r="X12" s="34"/>
      <c r="Y12" s="34"/>
      <c r="Z12" s="34"/>
      <c r="AA12" s="34"/>
      <c r="AB12" s="34"/>
      <c r="AC12" s="34"/>
      <c r="AD12" s="34"/>
      <c r="AE12" s="34"/>
    </row>
    <row r="13" spans="1:56" s="2" customFormat="1" ht="12" customHeight="1">
      <c r="A13" s="34"/>
      <c r="B13" s="39"/>
      <c r="C13" s="34"/>
      <c r="D13" s="120" t="s">
        <v>18</v>
      </c>
      <c r="E13" s="34"/>
      <c r="F13" s="110" t="s">
        <v>1</v>
      </c>
      <c r="G13" s="34"/>
      <c r="H13" s="34"/>
      <c r="I13" s="120" t="s">
        <v>19</v>
      </c>
      <c r="J13" s="110" t="s">
        <v>1</v>
      </c>
      <c r="K13" s="34"/>
      <c r="L13" s="51"/>
      <c r="S13" s="34"/>
      <c r="T13" s="34"/>
      <c r="U13" s="34"/>
      <c r="V13" s="34"/>
      <c r="W13" s="34"/>
      <c r="X13" s="34"/>
      <c r="Y13" s="34"/>
      <c r="Z13" s="34"/>
      <c r="AA13" s="34"/>
      <c r="AB13" s="34"/>
      <c r="AC13" s="34"/>
      <c r="AD13" s="34"/>
      <c r="AE13" s="34"/>
    </row>
    <row r="14" spans="1:56" s="2" customFormat="1" ht="12" customHeight="1">
      <c r="A14" s="34"/>
      <c r="B14" s="39"/>
      <c r="C14" s="34"/>
      <c r="D14" s="120" t="s">
        <v>20</v>
      </c>
      <c r="E14" s="34"/>
      <c r="F14" s="110" t="s">
        <v>21</v>
      </c>
      <c r="G14" s="34"/>
      <c r="H14" s="34"/>
      <c r="I14" s="120" t="s">
        <v>22</v>
      </c>
      <c r="J14" s="121" t="str">
        <f>'Rekapitulace stavby'!AN8</f>
        <v>4. 5. 2021</v>
      </c>
      <c r="K14" s="34"/>
      <c r="L14" s="51"/>
      <c r="S14" s="34"/>
      <c r="T14" s="34"/>
      <c r="U14" s="34"/>
      <c r="V14" s="34"/>
      <c r="W14" s="34"/>
      <c r="X14" s="34"/>
      <c r="Y14" s="34"/>
      <c r="Z14" s="34"/>
      <c r="AA14" s="34"/>
      <c r="AB14" s="34"/>
      <c r="AC14" s="34"/>
      <c r="AD14" s="34"/>
      <c r="AE14" s="34"/>
    </row>
    <row r="15" spans="1:56" s="2" customFormat="1" ht="10.9" customHeight="1">
      <c r="A15" s="34"/>
      <c r="B15" s="39"/>
      <c r="C15" s="34"/>
      <c r="D15" s="34"/>
      <c r="E15" s="34"/>
      <c r="F15" s="34"/>
      <c r="G15" s="34"/>
      <c r="H15" s="34"/>
      <c r="I15" s="34"/>
      <c r="J15" s="34"/>
      <c r="K15" s="34"/>
      <c r="L15" s="51"/>
      <c r="S15" s="34"/>
      <c r="T15" s="34"/>
      <c r="U15" s="34"/>
      <c r="V15" s="34"/>
      <c r="W15" s="34"/>
      <c r="X15" s="34"/>
      <c r="Y15" s="34"/>
      <c r="Z15" s="34"/>
      <c r="AA15" s="34"/>
      <c r="AB15" s="34"/>
      <c r="AC15" s="34"/>
      <c r="AD15" s="34"/>
      <c r="AE15" s="34"/>
    </row>
    <row r="16" spans="1:56" s="2" customFormat="1" ht="12" customHeight="1">
      <c r="A16" s="34"/>
      <c r="B16" s="39"/>
      <c r="C16" s="34"/>
      <c r="D16" s="120" t="s">
        <v>24</v>
      </c>
      <c r="E16" s="34"/>
      <c r="F16" s="34"/>
      <c r="G16" s="34"/>
      <c r="H16" s="34"/>
      <c r="I16" s="120" t="s">
        <v>25</v>
      </c>
      <c r="J16" s="110" t="s">
        <v>1</v>
      </c>
      <c r="K16" s="34"/>
      <c r="L16" s="51"/>
      <c r="S16" s="34"/>
      <c r="T16" s="34"/>
      <c r="U16" s="34"/>
      <c r="V16" s="34"/>
      <c r="W16" s="34"/>
      <c r="X16" s="34"/>
      <c r="Y16" s="34"/>
      <c r="Z16" s="34"/>
      <c r="AA16" s="34"/>
      <c r="AB16" s="34"/>
      <c r="AC16" s="34"/>
      <c r="AD16" s="34"/>
      <c r="AE16" s="34"/>
    </row>
    <row r="17" spans="1:31" s="2" customFormat="1" ht="18" customHeight="1">
      <c r="A17" s="34"/>
      <c r="B17" s="39"/>
      <c r="C17" s="34"/>
      <c r="D17" s="34"/>
      <c r="E17" s="110" t="s">
        <v>26</v>
      </c>
      <c r="F17" s="34"/>
      <c r="G17" s="34"/>
      <c r="H17" s="34"/>
      <c r="I17" s="120" t="s">
        <v>27</v>
      </c>
      <c r="J17" s="110" t="s">
        <v>1</v>
      </c>
      <c r="K17" s="34"/>
      <c r="L17" s="51"/>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34"/>
      <c r="J18" s="34"/>
      <c r="K18" s="34"/>
      <c r="L18" s="51"/>
      <c r="S18" s="34"/>
      <c r="T18" s="34"/>
      <c r="U18" s="34"/>
      <c r="V18" s="34"/>
      <c r="W18" s="34"/>
      <c r="X18" s="34"/>
      <c r="Y18" s="34"/>
      <c r="Z18" s="34"/>
      <c r="AA18" s="34"/>
      <c r="AB18" s="34"/>
      <c r="AC18" s="34"/>
      <c r="AD18" s="34"/>
      <c r="AE18" s="34"/>
    </row>
    <row r="19" spans="1:31" s="2" customFormat="1" ht="12" customHeight="1">
      <c r="A19" s="34"/>
      <c r="B19" s="39"/>
      <c r="C19" s="34"/>
      <c r="D19" s="120" t="s">
        <v>28</v>
      </c>
      <c r="E19" s="34"/>
      <c r="F19" s="34"/>
      <c r="G19" s="34"/>
      <c r="H19" s="34"/>
      <c r="I19" s="120" t="s">
        <v>25</v>
      </c>
      <c r="J19" s="30" t="str">
        <f>'Rekapitulace stavby'!AN13</f>
        <v>Vyplň údaj</v>
      </c>
      <c r="K19" s="34"/>
      <c r="L19" s="51"/>
      <c r="S19" s="34"/>
      <c r="T19" s="34"/>
      <c r="U19" s="34"/>
      <c r="V19" s="34"/>
      <c r="W19" s="34"/>
      <c r="X19" s="34"/>
      <c r="Y19" s="34"/>
      <c r="Z19" s="34"/>
      <c r="AA19" s="34"/>
      <c r="AB19" s="34"/>
      <c r="AC19" s="34"/>
      <c r="AD19" s="34"/>
      <c r="AE19" s="34"/>
    </row>
    <row r="20" spans="1:31" s="2" customFormat="1" ht="18" customHeight="1">
      <c r="A20" s="34"/>
      <c r="B20" s="39"/>
      <c r="C20" s="34"/>
      <c r="D20" s="34"/>
      <c r="E20" s="330" t="str">
        <f>'Rekapitulace stavby'!E14</f>
        <v>Vyplň údaj</v>
      </c>
      <c r="F20" s="331"/>
      <c r="G20" s="331"/>
      <c r="H20" s="331"/>
      <c r="I20" s="120" t="s">
        <v>27</v>
      </c>
      <c r="J20" s="30" t="str">
        <f>'Rekapitulace stavby'!AN14</f>
        <v>Vyplň údaj</v>
      </c>
      <c r="K20" s="34"/>
      <c r="L20" s="51"/>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34"/>
      <c r="J21" s="34"/>
      <c r="K21" s="34"/>
      <c r="L21" s="51"/>
      <c r="S21" s="34"/>
      <c r="T21" s="34"/>
      <c r="U21" s="34"/>
      <c r="V21" s="34"/>
      <c r="W21" s="34"/>
      <c r="X21" s="34"/>
      <c r="Y21" s="34"/>
      <c r="Z21" s="34"/>
      <c r="AA21" s="34"/>
      <c r="AB21" s="34"/>
      <c r="AC21" s="34"/>
      <c r="AD21" s="34"/>
      <c r="AE21" s="34"/>
    </row>
    <row r="22" spans="1:31" s="2" customFormat="1" ht="12" customHeight="1">
      <c r="A22" s="34"/>
      <c r="B22" s="39"/>
      <c r="C22" s="34"/>
      <c r="D22" s="120" t="s">
        <v>30</v>
      </c>
      <c r="E22" s="34"/>
      <c r="F22" s="34"/>
      <c r="G22" s="34"/>
      <c r="H22" s="34"/>
      <c r="I22" s="120" t="s">
        <v>25</v>
      </c>
      <c r="J22" s="110" t="s">
        <v>31</v>
      </c>
      <c r="K22" s="34"/>
      <c r="L22" s="51"/>
      <c r="S22" s="34"/>
      <c r="T22" s="34"/>
      <c r="U22" s="34"/>
      <c r="V22" s="34"/>
      <c r="W22" s="34"/>
      <c r="X22" s="34"/>
      <c r="Y22" s="34"/>
      <c r="Z22" s="34"/>
      <c r="AA22" s="34"/>
      <c r="AB22" s="34"/>
      <c r="AC22" s="34"/>
      <c r="AD22" s="34"/>
      <c r="AE22" s="34"/>
    </row>
    <row r="23" spans="1:31" s="2" customFormat="1" ht="18" customHeight="1">
      <c r="A23" s="34"/>
      <c r="B23" s="39"/>
      <c r="C23" s="34"/>
      <c r="D23" s="34"/>
      <c r="E23" s="110" t="s">
        <v>32</v>
      </c>
      <c r="F23" s="34"/>
      <c r="G23" s="34"/>
      <c r="H23" s="34"/>
      <c r="I23" s="120" t="s">
        <v>27</v>
      </c>
      <c r="J23" s="110" t="s">
        <v>1</v>
      </c>
      <c r="K23" s="34"/>
      <c r="L23" s="51"/>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34"/>
      <c r="J24" s="34"/>
      <c r="K24" s="34"/>
      <c r="L24" s="51"/>
      <c r="S24" s="34"/>
      <c r="T24" s="34"/>
      <c r="U24" s="34"/>
      <c r="V24" s="34"/>
      <c r="W24" s="34"/>
      <c r="X24" s="34"/>
      <c r="Y24" s="34"/>
      <c r="Z24" s="34"/>
      <c r="AA24" s="34"/>
      <c r="AB24" s="34"/>
      <c r="AC24" s="34"/>
      <c r="AD24" s="34"/>
      <c r="AE24" s="34"/>
    </row>
    <row r="25" spans="1:31" s="2" customFormat="1" ht="12" customHeight="1">
      <c r="A25" s="34"/>
      <c r="B25" s="39"/>
      <c r="C25" s="34"/>
      <c r="D25" s="120" t="s">
        <v>34</v>
      </c>
      <c r="E25" s="34"/>
      <c r="F25" s="34"/>
      <c r="G25" s="34"/>
      <c r="H25" s="34"/>
      <c r="I25" s="120" t="s">
        <v>25</v>
      </c>
      <c r="J25" s="110" t="s">
        <v>35</v>
      </c>
      <c r="K25" s="34"/>
      <c r="L25" s="51"/>
      <c r="S25" s="34"/>
      <c r="T25" s="34"/>
      <c r="U25" s="34"/>
      <c r="V25" s="34"/>
      <c r="W25" s="34"/>
      <c r="X25" s="34"/>
      <c r="Y25" s="34"/>
      <c r="Z25" s="34"/>
      <c r="AA25" s="34"/>
      <c r="AB25" s="34"/>
      <c r="AC25" s="34"/>
      <c r="AD25" s="34"/>
      <c r="AE25" s="34"/>
    </row>
    <row r="26" spans="1:31" s="2" customFormat="1" ht="18" customHeight="1">
      <c r="A26" s="34"/>
      <c r="B26" s="39"/>
      <c r="C26" s="34"/>
      <c r="D26" s="34"/>
      <c r="E26" s="110" t="s">
        <v>36</v>
      </c>
      <c r="F26" s="34"/>
      <c r="G26" s="34"/>
      <c r="H26" s="34"/>
      <c r="I26" s="120" t="s">
        <v>27</v>
      </c>
      <c r="J26" s="110" t="s">
        <v>1</v>
      </c>
      <c r="K26" s="34"/>
      <c r="L26" s="51"/>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34"/>
      <c r="J27" s="34"/>
      <c r="K27" s="34"/>
      <c r="L27" s="51"/>
      <c r="S27" s="34"/>
      <c r="T27" s="34"/>
      <c r="U27" s="34"/>
      <c r="V27" s="34"/>
      <c r="W27" s="34"/>
      <c r="X27" s="34"/>
      <c r="Y27" s="34"/>
      <c r="Z27" s="34"/>
      <c r="AA27" s="34"/>
      <c r="AB27" s="34"/>
      <c r="AC27" s="34"/>
      <c r="AD27" s="34"/>
      <c r="AE27" s="34"/>
    </row>
    <row r="28" spans="1:31" s="2" customFormat="1" ht="12" customHeight="1">
      <c r="A28" s="34"/>
      <c r="B28" s="39"/>
      <c r="C28" s="34"/>
      <c r="D28" s="120" t="s">
        <v>37</v>
      </c>
      <c r="E28" s="34"/>
      <c r="F28" s="34"/>
      <c r="G28" s="34"/>
      <c r="H28" s="34"/>
      <c r="I28" s="34"/>
      <c r="J28" s="34"/>
      <c r="K28" s="34"/>
      <c r="L28" s="51"/>
      <c r="S28" s="34"/>
      <c r="T28" s="34"/>
      <c r="U28" s="34"/>
      <c r="V28" s="34"/>
      <c r="W28" s="34"/>
      <c r="X28" s="34"/>
      <c r="Y28" s="34"/>
      <c r="Z28" s="34"/>
      <c r="AA28" s="34"/>
      <c r="AB28" s="34"/>
      <c r="AC28" s="34"/>
      <c r="AD28" s="34"/>
      <c r="AE28" s="34"/>
    </row>
    <row r="29" spans="1:31" s="8" customFormat="1" ht="71.25" customHeight="1">
      <c r="A29" s="122"/>
      <c r="B29" s="123"/>
      <c r="C29" s="122"/>
      <c r="D29" s="122"/>
      <c r="E29" s="332" t="s">
        <v>38</v>
      </c>
      <c r="F29" s="332"/>
      <c r="G29" s="332"/>
      <c r="H29" s="332"/>
      <c r="I29" s="122"/>
      <c r="J29" s="122"/>
      <c r="K29" s="122"/>
      <c r="L29" s="124"/>
      <c r="S29" s="122"/>
      <c r="T29" s="122"/>
      <c r="U29" s="122"/>
      <c r="V29" s="122"/>
      <c r="W29" s="122"/>
      <c r="X29" s="122"/>
      <c r="Y29" s="122"/>
      <c r="Z29" s="122"/>
      <c r="AA29" s="122"/>
      <c r="AB29" s="122"/>
      <c r="AC29" s="122"/>
      <c r="AD29" s="122"/>
      <c r="AE29" s="122"/>
    </row>
    <row r="30" spans="1:31" s="2" customFormat="1" ht="6.95" customHeight="1">
      <c r="A30" s="34"/>
      <c r="B30" s="39"/>
      <c r="C30" s="34"/>
      <c r="D30" s="34"/>
      <c r="E30" s="34"/>
      <c r="F30" s="34"/>
      <c r="G30" s="34"/>
      <c r="H30" s="34"/>
      <c r="I30" s="34"/>
      <c r="J30" s="34"/>
      <c r="K30" s="34"/>
      <c r="L30" s="51"/>
      <c r="S30" s="34"/>
      <c r="T30" s="34"/>
      <c r="U30" s="34"/>
      <c r="V30" s="34"/>
      <c r="W30" s="34"/>
      <c r="X30" s="34"/>
      <c r="Y30" s="34"/>
      <c r="Z30" s="34"/>
      <c r="AA30" s="34"/>
      <c r="AB30" s="34"/>
      <c r="AC30" s="34"/>
      <c r="AD30" s="34"/>
      <c r="AE30" s="34"/>
    </row>
    <row r="31" spans="1:31" s="2" customFormat="1" ht="6.95" customHeight="1">
      <c r="A31" s="34"/>
      <c r="B31" s="39"/>
      <c r="C31" s="34"/>
      <c r="D31" s="125"/>
      <c r="E31" s="125"/>
      <c r="F31" s="125"/>
      <c r="G31" s="125"/>
      <c r="H31" s="125"/>
      <c r="I31" s="125"/>
      <c r="J31" s="125"/>
      <c r="K31" s="125"/>
      <c r="L31" s="51"/>
      <c r="S31" s="34"/>
      <c r="T31" s="34"/>
      <c r="U31" s="34"/>
      <c r="V31" s="34"/>
      <c r="W31" s="34"/>
      <c r="X31" s="34"/>
      <c r="Y31" s="34"/>
      <c r="Z31" s="34"/>
      <c r="AA31" s="34"/>
      <c r="AB31" s="34"/>
      <c r="AC31" s="34"/>
      <c r="AD31" s="34"/>
      <c r="AE31" s="34"/>
    </row>
    <row r="32" spans="1:31" s="2" customFormat="1" ht="25.35" customHeight="1">
      <c r="A32" s="34"/>
      <c r="B32" s="39"/>
      <c r="C32" s="34"/>
      <c r="D32" s="126" t="s">
        <v>39</v>
      </c>
      <c r="E32" s="34"/>
      <c r="F32" s="34"/>
      <c r="G32" s="34"/>
      <c r="H32" s="34"/>
      <c r="I32" s="34"/>
      <c r="J32" s="127">
        <f>ROUND(J125, 2)</f>
        <v>0</v>
      </c>
      <c r="K32" s="34"/>
      <c r="L32" s="51"/>
      <c r="S32" s="34"/>
      <c r="T32" s="34"/>
      <c r="U32" s="34"/>
      <c r="V32" s="34"/>
      <c r="W32" s="34"/>
      <c r="X32" s="34"/>
      <c r="Y32" s="34"/>
      <c r="Z32" s="34"/>
      <c r="AA32" s="34"/>
      <c r="AB32" s="34"/>
      <c r="AC32" s="34"/>
      <c r="AD32" s="34"/>
      <c r="AE32" s="34"/>
    </row>
    <row r="33" spans="1:31" s="2" customFormat="1" ht="6.95" customHeight="1">
      <c r="A33" s="34"/>
      <c r="B33" s="39"/>
      <c r="C33" s="34"/>
      <c r="D33" s="125"/>
      <c r="E33" s="125"/>
      <c r="F33" s="125"/>
      <c r="G33" s="125"/>
      <c r="H33" s="125"/>
      <c r="I33" s="125"/>
      <c r="J33" s="125"/>
      <c r="K33" s="125"/>
      <c r="L33" s="51"/>
      <c r="S33" s="34"/>
      <c r="T33" s="34"/>
      <c r="U33" s="34"/>
      <c r="V33" s="34"/>
      <c r="W33" s="34"/>
      <c r="X33" s="34"/>
      <c r="Y33" s="34"/>
      <c r="Z33" s="34"/>
      <c r="AA33" s="34"/>
      <c r="AB33" s="34"/>
      <c r="AC33" s="34"/>
      <c r="AD33" s="34"/>
      <c r="AE33" s="34"/>
    </row>
    <row r="34" spans="1:31" s="2" customFormat="1" ht="14.45" customHeight="1">
      <c r="A34" s="34"/>
      <c r="B34" s="39"/>
      <c r="C34" s="34"/>
      <c r="D34" s="34"/>
      <c r="E34" s="34"/>
      <c r="F34" s="128" t="s">
        <v>41</v>
      </c>
      <c r="G34" s="34"/>
      <c r="H34" s="34"/>
      <c r="I34" s="128" t="s">
        <v>40</v>
      </c>
      <c r="J34" s="128" t="s">
        <v>42</v>
      </c>
      <c r="K34" s="34"/>
      <c r="L34" s="51"/>
      <c r="S34" s="34"/>
      <c r="T34" s="34"/>
      <c r="U34" s="34"/>
      <c r="V34" s="34"/>
      <c r="W34" s="34"/>
      <c r="X34" s="34"/>
      <c r="Y34" s="34"/>
      <c r="Z34" s="34"/>
      <c r="AA34" s="34"/>
      <c r="AB34" s="34"/>
      <c r="AC34" s="34"/>
      <c r="AD34" s="34"/>
      <c r="AE34" s="34"/>
    </row>
    <row r="35" spans="1:31" s="2" customFormat="1" ht="14.45" customHeight="1">
      <c r="A35" s="34"/>
      <c r="B35" s="39"/>
      <c r="C35" s="34"/>
      <c r="D35" s="129" t="s">
        <v>43</v>
      </c>
      <c r="E35" s="120" t="s">
        <v>44</v>
      </c>
      <c r="F35" s="130">
        <f>ROUND((SUM(BE125:BE340)),  2)</f>
        <v>0</v>
      </c>
      <c r="G35" s="34"/>
      <c r="H35" s="34"/>
      <c r="I35" s="131">
        <v>0.21</v>
      </c>
      <c r="J35" s="130">
        <f>ROUND(((SUM(BE125:BE340))*I35),  2)</f>
        <v>0</v>
      </c>
      <c r="K35" s="34"/>
      <c r="L35" s="51"/>
      <c r="S35" s="34"/>
      <c r="T35" s="34"/>
      <c r="U35" s="34"/>
      <c r="V35" s="34"/>
      <c r="W35" s="34"/>
      <c r="X35" s="34"/>
      <c r="Y35" s="34"/>
      <c r="Z35" s="34"/>
      <c r="AA35" s="34"/>
      <c r="AB35" s="34"/>
      <c r="AC35" s="34"/>
      <c r="AD35" s="34"/>
      <c r="AE35" s="34"/>
    </row>
    <row r="36" spans="1:31" s="2" customFormat="1" ht="14.45" customHeight="1">
      <c r="A36" s="34"/>
      <c r="B36" s="39"/>
      <c r="C36" s="34"/>
      <c r="D36" s="34"/>
      <c r="E36" s="120" t="s">
        <v>45</v>
      </c>
      <c r="F36" s="130">
        <f>ROUND((SUM(BF125:BF340)),  2)</f>
        <v>0</v>
      </c>
      <c r="G36" s="34"/>
      <c r="H36" s="34"/>
      <c r="I36" s="131">
        <v>0.15</v>
      </c>
      <c r="J36" s="130">
        <f>ROUND(((SUM(BF125:BF340))*I36),  2)</f>
        <v>0</v>
      </c>
      <c r="K36" s="34"/>
      <c r="L36" s="51"/>
      <c r="S36" s="34"/>
      <c r="T36" s="34"/>
      <c r="U36" s="34"/>
      <c r="V36" s="34"/>
      <c r="W36" s="34"/>
      <c r="X36" s="34"/>
      <c r="Y36" s="34"/>
      <c r="Z36" s="34"/>
      <c r="AA36" s="34"/>
      <c r="AB36" s="34"/>
      <c r="AC36" s="34"/>
      <c r="AD36" s="34"/>
      <c r="AE36" s="34"/>
    </row>
    <row r="37" spans="1:31" s="2" customFormat="1" ht="14.45" hidden="1" customHeight="1">
      <c r="A37" s="34"/>
      <c r="B37" s="39"/>
      <c r="C37" s="34"/>
      <c r="D37" s="34"/>
      <c r="E37" s="120" t="s">
        <v>46</v>
      </c>
      <c r="F37" s="130">
        <f>ROUND((SUM(BG125:BG340)),  2)</f>
        <v>0</v>
      </c>
      <c r="G37" s="34"/>
      <c r="H37" s="34"/>
      <c r="I37" s="131">
        <v>0.21</v>
      </c>
      <c r="J37" s="130">
        <f>0</f>
        <v>0</v>
      </c>
      <c r="K37" s="34"/>
      <c r="L37" s="51"/>
      <c r="S37" s="34"/>
      <c r="T37" s="34"/>
      <c r="U37" s="34"/>
      <c r="V37" s="34"/>
      <c r="W37" s="34"/>
      <c r="X37" s="34"/>
      <c r="Y37" s="34"/>
      <c r="Z37" s="34"/>
      <c r="AA37" s="34"/>
      <c r="AB37" s="34"/>
      <c r="AC37" s="34"/>
      <c r="AD37" s="34"/>
      <c r="AE37" s="34"/>
    </row>
    <row r="38" spans="1:31" s="2" customFormat="1" ht="14.45" hidden="1" customHeight="1">
      <c r="A38" s="34"/>
      <c r="B38" s="39"/>
      <c r="C38" s="34"/>
      <c r="D38" s="34"/>
      <c r="E38" s="120" t="s">
        <v>47</v>
      </c>
      <c r="F38" s="130">
        <f>ROUND((SUM(BH125:BH340)),  2)</f>
        <v>0</v>
      </c>
      <c r="G38" s="34"/>
      <c r="H38" s="34"/>
      <c r="I38" s="131">
        <v>0.15</v>
      </c>
      <c r="J38" s="130">
        <f>0</f>
        <v>0</v>
      </c>
      <c r="K38" s="34"/>
      <c r="L38" s="51"/>
      <c r="S38" s="34"/>
      <c r="T38" s="34"/>
      <c r="U38" s="34"/>
      <c r="V38" s="34"/>
      <c r="W38" s="34"/>
      <c r="X38" s="34"/>
      <c r="Y38" s="34"/>
      <c r="Z38" s="34"/>
      <c r="AA38" s="34"/>
      <c r="AB38" s="34"/>
      <c r="AC38" s="34"/>
      <c r="AD38" s="34"/>
      <c r="AE38" s="34"/>
    </row>
    <row r="39" spans="1:31" s="2" customFormat="1" ht="14.45" hidden="1" customHeight="1">
      <c r="A39" s="34"/>
      <c r="B39" s="39"/>
      <c r="C39" s="34"/>
      <c r="D39" s="34"/>
      <c r="E39" s="120" t="s">
        <v>48</v>
      </c>
      <c r="F39" s="130">
        <f>ROUND((SUM(BI125:BI340)),  2)</f>
        <v>0</v>
      </c>
      <c r="G39" s="34"/>
      <c r="H39" s="34"/>
      <c r="I39" s="131">
        <v>0</v>
      </c>
      <c r="J39" s="130">
        <f>0</f>
        <v>0</v>
      </c>
      <c r="K39" s="34"/>
      <c r="L39" s="51"/>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2" customFormat="1" ht="25.35" customHeight="1">
      <c r="A41" s="34"/>
      <c r="B41" s="39"/>
      <c r="C41" s="132"/>
      <c r="D41" s="133" t="s">
        <v>49</v>
      </c>
      <c r="E41" s="134"/>
      <c r="F41" s="134"/>
      <c r="G41" s="135" t="s">
        <v>50</v>
      </c>
      <c r="H41" s="136" t="s">
        <v>51</v>
      </c>
      <c r="I41" s="134"/>
      <c r="J41" s="137">
        <f>SUM(J32:J39)</f>
        <v>0</v>
      </c>
      <c r="K41" s="138"/>
      <c r="L41" s="51"/>
      <c r="S41" s="34"/>
      <c r="T41" s="34"/>
      <c r="U41" s="34"/>
      <c r="V41" s="34"/>
      <c r="W41" s="34"/>
      <c r="X41" s="34"/>
      <c r="Y41" s="34"/>
      <c r="Z41" s="34"/>
      <c r="AA41" s="34"/>
      <c r="AB41" s="34"/>
      <c r="AC41" s="34"/>
      <c r="AD41" s="34"/>
      <c r="AE41" s="34"/>
    </row>
    <row r="42" spans="1:31" s="2" customFormat="1" ht="14.4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1:31" s="1" customFormat="1" ht="14.45" customHeight="1">
      <c r="B43" s="20"/>
      <c r="L43" s="20"/>
    </row>
    <row r="44" spans="1:31" s="1" customFormat="1" ht="14.45" customHeight="1">
      <c r="B44" s="20"/>
      <c r="L44" s="20"/>
    </row>
    <row r="45" spans="1:31" s="1" customFormat="1" ht="14.45" customHeight="1">
      <c r="B45" s="20"/>
      <c r="L45" s="20"/>
    </row>
    <row r="46" spans="1:31" s="1" customFormat="1" ht="14.45" customHeight="1">
      <c r="B46" s="20"/>
      <c r="L46" s="20"/>
    </row>
    <row r="47" spans="1:31" s="1" customFormat="1" ht="14.45" customHeight="1">
      <c r="B47" s="20"/>
      <c r="L47" s="20"/>
    </row>
    <row r="48" spans="1:31" s="1" customFormat="1" ht="14.45" customHeight="1">
      <c r="B48" s="20"/>
      <c r="L48" s="20"/>
    </row>
    <row r="49" spans="1:31" s="1" customFormat="1" ht="14.45" customHeight="1">
      <c r="B49" s="20"/>
      <c r="L49" s="20"/>
    </row>
    <row r="50" spans="1:31" s="2" customFormat="1" ht="14.45" customHeight="1">
      <c r="B50" s="51"/>
      <c r="D50" s="139" t="s">
        <v>52</v>
      </c>
      <c r="E50" s="140"/>
      <c r="F50" s="140"/>
      <c r="G50" s="139" t="s">
        <v>53</v>
      </c>
      <c r="H50" s="140"/>
      <c r="I50" s="140"/>
      <c r="J50" s="140"/>
      <c r="K50" s="140"/>
      <c r="L50" s="51"/>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4"/>
      <c r="B61" s="39"/>
      <c r="C61" s="34"/>
      <c r="D61" s="141" t="s">
        <v>54</v>
      </c>
      <c r="E61" s="142"/>
      <c r="F61" s="143" t="s">
        <v>55</v>
      </c>
      <c r="G61" s="141" t="s">
        <v>54</v>
      </c>
      <c r="H61" s="142"/>
      <c r="I61" s="142"/>
      <c r="J61" s="144" t="s">
        <v>55</v>
      </c>
      <c r="K61" s="142"/>
      <c r="L61" s="51"/>
      <c r="S61" s="34"/>
      <c r="T61" s="34"/>
      <c r="U61" s="34"/>
      <c r="V61" s="34"/>
      <c r="W61" s="34"/>
      <c r="X61" s="34"/>
      <c r="Y61" s="34"/>
      <c r="Z61" s="34"/>
      <c r="AA61" s="34"/>
      <c r="AB61" s="34"/>
      <c r="AC61" s="34"/>
      <c r="AD61" s="34"/>
      <c r="AE61" s="34"/>
    </row>
    <row r="62" spans="1:31" ht="11.25">
      <c r="B62" s="20"/>
      <c r="L62" s="20"/>
    </row>
    <row r="63" spans="1:31" ht="11.25">
      <c r="B63" s="20"/>
      <c r="L63" s="20"/>
    </row>
    <row r="64" spans="1:31" ht="11.25">
      <c r="B64" s="20"/>
      <c r="L64" s="20"/>
    </row>
    <row r="65" spans="1:31" s="2" customFormat="1" ht="12.75">
      <c r="A65" s="34"/>
      <c r="B65" s="39"/>
      <c r="C65" s="34"/>
      <c r="D65" s="139" t="s">
        <v>56</v>
      </c>
      <c r="E65" s="145"/>
      <c r="F65" s="145"/>
      <c r="G65" s="139" t="s">
        <v>57</v>
      </c>
      <c r="H65" s="145"/>
      <c r="I65" s="145"/>
      <c r="J65" s="145"/>
      <c r="K65" s="145"/>
      <c r="L65" s="51"/>
      <c r="S65" s="34"/>
      <c r="T65" s="34"/>
      <c r="U65" s="34"/>
      <c r="V65" s="34"/>
      <c r="W65" s="34"/>
      <c r="X65" s="34"/>
      <c r="Y65" s="34"/>
      <c r="Z65" s="34"/>
      <c r="AA65" s="34"/>
      <c r="AB65" s="34"/>
      <c r="AC65" s="34"/>
      <c r="AD65" s="34"/>
      <c r="AE65" s="34"/>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4"/>
      <c r="B76" s="39"/>
      <c r="C76" s="34"/>
      <c r="D76" s="141" t="s">
        <v>54</v>
      </c>
      <c r="E76" s="142"/>
      <c r="F76" s="143" t="s">
        <v>55</v>
      </c>
      <c r="G76" s="141" t="s">
        <v>54</v>
      </c>
      <c r="H76" s="142"/>
      <c r="I76" s="142"/>
      <c r="J76" s="144" t="s">
        <v>55</v>
      </c>
      <c r="K76" s="142"/>
      <c r="L76" s="51"/>
      <c r="S76" s="34"/>
      <c r="T76" s="34"/>
      <c r="U76" s="34"/>
      <c r="V76" s="34"/>
      <c r="W76" s="34"/>
      <c r="X76" s="34"/>
      <c r="Y76" s="34"/>
      <c r="Z76" s="34"/>
      <c r="AA76" s="34"/>
      <c r="AB76" s="34"/>
      <c r="AC76" s="34"/>
      <c r="AD76" s="34"/>
      <c r="AE76" s="34"/>
    </row>
    <row r="77" spans="1:31" s="2" customFormat="1" ht="14.45" customHeight="1">
      <c r="A77" s="34"/>
      <c r="B77" s="146"/>
      <c r="C77" s="147"/>
      <c r="D77" s="147"/>
      <c r="E77" s="147"/>
      <c r="F77" s="147"/>
      <c r="G77" s="147"/>
      <c r="H77" s="147"/>
      <c r="I77" s="147"/>
      <c r="J77" s="147"/>
      <c r="K77" s="147"/>
      <c r="L77" s="51"/>
      <c r="S77" s="34"/>
      <c r="T77" s="34"/>
      <c r="U77" s="34"/>
      <c r="V77" s="34"/>
      <c r="W77" s="34"/>
      <c r="X77" s="34"/>
      <c r="Y77" s="34"/>
      <c r="Z77" s="34"/>
      <c r="AA77" s="34"/>
      <c r="AB77" s="34"/>
      <c r="AC77" s="34"/>
      <c r="AD77" s="34"/>
      <c r="AE77" s="34"/>
    </row>
    <row r="81" spans="1:31" s="2" customFormat="1" ht="6.95" customHeight="1">
      <c r="A81" s="34"/>
      <c r="B81" s="148"/>
      <c r="C81" s="149"/>
      <c r="D81" s="149"/>
      <c r="E81" s="149"/>
      <c r="F81" s="149"/>
      <c r="G81" s="149"/>
      <c r="H81" s="149"/>
      <c r="I81" s="149"/>
      <c r="J81" s="149"/>
      <c r="K81" s="149"/>
      <c r="L81" s="51"/>
      <c r="S81" s="34"/>
      <c r="T81" s="34"/>
      <c r="U81" s="34"/>
      <c r="V81" s="34"/>
      <c r="W81" s="34"/>
      <c r="X81" s="34"/>
      <c r="Y81" s="34"/>
      <c r="Z81" s="34"/>
      <c r="AA81" s="34"/>
      <c r="AB81" s="34"/>
      <c r="AC81" s="34"/>
      <c r="AD81" s="34"/>
      <c r="AE81" s="34"/>
    </row>
    <row r="82" spans="1:31" s="2" customFormat="1" ht="24.95" customHeight="1">
      <c r="A82" s="34"/>
      <c r="B82" s="35"/>
      <c r="C82" s="23" t="s">
        <v>157</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33" t="str">
        <f>E7</f>
        <v>Příprava Území-Lokalita Petra Cingra ve Starém Bohumíně</v>
      </c>
      <c r="F85" s="334"/>
      <c r="G85" s="334"/>
      <c r="H85" s="334"/>
      <c r="I85" s="36"/>
      <c r="J85" s="36"/>
      <c r="K85" s="36"/>
      <c r="L85" s="51"/>
      <c r="S85" s="34"/>
      <c r="T85" s="34"/>
      <c r="U85" s="34"/>
      <c r="V85" s="34"/>
      <c r="W85" s="34"/>
      <c r="X85" s="34"/>
      <c r="Y85" s="34"/>
      <c r="Z85" s="34"/>
      <c r="AA85" s="34"/>
      <c r="AB85" s="34"/>
      <c r="AC85" s="34"/>
      <c r="AD85" s="34"/>
      <c r="AE85" s="34"/>
    </row>
    <row r="86" spans="1:31" s="1" customFormat="1" ht="12" customHeight="1">
      <c r="B86" s="21"/>
      <c r="C86" s="29" t="s">
        <v>153</v>
      </c>
      <c r="D86" s="22"/>
      <c r="E86" s="22"/>
      <c r="F86" s="22"/>
      <c r="G86" s="22"/>
      <c r="H86" s="22"/>
      <c r="I86" s="22"/>
      <c r="J86" s="22"/>
      <c r="K86" s="22"/>
      <c r="L86" s="20"/>
    </row>
    <row r="87" spans="1:31" s="2" customFormat="1" ht="16.5" customHeight="1">
      <c r="A87" s="34"/>
      <c r="B87" s="35"/>
      <c r="C87" s="36"/>
      <c r="D87" s="36"/>
      <c r="E87" s="333" t="s">
        <v>772</v>
      </c>
      <c r="F87" s="335"/>
      <c r="G87" s="335"/>
      <c r="H87" s="335"/>
      <c r="I87" s="36"/>
      <c r="J87" s="36"/>
      <c r="K87" s="36"/>
      <c r="L87" s="51"/>
      <c r="S87" s="34"/>
      <c r="T87" s="34"/>
      <c r="U87" s="34"/>
      <c r="V87" s="34"/>
      <c r="W87" s="34"/>
      <c r="X87" s="34"/>
      <c r="Y87" s="34"/>
      <c r="Z87" s="34"/>
      <c r="AA87" s="34"/>
      <c r="AB87" s="34"/>
      <c r="AC87" s="34"/>
      <c r="AD87" s="34"/>
      <c r="AE87" s="34"/>
    </row>
    <row r="88" spans="1:31" s="2" customFormat="1" ht="12" customHeight="1">
      <c r="A88" s="34"/>
      <c r="B88" s="35"/>
      <c r="C88" s="29" t="s">
        <v>155</v>
      </c>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6.5" customHeight="1">
      <c r="A89" s="34"/>
      <c r="B89" s="35"/>
      <c r="C89" s="36"/>
      <c r="D89" s="36"/>
      <c r="E89" s="286" t="str">
        <f>E11</f>
        <v>41 - Přípojky splaškové kanaliizace</v>
      </c>
      <c r="F89" s="335"/>
      <c r="G89" s="335"/>
      <c r="H89" s="335"/>
      <c r="I89" s="36"/>
      <c r="J89" s="36"/>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2" customHeight="1">
      <c r="A91" s="34"/>
      <c r="B91" s="35"/>
      <c r="C91" s="29" t="s">
        <v>20</v>
      </c>
      <c r="D91" s="36"/>
      <c r="E91" s="36"/>
      <c r="F91" s="27" t="str">
        <f>F14</f>
        <v xml:space="preserve"> </v>
      </c>
      <c r="G91" s="36"/>
      <c r="H91" s="36"/>
      <c r="I91" s="29" t="s">
        <v>22</v>
      </c>
      <c r="J91" s="66" t="str">
        <f>IF(J14="","",J14)</f>
        <v>4. 5. 2021</v>
      </c>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15.2" customHeight="1">
      <c r="A93" s="34"/>
      <c r="B93" s="35"/>
      <c r="C93" s="29" t="s">
        <v>24</v>
      </c>
      <c r="D93" s="36"/>
      <c r="E93" s="36"/>
      <c r="F93" s="27" t="str">
        <f>E17</f>
        <v>Město Bohumín</v>
      </c>
      <c r="G93" s="36"/>
      <c r="H93" s="36"/>
      <c r="I93" s="29" t="s">
        <v>30</v>
      </c>
      <c r="J93" s="32" t="str">
        <f>E23</f>
        <v>SPAN s. r. o.</v>
      </c>
      <c r="K93" s="36"/>
      <c r="L93" s="51"/>
      <c r="S93" s="34"/>
      <c r="T93" s="34"/>
      <c r="U93" s="34"/>
      <c r="V93" s="34"/>
      <c r="W93" s="34"/>
      <c r="X93" s="34"/>
      <c r="Y93" s="34"/>
      <c r="Z93" s="34"/>
      <c r="AA93" s="34"/>
      <c r="AB93" s="34"/>
      <c r="AC93" s="34"/>
      <c r="AD93" s="34"/>
      <c r="AE93" s="34"/>
    </row>
    <row r="94" spans="1:31" s="2" customFormat="1" ht="15.2" customHeight="1">
      <c r="A94" s="34"/>
      <c r="B94" s="35"/>
      <c r="C94" s="29" t="s">
        <v>28</v>
      </c>
      <c r="D94" s="36"/>
      <c r="E94" s="36"/>
      <c r="F94" s="27" t="str">
        <f>IF(E20="","",E20)</f>
        <v>Vyplň údaj</v>
      </c>
      <c r="G94" s="36"/>
      <c r="H94" s="36"/>
      <c r="I94" s="29" t="s">
        <v>34</v>
      </c>
      <c r="J94" s="32" t="str">
        <f>E26</f>
        <v>Ladislav Pekárek</v>
      </c>
      <c r="K94" s="36"/>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31" s="2" customFormat="1" ht="29.25" customHeight="1">
      <c r="A96" s="34"/>
      <c r="B96" s="35"/>
      <c r="C96" s="150" t="s">
        <v>158</v>
      </c>
      <c r="D96" s="151"/>
      <c r="E96" s="151"/>
      <c r="F96" s="151"/>
      <c r="G96" s="151"/>
      <c r="H96" s="151"/>
      <c r="I96" s="151"/>
      <c r="J96" s="152" t="s">
        <v>159</v>
      </c>
      <c r="K96" s="151"/>
      <c r="L96" s="51"/>
      <c r="S96" s="34"/>
      <c r="T96" s="34"/>
      <c r="U96" s="34"/>
      <c r="V96" s="34"/>
      <c r="W96" s="34"/>
      <c r="X96" s="34"/>
      <c r="Y96" s="34"/>
      <c r="Z96" s="34"/>
      <c r="AA96" s="34"/>
      <c r="AB96" s="34"/>
      <c r="AC96" s="34"/>
      <c r="AD96" s="34"/>
      <c r="AE96" s="34"/>
    </row>
    <row r="97" spans="1:47"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47" s="2" customFormat="1" ht="22.9" customHeight="1">
      <c r="A98" s="34"/>
      <c r="B98" s="35"/>
      <c r="C98" s="153" t="s">
        <v>160</v>
      </c>
      <c r="D98" s="36"/>
      <c r="E98" s="36"/>
      <c r="F98" s="36"/>
      <c r="G98" s="36"/>
      <c r="H98" s="36"/>
      <c r="I98" s="36"/>
      <c r="J98" s="84">
        <f>J125</f>
        <v>0</v>
      </c>
      <c r="K98" s="36"/>
      <c r="L98" s="51"/>
      <c r="S98" s="34"/>
      <c r="T98" s="34"/>
      <c r="U98" s="34"/>
      <c r="V98" s="34"/>
      <c r="W98" s="34"/>
      <c r="X98" s="34"/>
      <c r="Y98" s="34"/>
      <c r="Z98" s="34"/>
      <c r="AA98" s="34"/>
      <c r="AB98" s="34"/>
      <c r="AC98" s="34"/>
      <c r="AD98" s="34"/>
      <c r="AE98" s="34"/>
      <c r="AU98" s="17" t="s">
        <v>161</v>
      </c>
    </row>
    <row r="99" spans="1:47" s="9" customFormat="1" ht="24.95" customHeight="1">
      <c r="B99" s="154"/>
      <c r="C99" s="155"/>
      <c r="D99" s="156" t="s">
        <v>162</v>
      </c>
      <c r="E99" s="157"/>
      <c r="F99" s="157"/>
      <c r="G99" s="157"/>
      <c r="H99" s="157"/>
      <c r="I99" s="157"/>
      <c r="J99" s="158">
        <f>J126</f>
        <v>0</v>
      </c>
      <c r="K99" s="155"/>
      <c r="L99" s="159"/>
    </row>
    <row r="100" spans="1:47" s="9" customFormat="1" ht="24.95" customHeight="1">
      <c r="B100" s="154"/>
      <c r="C100" s="155"/>
      <c r="D100" s="156" t="s">
        <v>164</v>
      </c>
      <c r="E100" s="157"/>
      <c r="F100" s="157"/>
      <c r="G100" s="157"/>
      <c r="H100" s="157"/>
      <c r="I100" s="157"/>
      <c r="J100" s="158">
        <f>J318</f>
        <v>0</v>
      </c>
      <c r="K100" s="155"/>
      <c r="L100" s="159"/>
    </row>
    <row r="101" spans="1:47" s="9" customFormat="1" ht="24.95" customHeight="1">
      <c r="B101" s="154"/>
      <c r="C101" s="155"/>
      <c r="D101" s="156" t="s">
        <v>165</v>
      </c>
      <c r="E101" s="157"/>
      <c r="F101" s="157"/>
      <c r="G101" s="157"/>
      <c r="H101" s="157"/>
      <c r="I101" s="157"/>
      <c r="J101" s="158">
        <f>J322</f>
        <v>0</v>
      </c>
      <c r="K101" s="155"/>
      <c r="L101" s="159"/>
    </row>
    <row r="102" spans="1:47" s="9" customFormat="1" ht="24.95" customHeight="1">
      <c r="B102" s="154"/>
      <c r="C102" s="155"/>
      <c r="D102" s="156" t="s">
        <v>166</v>
      </c>
      <c r="E102" s="157"/>
      <c r="F102" s="157"/>
      <c r="G102" s="157"/>
      <c r="H102" s="157"/>
      <c r="I102" s="157"/>
      <c r="J102" s="158">
        <f>J336</f>
        <v>0</v>
      </c>
      <c r="K102" s="155"/>
      <c r="L102" s="159"/>
    </row>
    <row r="103" spans="1:47" s="9" customFormat="1" ht="24.95" customHeight="1">
      <c r="B103" s="154"/>
      <c r="C103" s="155"/>
      <c r="D103" s="156" t="s">
        <v>167</v>
      </c>
      <c r="E103" s="157"/>
      <c r="F103" s="157"/>
      <c r="G103" s="157"/>
      <c r="H103" s="157"/>
      <c r="I103" s="157"/>
      <c r="J103" s="158">
        <f>J339</f>
        <v>0</v>
      </c>
      <c r="K103" s="155"/>
      <c r="L103" s="159"/>
    </row>
    <row r="104" spans="1:47" s="2" customFormat="1" ht="21.75" customHeight="1">
      <c r="A104" s="34"/>
      <c r="B104" s="35"/>
      <c r="C104" s="36"/>
      <c r="D104" s="36"/>
      <c r="E104" s="36"/>
      <c r="F104" s="36"/>
      <c r="G104" s="36"/>
      <c r="H104" s="36"/>
      <c r="I104" s="36"/>
      <c r="J104" s="36"/>
      <c r="K104" s="36"/>
      <c r="L104" s="51"/>
      <c r="S104" s="34"/>
      <c r="T104" s="34"/>
      <c r="U104" s="34"/>
      <c r="V104" s="34"/>
      <c r="W104" s="34"/>
      <c r="X104" s="34"/>
      <c r="Y104" s="34"/>
      <c r="Z104" s="34"/>
      <c r="AA104" s="34"/>
      <c r="AB104" s="34"/>
      <c r="AC104" s="34"/>
      <c r="AD104" s="34"/>
      <c r="AE104" s="34"/>
    </row>
    <row r="105" spans="1:47" s="2" customFormat="1" ht="6.95" customHeight="1">
      <c r="A105" s="34"/>
      <c r="B105" s="54"/>
      <c r="C105" s="55"/>
      <c r="D105" s="55"/>
      <c r="E105" s="55"/>
      <c r="F105" s="55"/>
      <c r="G105" s="55"/>
      <c r="H105" s="55"/>
      <c r="I105" s="55"/>
      <c r="J105" s="55"/>
      <c r="K105" s="55"/>
      <c r="L105" s="51"/>
      <c r="S105" s="34"/>
      <c r="T105" s="34"/>
      <c r="U105" s="34"/>
      <c r="V105" s="34"/>
      <c r="W105" s="34"/>
      <c r="X105" s="34"/>
      <c r="Y105" s="34"/>
      <c r="Z105" s="34"/>
      <c r="AA105" s="34"/>
      <c r="AB105" s="34"/>
      <c r="AC105" s="34"/>
      <c r="AD105" s="34"/>
      <c r="AE105" s="34"/>
    </row>
    <row r="109" spans="1:47" s="2" customFormat="1" ht="6.95" customHeight="1">
      <c r="A109" s="34"/>
      <c r="B109" s="56"/>
      <c r="C109" s="57"/>
      <c r="D109" s="57"/>
      <c r="E109" s="57"/>
      <c r="F109" s="57"/>
      <c r="G109" s="57"/>
      <c r="H109" s="57"/>
      <c r="I109" s="57"/>
      <c r="J109" s="57"/>
      <c r="K109" s="57"/>
      <c r="L109" s="51"/>
      <c r="S109" s="34"/>
      <c r="T109" s="34"/>
      <c r="U109" s="34"/>
      <c r="V109" s="34"/>
      <c r="W109" s="34"/>
      <c r="X109" s="34"/>
      <c r="Y109" s="34"/>
      <c r="Z109" s="34"/>
      <c r="AA109" s="34"/>
      <c r="AB109" s="34"/>
      <c r="AC109" s="34"/>
      <c r="AD109" s="34"/>
      <c r="AE109" s="34"/>
    </row>
    <row r="110" spans="1:47" s="2" customFormat="1" ht="24.95" customHeight="1">
      <c r="A110" s="34"/>
      <c r="B110" s="35"/>
      <c r="C110" s="23" t="s">
        <v>168</v>
      </c>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47" s="2" customFormat="1" ht="6.95" customHeight="1">
      <c r="A111" s="34"/>
      <c r="B111" s="35"/>
      <c r="C111" s="36"/>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47" s="2" customFormat="1" ht="12" customHeight="1">
      <c r="A112" s="34"/>
      <c r="B112" s="35"/>
      <c r="C112" s="29" t="s">
        <v>16</v>
      </c>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65" s="2" customFormat="1" ht="16.5" customHeight="1">
      <c r="A113" s="34"/>
      <c r="B113" s="35"/>
      <c r="C113" s="36"/>
      <c r="D113" s="36"/>
      <c r="E113" s="333" t="str">
        <f>E7</f>
        <v>Příprava Území-Lokalita Petra Cingra ve Starém Bohumíně</v>
      </c>
      <c r="F113" s="334"/>
      <c r="G113" s="334"/>
      <c r="H113" s="334"/>
      <c r="I113" s="36"/>
      <c r="J113" s="36"/>
      <c r="K113" s="36"/>
      <c r="L113" s="51"/>
      <c r="S113" s="34"/>
      <c r="T113" s="34"/>
      <c r="U113" s="34"/>
      <c r="V113" s="34"/>
      <c r="W113" s="34"/>
      <c r="X113" s="34"/>
      <c r="Y113" s="34"/>
      <c r="Z113" s="34"/>
      <c r="AA113" s="34"/>
      <c r="AB113" s="34"/>
      <c r="AC113" s="34"/>
      <c r="AD113" s="34"/>
      <c r="AE113" s="34"/>
    </row>
    <row r="114" spans="1:65" s="1" customFormat="1" ht="12" customHeight="1">
      <c r="B114" s="21"/>
      <c r="C114" s="29" t="s">
        <v>153</v>
      </c>
      <c r="D114" s="22"/>
      <c r="E114" s="22"/>
      <c r="F114" s="22"/>
      <c r="G114" s="22"/>
      <c r="H114" s="22"/>
      <c r="I114" s="22"/>
      <c r="J114" s="22"/>
      <c r="K114" s="22"/>
      <c r="L114" s="20"/>
    </row>
    <row r="115" spans="1:65" s="2" customFormat="1" ht="16.5" customHeight="1">
      <c r="A115" s="34"/>
      <c r="B115" s="35"/>
      <c r="C115" s="36"/>
      <c r="D115" s="36"/>
      <c r="E115" s="333" t="s">
        <v>772</v>
      </c>
      <c r="F115" s="335"/>
      <c r="G115" s="335"/>
      <c r="H115" s="335"/>
      <c r="I115" s="36"/>
      <c r="J115" s="36"/>
      <c r="K115" s="36"/>
      <c r="L115" s="51"/>
      <c r="S115" s="34"/>
      <c r="T115" s="34"/>
      <c r="U115" s="34"/>
      <c r="V115" s="34"/>
      <c r="W115" s="34"/>
      <c r="X115" s="34"/>
      <c r="Y115" s="34"/>
      <c r="Z115" s="34"/>
      <c r="AA115" s="34"/>
      <c r="AB115" s="34"/>
      <c r="AC115" s="34"/>
      <c r="AD115" s="34"/>
      <c r="AE115" s="34"/>
    </row>
    <row r="116" spans="1:65" s="2" customFormat="1" ht="12" customHeight="1">
      <c r="A116" s="34"/>
      <c r="B116" s="35"/>
      <c r="C116" s="29" t="s">
        <v>155</v>
      </c>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65" s="2" customFormat="1" ht="16.5" customHeight="1">
      <c r="A117" s="34"/>
      <c r="B117" s="35"/>
      <c r="C117" s="36"/>
      <c r="D117" s="36"/>
      <c r="E117" s="286" t="str">
        <f>E11</f>
        <v>41 - Přípojky splaškové kanaliizace</v>
      </c>
      <c r="F117" s="335"/>
      <c r="G117" s="335"/>
      <c r="H117" s="335"/>
      <c r="I117" s="36"/>
      <c r="J117" s="36"/>
      <c r="K117" s="36"/>
      <c r="L117" s="51"/>
      <c r="S117" s="34"/>
      <c r="T117" s="34"/>
      <c r="U117" s="34"/>
      <c r="V117" s="34"/>
      <c r="W117" s="34"/>
      <c r="X117" s="34"/>
      <c r="Y117" s="34"/>
      <c r="Z117" s="34"/>
      <c r="AA117" s="34"/>
      <c r="AB117" s="34"/>
      <c r="AC117" s="34"/>
      <c r="AD117" s="34"/>
      <c r="AE117" s="34"/>
    </row>
    <row r="118" spans="1:65" s="2" customFormat="1" ht="6.95" customHeight="1">
      <c r="A118" s="34"/>
      <c r="B118" s="35"/>
      <c r="C118" s="36"/>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65" s="2" customFormat="1" ht="12" customHeight="1">
      <c r="A119" s="34"/>
      <c r="B119" s="35"/>
      <c r="C119" s="29" t="s">
        <v>20</v>
      </c>
      <c r="D119" s="36"/>
      <c r="E119" s="36"/>
      <c r="F119" s="27" t="str">
        <f>F14</f>
        <v xml:space="preserve"> </v>
      </c>
      <c r="G119" s="36"/>
      <c r="H119" s="36"/>
      <c r="I119" s="29" t="s">
        <v>22</v>
      </c>
      <c r="J119" s="66" t="str">
        <f>IF(J14="","",J14)</f>
        <v>4. 5. 2021</v>
      </c>
      <c r="K119" s="36"/>
      <c r="L119" s="51"/>
      <c r="S119" s="34"/>
      <c r="T119" s="34"/>
      <c r="U119" s="34"/>
      <c r="V119" s="34"/>
      <c r="W119" s="34"/>
      <c r="X119" s="34"/>
      <c r="Y119" s="34"/>
      <c r="Z119" s="34"/>
      <c r="AA119" s="34"/>
      <c r="AB119" s="34"/>
      <c r="AC119" s="34"/>
      <c r="AD119" s="34"/>
      <c r="AE119" s="34"/>
    </row>
    <row r="120" spans="1:65" s="2" customFormat="1" ht="6.95" customHeight="1">
      <c r="A120" s="34"/>
      <c r="B120" s="35"/>
      <c r="C120" s="36"/>
      <c r="D120" s="36"/>
      <c r="E120" s="36"/>
      <c r="F120" s="36"/>
      <c r="G120" s="36"/>
      <c r="H120" s="36"/>
      <c r="I120" s="36"/>
      <c r="J120" s="36"/>
      <c r="K120" s="36"/>
      <c r="L120" s="51"/>
      <c r="S120" s="34"/>
      <c r="T120" s="34"/>
      <c r="U120" s="34"/>
      <c r="V120" s="34"/>
      <c r="W120" s="34"/>
      <c r="X120" s="34"/>
      <c r="Y120" s="34"/>
      <c r="Z120" s="34"/>
      <c r="AA120" s="34"/>
      <c r="AB120" s="34"/>
      <c r="AC120" s="34"/>
      <c r="AD120" s="34"/>
      <c r="AE120" s="34"/>
    </row>
    <row r="121" spans="1:65" s="2" customFormat="1" ht="15.2" customHeight="1">
      <c r="A121" s="34"/>
      <c r="B121" s="35"/>
      <c r="C121" s="29" t="s">
        <v>24</v>
      </c>
      <c r="D121" s="36"/>
      <c r="E121" s="36"/>
      <c r="F121" s="27" t="str">
        <f>E17</f>
        <v>Město Bohumín</v>
      </c>
      <c r="G121" s="36"/>
      <c r="H121" s="36"/>
      <c r="I121" s="29" t="s">
        <v>30</v>
      </c>
      <c r="J121" s="32" t="str">
        <f>E23</f>
        <v>SPAN s. r. o.</v>
      </c>
      <c r="K121" s="36"/>
      <c r="L121" s="51"/>
      <c r="S121" s="34"/>
      <c r="T121" s="34"/>
      <c r="U121" s="34"/>
      <c r="V121" s="34"/>
      <c r="W121" s="34"/>
      <c r="X121" s="34"/>
      <c r="Y121" s="34"/>
      <c r="Z121" s="34"/>
      <c r="AA121" s="34"/>
      <c r="AB121" s="34"/>
      <c r="AC121" s="34"/>
      <c r="AD121" s="34"/>
      <c r="AE121" s="34"/>
    </row>
    <row r="122" spans="1:65" s="2" customFormat="1" ht="15.2" customHeight="1">
      <c r="A122" s="34"/>
      <c r="B122" s="35"/>
      <c r="C122" s="29" t="s">
        <v>28</v>
      </c>
      <c r="D122" s="36"/>
      <c r="E122" s="36"/>
      <c r="F122" s="27" t="str">
        <f>IF(E20="","",E20)</f>
        <v>Vyplň údaj</v>
      </c>
      <c r="G122" s="36"/>
      <c r="H122" s="36"/>
      <c r="I122" s="29" t="s">
        <v>34</v>
      </c>
      <c r="J122" s="32" t="str">
        <f>E26</f>
        <v>Ladislav Pekárek</v>
      </c>
      <c r="K122" s="36"/>
      <c r="L122" s="51"/>
      <c r="S122" s="34"/>
      <c r="T122" s="34"/>
      <c r="U122" s="34"/>
      <c r="V122" s="34"/>
      <c r="W122" s="34"/>
      <c r="X122" s="34"/>
      <c r="Y122" s="34"/>
      <c r="Z122" s="34"/>
      <c r="AA122" s="34"/>
      <c r="AB122" s="34"/>
      <c r="AC122" s="34"/>
      <c r="AD122" s="34"/>
      <c r="AE122" s="34"/>
    </row>
    <row r="123" spans="1:65" s="2" customFormat="1" ht="10.35" customHeight="1">
      <c r="A123" s="34"/>
      <c r="B123" s="35"/>
      <c r="C123" s="36"/>
      <c r="D123" s="36"/>
      <c r="E123" s="36"/>
      <c r="F123" s="36"/>
      <c r="G123" s="36"/>
      <c r="H123" s="36"/>
      <c r="I123" s="36"/>
      <c r="J123" s="36"/>
      <c r="K123" s="36"/>
      <c r="L123" s="51"/>
      <c r="S123" s="34"/>
      <c r="T123" s="34"/>
      <c r="U123" s="34"/>
      <c r="V123" s="34"/>
      <c r="W123" s="34"/>
      <c r="X123" s="34"/>
      <c r="Y123" s="34"/>
      <c r="Z123" s="34"/>
      <c r="AA123" s="34"/>
      <c r="AB123" s="34"/>
      <c r="AC123" s="34"/>
      <c r="AD123" s="34"/>
      <c r="AE123" s="34"/>
    </row>
    <row r="124" spans="1:65" s="10" customFormat="1" ht="29.25" customHeight="1">
      <c r="A124" s="160"/>
      <c r="B124" s="161"/>
      <c r="C124" s="162" t="s">
        <v>169</v>
      </c>
      <c r="D124" s="163" t="s">
        <v>64</v>
      </c>
      <c r="E124" s="163" t="s">
        <v>60</v>
      </c>
      <c r="F124" s="163" t="s">
        <v>61</v>
      </c>
      <c r="G124" s="163" t="s">
        <v>170</v>
      </c>
      <c r="H124" s="163" t="s">
        <v>171</v>
      </c>
      <c r="I124" s="163" t="s">
        <v>172</v>
      </c>
      <c r="J124" s="163" t="s">
        <v>159</v>
      </c>
      <c r="K124" s="164" t="s">
        <v>173</v>
      </c>
      <c r="L124" s="165"/>
      <c r="M124" s="75" t="s">
        <v>1</v>
      </c>
      <c r="N124" s="76" t="s">
        <v>43</v>
      </c>
      <c r="O124" s="76" t="s">
        <v>174</v>
      </c>
      <c r="P124" s="76" t="s">
        <v>175</v>
      </c>
      <c r="Q124" s="76" t="s">
        <v>176</v>
      </c>
      <c r="R124" s="76" t="s">
        <v>177</v>
      </c>
      <c r="S124" s="76" t="s">
        <v>178</v>
      </c>
      <c r="T124" s="77" t="s">
        <v>179</v>
      </c>
      <c r="U124" s="160"/>
      <c r="V124" s="160"/>
      <c r="W124" s="160"/>
      <c r="X124" s="160"/>
      <c r="Y124" s="160"/>
      <c r="Z124" s="160"/>
      <c r="AA124" s="160"/>
      <c r="AB124" s="160"/>
      <c r="AC124" s="160"/>
      <c r="AD124" s="160"/>
      <c r="AE124" s="160"/>
    </row>
    <row r="125" spans="1:65" s="2" customFormat="1" ht="22.9" customHeight="1">
      <c r="A125" s="34"/>
      <c r="B125" s="35"/>
      <c r="C125" s="82" t="s">
        <v>180</v>
      </c>
      <c r="D125" s="36"/>
      <c r="E125" s="36"/>
      <c r="F125" s="36"/>
      <c r="G125" s="36"/>
      <c r="H125" s="36"/>
      <c r="I125" s="36"/>
      <c r="J125" s="166">
        <f>BK125</f>
        <v>0</v>
      </c>
      <c r="K125" s="36"/>
      <c r="L125" s="39"/>
      <c r="M125" s="78"/>
      <c r="N125" s="167"/>
      <c r="O125" s="79"/>
      <c r="P125" s="168">
        <f>P126+P318+P322+P336+P339</f>
        <v>0</v>
      </c>
      <c r="Q125" s="79"/>
      <c r="R125" s="168">
        <f>R126+R318+R322+R336+R339</f>
        <v>2.8913275399999998</v>
      </c>
      <c r="S125" s="79"/>
      <c r="T125" s="169">
        <f>T126+T318+T322+T336+T339</f>
        <v>0</v>
      </c>
      <c r="U125" s="34"/>
      <c r="V125" s="34"/>
      <c r="W125" s="34"/>
      <c r="X125" s="34"/>
      <c r="Y125" s="34"/>
      <c r="Z125" s="34"/>
      <c r="AA125" s="34"/>
      <c r="AB125" s="34"/>
      <c r="AC125" s="34"/>
      <c r="AD125" s="34"/>
      <c r="AE125" s="34"/>
      <c r="AT125" s="17" t="s">
        <v>78</v>
      </c>
      <c r="AU125" s="17" t="s">
        <v>161</v>
      </c>
      <c r="BK125" s="170">
        <f>BK126+BK318+BK322+BK336+BK339</f>
        <v>0</v>
      </c>
    </row>
    <row r="126" spans="1:65" s="11" customFormat="1" ht="25.9" customHeight="1">
      <c r="B126" s="171"/>
      <c r="C126" s="172"/>
      <c r="D126" s="173" t="s">
        <v>78</v>
      </c>
      <c r="E126" s="174" t="s">
        <v>86</v>
      </c>
      <c r="F126" s="174" t="s">
        <v>181</v>
      </c>
      <c r="G126" s="172"/>
      <c r="H126" s="172"/>
      <c r="I126" s="175"/>
      <c r="J126" s="176">
        <f>BK126</f>
        <v>0</v>
      </c>
      <c r="K126" s="172"/>
      <c r="L126" s="177"/>
      <c r="M126" s="178"/>
      <c r="N126" s="179"/>
      <c r="O126" s="179"/>
      <c r="P126" s="180">
        <f>SUM(P127:P317)</f>
        <v>0</v>
      </c>
      <c r="Q126" s="179"/>
      <c r="R126" s="180">
        <f>SUM(R127:R317)</f>
        <v>0.24723254</v>
      </c>
      <c r="S126" s="179"/>
      <c r="T126" s="181">
        <f>SUM(T127:T317)</f>
        <v>0</v>
      </c>
      <c r="AR126" s="182" t="s">
        <v>86</v>
      </c>
      <c r="AT126" s="183" t="s">
        <v>78</v>
      </c>
      <c r="AU126" s="183" t="s">
        <v>79</v>
      </c>
      <c r="AY126" s="182" t="s">
        <v>182</v>
      </c>
      <c r="BK126" s="184">
        <f>SUM(BK127:BK317)</f>
        <v>0</v>
      </c>
    </row>
    <row r="127" spans="1:65" s="2" customFormat="1" ht="49.15" customHeight="1">
      <c r="A127" s="34"/>
      <c r="B127" s="35"/>
      <c r="C127" s="185" t="s">
        <v>86</v>
      </c>
      <c r="D127" s="185" t="s">
        <v>183</v>
      </c>
      <c r="E127" s="186" t="s">
        <v>1005</v>
      </c>
      <c r="F127" s="187" t="s">
        <v>1006</v>
      </c>
      <c r="G127" s="188" t="s">
        <v>135</v>
      </c>
      <c r="H127" s="189">
        <v>202.36199999999999</v>
      </c>
      <c r="I127" s="190"/>
      <c r="J127" s="191">
        <f>ROUND(I127*H127,2)</f>
        <v>0</v>
      </c>
      <c r="K127" s="187" t="s">
        <v>186</v>
      </c>
      <c r="L127" s="39"/>
      <c r="M127" s="192" t="s">
        <v>1</v>
      </c>
      <c r="N127" s="193" t="s">
        <v>44</v>
      </c>
      <c r="O127" s="71"/>
      <c r="P127" s="194">
        <f>O127*H127</f>
        <v>0</v>
      </c>
      <c r="Q127" s="194">
        <v>0</v>
      </c>
      <c r="R127" s="194">
        <f>Q127*H127</f>
        <v>0</v>
      </c>
      <c r="S127" s="194">
        <v>0</v>
      </c>
      <c r="T127" s="195">
        <f>S127*H127</f>
        <v>0</v>
      </c>
      <c r="U127" s="34"/>
      <c r="V127" s="34"/>
      <c r="W127" s="34"/>
      <c r="X127" s="34"/>
      <c r="Y127" s="34"/>
      <c r="Z127" s="34"/>
      <c r="AA127" s="34"/>
      <c r="AB127" s="34"/>
      <c r="AC127" s="34"/>
      <c r="AD127" s="34"/>
      <c r="AE127" s="34"/>
      <c r="AR127" s="196" t="s">
        <v>187</v>
      </c>
      <c r="AT127" s="196" t="s">
        <v>183</v>
      </c>
      <c r="AU127" s="196" t="s">
        <v>86</v>
      </c>
      <c r="AY127" s="17" t="s">
        <v>182</v>
      </c>
      <c r="BE127" s="197">
        <f>IF(N127="základní",J127,0)</f>
        <v>0</v>
      </c>
      <c r="BF127" s="197">
        <f>IF(N127="snížená",J127,0)</f>
        <v>0</v>
      </c>
      <c r="BG127" s="197">
        <f>IF(N127="zákl. přenesená",J127,0)</f>
        <v>0</v>
      </c>
      <c r="BH127" s="197">
        <f>IF(N127="sníž. přenesená",J127,0)</f>
        <v>0</v>
      </c>
      <c r="BI127" s="197">
        <f>IF(N127="nulová",J127,0)</f>
        <v>0</v>
      </c>
      <c r="BJ127" s="17" t="s">
        <v>86</v>
      </c>
      <c r="BK127" s="197">
        <f>ROUND(I127*H127,2)</f>
        <v>0</v>
      </c>
      <c r="BL127" s="17" t="s">
        <v>187</v>
      </c>
      <c r="BM127" s="196" t="s">
        <v>1007</v>
      </c>
    </row>
    <row r="128" spans="1:65" s="2" customFormat="1" ht="48.75">
      <c r="A128" s="34"/>
      <c r="B128" s="35"/>
      <c r="C128" s="36"/>
      <c r="D128" s="198" t="s">
        <v>189</v>
      </c>
      <c r="E128" s="36"/>
      <c r="F128" s="199" t="s">
        <v>190</v>
      </c>
      <c r="G128" s="36"/>
      <c r="H128" s="36"/>
      <c r="I128" s="200"/>
      <c r="J128" s="36"/>
      <c r="K128" s="36"/>
      <c r="L128" s="39"/>
      <c r="M128" s="201"/>
      <c r="N128" s="202"/>
      <c r="O128" s="71"/>
      <c r="P128" s="71"/>
      <c r="Q128" s="71"/>
      <c r="R128" s="71"/>
      <c r="S128" s="71"/>
      <c r="T128" s="72"/>
      <c r="U128" s="34"/>
      <c r="V128" s="34"/>
      <c r="W128" s="34"/>
      <c r="X128" s="34"/>
      <c r="Y128" s="34"/>
      <c r="Z128" s="34"/>
      <c r="AA128" s="34"/>
      <c r="AB128" s="34"/>
      <c r="AC128" s="34"/>
      <c r="AD128" s="34"/>
      <c r="AE128" s="34"/>
      <c r="AT128" s="17" t="s">
        <v>189</v>
      </c>
      <c r="AU128" s="17" t="s">
        <v>86</v>
      </c>
    </row>
    <row r="129" spans="2:51" s="12" customFormat="1" ht="11.25">
      <c r="B129" s="203"/>
      <c r="C129" s="204"/>
      <c r="D129" s="198" t="s">
        <v>191</v>
      </c>
      <c r="E129" s="205" t="s">
        <v>1</v>
      </c>
      <c r="F129" s="206" t="s">
        <v>192</v>
      </c>
      <c r="G129" s="204"/>
      <c r="H129" s="205" t="s">
        <v>1</v>
      </c>
      <c r="I129" s="207"/>
      <c r="J129" s="204"/>
      <c r="K129" s="204"/>
      <c r="L129" s="208"/>
      <c r="M129" s="209"/>
      <c r="N129" s="210"/>
      <c r="O129" s="210"/>
      <c r="P129" s="210"/>
      <c r="Q129" s="210"/>
      <c r="R129" s="210"/>
      <c r="S129" s="210"/>
      <c r="T129" s="211"/>
      <c r="AT129" s="212" t="s">
        <v>191</v>
      </c>
      <c r="AU129" s="212" t="s">
        <v>86</v>
      </c>
      <c r="AV129" s="12" t="s">
        <v>86</v>
      </c>
      <c r="AW129" s="12" t="s">
        <v>33</v>
      </c>
      <c r="AX129" s="12" t="s">
        <v>79</v>
      </c>
      <c r="AY129" s="212" t="s">
        <v>182</v>
      </c>
    </row>
    <row r="130" spans="2:51" s="12" customFormat="1" ht="22.5">
      <c r="B130" s="203"/>
      <c r="C130" s="204"/>
      <c r="D130" s="198" t="s">
        <v>191</v>
      </c>
      <c r="E130" s="205" t="s">
        <v>1</v>
      </c>
      <c r="F130" s="206" t="s">
        <v>193</v>
      </c>
      <c r="G130" s="204"/>
      <c r="H130" s="205" t="s">
        <v>1</v>
      </c>
      <c r="I130" s="207"/>
      <c r="J130" s="204"/>
      <c r="K130" s="204"/>
      <c r="L130" s="208"/>
      <c r="M130" s="209"/>
      <c r="N130" s="210"/>
      <c r="O130" s="210"/>
      <c r="P130" s="210"/>
      <c r="Q130" s="210"/>
      <c r="R130" s="210"/>
      <c r="S130" s="210"/>
      <c r="T130" s="211"/>
      <c r="AT130" s="212" t="s">
        <v>191</v>
      </c>
      <c r="AU130" s="212" t="s">
        <v>86</v>
      </c>
      <c r="AV130" s="12" t="s">
        <v>86</v>
      </c>
      <c r="AW130" s="12" t="s">
        <v>33</v>
      </c>
      <c r="AX130" s="12" t="s">
        <v>79</v>
      </c>
      <c r="AY130" s="212" t="s">
        <v>182</v>
      </c>
    </row>
    <row r="131" spans="2:51" s="12" customFormat="1" ht="11.25">
      <c r="B131" s="203"/>
      <c r="C131" s="204"/>
      <c r="D131" s="198" t="s">
        <v>191</v>
      </c>
      <c r="E131" s="205" t="s">
        <v>1</v>
      </c>
      <c r="F131" s="206" t="s">
        <v>1008</v>
      </c>
      <c r="G131" s="204"/>
      <c r="H131" s="205" t="s">
        <v>1</v>
      </c>
      <c r="I131" s="207"/>
      <c r="J131" s="204"/>
      <c r="K131" s="204"/>
      <c r="L131" s="208"/>
      <c r="M131" s="209"/>
      <c r="N131" s="210"/>
      <c r="O131" s="210"/>
      <c r="P131" s="210"/>
      <c r="Q131" s="210"/>
      <c r="R131" s="210"/>
      <c r="S131" s="210"/>
      <c r="T131" s="211"/>
      <c r="AT131" s="212" t="s">
        <v>191</v>
      </c>
      <c r="AU131" s="212" t="s">
        <v>86</v>
      </c>
      <c r="AV131" s="12" t="s">
        <v>86</v>
      </c>
      <c r="AW131" s="12" t="s">
        <v>33</v>
      </c>
      <c r="AX131" s="12" t="s">
        <v>79</v>
      </c>
      <c r="AY131" s="212" t="s">
        <v>182</v>
      </c>
    </row>
    <row r="132" spans="2:51" s="13" customFormat="1" ht="11.25">
      <c r="B132" s="213"/>
      <c r="C132" s="214"/>
      <c r="D132" s="198" t="s">
        <v>191</v>
      </c>
      <c r="E132" s="215" t="s">
        <v>1</v>
      </c>
      <c r="F132" s="216" t="s">
        <v>1009</v>
      </c>
      <c r="G132" s="214"/>
      <c r="H132" s="217">
        <v>2.2639999999999998</v>
      </c>
      <c r="I132" s="218"/>
      <c r="J132" s="214"/>
      <c r="K132" s="214"/>
      <c r="L132" s="219"/>
      <c r="M132" s="220"/>
      <c r="N132" s="221"/>
      <c r="O132" s="221"/>
      <c r="P132" s="221"/>
      <c r="Q132" s="221"/>
      <c r="R132" s="221"/>
      <c r="S132" s="221"/>
      <c r="T132" s="222"/>
      <c r="AT132" s="223" t="s">
        <v>191</v>
      </c>
      <c r="AU132" s="223" t="s">
        <v>86</v>
      </c>
      <c r="AV132" s="13" t="s">
        <v>88</v>
      </c>
      <c r="AW132" s="13" t="s">
        <v>33</v>
      </c>
      <c r="AX132" s="13" t="s">
        <v>79</v>
      </c>
      <c r="AY132" s="223" t="s">
        <v>182</v>
      </c>
    </row>
    <row r="133" spans="2:51" s="12" customFormat="1" ht="11.25">
      <c r="B133" s="203"/>
      <c r="C133" s="204"/>
      <c r="D133" s="198" t="s">
        <v>191</v>
      </c>
      <c r="E133" s="205" t="s">
        <v>1</v>
      </c>
      <c r="F133" s="206" t="s">
        <v>1010</v>
      </c>
      <c r="G133" s="204"/>
      <c r="H133" s="205" t="s">
        <v>1</v>
      </c>
      <c r="I133" s="207"/>
      <c r="J133" s="204"/>
      <c r="K133" s="204"/>
      <c r="L133" s="208"/>
      <c r="M133" s="209"/>
      <c r="N133" s="210"/>
      <c r="O133" s="210"/>
      <c r="P133" s="210"/>
      <c r="Q133" s="210"/>
      <c r="R133" s="210"/>
      <c r="S133" s="210"/>
      <c r="T133" s="211"/>
      <c r="AT133" s="212" t="s">
        <v>191</v>
      </c>
      <c r="AU133" s="212" t="s">
        <v>86</v>
      </c>
      <c r="AV133" s="12" t="s">
        <v>86</v>
      </c>
      <c r="AW133" s="12" t="s">
        <v>33</v>
      </c>
      <c r="AX133" s="12" t="s">
        <v>79</v>
      </c>
      <c r="AY133" s="212" t="s">
        <v>182</v>
      </c>
    </row>
    <row r="134" spans="2:51" s="13" customFormat="1" ht="11.25">
      <c r="B134" s="213"/>
      <c r="C134" s="214"/>
      <c r="D134" s="198" t="s">
        <v>191</v>
      </c>
      <c r="E134" s="215" t="s">
        <v>1</v>
      </c>
      <c r="F134" s="216" t="s">
        <v>1011</v>
      </c>
      <c r="G134" s="214"/>
      <c r="H134" s="217">
        <v>2.968</v>
      </c>
      <c r="I134" s="218"/>
      <c r="J134" s="214"/>
      <c r="K134" s="214"/>
      <c r="L134" s="219"/>
      <c r="M134" s="220"/>
      <c r="N134" s="221"/>
      <c r="O134" s="221"/>
      <c r="P134" s="221"/>
      <c r="Q134" s="221"/>
      <c r="R134" s="221"/>
      <c r="S134" s="221"/>
      <c r="T134" s="222"/>
      <c r="AT134" s="223" t="s">
        <v>191</v>
      </c>
      <c r="AU134" s="223" t="s">
        <v>86</v>
      </c>
      <c r="AV134" s="13" t="s">
        <v>88</v>
      </c>
      <c r="AW134" s="13" t="s">
        <v>33</v>
      </c>
      <c r="AX134" s="13" t="s">
        <v>79</v>
      </c>
      <c r="AY134" s="223" t="s">
        <v>182</v>
      </c>
    </row>
    <row r="135" spans="2:51" s="12" customFormat="1" ht="11.25">
      <c r="B135" s="203"/>
      <c r="C135" s="204"/>
      <c r="D135" s="198" t="s">
        <v>191</v>
      </c>
      <c r="E135" s="205" t="s">
        <v>1</v>
      </c>
      <c r="F135" s="206" t="s">
        <v>1012</v>
      </c>
      <c r="G135" s="204"/>
      <c r="H135" s="205" t="s">
        <v>1</v>
      </c>
      <c r="I135" s="207"/>
      <c r="J135" s="204"/>
      <c r="K135" s="204"/>
      <c r="L135" s="208"/>
      <c r="M135" s="209"/>
      <c r="N135" s="210"/>
      <c r="O135" s="210"/>
      <c r="P135" s="210"/>
      <c r="Q135" s="210"/>
      <c r="R135" s="210"/>
      <c r="S135" s="210"/>
      <c r="T135" s="211"/>
      <c r="AT135" s="212" t="s">
        <v>191</v>
      </c>
      <c r="AU135" s="212" t="s">
        <v>86</v>
      </c>
      <c r="AV135" s="12" t="s">
        <v>86</v>
      </c>
      <c r="AW135" s="12" t="s">
        <v>33</v>
      </c>
      <c r="AX135" s="12" t="s">
        <v>79</v>
      </c>
      <c r="AY135" s="212" t="s">
        <v>182</v>
      </c>
    </row>
    <row r="136" spans="2:51" s="13" customFormat="1" ht="11.25">
      <c r="B136" s="213"/>
      <c r="C136" s="214"/>
      <c r="D136" s="198" t="s">
        <v>191</v>
      </c>
      <c r="E136" s="215" t="s">
        <v>1</v>
      </c>
      <c r="F136" s="216" t="s">
        <v>1013</v>
      </c>
      <c r="G136" s="214"/>
      <c r="H136" s="217">
        <v>12.462999999999999</v>
      </c>
      <c r="I136" s="218"/>
      <c r="J136" s="214"/>
      <c r="K136" s="214"/>
      <c r="L136" s="219"/>
      <c r="M136" s="220"/>
      <c r="N136" s="221"/>
      <c r="O136" s="221"/>
      <c r="P136" s="221"/>
      <c r="Q136" s="221"/>
      <c r="R136" s="221"/>
      <c r="S136" s="221"/>
      <c r="T136" s="222"/>
      <c r="AT136" s="223" t="s">
        <v>191</v>
      </c>
      <c r="AU136" s="223" t="s">
        <v>86</v>
      </c>
      <c r="AV136" s="13" t="s">
        <v>88</v>
      </c>
      <c r="AW136" s="13" t="s">
        <v>33</v>
      </c>
      <c r="AX136" s="13" t="s">
        <v>79</v>
      </c>
      <c r="AY136" s="223" t="s">
        <v>182</v>
      </c>
    </row>
    <row r="137" spans="2:51" s="12" customFormat="1" ht="11.25">
      <c r="B137" s="203"/>
      <c r="C137" s="204"/>
      <c r="D137" s="198" t="s">
        <v>191</v>
      </c>
      <c r="E137" s="205" t="s">
        <v>1</v>
      </c>
      <c r="F137" s="206" t="s">
        <v>1014</v>
      </c>
      <c r="G137" s="204"/>
      <c r="H137" s="205" t="s">
        <v>1</v>
      </c>
      <c r="I137" s="207"/>
      <c r="J137" s="204"/>
      <c r="K137" s="204"/>
      <c r="L137" s="208"/>
      <c r="M137" s="209"/>
      <c r="N137" s="210"/>
      <c r="O137" s="210"/>
      <c r="P137" s="210"/>
      <c r="Q137" s="210"/>
      <c r="R137" s="210"/>
      <c r="S137" s="210"/>
      <c r="T137" s="211"/>
      <c r="AT137" s="212" t="s">
        <v>191</v>
      </c>
      <c r="AU137" s="212" t="s">
        <v>86</v>
      </c>
      <c r="AV137" s="12" t="s">
        <v>86</v>
      </c>
      <c r="AW137" s="12" t="s">
        <v>33</v>
      </c>
      <c r="AX137" s="12" t="s">
        <v>79</v>
      </c>
      <c r="AY137" s="212" t="s">
        <v>182</v>
      </c>
    </row>
    <row r="138" spans="2:51" s="13" customFormat="1" ht="11.25">
      <c r="B138" s="213"/>
      <c r="C138" s="214"/>
      <c r="D138" s="198" t="s">
        <v>191</v>
      </c>
      <c r="E138" s="215" t="s">
        <v>1</v>
      </c>
      <c r="F138" s="216" t="s">
        <v>1015</v>
      </c>
      <c r="G138" s="214"/>
      <c r="H138" s="217">
        <v>12.185</v>
      </c>
      <c r="I138" s="218"/>
      <c r="J138" s="214"/>
      <c r="K138" s="214"/>
      <c r="L138" s="219"/>
      <c r="M138" s="220"/>
      <c r="N138" s="221"/>
      <c r="O138" s="221"/>
      <c r="P138" s="221"/>
      <c r="Q138" s="221"/>
      <c r="R138" s="221"/>
      <c r="S138" s="221"/>
      <c r="T138" s="222"/>
      <c r="AT138" s="223" t="s">
        <v>191</v>
      </c>
      <c r="AU138" s="223" t="s">
        <v>86</v>
      </c>
      <c r="AV138" s="13" t="s">
        <v>88</v>
      </c>
      <c r="AW138" s="13" t="s">
        <v>33</v>
      </c>
      <c r="AX138" s="13" t="s">
        <v>79</v>
      </c>
      <c r="AY138" s="223" t="s">
        <v>182</v>
      </c>
    </row>
    <row r="139" spans="2:51" s="12" customFormat="1" ht="11.25">
      <c r="B139" s="203"/>
      <c r="C139" s="204"/>
      <c r="D139" s="198" t="s">
        <v>191</v>
      </c>
      <c r="E139" s="205" t="s">
        <v>1</v>
      </c>
      <c r="F139" s="206" t="s">
        <v>1016</v>
      </c>
      <c r="G139" s="204"/>
      <c r="H139" s="205" t="s">
        <v>1</v>
      </c>
      <c r="I139" s="207"/>
      <c r="J139" s="204"/>
      <c r="K139" s="204"/>
      <c r="L139" s="208"/>
      <c r="M139" s="209"/>
      <c r="N139" s="210"/>
      <c r="O139" s="210"/>
      <c r="P139" s="210"/>
      <c r="Q139" s="210"/>
      <c r="R139" s="210"/>
      <c r="S139" s="210"/>
      <c r="T139" s="211"/>
      <c r="AT139" s="212" t="s">
        <v>191</v>
      </c>
      <c r="AU139" s="212" t="s">
        <v>86</v>
      </c>
      <c r="AV139" s="12" t="s">
        <v>86</v>
      </c>
      <c r="AW139" s="12" t="s">
        <v>33</v>
      </c>
      <c r="AX139" s="12" t="s">
        <v>79</v>
      </c>
      <c r="AY139" s="212" t="s">
        <v>182</v>
      </c>
    </row>
    <row r="140" spans="2:51" s="13" customFormat="1" ht="11.25">
      <c r="B140" s="213"/>
      <c r="C140" s="214"/>
      <c r="D140" s="198" t="s">
        <v>191</v>
      </c>
      <c r="E140" s="215" t="s">
        <v>1</v>
      </c>
      <c r="F140" s="216" t="s">
        <v>1017</v>
      </c>
      <c r="G140" s="214"/>
      <c r="H140" s="217">
        <v>10.039999999999999</v>
      </c>
      <c r="I140" s="218"/>
      <c r="J140" s="214"/>
      <c r="K140" s="214"/>
      <c r="L140" s="219"/>
      <c r="M140" s="220"/>
      <c r="N140" s="221"/>
      <c r="O140" s="221"/>
      <c r="P140" s="221"/>
      <c r="Q140" s="221"/>
      <c r="R140" s="221"/>
      <c r="S140" s="221"/>
      <c r="T140" s="222"/>
      <c r="AT140" s="223" t="s">
        <v>191</v>
      </c>
      <c r="AU140" s="223" t="s">
        <v>86</v>
      </c>
      <c r="AV140" s="13" t="s">
        <v>88</v>
      </c>
      <c r="AW140" s="13" t="s">
        <v>33</v>
      </c>
      <c r="AX140" s="13" t="s">
        <v>79</v>
      </c>
      <c r="AY140" s="223" t="s">
        <v>182</v>
      </c>
    </row>
    <row r="141" spans="2:51" s="12" customFormat="1" ht="11.25">
      <c r="B141" s="203"/>
      <c r="C141" s="204"/>
      <c r="D141" s="198" t="s">
        <v>191</v>
      </c>
      <c r="E141" s="205" t="s">
        <v>1</v>
      </c>
      <c r="F141" s="206" t="s">
        <v>1018</v>
      </c>
      <c r="G141" s="204"/>
      <c r="H141" s="205" t="s">
        <v>1</v>
      </c>
      <c r="I141" s="207"/>
      <c r="J141" s="204"/>
      <c r="K141" s="204"/>
      <c r="L141" s="208"/>
      <c r="M141" s="209"/>
      <c r="N141" s="210"/>
      <c r="O141" s="210"/>
      <c r="P141" s="210"/>
      <c r="Q141" s="210"/>
      <c r="R141" s="210"/>
      <c r="S141" s="210"/>
      <c r="T141" s="211"/>
      <c r="AT141" s="212" t="s">
        <v>191</v>
      </c>
      <c r="AU141" s="212" t="s">
        <v>86</v>
      </c>
      <c r="AV141" s="12" t="s">
        <v>86</v>
      </c>
      <c r="AW141" s="12" t="s">
        <v>33</v>
      </c>
      <c r="AX141" s="12" t="s">
        <v>79</v>
      </c>
      <c r="AY141" s="212" t="s">
        <v>182</v>
      </c>
    </row>
    <row r="142" spans="2:51" s="13" customFormat="1" ht="11.25">
      <c r="B142" s="213"/>
      <c r="C142" s="214"/>
      <c r="D142" s="198" t="s">
        <v>191</v>
      </c>
      <c r="E142" s="215" t="s">
        <v>1</v>
      </c>
      <c r="F142" s="216" t="s">
        <v>1019</v>
      </c>
      <c r="G142" s="214"/>
      <c r="H142" s="217">
        <v>9.94</v>
      </c>
      <c r="I142" s="218"/>
      <c r="J142" s="214"/>
      <c r="K142" s="214"/>
      <c r="L142" s="219"/>
      <c r="M142" s="220"/>
      <c r="N142" s="221"/>
      <c r="O142" s="221"/>
      <c r="P142" s="221"/>
      <c r="Q142" s="221"/>
      <c r="R142" s="221"/>
      <c r="S142" s="221"/>
      <c r="T142" s="222"/>
      <c r="AT142" s="223" t="s">
        <v>191</v>
      </c>
      <c r="AU142" s="223" t="s">
        <v>86</v>
      </c>
      <c r="AV142" s="13" t="s">
        <v>88</v>
      </c>
      <c r="AW142" s="13" t="s">
        <v>33</v>
      </c>
      <c r="AX142" s="13" t="s">
        <v>79</v>
      </c>
      <c r="AY142" s="223" t="s">
        <v>182</v>
      </c>
    </row>
    <row r="143" spans="2:51" s="12" customFormat="1" ht="11.25">
      <c r="B143" s="203"/>
      <c r="C143" s="204"/>
      <c r="D143" s="198" t="s">
        <v>191</v>
      </c>
      <c r="E143" s="205" t="s">
        <v>1</v>
      </c>
      <c r="F143" s="206" t="s">
        <v>1020</v>
      </c>
      <c r="G143" s="204"/>
      <c r="H143" s="205" t="s">
        <v>1</v>
      </c>
      <c r="I143" s="207"/>
      <c r="J143" s="204"/>
      <c r="K143" s="204"/>
      <c r="L143" s="208"/>
      <c r="M143" s="209"/>
      <c r="N143" s="210"/>
      <c r="O143" s="210"/>
      <c r="P143" s="210"/>
      <c r="Q143" s="210"/>
      <c r="R143" s="210"/>
      <c r="S143" s="210"/>
      <c r="T143" s="211"/>
      <c r="AT143" s="212" t="s">
        <v>191</v>
      </c>
      <c r="AU143" s="212" t="s">
        <v>86</v>
      </c>
      <c r="AV143" s="12" t="s">
        <v>86</v>
      </c>
      <c r="AW143" s="12" t="s">
        <v>33</v>
      </c>
      <c r="AX143" s="12" t="s">
        <v>79</v>
      </c>
      <c r="AY143" s="212" t="s">
        <v>182</v>
      </c>
    </row>
    <row r="144" spans="2:51" s="13" customFormat="1" ht="11.25">
      <c r="B144" s="213"/>
      <c r="C144" s="214"/>
      <c r="D144" s="198" t="s">
        <v>191</v>
      </c>
      <c r="E144" s="215" t="s">
        <v>1</v>
      </c>
      <c r="F144" s="216" t="s">
        <v>1021</v>
      </c>
      <c r="G144" s="214"/>
      <c r="H144" s="217">
        <v>9.0660000000000007</v>
      </c>
      <c r="I144" s="218"/>
      <c r="J144" s="214"/>
      <c r="K144" s="214"/>
      <c r="L144" s="219"/>
      <c r="M144" s="220"/>
      <c r="N144" s="221"/>
      <c r="O144" s="221"/>
      <c r="P144" s="221"/>
      <c r="Q144" s="221"/>
      <c r="R144" s="221"/>
      <c r="S144" s="221"/>
      <c r="T144" s="222"/>
      <c r="AT144" s="223" t="s">
        <v>191</v>
      </c>
      <c r="AU144" s="223" t="s">
        <v>86</v>
      </c>
      <c r="AV144" s="13" t="s">
        <v>88</v>
      </c>
      <c r="AW144" s="13" t="s">
        <v>33</v>
      </c>
      <c r="AX144" s="13" t="s">
        <v>79</v>
      </c>
      <c r="AY144" s="223" t="s">
        <v>182</v>
      </c>
    </row>
    <row r="145" spans="2:51" s="12" customFormat="1" ht="11.25">
      <c r="B145" s="203"/>
      <c r="C145" s="204"/>
      <c r="D145" s="198" t="s">
        <v>191</v>
      </c>
      <c r="E145" s="205" t="s">
        <v>1</v>
      </c>
      <c r="F145" s="206" t="s">
        <v>1022</v>
      </c>
      <c r="G145" s="204"/>
      <c r="H145" s="205" t="s">
        <v>1</v>
      </c>
      <c r="I145" s="207"/>
      <c r="J145" s="204"/>
      <c r="K145" s="204"/>
      <c r="L145" s="208"/>
      <c r="M145" s="209"/>
      <c r="N145" s="210"/>
      <c r="O145" s="210"/>
      <c r="P145" s="210"/>
      <c r="Q145" s="210"/>
      <c r="R145" s="210"/>
      <c r="S145" s="210"/>
      <c r="T145" s="211"/>
      <c r="AT145" s="212" t="s">
        <v>191</v>
      </c>
      <c r="AU145" s="212" t="s">
        <v>86</v>
      </c>
      <c r="AV145" s="12" t="s">
        <v>86</v>
      </c>
      <c r="AW145" s="12" t="s">
        <v>33</v>
      </c>
      <c r="AX145" s="12" t="s">
        <v>79</v>
      </c>
      <c r="AY145" s="212" t="s">
        <v>182</v>
      </c>
    </row>
    <row r="146" spans="2:51" s="13" customFormat="1" ht="11.25">
      <c r="B146" s="213"/>
      <c r="C146" s="214"/>
      <c r="D146" s="198" t="s">
        <v>191</v>
      </c>
      <c r="E146" s="215" t="s">
        <v>1</v>
      </c>
      <c r="F146" s="216" t="s">
        <v>1023</v>
      </c>
      <c r="G146" s="214"/>
      <c r="H146" s="217">
        <v>7.37</v>
      </c>
      <c r="I146" s="218"/>
      <c r="J146" s="214"/>
      <c r="K146" s="214"/>
      <c r="L146" s="219"/>
      <c r="M146" s="220"/>
      <c r="N146" s="221"/>
      <c r="O146" s="221"/>
      <c r="P146" s="221"/>
      <c r="Q146" s="221"/>
      <c r="R146" s="221"/>
      <c r="S146" s="221"/>
      <c r="T146" s="222"/>
      <c r="AT146" s="223" t="s">
        <v>191</v>
      </c>
      <c r="AU146" s="223" t="s">
        <v>86</v>
      </c>
      <c r="AV146" s="13" t="s">
        <v>88</v>
      </c>
      <c r="AW146" s="13" t="s">
        <v>33</v>
      </c>
      <c r="AX146" s="13" t="s">
        <v>79</v>
      </c>
      <c r="AY146" s="223" t="s">
        <v>182</v>
      </c>
    </row>
    <row r="147" spans="2:51" s="12" customFormat="1" ht="11.25">
      <c r="B147" s="203"/>
      <c r="C147" s="204"/>
      <c r="D147" s="198" t="s">
        <v>191</v>
      </c>
      <c r="E147" s="205" t="s">
        <v>1</v>
      </c>
      <c r="F147" s="206" t="s">
        <v>1024</v>
      </c>
      <c r="G147" s="204"/>
      <c r="H147" s="205" t="s">
        <v>1</v>
      </c>
      <c r="I147" s="207"/>
      <c r="J147" s="204"/>
      <c r="K147" s="204"/>
      <c r="L147" s="208"/>
      <c r="M147" s="209"/>
      <c r="N147" s="210"/>
      <c r="O147" s="210"/>
      <c r="P147" s="210"/>
      <c r="Q147" s="210"/>
      <c r="R147" s="210"/>
      <c r="S147" s="210"/>
      <c r="T147" s="211"/>
      <c r="AT147" s="212" t="s">
        <v>191</v>
      </c>
      <c r="AU147" s="212" t="s">
        <v>86</v>
      </c>
      <c r="AV147" s="12" t="s">
        <v>86</v>
      </c>
      <c r="AW147" s="12" t="s">
        <v>33</v>
      </c>
      <c r="AX147" s="12" t="s">
        <v>79</v>
      </c>
      <c r="AY147" s="212" t="s">
        <v>182</v>
      </c>
    </row>
    <row r="148" spans="2:51" s="13" customFormat="1" ht="11.25">
      <c r="B148" s="213"/>
      <c r="C148" s="214"/>
      <c r="D148" s="198" t="s">
        <v>191</v>
      </c>
      <c r="E148" s="215" t="s">
        <v>1</v>
      </c>
      <c r="F148" s="216" t="s">
        <v>1025</v>
      </c>
      <c r="G148" s="214"/>
      <c r="H148" s="217">
        <v>5.6239999999999997</v>
      </c>
      <c r="I148" s="218"/>
      <c r="J148" s="214"/>
      <c r="K148" s="214"/>
      <c r="L148" s="219"/>
      <c r="M148" s="220"/>
      <c r="N148" s="221"/>
      <c r="O148" s="221"/>
      <c r="P148" s="221"/>
      <c r="Q148" s="221"/>
      <c r="R148" s="221"/>
      <c r="S148" s="221"/>
      <c r="T148" s="222"/>
      <c r="AT148" s="223" t="s">
        <v>191</v>
      </c>
      <c r="AU148" s="223" t="s">
        <v>86</v>
      </c>
      <c r="AV148" s="13" t="s">
        <v>88</v>
      </c>
      <c r="AW148" s="13" t="s">
        <v>33</v>
      </c>
      <c r="AX148" s="13" t="s">
        <v>79</v>
      </c>
      <c r="AY148" s="223" t="s">
        <v>182</v>
      </c>
    </row>
    <row r="149" spans="2:51" s="12" customFormat="1" ht="11.25">
      <c r="B149" s="203"/>
      <c r="C149" s="204"/>
      <c r="D149" s="198" t="s">
        <v>191</v>
      </c>
      <c r="E149" s="205" t="s">
        <v>1</v>
      </c>
      <c r="F149" s="206" t="s">
        <v>1026</v>
      </c>
      <c r="G149" s="204"/>
      <c r="H149" s="205" t="s">
        <v>1</v>
      </c>
      <c r="I149" s="207"/>
      <c r="J149" s="204"/>
      <c r="K149" s="204"/>
      <c r="L149" s="208"/>
      <c r="M149" s="209"/>
      <c r="N149" s="210"/>
      <c r="O149" s="210"/>
      <c r="P149" s="210"/>
      <c r="Q149" s="210"/>
      <c r="R149" s="210"/>
      <c r="S149" s="210"/>
      <c r="T149" s="211"/>
      <c r="AT149" s="212" t="s">
        <v>191</v>
      </c>
      <c r="AU149" s="212" t="s">
        <v>86</v>
      </c>
      <c r="AV149" s="12" t="s">
        <v>86</v>
      </c>
      <c r="AW149" s="12" t="s">
        <v>33</v>
      </c>
      <c r="AX149" s="12" t="s">
        <v>79</v>
      </c>
      <c r="AY149" s="212" t="s">
        <v>182</v>
      </c>
    </row>
    <row r="150" spans="2:51" s="13" customFormat="1" ht="11.25">
      <c r="B150" s="213"/>
      <c r="C150" s="214"/>
      <c r="D150" s="198" t="s">
        <v>191</v>
      </c>
      <c r="E150" s="215" t="s">
        <v>1</v>
      </c>
      <c r="F150" s="216" t="s">
        <v>1027</v>
      </c>
      <c r="G150" s="214"/>
      <c r="H150" s="217">
        <v>5.5330000000000004</v>
      </c>
      <c r="I150" s="218"/>
      <c r="J150" s="214"/>
      <c r="K150" s="214"/>
      <c r="L150" s="219"/>
      <c r="M150" s="220"/>
      <c r="N150" s="221"/>
      <c r="O150" s="221"/>
      <c r="P150" s="221"/>
      <c r="Q150" s="221"/>
      <c r="R150" s="221"/>
      <c r="S150" s="221"/>
      <c r="T150" s="222"/>
      <c r="AT150" s="223" t="s">
        <v>191</v>
      </c>
      <c r="AU150" s="223" t="s">
        <v>86</v>
      </c>
      <c r="AV150" s="13" t="s">
        <v>88</v>
      </c>
      <c r="AW150" s="13" t="s">
        <v>33</v>
      </c>
      <c r="AX150" s="13" t="s">
        <v>79</v>
      </c>
      <c r="AY150" s="223" t="s">
        <v>182</v>
      </c>
    </row>
    <row r="151" spans="2:51" s="12" customFormat="1" ht="11.25">
      <c r="B151" s="203"/>
      <c r="C151" s="204"/>
      <c r="D151" s="198" t="s">
        <v>191</v>
      </c>
      <c r="E151" s="205" t="s">
        <v>1</v>
      </c>
      <c r="F151" s="206" t="s">
        <v>1028</v>
      </c>
      <c r="G151" s="204"/>
      <c r="H151" s="205" t="s">
        <v>1</v>
      </c>
      <c r="I151" s="207"/>
      <c r="J151" s="204"/>
      <c r="K151" s="204"/>
      <c r="L151" s="208"/>
      <c r="M151" s="209"/>
      <c r="N151" s="210"/>
      <c r="O151" s="210"/>
      <c r="P151" s="210"/>
      <c r="Q151" s="210"/>
      <c r="R151" s="210"/>
      <c r="S151" s="210"/>
      <c r="T151" s="211"/>
      <c r="AT151" s="212" t="s">
        <v>191</v>
      </c>
      <c r="AU151" s="212" t="s">
        <v>86</v>
      </c>
      <c r="AV151" s="12" t="s">
        <v>86</v>
      </c>
      <c r="AW151" s="12" t="s">
        <v>33</v>
      </c>
      <c r="AX151" s="12" t="s">
        <v>79</v>
      </c>
      <c r="AY151" s="212" t="s">
        <v>182</v>
      </c>
    </row>
    <row r="152" spans="2:51" s="13" customFormat="1" ht="11.25">
      <c r="B152" s="213"/>
      <c r="C152" s="214"/>
      <c r="D152" s="198" t="s">
        <v>191</v>
      </c>
      <c r="E152" s="215" t="s">
        <v>1</v>
      </c>
      <c r="F152" s="216" t="s">
        <v>1029</v>
      </c>
      <c r="G152" s="214"/>
      <c r="H152" s="217">
        <v>5.0049999999999999</v>
      </c>
      <c r="I152" s="218"/>
      <c r="J152" s="214"/>
      <c r="K152" s="214"/>
      <c r="L152" s="219"/>
      <c r="M152" s="220"/>
      <c r="N152" s="221"/>
      <c r="O152" s="221"/>
      <c r="P152" s="221"/>
      <c r="Q152" s="221"/>
      <c r="R152" s="221"/>
      <c r="S152" s="221"/>
      <c r="T152" s="222"/>
      <c r="AT152" s="223" t="s">
        <v>191</v>
      </c>
      <c r="AU152" s="223" t="s">
        <v>86</v>
      </c>
      <c r="AV152" s="13" t="s">
        <v>88</v>
      </c>
      <c r="AW152" s="13" t="s">
        <v>33</v>
      </c>
      <c r="AX152" s="13" t="s">
        <v>79</v>
      </c>
      <c r="AY152" s="223" t="s">
        <v>182</v>
      </c>
    </row>
    <row r="153" spans="2:51" s="12" customFormat="1" ht="11.25">
      <c r="B153" s="203"/>
      <c r="C153" s="204"/>
      <c r="D153" s="198" t="s">
        <v>191</v>
      </c>
      <c r="E153" s="205" t="s">
        <v>1</v>
      </c>
      <c r="F153" s="206" t="s">
        <v>1030</v>
      </c>
      <c r="G153" s="204"/>
      <c r="H153" s="205" t="s">
        <v>1</v>
      </c>
      <c r="I153" s="207"/>
      <c r="J153" s="204"/>
      <c r="K153" s="204"/>
      <c r="L153" s="208"/>
      <c r="M153" s="209"/>
      <c r="N153" s="210"/>
      <c r="O153" s="210"/>
      <c r="P153" s="210"/>
      <c r="Q153" s="210"/>
      <c r="R153" s="210"/>
      <c r="S153" s="210"/>
      <c r="T153" s="211"/>
      <c r="AT153" s="212" t="s">
        <v>191</v>
      </c>
      <c r="AU153" s="212" t="s">
        <v>86</v>
      </c>
      <c r="AV153" s="12" t="s">
        <v>86</v>
      </c>
      <c r="AW153" s="12" t="s">
        <v>33</v>
      </c>
      <c r="AX153" s="12" t="s">
        <v>79</v>
      </c>
      <c r="AY153" s="212" t="s">
        <v>182</v>
      </c>
    </row>
    <row r="154" spans="2:51" s="13" customFormat="1" ht="11.25">
      <c r="B154" s="213"/>
      <c r="C154" s="214"/>
      <c r="D154" s="198" t="s">
        <v>191</v>
      </c>
      <c r="E154" s="215" t="s">
        <v>1</v>
      </c>
      <c r="F154" s="216" t="s">
        <v>1031</v>
      </c>
      <c r="G154" s="214"/>
      <c r="H154" s="217">
        <v>5.1609999999999996</v>
      </c>
      <c r="I154" s="218"/>
      <c r="J154" s="214"/>
      <c r="K154" s="214"/>
      <c r="L154" s="219"/>
      <c r="M154" s="220"/>
      <c r="N154" s="221"/>
      <c r="O154" s="221"/>
      <c r="P154" s="221"/>
      <c r="Q154" s="221"/>
      <c r="R154" s="221"/>
      <c r="S154" s="221"/>
      <c r="T154" s="222"/>
      <c r="AT154" s="223" t="s">
        <v>191</v>
      </c>
      <c r="AU154" s="223" t="s">
        <v>86</v>
      </c>
      <c r="AV154" s="13" t="s">
        <v>88</v>
      </c>
      <c r="AW154" s="13" t="s">
        <v>33</v>
      </c>
      <c r="AX154" s="13" t="s">
        <v>79</v>
      </c>
      <c r="AY154" s="223" t="s">
        <v>182</v>
      </c>
    </row>
    <row r="155" spans="2:51" s="12" customFormat="1" ht="11.25">
      <c r="B155" s="203"/>
      <c r="C155" s="204"/>
      <c r="D155" s="198" t="s">
        <v>191</v>
      </c>
      <c r="E155" s="205" t="s">
        <v>1</v>
      </c>
      <c r="F155" s="206" t="s">
        <v>1032</v>
      </c>
      <c r="G155" s="204"/>
      <c r="H155" s="205" t="s">
        <v>1</v>
      </c>
      <c r="I155" s="207"/>
      <c r="J155" s="204"/>
      <c r="K155" s="204"/>
      <c r="L155" s="208"/>
      <c r="M155" s="209"/>
      <c r="N155" s="210"/>
      <c r="O155" s="210"/>
      <c r="P155" s="210"/>
      <c r="Q155" s="210"/>
      <c r="R155" s="210"/>
      <c r="S155" s="210"/>
      <c r="T155" s="211"/>
      <c r="AT155" s="212" t="s">
        <v>191</v>
      </c>
      <c r="AU155" s="212" t="s">
        <v>86</v>
      </c>
      <c r="AV155" s="12" t="s">
        <v>86</v>
      </c>
      <c r="AW155" s="12" t="s">
        <v>33</v>
      </c>
      <c r="AX155" s="12" t="s">
        <v>79</v>
      </c>
      <c r="AY155" s="212" t="s">
        <v>182</v>
      </c>
    </row>
    <row r="156" spans="2:51" s="13" customFormat="1" ht="11.25">
      <c r="B156" s="213"/>
      <c r="C156" s="214"/>
      <c r="D156" s="198" t="s">
        <v>191</v>
      </c>
      <c r="E156" s="215" t="s">
        <v>1</v>
      </c>
      <c r="F156" s="216" t="s">
        <v>1033</v>
      </c>
      <c r="G156" s="214"/>
      <c r="H156" s="217">
        <v>5.27</v>
      </c>
      <c r="I156" s="218"/>
      <c r="J156" s="214"/>
      <c r="K156" s="214"/>
      <c r="L156" s="219"/>
      <c r="M156" s="220"/>
      <c r="N156" s="221"/>
      <c r="O156" s="221"/>
      <c r="P156" s="221"/>
      <c r="Q156" s="221"/>
      <c r="R156" s="221"/>
      <c r="S156" s="221"/>
      <c r="T156" s="222"/>
      <c r="AT156" s="223" t="s">
        <v>191</v>
      </c>
      <c r="AU156" s="223" t="s">
        <v>86</v>
      </c>
      <c r="AV156" s="13" t="s">
        <v>88</v>
      </c>
      <c r="AW156" s="13" t="s">
        <v>33</v>
      </c>
      <c r="AX156" s="13" t="s">
        <v>79</v>
      </c>
      <c r="AY156" s="223" t="s">
        <v>182</v>
      </c>
    </row>
    <row r="157" spans="2:51" s="12" customFormat="1" ht="11.25">
      <c r="B157" s="203"/>
      <c r="C157" s="204"/>
      <c r="D157" s="198" t="s">
        <v>191</v>
      </c>
      <c r="E157" s="205" t="s">
        <v>1</v>
      </c>
      <c r="F157" s="206" t="s">
        <v>1034</v>
      </c>
      <c r="G157" s="204"/>
      <c r="H157" s="205" t="s">
        <v>1</v>
      </c>
      <c r="I157" s="207"/>
      <c r="J157" s="204"/>
      <c r="K157" s="204"/>
      <c r="L157" s="208"/>
      <c r="M157" s="209"/>
      <c r="N157" s="210"/>
      <c r="O157" s="210"/>
      <c r="P157" s="210"/>
      <c r="Q157" s="210"/>
      <c r="R157" s="210"/>
      <c r="S157" s="210"/>
      <c r="T157" s="211"/>
      <c r="AT157" s="212" t="s">
        <v>191</v>
      </c>
      <c r="AU157" s="212" t="s">
        <v>86</v>
      </c>
      <c r="AV157" s="12" t="s">
        <v>86</v>
      </c>
      <c r="AW157" s="12" t="s">
        <v>33</v>
      </c>
      <c r="AX157" s="12" t="s">
        <v>79</v>
      </c>
      <c r="AY157" s="212" t="s">
        <v>182</v>
      </c>
    </row>
    <row r="158" spans="2:51" s="13" customFormat="1" ht="11.25">
      <c r="B158" s="213"/>
      <c r="C158" s="214"/>
      <c r="D158" s="198" t="s">
        <v>191</v>
      </c>
      <c r="E158" s="215" t="s">
        <v>1</v>
      </c>
      <c r="F158" s="216" t="s">
        <v>1035</v>
      </c>
      <c r="G158" s="214"/>
      <c r="H158" s="217">
        <v>5.49</v>
      </c>
      <c r="I158" s="218"/>
      <c r="J158" s="214"/>
      <c r="K158" s="214"/>
      <c r="L158" s="219"/>
      <c r="M158" s="220"/>
      <c r="N158" s="221"/>
      <c r="O158" s="221"/>
      <c r="P158" s="221"/>
      <c r="Q158" s="221"/>
      <c r="R158" s="221"/>
      <c r="S158" s="221"/>
      <c r="T158" s="222"/>
      <c r="AT158" s="223" t="s">
        <v>191</v>
      </c>
      <c r="AU158" s="223" t="s">
        <v>86</v>
      </c>
      <c r="AV158" s="13" t="s">
        <v>88</v>
      </c>
      <c r="AW158" s="13" t="s">
        <v>33</v>
      </c>
      <c r="AX158" s="13" t="s">
        <v>79</v>
      </c>
      <c r="AY158" s="223" t="s">
        <v>182</v>
      </c>
    </row>
    <row r="159" spans="2:51" s="12" customFormat="1" ht="11.25">
      <c r="B159" s="203"/>
      <c r="C159" s="204"/>
      <c r="D159" s="198" t="s">
        <v>191</v>
      </c>
      <c r="E159" s="205" t="s">
        <v>1</v>
      </c>
      <c r="F159" s="206" t="s">
        <v>1036</v>
      </c>
      <c r="G159" s="204"/>
      <c r="H159" s="205" t="s">
        <v>1</v>
      </c>
      <c r="I159" s="207"/>
      <c r="J159" s="204"/>
      <c r="K159" s="204"/>
      <c r="L159" s="208"/>
      <c r="M159" s="209"/>
      <c r="N159" s="210"/>
      <c r="O159" s="210"/>
      <c r="P159" s="210"/>
      <c r="Q159" s="210"/>
      <c r="R159" s="210"/>
      <c r="S159" s="210"/>
      <c r="T159" s="211"/>
      <c r="AT159" s="212" t="s">
        <v>191</v>
      </c>
      <c r="AU159" s="212" t="s">
        <v>86</v>
      </c>
      <c r="AV159" s="12" t="s">
        <v>86</v>
      </c>
      <c r="AW159" s="12" t="s">
        <v>33</v>
      </c>
      <c r="AX159" s="12" t="s">
        <v>79</v>
      </c>
      <c r="AY159" s="212" t="s">
        <v>182</v>
      </c>
    </row>
    <row r="160" spans="2:51" s="13" customFormat="1" ht="11.25">
      <c r="B160" s="213"/>
      <c r="C160" s="214"/>
      <c r="D160" s="198" t="s">
        <v>191</v>
      </c>
      <c r="E160" s="215" t="s">
        <v>1</v>
      </c>
      <c r="F160" s="216" t="s">
        <v>1037</v>
      </c>
      <c r="G160" s="214"/>
      <c r="H160" s="217">
        <v>5.476</v>
      </c>
      <c r="I160" s="218"/>
      <c r="J160" s="214"/>
      <c r="K160" s="214"/>
      <c r="L160" s="219"/>
      <c r="M160" s="220"/>
      <c r="N160" s="221"/>
      <c r="O160" s="221"/>
      <c r="P160" s="221"/>
      <c r="Q160" s="221"/>
      <c r="R160" s="221"/>
      <c r="S160" s="221"/>
      <c r="T160" s="222"/>
      <c r="AT160" s="223" t="s">
        <v>191</v>
      </c>
      <c r="AU160" s="223" t="s">
        <v>86</v>
      </c>
      <c r="AV160" s="13" t="s">
        <v>88</v>
      </c>
      <c r="AW160" s="13" t="s">
        <v>33</v>
      </c>
      <c r="AX160" s="13" t="s">
        <v>79</v>
      </c>
      <c r="AY160" s="223" t="s">
        <v>182</v>
      </c>
    </row>
    <row r="161" spans="2:51" s="12" customFormat="1" ht="11.25">
      <c r="B161" s="203"/>
      <c r="C161" s="204"/>
      <c r="D161" s="198" t="s">
        <v>191</v>
      </c>
      <c r="E161" s="205" t="s">
        <v>1</v>
      </c>
      <c r="F161" s="206" t="s">
        <v>1038</v>
      </c>
      <c r="G161" s="204"/>
      <c r="H161" s="205" t="s">
        <v>1</v>
      </c>
      <c r="I161" s="207"/>
      <c r="J161" s="204"/>
      <c r="K161" s="204"/>
      <c r="L161" s="208"/>
      <c r="M161" s="209"/>
      <c r="N161" s="210"/>
      <c r="O161" s="210"/>
      <c r="P161" s="210"/>
      <c r="Q161" s="210"/>
      <c r="R161" s="210"/>
      <c r="S161" s="210"/>
      <c r="T161" s="211"/>
      <c r="AT161" s="212" t="s">
        <v>191</v>
      </c>
      <c r="AU161" s="212" t="s">
        <v>86</v>
      </c>
      <c r="AV161" s="12" t="s">
        <v>86</v>
      </c>
      <c r="AW161" s="12" t="s">
        <v>33</v>
      </c>
      <c r="AX161" s="12" t="s">
        <v>79</v>
      </c>
      <c r="AY161" s="212" t="s">
        <v>182</v>
      </c>
    </row>
    <row r="162" spans="2:51" s="13" customFormat="1" ht="11.25">
      <c r="B162" s="213"/>
      <c r="C162" s="214"/>
      <c r="D162" s="198" t="s">
        <v>191</v>
      </c>
      <c r="E162" s="215" t="s">
        <v>1</v>
      </c>
      <c r="F162" s="216" t="s">
        <v>1039</v>
      </c>
      <c r="G162" s="214"/>
      <c r="H162" s="217">
        <v>9.0719999999999992</v>
      </c>
      <c r="I162" s="218"/>
      <c r="J162" s="214"/>
      <c r="K162" s="214"/>
      <c r="L162" s="219"/>
      <c r="M162" s="220"/>
      <c r="N162" s="221"/>
      <c r="O162" s="221"/>
      <c r="P162" s="221"/>
      <c r="Q162" s="221"/>
      <c r="R162" s="221"/>
      <c r="S162" s="221"/>
      <c r="T162" s="222"/>
      <c r="AT162" s="223" t="s">
        <v>191</v>
      </c>
      <c r="AU162" s="223" t="s">
        <v>86</v>
      </c>
      <c r="AV162" s="13" t="s">
        <v>88</v>
      </c>
      <c r="AW162" s="13" t="s">
        <v>33</v>
      </c>
      <c r="AX162" s="13" t="s">
        <v>79</v>
      </c>
      <c r="AY162" s="223" t="s">
        <v>182</v>
      </c>
    </row>
    <row r="163" spans="2:51" s="12" customFormat="1" ht="11.25">
      <c r="B163" s="203"/>
      <c r="C163" s="204"/>
      <c r="D163" s="198" t="s">
        <v>191</v>
      </c>
      <c r="E163" s="205" t="s">
        <v>1</v>
      </c>
      <c r="F163" s="206" t="s">
        <v>1040</v>
      </c>
      <c r="G163" s="204"/>
      <c r="H163" s="205" t="s">
        <v>1</v>
      </c>
      <c r="I163" s="207"/>
      <c r="J163" s="204"/>
      <c r="K163" s="204"/>
      <c r="L163" s="208"/>
      <c r="M163" s="209"/>
      <c r="N163" s="210"/>
      <c r="O163" s="210"/>
      <c r="P163" s="210"/>
      <c r="Q163" s="210"/>
      <c r="R163" s="210"/>
      <c r="S163" s="210"/>
      <c r="T163" s="211"/>
      <c r="AT163" s="212" t="s">
        <v>191</v>
      </c>
      <c r="AU163" s="212" t="s">
        <v>86</v>
      </c>
      <c r="AV163" s="12" t="s">
        <v>86</v>
      </c>
      <c r="AW163" s="12" t="s">
        <v>33</v>
      </c>
      <c r="AX163" s="12" t="s">
        <v>79</v>
      </c>
      <c r="AY163" s="212" t="s">
        <v>182</v>
      </c>
    </row>
    <row r="164" spans="2:51" s="13" customFormat="1" ht="11.25">
      <c r="B164" s="213"/>
      <c r="C164" s="214"/>
      <c r="D164" s="198" t="s">
        <v>191</v>
      </c>
      <c r="E164" s="215" t="s">
        <v>1</v>
      </c>
      <c r="F164" s="216" t="s">
        <v>1041</v>
      </c>
      <c r="G164" s="214"/>
      <c r="H164" s="217">
        <v>6.4989999999999997</v>
      </c>
      <c r="I164" s="218"/>
      <c r="J164" s="214"/>
      <c r="K164" s="214"/>
      <c r="L164" s="219"/>
      <c r="M164" s="220"/>
      <c r="N164" s="221"/>
      <c r="O164" s="221"/>
      <c r="P164" s="221"/>
      <c r="Q164" s="221"/>
      <c r="R164" s="221"/>
      <c r="S164" s="221"/>
      <c r="T164" s="222"/>
      <c r="AT164" s="223" t="s">
        <v>191</v>
      </c>
      <c r="AU164" s="223" t="s">
        <v>86</v>
      </c>
      <c r="AV164" s="13" t="s">
        <v>88</v>
      </c>
      <c r="AW164" s="13" t="s">
        <v>33</v>
      </c>
      <c r="AX164" s="13" t="s">
        <v>79</v>
      </c>
      <c r="AY164" s="223" t="s">
        <v>182</v>
      </c>
    </row>
    <row r="165" spans="2:51" s="12" customFormat="1" ht="11.25">
      <c r="B165" s="203"/>
      <c r="C165" s="204"/>
      <c r="D165" s="198" t="s">
        <v>191</v>
      </c>
      <c r="E165" s="205" t="s">
        <v>1</v>
      </c>
      <c r="F165" s="206" t="s">
        <v>1042</v>
      </c>
      <c r="G165" s="204"/>
      <c r="H165" s="205" t="s">
        <v>1</v>
      </c>
      <c r="I165" s="207"/>
      <c r="J165" s="204"/>
      <c r="K165" s="204"/>
      <c r="L165" s="208"/>
      <c r="M165" s="209"/>
      <c r="N165" s="210"/>
      <c r="O165" s="210"/>
      <c r="P165" s="210"/>
      <c r="Q165" s="210"/>
      <c r="R165" s="210"/>
      <c r="S165" s="210"/>
      <c r="T165" s="211"/>
      <c r="AT165" s="212" t="s">
        <v>191</v>
      </c>
      <c r="AU165" s="212" t="s">
        <v>86</v>
      </c>
      <c r="AV165" s="12" t="s">
        <v>86</v>
      </c>
      <c r="AW165" s="12" t="s">
        <v>33</v>
      </c>
      <c r="AX165" s="12" t="s">
        <v>79</v>
      </c>
      <c r="AY165" s="212" t="s">
        <v>182</v>
      </c>
    </row>
    <row r="166" spans="2:51" s="13" customFormat="1" ht="11.25">
      <c r="B166" s="213"/>
      <c r="C166" s="214"/>
      <c r="D166" s="198" t="s">
        <v>191</v>
      </c>
      <c r="E166" s="215" t="s">
        <v>1</v>
      </c>
      <c r="F166" s="216" t="s">
        <v>1043</v>
      </c>
      <c r="G166" s="214"/>
      <c r="H166" s="217">
        <v>6.84</v>
      </c>
      <c r="I166" s="218"/>
      <c r="J166" s="214"/>
      <c r="K166" s="214"/>
      <c r="L166" s="219"/>
      <c r="M166" s="220"/>
      <c r="N166" s="221"/>
      <c r="O166" s="221"/>
      <c r="P166" s="221"/>
      <c r="Q166" s="221"/>
      <c r="R166" s="221"/>
      <c r="S166" s="221"/>
      <c r="T166" s="222"/>
      <c r="AT166" s="223" t="s">
        <v>191</v>
      </c>
      <c r="AU166" s="223" t="s">
        <v>86</v>
      </c>
      <c r="AV166" s="13" t="s">
        <v>88</v>
      </c>
      <c r="AW166" s="13" t="s">
        <v>33</v>
      </c>
      <c r="AX166" s="13" t="s">
        <v>79</v>
      </c>
      <c r="AY166" s="223" t="s">
        <v>182</v>
      </c>
    </row>
    <row r="167" spans="2:51" s="12" customFormat="1" ht="11.25">
      <c r="B167" s="203"/>
      <c r="C167" s="204"/>
      <c r="D167" s="198" t="s">
        <v>191</v>
      </c>
      <c r="E167" s="205" t="s">
        <v>1</v>
      </c>
      <c r="F167" s="206" t="s">
        <v>1044</v>
      </c>
      <c r="G167" s="204"/>
      <c r="H167" s="205" t="s">
        <v>1</v>
      </c>
      <c r="I167" s="207"/>
      <c r="J167" s="204"/>
      <c r="K167" s="204"/>
      <c r="L167" s="208"/>
      <c r="M167" s="209"/>
      <c r="N167" s="210"/>
      <c r="O167" s="210"/>
      <c r="P167" s="210"/>
      <c r="Q167" s="210"/>
      <c r="R167" s="210"/>
      <c r="S167" s="210"/>
      <c r="T167" s="211"/>
      <c r="AT167" s="212" t="s">
        <v>191</v>
      </c>
      <c r="AU167" s="212" t="s">
        <v>86</v>
      </c>
      <c r="AV167" s="12" t="s">
        <v>86</v>
      </c>
      <c r="AW167" s="12" t="s">
        <v>33</v>
      </c>
      <c r="AX167" s="12" t="s">
        <v>79</v>
      </c>
      <c r="AY167" s="212" t="s">
        <v>182</v>
      </c>
    </row>
    <row r="168" spans="2:51" s="13" customFormat="1" ht="11.25">
      <c r="B168" s="213"/>
      <c r="C168" s="214"/>
      <c r="D168" s="198" t="s">
        <v>191</v>
      </c>
      <c r="E168" s="215" t="s">
        <v>1</v>
      </c>
      <c r="F168" s="216" t="s">
        <v>1045</v>
      </c>
      <c r="G168" s="214"/>
      <c r="H168" s="217">
        <v>4.6399999999999997</v>
      </c>
      <c r="I168" s="218"/>
      <c r="J168" s="214"/>
      <c r="K168" s="214"/>
      <c r="L168" s="219"/>
      <c r="M168" s="220"/>
      <c r="N168" s="221"/>
      <c r="O168" s="221"/>
      <c r="P168" s="221"/>
      <c r="Q168" s="221"/>
      <c r="R168" s="221"/>
      <c r="S168" s="221"/>
      <c r="T168" s="222"/>
      <c r="AT168" s="223" t="s">
        <v>191</v>
      </c>
      <c r="AU168" s="223" t="s">
        <v>86</v>
      </c>
      <c r="AV168" s="13" t="s">
        <v>88</v>
      </c>
      <c r="AW168" s="13" t="s">
        <v>33</v>
      </c>
      <c r="AX168" s="13" t="s">
        <v>79</v>
      </c>
      <c r="AY168" s="223" t="s">
        <v>182</v>
      </c>
    </row>
    <row r="169" spans="2:51" s="12" customFormat="1" ht="11.25">
      <c r="B169" s="203"/>
      <c r="C169" s="204"/>
      <c r="D169" s="198" t="s">
        <v>191</v>
      </c>
      <c r="E169" s="205" t="s">
        <v>1</v>
      </c>
      <c r="F169" s="206" t="s">
        <v>1046</v>
      </c>
      <c r="G169" s="204"/>
      <c r="H169" s="205" t="s">
        <v>1</v>
      </c>
      <c r="I169" s="207"/>
      <c r="J169" s="204"/>
      <c r="K169" s="204"/>
      <c r="L169" s="208"/>
      <c r="M169" s="209"/>
      <c r="N169" s="210"/>
      <c r="O169" s="210"/>
      <c r="P169" s="210"/>
      <c r="Q169" s="210"/>
      <c r="R169" s="210"/>
      <c r="S169" s="210"/>
      <c r="T169" s="211"/>
      <c r="AT169" s="212" t="s">
        <v>191</v>
      </c>
      <c r="AU169" s="212" t="s">
        <v>86</v>
      </c>
      <c r="AV169" s="12" t="s">
        <v>86</v>
      </c>
      <c r="AW169" s="12" t="s">
        <v>33</v>
      </c>
      <c r="AX169" s="12" t="s">
        <v>79</v>
      </c>
      <c r="AY169" s="212" t="s">
        <v>182</v>
      </c>
    </row>
    <row r="170" spans="2:51" s="13" customFormat="1" ht="11.25">
      <c r="B170" s="213"/>
      <c r="C170" s="214"/>
      <c r="D170" s="198" t="s">
        <v>191</v>
      </c>
      <c r="E170" s="215" t="s">
        <v>1</v>
      </c>
      <c r="F170" s="216" t="s">
        <v>1047</v>
      </c>
      <c r="G170" s="214"/>
      <c r="H170" s="217">
        <v>4.1529999999999996</v>
      </c>
      <c r="I170" s="218"/>
      <c r="J170" s="214"/>
      <c r="K170" s="214"/>
      <c r="L170" s="219"/>
      <c r="M170" s="220"/>
      <c r="N170" s="221"/>
      <c r="O170" s="221"/>
      <c r="P170" s="221"/>
      <c r="Q170" s="221"/>
      <c r="R170" s="221"/>
      <c r="S170" s="221"/>
      <c r="T170" s="222"/>
      <c r="AT170" s="223" t="s">
        <v>191</v>
      </c>
      <c r="AU170" s="223" t="s">
        <v>86</v>
      </c>
      <c r="AV170" s="13" t="s">
        <v>88</v>
      </c>
      <c r="AW170" s="13" t="s">
        <v>33</v>
      </c>
      <c r="AX170" s="13" t="s">
        <v>79</v>
      </c>
      <c r="AY170" s="223" t="s">
        <v>182</v>
      </c>
    </row>
    <row r="171" spans="2:51" s="12" customFormat="1" ht="11.25">
      <c r="B171" s="203"/>
      <c r="C171" s="204"/>
      <c r="D171" s="198" t="s">
        <v>191</v>
      </c>
      <c r="E171" s="205" t="s">
        <v>1</v>
      </c>
      <c r="F171" s="206" t="s">
        <v>1048</v>
      </c>
      <c r="G171" s="204"/>
      <c r="H171" s="205" t="s">
        <v>1</v>
      </c>
      <c r="I171" s="207"/>
      <c r="J171" s="204"/>
      <c r="K171" s="204"/>
      <c r="L171" s="208"/>
      <c r="M171" s="209"/>
      <c r="N171" s="210"/>
      <c r="O171" s="210"/>
      <c r="P171" s="210"/>
      <c r="Q171" s="210"/>
      <c r="R171" s="210"/>
      <c r="S171" s="210"/>
      <c r="T171" s="211"/>
      <c r="AT171" s="212" t="s">
        <v>191</v>
      </c>
      <c r="AU171" s="212" t="s">
        <v>86</v>
      </c>
      <c r="AV171" s="12" t="s">
        <v>86</v>
      </c>
      <c r="AW171" s="12" t="s">
        <v>33</v>
      </c>
      <c r="AX171" s="12" t="s">
        <v>79</v>
      </c>
      <c r="AY171" s="212" t="s">
        <v>182</v>
      </c>
    </row>
    <row r="172" spans="2:51" s="13" customFormat="1" ht="11.25">
      <c r="B172" s="213"/>
      <c r="C172" s="214"/>
      <c r="D172" s="198" t="s">
        <v>191</v>
      </c>
      <c r="E172" s="215" t="s">
        <v>1</v>
      </c>
      <c r="F172" s="216" t="s">
        <v>1049</v>
      </c>
      <c r="G172" s="214"/>
      <c r="H172" s="217">
        <v>4.1929999999999996</v>
      </c>
      <c r="I172" s="218"/>
      <c r="J172" s="214"/>
      <c r="K172" s="214"/>
      <c r="L172" s="219"/>
      <c r="M172" s="220"/>
      <c r="N172" s="221"/>
      <c r="O172" s="221"/>
      <c r="P172" s="221"/>
      <c r="Q172" s="221"/>
      <c r="R172" s="221"/>
      <c r="S172" s="221"/>
      <c r="T172" s="222"/>
      <c r="AT172" s="223" t="s">
        <v>191</v>
      </c>
      <c r="AU172" s="223" t="s">
        <v>86</v>
      </c>
      <c r="AV172" s="13" t="s">
        <v>88</v>
      </c>
      <c r="AW172" s="13" t="s">
        <v>33</v>
      </c>
      <c r="AX172" s="13" t="s">
        <v>79</v>
      </c>
      <c r="AY172" s="223" t="s">
        <v>182</v>
      </c>
    </row>
    <row r="173" spans="2:51" s="12" customFormat="1" ht="11.25">
      <c r="B173" s="203"/>
      <c r="C173" s="204"/>
      <c r="D173" s="198" t="s">
        <v>191</v>
      </c>
      <c r="E173" s="205" t="s">
        <v>1</v>
      </c>
      <c r="F173" s="206" t="s">
        <v>1050</v>
      </c>
      <c r="G173" s="204"/>
      <c r="H173" s="205" t="s">
        <v>1</v>
      </c>
      <c r="I173" s="207"/>
      <c r="J173" s="204"/>
      <c r="K173" s="204"/>
      <c r="L173" s="208"/>
      <c r="M173" s="209"/>
      <c r="N173" s="210"/>
      <c r="O173" s="210"/>
      <c r="P173" s="210"/>
      <c r="Q173" s="210"/>
      <c r="R173" s="210"/>
      <c r="S173" s="210"/>
      <c r="T173" s="211"/>
      <c r="AT173" s="212" t="s">
        <v>191</v>
      </c>
      <c r="AU173" s="212" t="s">
        <v>86</v>
      </c>
      <c r="AV173" s="12" t="s">
        <v>86</v>
      </c>
      <c r="AW173" s="12" t="s">
        <v>33</v>
      </c>
      <c r="AX173" s="12" t="s">
        <v>79</v>
      </c>
      <c r="AY173" s="212" t="s">
        <v>182</v>
      </c>
    </row>
    <row r="174" spans="2:51" s="13" customFormat="1" ht="11.25">
      <c r="B174" s="213"/>
      <c r="C174" s="214"/>
      <c r="D174" s="198" t="s">
        <v>191</v>
      </c>
      <c r="E174" s="215" t="s">
        <v>1</v>
      </c>
      <c r="F174" s="216" t="s">
        <v>1051</v>
      </c>
      <c r="G174" s="214"/>
      <c r="H174" s="217">
        <v>3.363</v>
      </c>
      <c r="I174" s="218"/>
      <c r="J174" s="214"/>
      <c r="K174" s="214"/>
      <c r="L174" s="219"/>
      <c r="M174" s="220"/>
      <c r="N174" s="221"/>
      <c r="O174" s="221"/>
      <c r="P174" s="221"/>
      <c r="Q174" s="221"/>
      <c r="R174" s="221"/>
      <c r="S174" s="221"/>
      <c r="T174" s="222"/>
      <c r="AT174" s="223" t="s">
        <v>191</v>
      </c>
      <c r="AU174" s="223" t="s">
        <v>86</v>
      </c>
      <c r="AV174" s="13" t="s">
        <v>88</v>
      </c>
      <c r="AW174" s="13" t="s">
        <v>33</v>
      </c>
      <c r="AX174" s="13" t="s">
        <v>79</v>
      </c>
      <c r="AY174" s="223" t="s">
        <v>182</v>
      </c>
    </row>
    <row r="175" spans="2:51" s="12" customFormat="1" ht="11.25">
      <c r="B175" s="203"/>
      <c r="C175" s="204"/>
      <c r="D175" s="198" t="s">
        <v>191</v>
      </c>
      <c r="E175" s="205" t="s">
        <v>1</v>
      </c>
      <c r="F175" s="206" t="s">
        <v>1052</v>
      </c>
      <c r="G175" s="204"/>
      <c r="H175" s="205" t="s">
        <v>1</v>
      </c>
      <c r="I175" s="207"/>
      <c r="J175" s="204"/>
      <c r="K175" s="204"/>
      <c r="L175" s="208"/>
      <c r="M175" s="209"/>
      <c r="N175" s="210"/>
      <c r="O175" s="210"/>
      <c r="P175" s="210"/>
      <c r="Q175" s="210"/>
      <c r="R175" s="210"/>
      <c r="S175" s="210"/>
      <c r="T175" s="211"/>
      <c r="AT175" s="212" t="s">
        <v>191</v>
      </c>
      <c r="AU175" s="212" t="s">
        <v>86</v>
      </c>
      <c r="AV175" s="12" t="s">
        <v>86</v>
      </c>
      <c r="AW175" s="12" t="s">
        <v>33</v>
      </c>
      <c r="AX175" s="12" t="s">
        <v>79</v>
      </c>
      <c r="AY175" s="212" t="s">
        <v>182</v>
      </c>
    </row>
    <row r="176" spans="2:51" s="13" customFormat="1" ht="11.25">
      <c r="B176" s="213"/>
      <c r="C176" s="214"/>
      <c r="D176" s="198" t="s">
        <v>191</v>
      </c>
      <c r="E176" s="215" t="s">
        <v>1</v>
      </c>
      <c r="F176" s="216" t="s">
        <v>1053</v>
      </c>
      <c r="G176" s="214"/>
      <c r="H176" s="217">
        <v>2.488</v>
      </c>
      <c r="I176" s="218"/>
      <c r="J176" s="214"/>
      <c r="K176" s="214"/>
      <c r="L176" s="219"/>
      <c r="M176" s="220"/>
      <c r="N176" s="221"/>
      <c r="O176" s="221"/>
      <c r="P176" s="221"/>
      <c r="Q176" s="221"/>
      <c r="R176" s="221"/>
      <c r="S176" s="221"/>
      <c r="T176" s="222"/>
      <c r="AT176" s="223" t="s">
        <v>191</v>
      </c>
      <c r="AU176" s="223" t="s">
        <v>86</v>
      </c>
      <c r="AV176" s="13" t="s">
        <v>88</v>
      </c>
      <c r="AW176" s="13" t="s">
        <v>33</v>
      </c>
      <c r="AX176" s="13" t="s">
        <v>79</v>
      </c>
      <c r="AY176" s="223" t="s">
        <v>182</v>
      </c>
    </row>
    <row r="177" spans="2:51" s="12" customFormat="1" ht="11.25">
      <c r="B177" s="203"/>
      <c r="C177" s="204"/>
      <c r="D177" s="198" t="s">
        <v>191</v>
      </c>
      <c r="E177" s="205" t="s">
        <v>1</v>
      </c>
      <c r="F177" s="206" t="s">
        <v>1054</v>
      </c>
      <c r="G177" s="204"/>
      <c r="H177" s="205" t="s">
        <v>1</v>
      </c>
      <c r="I177" s="207"/>
      <c r="J177" s="204"/>
      <c r="K177" s="204"/>
      <c r="L177" s="208"/>
      <c r="M177" s="209"/>
      <c r="N177" s="210"/>
      <c r="O177" s="210"/>
      <c r="P177" s="210"/>
      <c r="Q177" s="210"/>
      <c r="R177" s="210"/>
      <c r="S177" s="210"/>
      <c r="T177" s="211"/>
      <c r="AT177" s="212" t="s">
        <v>191</v>
      </c>
      <c r="AU177" s="212" t="s">
        <v>86</v>
      </c>
      <c r="AV177" s="12" t="s">
        <v>86</v>
      </c>
      <c r="AW177" s="12" t="s">
        <v>33</v>
      </c>
      <c r="AX177" s="12" t="s">
        <v>79</v>
      </c>
      <c r="AY177" s="212" t="s">
        <v>182</v>
      </c>
    </row>
    <row r="178" spans="2:51" s="13" customFormat="1" ht="11.25">
      <c r="B178" s="213"/>
      <c r="C178" s="214"/>
      <c r="D178" s="198" t="s">
        <v>191</v>
      </c>
      <c r="E178" s="215" t="s">
        <v>1</v>
      </c>
      <c r="F178" s="216" t="s">
        <v>1055</v>
      </c>
      <c r="G178" s="214"/>
      <c r="H178" s="217">
        <v>3.9510000000000001</v>
      </c>
      <c r="I178" s="218"/>
      <c r="J178" s="214"/>
      <c r="K178" s="214"/>
      <c r="L178" s="219"/>
      <c r="M178" s="220"/>
      <c r="N178" s="221"/>
      <c r="O178" s="221"/>
      <c r="P178" s="221"/>
      <c r="Q178" s="221"/>
      <c r="R178" s="221"/>
      <c r="S178" s="221"/>
      <c r="T178" s="222"/>
      <c r="AT178" s="223" t="s">
        <v>191</v>
      </c>
      <c r="AU178" s="223" t="s">
        <v>86</v>
      </c>
      <c r="AV178" s="13" t="s">
        <v>88</v>
      </c>
      <c r="AW178" s="13" t="s">
        <v>33</v>
      </c>
      <c r="AX178" s="13" t="s">
        <v>79</v>
      </c>
      <c r="AY178" s="223" t="s">
        <v>182</v>
      </c>
    </row>
    <row r="179" spans="2:51" s="12" customFormat="1" ht="11.25">
      <c r="B179" s="203"/>
      <c r="C179" s="204"/>
      <c r="D179" s="198" t="s">
        <v>191</v>
      </c>
      <c r="E179" s="205" t="s">
        <v>1</v>
      </c>
      <c r="F179" s="206" t="s">
        <v>1056</v>
      </c>
      <c r="G179" s="204"/>
      <c r="H179" s="205" t="s">
        <v>1</v>
      </c>
      <c r="I179" s="207"/>
      <c r="J179" s="204"/>
      <c r="K179" s="204"/>
      <c r="L179" s="208"/>
      <c r="M179" s="209"/>
      <c r="N179" s="210"/>
      <c r="O179" s="210"/>
      <c r="P179" s="210"/>
      <c r="Q179" s="210"/>
      <c r="R179" s="210"/>
      <c r="S179" s="210"/>
      <c r="T179" s="211"/>
      <c r="AT179" s="212" t="s">
        <v>191</v>
      </c>
      <c r="AU179" s="212" t="s">
        <v>86</v>
      </c>
      <c r="AV179" s="12" t="s">
        <v>86</v>
      </c>
      <c r="AW179" s="12" t="s">
        <v>33</v>
      </c>
      <c r="AX179" s="12" t="s">
        <v>79</v>
      </c>
      <c r="AY179" s="212" t="s">
        <v>182</v>
      </c>
    </row>
    <row r="180" spans="2:51" s="13" customFormat="1" ht="11.25">
      <c r="B180" s="213"/>
      <c r="C180" s="214"/>
      <c r="D180" s="198" t="s">
        <v>191</v>
      </c>
      <c r="E180" s="215" t="s">
        <v>1</v>
      </c>
      <c r="F180" s="216" t="s">
        <v>1057</v>
      </c>
      <c r="G180" s="214"/>
      <c r="H180" s="217">
        <v>4.0860000000000003</v>
      </c>
      <c r="I180" s="218"/>
      <c r="J180" s="214"/>
      <c r="K180" s="214"/>
      <c r="L180" s="219"/>
      <c r="M180" s="220"/>
      <c r="N180" s="221"/>
      <c r="O180" s="221"/>
      <c r="P180" s="221"/>
      <c r="Q180" s="221"/>
      <c r="R180" s="221"/>
      <c r="S180" s="221"/>
      <c r="T180" s="222"/>
      <c r="AT180" s="223" t="s">
        <v>191</v>
      </c>
      <c r="AU180" s="223" t="s">
        <v>86</v>
      </c>
      <c r="AV180" s="13" t="s">
        <v>88</v>
      </c>
      <c r="AW180" s="13" t="s">
        <v>33</v>
      </c>
      <c r="AX180" s="13" t="s">
        <v>79</v>
      </c>
      <c r="AY180" s="223" t="s">
        <v>182</v>
      </c>
    </row>
    <row r="181" spans="2:51" s="12" customFormat="1" ht="11.25">
      <c r="B181" s="203"/>
      <c r="C181" s="204"/>
      <c r="D181" s="198" t="s">
        <v>191</v>
      </c>
      <c r="E181" s="205" t="s">
        <v>1</v>
      </c>
      <c r="F181" s="206" t="s">
        <v>1058</v>
      </c>
      <c r="G181" s="204"/>
      <c r="H181" s="205" t="s">
        <v>1</v>
      </c>
      <c r="I181" s="207"/>
      <c r="J181" s="204"/>
      <c r="K181" s="204"/>
      <c r="L181" s="208"/>
      <c r="M181" s="209"/>
      <c r="N181" s="210"/>
      <c r="O181" s="210"/>
      <c r="P181" s="210"/>
      <c r="Q181" s="210"/>
      <c r="R181" s="210"/>
      <c r="S181" s="210"/>
      <c r="T181" s="211"/>
      <c r="AT181" s="212" t="s">
        <v>191</v>
      </c>
      <c r="AU181" s="212" t="s">
        <v>86</v>
      </c>
      <c r="AV181" s="12" t="s">
        <v>86</v>
      </c>
      <c r="AW181" s="12" t="s">
        <v>33</v>
      </c>
      <c r="AX181" s="12" t="s">
        <v>79</v>
      </c>
      <c r="AY181" s="212" t="s">
        <v>182</v>
      </c>
    </row>
    <row r="182" spans="2:51" s="13" customFormat="1" ht="11.25">
      <c r="B182" s="213"/>
      <c r="C182" s="214"/>
      <c r="D182" s="198" t="s">
        <v>191</v>
      </c>
      <c r="E182" s="215" t="s">
        <v>1</v>
      </c>
      <c r="F182" s="216" t="s">
        <v>1059</v>
      </c>
      <c r="G182" s="214"/>
      <c r="H182" s="217">
        <v>2.9390000000000001</v>
      </c>
      <c r="I182" s="218"/>
      <c r="J182" s="214"/>
      <c r="K182" s="214"/>
      <c r="L182" s="219"/>
      <c r="M182" s="220"/>
      <c r="N182" s="221"/>
      <c r="O182" s="221"/>
      <c r="P182" s="221"/>
      <c r="Q182" s="221"/>
      <c r="R182" s="221"/>
      <c r="S182" s="221"/>
      <c r="T182" s="222"/>
      <c r="AT182" s="223" t="s">
        <v>191</v>
      </c>
      <c r="AU182" s="223" t="s">
        <v>86</v>
      </c>
      <c r="AV182" s="13" t="s">
        <v>88</v>
      </c>
      <c r="AW182" s="13" t="s">
        <v>33</v>
      </c>
      <c r="AX182" s="13" t="s">
        <v>79</v>
      </c>
      <c r="AY182" s="223" t="s">
        <v>182</v>
      </c>
    </row>
    <row r="183" spans="2:51" s="12" customFormat="1" ht="11.25">
      <c r="B183" s="203"/>
      <c r="C183" s="204"/>
      <c r="D183" s="198" t="s">
        <v>191</v>
      </c>
      <c r="E183" s="205" t="s">
        <v>1</v>
      </c>
      <c r="F183" s="206" t="s">
        <v>1060</v>
      </c>
      <c r="G183" s="204"/>
      <c r="H183" s="205" t="s">
        <v>1</v>
      </c>
      <c r="I183" s="207"/>
      <c r="J183" s="204"/>
      <c r="K183" s="204"/>
      <c r="L183" s="208"/>
      <c r="M183" s="209"/>
      <c r="N183" s="210"/>
      <c r="O183" s="210"/>
      <c r="P183" s="210"/>
      <c r="Q183" s="210"/>
      <c r="R183" s="210"/>
      <c r="S183" s="210"/>
      <c r="T183" s="211"/>
      <c r="AT183" s="212" t="s">
        <v>191</v>
      </c>
      <c r="AU183" s="212" t="s">
        <v>86</v>
      </c>
      <c r="AV183" s="12" t="s">
        <v>86</v>
      </c>
      <c r="AW183" s="12" t="s">
        <v>33</v>
      </c>
      <c r="AX183" s="12" t="s">
        <v>79</v>
      </c>
      <c r="AY183" s="212" t="s">
        <v>182</v>
      </c>
    </row>
    <row r="184" spans="2:51" s="13" customFormat="1" ht="11.25">
      <c r="B184" s="213"/>
      <c r="C184" s="214"/>
      <c r="D184" s="198" t="s">
        <v>191</v>
      </c>
      <c r="E184" s="215" t="s">
        <v>1</v>
      </c>
      <c r="F184" s="216" t="s">
        <v>1061</v>
      </c>
      <c r="G184" s="214"/>
      <c r="H184" s="217">
        <v>2.927</v>
      </c>
      <c r="I184" s="218"/>
      <c r="J184" s="214"/>
      <c r="K184" s="214"/>
      <c r="L184" s="219"/>
      <c r="M184" s="220"/>
      <c r="N184" s="221"/>
      <c r="O184" s="221"/>
      <c r="P184" s="221"/>
      <c r="Q184" s="221"/>
      <c r="R184" s="221"/>
      <c r="S184" s="221"/>
      <c r="T184" s="222"/>
      <c r="AT184" s="223" t="s">
        <v>191</v>
      </c>
      <c r="AU184" s="223" t="s">
        <v>86</v>
      </c>
      <c r="AV184" s="13" t="s">
        <v>88</v>
      </c>
      <c r="AW184" s="13" t="s">
        <v>33</v>
      </c>
      <c r="AX184" s="13" t="s">
        <v>79</v>
      </c>
      <c r="AY184" s="223" t="s">
        <v>182</v>
      </c>
    </row>
    <row r="185" spans="2:51" s="12" customFormat="1" ht="11.25">
      <c r="B185" s="203"/>
      <c r="C185" s="204"/>
      <c r="D185" s="198" t="s">
        <v>191</v>
      </c>
      <c r="E185" s="205" t="s">
        <v>1</v>
      </c>
      <c r="F185" s="206" t="s">
        <v>1062</v>
      </c>
      <c r="G185" s="204"/>
      <c r="H185" s="205" t="s">
        <v>1</v>
      </c>
      <c r="I185" s="207"/>
      <c r="J185" s="204"/>
      <c r="K185" s="204"/>
      <c r="L185" s="208"/>
      <c r="M185" s="209"/>
      <c r="N185" s="210"/>
      <c r="O185" s="210"/>
      <c r="P185" s="210"/>
      <c r="Q185" s="210"/>
      <c r="R185" s="210"/>
      <c r="S185" s="210"/>
      <c r="T185" s="211"/>
      <c r="AT185" s="212" t="s">
        <v>191</v>
      </c>
      <c r="AU185" s="212" t="s">
        <v>86</v>
      </c>
      <c r="AV185" s="12" t="s">
        <v>86</v>
      </c>
      <c r="AW185" s="12" t="s">
        <v>33</v>
      </c>
      <c r="AX185" s="12" t="s">
        <v>79</v>
      </c>
      <c r="AY185" s="212" t="s">
        <v>182</v>
      </c>
    </row>
    <row r="186" spans="2:51" s="13" customFormat="1" ht="11.25">
      <c r="B186" s="213"/>
      <c r="C186" s="214"/>
      <c r="D186" s="198" t="s">
        <v>191</v>
      </c>
      <c r="E186" s="215" t="s">
        <v>1</v>
      </c>
      <c r="F186" s="216" t="s">
        <v>1063</v>
      </c>
      <c r="G186" s="214"/>
      <c r="H186" s="217">
        <v>3.081</v>
      </c>
      <c r="I186" s="218"/>
      <c r="J186" s="214"/>
      <c r="K186" s="214"/>
      <c r="L186" s="219"/>
      <c r="M186" s="220"/>
      <c r="N186" s="221"/>
      <c r="O186" s="221"/>
      <c r="P186" s="221"/>
      <c r="Q186" s="221"/>
      <c r="R186" s="221"/>
      <c r="S186" s="221"/>
      <c r="T186" s="222"/>
      <c r="AT186" s="223" t="s">
        <v>191</v>
      </c>
      <c r="AU186" s="223" t="s">
        <v>86</v>
      </c>
      <c r="AV186" s="13" t="s">
        <v>88</v>
      </c>
      <c r="AW186" s="13" t="s">
        <v>33</v>
      </c>
      <c r="AX186" s="13" t="s">
        <v>79</v>
      </c>
      <c r="AY186" s="223" t="s">
        <v>182</v>
      </c>
    </row>
    <row r="187" spans="2:51" s="12" customFormat="1" ht="11.25">
      <c r="B187" s="203"/>
      <c r="C187" s="204"/>
      <c r="D187" s="198" t="s">
        <v>191</v>
      </c>
      <c r="E187" s="205" t="s">
        <v>1</v>
      </c>
      <c r="F187" s="206" t="s">
        <v>1064</v>
      </c>
      <c r="G187" s="204"/>
      <c r="H187" s="205" t="s">
        <v>1</v>
      </c>
      <c r="I187" s="207"/>
      <c r="J187" s="204"/>
      <c r="K187" s="204"/>
      <c r="L187" s="208"/>
      <c r="M187" s="209"/>
      <c r="N187" s="210"/>
      <c r="O187" s="210"/>
      <c r="P187" s="210"/>
      <c r="Q187" s="210"/>
      <c r="R187" s="210"/>
      <c r="S187" s="210"/>
      <c r="T187" s="211"/>
      <c r="AT187" s="212" t="s">
        <v>191</v>
      </c>
      <c r="AU187" s="212" t="s">
        <v>86</v>
      </c>
      <c r="AV187" s="12" t="s">
        <v>86</v>
      </c>
      <c r="AW187" s="12" t="s">
        <v>33</v>
      </c>
      <c r="AX187" s="12" t="s">
        <v>79</v>
      </c>
      <c r="AY187" s="212" t="s">
        <v>182</v>
      </c>
    </row>
    <row r="188" spans="2:51" s="13" customFormat="1" ht="11.25">
      <c r="B188" s="213"/>
      <c r="C188" s="214"/>
      <c r="D188" s="198" t="s">
        <v>191</v>
      </c>
      <c r="E188" s="215" t="s">
        <v>1</v>
      </c>
      <c r="F188" s="216" t="s">
        <v>1065</v>
      </c>
      <c r="G188" s="214"/>
      <c r="H188" s="217">
        <v>3.3180000000000001</v>
      </c>
      <c r="I188" s="218"/>
      <c r="J188" s="214"/>
      <c r="K188" s="214"/>
      <c r="L188" s="219"/>
      <c r="M188" s="220"/>
      <c r="N188" s="221"/>
      <c r="O188" s="221"/>
      <c r="P188" s="221"/>
      <c r="Q188" s="221"/>
      <c r="R188" s="221"/>
      <c r="S188" s="221"/>
      <c r="T188" s="222"/>
      <c r="AT188" s="223" t="s">
        <v>191</v>
      </c>
      <c r="AU188" s="223" t="s">
        <v>86</v>
      </c>
      <c r="AV188" s="13" t="s">
        <v>88</v>
      </c>
      <c r="AW188" s="13" t="s">
        <v>33</v>
      </c>
      <c r="AX188" s="13" t="s">
        <v>79</v>
      </c>
      <c r="AY188" s="223" t="s">
        <v>182</v>
      </c>
    </row>
    <row r="189" spans="2:51" s="12" customFormat="1" ht="11.25">
      <c r="B189" s="203"/>
      <c r="C189" s="204"/>
      <c r="D189" s="198" t="s">
        <v>191</v>
      </c>
      <c r="E189" s="205" t="s">
        <v>1</v>
      </c>
      <c r="F189" s="206" t="s">
        <v>1066</v>
      </c>
      <c r="G189" s="204"/>
      <c r="H189" s="205" t="s">
        <v>1</v>
      </c>
      <c r="I189" s="207"/>
      <c r="J189" s="204"/>
      <c r="K189" s="204"/>
      <c r="L189" s="208"/>
      <c r="M189" s="209"/>
      <c r="N189" s="210"/>
      <c r="O189" s="210"/>
      <c r="P189" s="210"/>
      <c r="Q189" s="210"/>
      <c r="R189" s="210"/>
      <c r="S189" s="210"/>
      <c r="T189" s="211"/>
      <c r="AT189" s="212" t="s">
        <v>191</v>
      </c>
      <c r="AU189" s="212" t="s">
        <v>86</v>
      </c>
      <c r="AV189" s="12" t="s">
        <v>86</v>
      </c>
      <c r="AW189" s="12" t="s">
        <v>33</v>
      </c>
      <c r="AX189" s="12" t="s">
        <v>79</v>
      </c>
      <c r="AY189" s="212" t="s">
        <v>182</v>
      </c>
    </row>
    <row r="190" spans="2:51" s="13" customFormat="1" ht="11.25">
      <c r="B190" s="213"/>
      <c r="C190" s="214"/>
      <c r="D190" s="198" t="s">
        <v>191</v>
      </c>
      <c r="E190" s="215" t="s">
        <v>1</v>
      </c>
      <c r="F190" s="216" t="s">
        <v>1067</v>
      </c>
      <c r="G190" s="214"/>
      <c r="H190" s="217">
        <v>2.4710000000000001</v>
      </c>
      <c r="I190" s="218"/>
      <c r="J190" s="214"/>
      <c r="K190" s="214"/>
      <c r="L190" s="219"/>
      <c r="M190" s="220"/>
      <c r="N190" s="221"/>
      <c r="O190" s="221"/>
      <c r="P190" s="221"/>
      <c r="Q190" s="221"/>
      <c r="R190" s="221"/>
      <c r="S190" s="221"/>
      <c r="T190" s="222"/>
      <c r="AT190" s="223" t="s">
        <v>191</v>
      </c>
      <c r="AU190" s="223" t="s">
        <v>86</v>
      </c>
      <c r="AV190" s="13" t="s">
        <v>88</v>
      </c>
      <c r="AW190" s="13" t="s">
        <v>33</v>
      </c>
      <c r="AX190" s="13" t="s">
        <v>79</v>
      </c>
      <c r="AY190" s="223" t="s">
        <v>182</v>
      </c>
    </row>
    <row r="191" spans="2:51" s="12" customFormat="1" ht="11.25">
      <c r="B191" s="203"/>
      <c r="C191" s="204"/>
      <c r="D191" s="198" t="s">
        <v>191</v>
      </c>
      <c r="E191" s="205" t="s">
        <v>1</v>
      </c>
      <c r="F191" s="206" t="s">
        <v>1068</v>
      </c>
      <c r="G191" s="204"/>
      <c r="H191" s="205" t="s">
        <v>1</v>
      </c>
      <c r="I191" s="207"/>
      <c r="J191" s="204"/>
      <c r="K191" s="204"/>
      <c r="L191" s="208"/>
      <c r="M191" s="209"/>
      <c r="N191" s="210"/>
      <c r="O191" s="210"/>
      <c r="P191" s="210"/>
      <c r="Q191" s="210"/>
      <c r="R191" s="210"/>
      <c r="S191" s="210"/>
      <c r="T191" s="211"/>
      <c r="AT191" s="212" t="s">
        <v>191</v>
      </c>
      <c r="AU191" s="212" t="s">
        <v>86</v>
      </c>
      <c r="AV191" s="12" t="s">
        <v>86</v>
      </c>
      <c r="AW191" s="12" t="s">
        <v>33</v>
      </c>
      <c r="AX191" s="12" t="s">
        <v>79</v>
      </c>
      <c r="AY191" s="212" t="s">
        <v>182</v>
      </c>
    </row>
    <row r="192" spans="2:51" s="13" customFormat="1" ht="11.25">
      <c r="B192" s="213"/>
      <c r="C192" s="214"/>
      <c r="D192" s="198" t="s">
        <v>191</v>
      </c>
      <c r="E192" s="215" t="s">
        <v>1</v>
      </c>
      <c r="F192" s="216" t="s">
        <v>1069</v>
      </c>
      <c r="G192" s="214"/>
      <c r="H192" s="217">
        <v>3.6259999999999999</v>
      </c>
      <c r="I192" s="218"/>
      <c r="J192" s="214"/>
      <c r="K192" s="214"/>
      <c r="L192" s="219"/>
      <c r="M192" s="220"/>
      <c r="N192" s="221"/>
      <c r="O192" s="221"/>
      <c r="P192" s="221"/>
      <c r="Q192" s="221"/>
      <c r="R192" s="221"/>
      <c r="S192" s="221"/>
      <c r="T192" s="222"/>
      <c r="AT192" s="223" t="s">
        <v>191</v>
      </c>
      <c r="AU192" s="223" t="s">
        <v>86</v>
      </c>
      <c r="AV192" s="13" t="s">
        <v>88</v>
      </c>
      <c r="AW192" s="13" t="s">
        <v>33</v>
      </c>
      <c r="AX192" s="13" t="s">
        <v>79</v>
      </c>
      <c r="AY192" s="223" t="s">
        <v>182</v>
      </c>
    </row>
    <row r="193" spans="1:65" s="12" customFormat="1" ht="11.25">
      <c r="B193" s="203"/>
      <c r="C193" s="204"/>
      <c r="D193" s="198" t="s">
        <v>191</v>
      </c>
      <c r="E193" s="205" t="s">
        <v>1</v>
      </c>
      <c r="F193" s="206" t="s">
        <v>1070</v>
      </c>
      <c r="G193" s="204"/>
      <c r="H193" s="205" t="s">
        <v>1</v>
      </c>
      <c r="I193" s="207"/>
      <c r="J193" s="204"/>
      <c r="K193" s="204"/>
      <c r="L193" s="208"/>
      <c r="M193" s="209"/>
      <c r="N193" s="210"/>
      <c r="O193" s="210"/>
      <c r="P193" s="210"/>
      <c r="Q193" s="210"/>
      <c r="R193" s="210"/>
      <c r="S193" s="210"/>
      <c r="T193" s="211"/>
      <c r="AT193" s="212" t="s">
        <v>191</v>
      </c>
      <c r="AU193" s="212" t="s">
        <v>86</v>
      </c>
      <c r="AV193" s="12" t="s">
        <v>86</v>
      </c>
      <c r="AW193" s="12" t="s">
        <v>33</v>
      </c>
      <c r="AX193" s="12" t="s">
        <v>79</v>
      </c>
      <c r="AY193" s="212" t="s">
        <v>182</v>
      </c>
    </row>
    <row r="194" spans="1:65" s="13" customFormat="1" ht="11.25">
      <c r="B194" s="213"/>
      <c r="C194" s="214"/>
      <c r="D194" s="198" t="s">
        <v>191</v>
      </c>
      <c r="E194" s="215" t="s">
        <v>1</v>
      </c>
      <c r="F194" s="216" t="s">
        <v>1071</v>
      </c>
      <c r="G194" s="214"/>
      <c r="H194" s="217">
        <v>3.6659999999999999</v>
      </c>
      <c r="I194" s="218"/>
      <c r="J194" s="214"/>
      <c r="K194" s="214"/>
      <c r="L194" s="219"/>
      <c r="M194" s="220"/>
      <c r="N194" s="221"/>
      <c r="O194" s="221"/>
      <c r="P194" s="221"/>
      <c r="Q194" s="221"/>
      <c r="R194" s="221"/>
      <c r="S194" s="221"/>
      <c r="T194" s="222"/>
      <c r="AT194" s="223" t="s">
        <v>191</v>
      </c>
      <c r="AU194" s="223" t="s">
        <v>86</v>
      </c>
      <c r="AV194" s="13" t="s">
        <v>88</v>
      </c>
      <c r="AW194" s="13" t="s">
        <v>33</v>
      </c>
      <c r="AX194" s="13" t="s">
        <v>79</v>
      </c>
      <c r="AY194" s="223" t="s">
        <v>182</v>
      </c>
    </row>
    <row r="195" spans="1:65" s="12" customFormat="1" ht="11.25">
      <c r="B195" s="203"/>
      <c r="C195" s="204"/>
      <c r="D195" s="198" t="s">
        <v>191</v>
      </c>
      <c r="E195" s="205" t="s">
        <v>1</v>
      </c>
      <c r="F195" s="206" t="s">
        <v>1072</v>
      </c>
      <c r="G195" s="204"/>
      <c r="H195" s="205" t="s">
        <v>1</v>
      </c>
      <c r="I195" s="207"/>
      <c r="J195" s="204"/>
      <c r="K195" s="204"/>
      <c r="L195" s="208"/>
      <c r="M195" s="209"/>
      <c r="N195" s="210"/>
      <c r="O195" s="210"/>
      <c r="P195" s="210"/>
      <c r="Q195" s="210"/>
      <c r="R195" s="210"/>
      <c r="S195" s="210"/>
      <c r="T195" s="211"/>
      <c r="AT195" s="212" t="s">
        <v>191</v>
      </c>
      <c r="AU195" s="212" t="s">
        <v>86</v>
      </c>
      <c r="AV195" s="12" t="s">
        <v>86</v>
      </c>
      <c r="AW195" s="12" t="s">
        <v>33</v>
      </c>
      <c r="AX195" s="12" t="s">
        <v>79</v>
      </c>
      <c r="AY195" s="212" t="s">
        <v>182</v>
      </c>
    </row>
    <row r="196" spans="1:65" s="13" customFormat="1" ht="11.25">
      <c r="B196" s="213"/>
      <c r="C196" s="214"/>
      <c r="D196" s="198" t="s">
        <v>191</v>
      </c>
      <c r="E196" s="215" t="s">
        <v>1</v>
      </c>
      <c r="F196" s="216" t="s">
        <v>1073</v>
      </c>
      <c r="G196" s="214"/>
      <c r="H196" s="217">
        <v>4.16</v>
      </c>
      <c r="I196" s="218"/>
      <c r="J196" s="214"/>
      <c r="K196" s="214"/>
      <c r="L196" s="219"/>
      <c r="M196" s="220"/>
      <c r="N196" s="221"/>
      <c r="O196" s="221"/>
      <c r="P196" s="221"/>
      <c r="Q196" s="221"/>
      <c r="R196" s="221"/>
      <c r="S196" s="221"/>
      <c r="T196" s="222"/>
      <c r="AT196" s="223" t="s">
        <v>191</v>
      </c>
      <c r="AU196" s="223" t="s">
        <v>86</v>
      </c>
      <c r="AV196" s="13" t="s">
        <v>88</v>
      </c>
      <c r="AW196" s="13" t="s">
        <v>33</v>
      </c>
      <c r="AX196" s="13" t="s">
        <v>79</v>
      </c>
      <c r="AY196" s="223" t="s">
        <v>182</v>
      </c>
    </row>
    <row r="197" spans="1:65" s="12" customFormat="1" ht="11.25">
      <c r="B197" s="203"/>
      <c r="C197" s="204"/>
      <c r="D197" s="198" t="s">
        <v>191</v>
      </c>
      <c r="E197" s="205" t="s">
        <v>1</v>
      </c>
      <c r="F197" s="206" t="s">
        <v>1074</v>
      </c>
      <c r="G197" s="204"/>
      <c r="H197" s="205" t="s">
        <v>1</v>
      </c>
      <c r="I197" s="207"/>
      <c r="J197" s="204"/>
      <c r="K197" s="204"/>
      <c r="L197" s="208"/>
      <c r="M197" s="209"/>
      <c r="N197" s="210"/>
      <c r="O197" s="210"/>
      <c r="P197" s="210"/>
      <c r="Q197" s="210"/>
      <c r="R197" s="210"/>
      <c r="S197" s="210"/>
      <c r="T197" s="211"/>
      <c r="AT197" s="212" t="s">
        <v>191</v>
      </c>
      <c r="AU197" s="212" t="s">
        <v>86</v>
      </c>
      <c r="AV197" s="12" t="s">
        <v>86</v>
      </c>
      <c r="AW197" s="12" t="s">
        <v>33</v>
      </c>
      <c r="AX197" s="12" t="s">
        <v>79</v>
      </c>
      <c r="AY197" s="212" t="s">
        <v>182</v>
      </c>
    </row>
    <row r="198" spans="1:65" s="13" customFormat="1" ht="11.25">
      <c r="B198" s="213"/>
      <c r="C198" s="214"/>
      <c r="D198" s="198" t="s">
        <v>191</v>
      </c>
      <c r="E198" s="215" t="s">
        <v>1</v>
      </c>
      <c r="F198" s="216" t="s">
        <v>1075</v>
      </c>
      <c r="G198" s="214"/>
      <c r="H198" s="217">
        <v>2.899</v>
      </c>
      <c r="I198" s="218"/>
      <c r="J198" s="214"/>
      <c r="K198" s="214"/>
      <c r="L198" s="219"/>
      <c r="M198" s="220"/>
      <c r="N198" s="221"/>
      <c r="O198" s="221"/>
      <c r="P198" s="221"/>
      <c r="Q198" s="221"/>
      <c r="R198" s="221"/>
      <c r="S198" s="221"/>
      <c r="T198" s="222"/>
      <c r="AT198" s="223" t="s">
        <v>191</v>
      </c>
      <c r="AU198" s="223" t="s">
        <v>86</v>
      </c>
      <c r="AV198" s="13" t="s">
        <v>88</v>
      </c>
      <c r="AW198" s="13" t="s">
        <v>33</v>
      </c>
      <c r="AX198" s="13" t="s">
        <v>79</v>
      </c>
      <c r="AY198" s="223" t="s">
        <v>182</v>
      </c>
    </row>
    <row r="199" spans="1:65" s="12" customFormat="1" ht="11.25">
      <c r="B199" s="203"/>
      <c r="C199" s="204"/>
      <c r="D199" s="198" t="s">
        <v>191</v>
      </c>
      <c r="E199" s="205" t="s">
        <v>1</v>
      </c>
      <c r="F199" s="206" t="s">
        <v>1076</v>
      </c>
      <c r="G199" s="204"/>
      <c r="H199" s="205" t="s">
        <v>1</v>
      </c>
      <c r="I199" s="207"/>
      <c r="J199" s="204"/>
      <c r="K199" s="204"/>
      <c r="L199" s="208"/>
      <c r="M199" s="209"/>
      <c r="N199" s="210"/>
      <c r="O199" s="210"/>
      <c r="P199" s="210"/>
      <c r="Q199" s="210"/>
      <c r="R199" s="210"/>
      <c r="S199" s="210"/>
      <c r="T199" s="211"/>
      <c r="AT199" s="212" t="s">
        <v>191</v>
      </c>
      <c r="AU199" s="212" t="s">
        <v>86</v>
      </c>
      <c r="AV199" s="12" t="s">
        <v>86</v>
      </c>
      <c r="AW199" s="12" t="s">
        <v>33</v>
      </c>
      <c r="AX199" s="12" t="s">
        <v>79</v>
      </c>
      <c r="AY199" s="212" t="s">
        <v>182</v>
      </c>
    </row>
    <row r="200" spans="1:65" s="13" customFormat="1" ht="11.25">
      <c r="B200" s="213"/>
      <c r="C200" s="214"/>
      <c r="D200" s="198" t="s">
        <v>191</v>
      </c>
      <c r="E200" s="215" t="s">
        <v>1</v>
      </c>
      <c r="F200" s="216" t="s">
        <v>1077</v>
      </c>
      <c r="G200" s="214"/>
      <c r="H200" s="217">
        <v>5.3719999999999999</v>
      </c>
      <c r="I200" s="218"/>
      <c r="J200" s="214"/>
      <c r="K200" s="214"/>
      <c r="L200" s="219"/>
      <c r="M200" s="220"/>
      <c r="N200" s="221"/>
      <c r="O200" s="221"/>
      <c r="P200" s="221"/>
      <c r="Q200" s="221"/>
      <c r="R200" s="221"/>
      <c r="S200" s="221"/>
      <c r="T200" s="222"/>
      <c r="AT200" s="223" t="s">
        <v>191</v>
      </c>
      <c r="AU200" s="223" t="s">
        <v>86</v>
      </c>
      <c r="AV200" s="13" t="s">
        <v>88</v>
      </c>
      <c r="AW200" s="13" t="s">
        <v>33</v>
      </c>
      <c r="AX200" s="13" t="s">
        <v>79</v>
      </c>
      <c r="AY200" s="223" t="s">
        <v>182</v>
      </c>
    </row>
    <row r="201" spans="1:65" s="12" customFormat="1" ht="11.25">
      <c r="B201" s="203"/>
      <c r="C201" s="204"/>
      <c r="D201" s="198" t="s">
        <v>191</v>
      </c>
      <c r="E201" s="205" t="s">
        <v>1</v>
      </c>
      <c r="F201" s="206" t="s">
        <v>1078</v>
      </c>
      <c r="G201" s="204"/>
      <c r="H201" s="205" t="s">
        <v>1</v>
      </c>
      <c r="I201" s="207"/>
      <c r="J201" s="204"/>
      <c r="K201" s="204"/>
      <c r="L201" s="208"/>
      <c r="M201" s="209"/>
      <c r="N201" s="210"/>
      <c r="O201" s="210"/>
      <c r="P201" s="210"/>
      <c r="Q201" s="210"/>
      <c r="R201" s="210"/>
      <c r="S201" s="210"/>
      <c r="T201" s="211"/>
      <c r="AT201" s="212" t="s">
        <v>191</v>
      </c>
      <c r="AU201" s="212" t="s">
        <v>86</v>
      </c>
      <c r="AV201" s="12" t="s">
        <v>86</v>
      </c>
      <c r="AW201" s="12" t="s">
        <v>33</v>
      </c>
      <c r="AX201" s="12" t="s">
        <v>79</v>
      </c>
      <c r="AY201" s="212" t="s">
        <v>182</v>
      </c>
    </row>
    <row r="202" spans="1:65" s="13" customFormat="1" ht="11.25">
      <c r="B202" s="213"/>
      <c r="C202" s="214"/>
      <c r="D202" s="198" t="s">
        <v>191</v>
      </c>
      <c r="E202" s="215" t="s">
        <v>1</v>
      </c>
      <c r="F202" s="216" t="s">
        <v>1079</v>
      </c>
      <c r="G202" s="214"/>
      <c r="H202" s="217">
        <v>5.3949999999999996</v>
      </c>
      <c r="I202" s="218"/>
      <c r="J202" s="214"/>
      <c r="K202" s="214"/>
      <c r="L202" s="219"/>
      <c r="M202" s="220"/>
      <c r="N202" s="221"/>
      <c r="O202" s="221"/>
      <c r="P202" s="221"/>
      <c r="Q202" s="221"/>
      <c r="R202" s="221"/>
      <c r="S202" s="221"/>
      <c r="T202" s="222"/>
      <c r="AT202" s="223" t="s">
        <v>191</v>
      </c>
      <c r="AU202" s="223" t="s">
        <v>86</v>
      </c>
      <c r="AV202" s="13" t="s">
        <v>88</v>
      </c>
      <c r="AW202" s="13" t="s">
        <v>33</v>
      </c>
      <c r="AX202" s="13" t="s">
        <v>79</v>
      </c>
      <c r="AY202" s="223" t="s">
        <v>182</v>
      </c>
    </row>
    <row r="203" spans="1:65" s="12" customFormat="1" ht="11.25">
      <c r="B203" s="203"/>
      <c r="C203" s="204"/>
      <c r="D203" s="198" t="s">
        <v>191</v>
      </c>
      <c r="E203" s="205" t="s">
        <v>1</v>
      </c>
      <c r="F203" s="206" t="s">
        <v>1080</v>
      </c>
      <c r="G203" s="204"/>
      <c r="H203" s="205" t="s">
        <v>1</v>
      </c>
      <c r="I203" s="207"/>
      <c r="J203" s="204"/>
      <c r="K203" s="204"/>
      <c r="L203" s="208"/>
      <c r="M203" s="209"/>
      <c r="N203" s="210"/>
      <c r="O203" s="210"/>
      <c r="P203" s="210"/>
      <c r="Q203" s="210"/>
      <c r="R203" s="210"/>
      <c r="S203" s="210"/>
      <c r="T203" s="211"/>
      <c r="AT203" s="212" t="s">
        <v>191</v>
      </c>
      <c r="AU203" s="212" t="s">
        <v>86</v>
      </c>
      <c r="AV203" s="12" t="s">
        <v>86</v>
      </c>
      <c r="AW203" s="12" t="s">
        <v>33</v>
      </c>
      <c r="AX203" s="12" t="s">
        <v>79</v>
      </c>
      <c r="AY203" s="212" t="s">
        <v>182</v>
      </c>
    </row>
    <row r="204" spans="1:65" s="13" customFormat="1" ht="11.25">
      <c r="B204" s="213"/>
      <c r="C204" s="214"/>
      <c r="D204" s="198" t="s">
        <v>191</v>
      </c>
      <c r="E204" s="215" t="s">
        <v>1</v>
      </c>
      <c r="F204" s="216" t="s">
        <v>1081</v>
      </c>
      <c r="G204" s="214"/>
      <c r="H204" s="217">
        <v>4.7060000000000004</v>
      </c>
      <c r="I204" s="218"/>
      <c r="J204" s="214"/>
      <c r="K204" s="214"/>
      <c r="L204" s="219"/>
      <c r="M204" s="220"/>
      <c r="N204" s="221"/>
      <c r="O204" s="221"/>
      <c r="P204" s="221"/>
      <c r="Q204" s="221"/>
      <c r="R204" s="221"/>
      <c r="S204" s="221"/>
      <c r="T204" s="222"/>
      <c r="AT204" s="223" t="s">
        <v>191</v>
      </c>
      <c r="AU204" s="223" t="s">
        <v>86</v>
      </c>
      <c r="AV204" s="13" t="s">
        <v>88</v>
      </c>
      <c r="AW204" s="13" t="s">
        <v>33</v>
      </c>
      <c r="AX204" s="13" t="s">
        <v>79</v>
      </c>
      <c r="AY204" s="223" t="s">
        <v>182</v>
      </c>
    </row>
    <row r="205" spans="1:65" s="12" customFormat="1" ht="11.25">
      <c r="B205" s="203"/>
      <c r="C205" s="204"/>
      <c r="D205" s="198" t="s">
        <v>191</v>
      </c>
      <c r="E205" s="205" t="s">
        <v>1</v>
      </c>
      <c r="F205" s="206" t="s">
        <v>1082</v>
      </c>
      <c r="G205" s="204"/>
      <c r="H205" s="205" t="s">
        <v>1</v>
      </c>
      <c r="I205" s="207"/>
      <c r="J205" s="204"/>
      <c r="K205" s="204"/>
      <c r="L205" s="208"/>
      <c r="M205" s="209"/>
      <c r="N205" s="210"/>
      <c r="O205" s="210"/>
      <c r="P205" s="210"/>
      <c r="Q205" s="210"/>
      <c r="R205" s="210"/>
      <c r="S205" s="210"/>
      <c r="T205" s="211"/>
      <c r="AT205" s="212" t="s">
        <v>191</v>
      </c>
      <c r="AU205" s="212" t="s">
        <v>86</v>
      </c>
      <c r="AV205" s="12" t="s">
        <v>86</v>
      </c>
      <c r="AW205" s="12" t="s">
        <v>33</v>
      </c>
      <c r="AX205" s="12" t="s">
        <v>79</v>
      </c>
      <c r="AY205" s="212" t="s">
        <v>182</v>
      </c>
    </row>
    <row r="206" spans="1:65" s="13" customFormat="1" ht="11.25">
      <c r="B206" s="213"/>
      <c r="C206" s="214"/>
      <c r="D206" s="198" t="s">
        <v>191</v>
      </c>
      <c r="E206" s="215" t="s">
        <v>1</v>
      </c>
      <c r="F206" s="216" t="s">
        <v>1083</v>
      </c>
      <c r="G206" s="214"/>
      <c r="H206" s="217">
        <v>4.6619999999999999</v>
      </c>
      <c r="I206" s="218"/>
      <c r="J206" s="214"/>
      <c r="K206" s="214"/>
      <c r="L206" s="219"/>
      <c r="M206" s="220"/>
      <c r="N206" s="221"/>
      <c r="O206" s="221"/>
      <c r="P206" s="221"/>
      <c r="Q206" s="221"/>
      <c r="R206" s="221"/>
      <c r="S206" s="221"/>
      <c r="T206" s="222"/>
      <c r="AT206" s="223" t="s">
        <v>191</v>
      </c>
      <c r="AU206" s="223" t="s">
        <v>86</v>
      </c>
      <c r="AV206" s="13" t="s">
        <v>88</v>
      </c>
      <c r="AW206" s="13" t="s">
        <v>33</v>
      </c>
      <c r="AX206" s="13" t="s">
        <v>79</v>
      </c>
      <c r="AY206" s="223" t="s">
        <v>182</v>
      </c>
    </row>
    <row r="207" spans="1:65" s="14" customFormat="1" ht="11.25">
      <c r="B207" s="224"/>
      <c r="C207" s="225"/>
      <c r="D207" s="198" t="s">
        <v>191</v>
      </c>
      <c r="E207" s="226" t="s">
        <v>133</v>
      </c>
      <c r="F207" s="227" t="s">
        <v>298</v>
      </c>
      <c r="G207" s="225"/>
      <c r="H207" s="228">
        <v>202.36199999999999</v>
      </c>
      <c r="I207" s="229"/>
      <c r="J207" s="225"/>
      <c r="K207" s="225"/>
      <c r="L207" s="230"/>
      <c r="M207" s="231"/>
      <c r="N207" s="232"/>
      <c r="O207" s="232"/>
      <c r="P207" s="232"/>
      <c r="Q207" s="232"/>
      <c r="R207" s="232"/>
      <c r="S207" s="232"/>
      <c r="T207" s="233"/>
      <c r="AT207" s="234" t="s">
        <v>191</v>
      </c>
      <c r="AU207" s="234" t="s">
        <v>86</v>
      </c>
      <c r="AV207" s="14" t="s">
        <v>187</v>
      </c>
      <c r="AW207" s="14" t="s">
        <v>33</v>
      </c>
      <c r="AX207" s="14" t="s">
        <v>86</v>
      </c>
      <c r="AY207" s="234" t="s">
        <v>182</v>
      </c>
    </row>
    <row r="208" spans="1:65" s="2" customFormat="1" ht="37.9" customHeight="1">
      <c r="A208" s="34"/>
      <c r="B208" s="35"/>
      <c r="C208" s="185" t="s">
        <v>88</v>
      </c>
      <c r="D208" s="185" t="s">
        <v>183</v>
      </c>
      <c r="E208" s="186" t="s">
        <v>299</v>
      </c>
      <c r="F208" s="187" t="s">
        <v>300</v>
      </c>
      <c r="G208" s="188" t="s">
        <v>135</v>
      </c>
      <c r="H208" s="189">
        <v>20.236000000000001</v>
      </c>
      <c r="I208" s="190"/>
      <c r="J208" s="191">
        <f>ROUND(I208*H208,2)</f>
        <v>0</v>
      </c>
      <c r="K208" s="187" t="s">
        <v>186</v>
      </c>
      <c r="L208" s="39"/>
      <c r="M208" s="192" t="s">
        <v>1</v>
      </c>
      <c r="N208" s="193" t="s">
        <v>44</v>
      </c>
      <c r="O208" s="71"/>
      <c r="P208" s="194">
        <f>O208*H208</f>
        <v>0</v>
      </c>
      <c r="Q208" s="194">
        <v>0</v>
      </c>
      <c r="R208" s="194">
        <f>Q208*H208</f>
        <v>0</v>
      </c>
      <c r="S208" s="194">
        <v>0</v>
      </c>
      <c r="T208" s="195">
        <f>S208*H208</f>
        <v>0</v>
      </c>
      <c r="U208" s="34"/>
      <c r="V208" s="34"/>
      <c r="W208" s="34"/>
      <c r="X208" s="34"/>
      <c r="Y208" s="34"/>
      <c r="Z208" s="34"/>
      <c r="AA208" s="34"/>
      <c r="AB208" s="34"/>
      <c r="AC208" s="34"/>
      <c r="AD208" s="34"/>
      <c r="AE208" s="34"/>
      <c r="AR208" s="196" t="s">
        <v>187</v>
      </c>
      <c r="AT208" s="196" t="s">
        <v>183</v>
      </c>
      <c r="AU208" s="196" t="s">
        <v>86</v>
      </c>
      <c r="AY208" s="17" t="s">
        <v>182</v>
      </c>
      <c r="BE208" s="197">
        <f>IF(N208="základní",J208,0)</f>
        <v>0</v>
      </c>
      <c r="BF208" s="197">
        <f>IF(N208="snížená",J208,0)</f>
        <v>0</v>
      </c>
      <c r="BG208" s="197">
        <f>IF(N208="zákl. přenesená",J208,0)</f>
        <v>0</v>
      </c>
      <c r="BH208" s="197">
        <f>IF(N208="sníž. přenesená",J208,0)</f>
        <v>0</v>
      </c>
      <c r="BI208" s="197">
        <f>IF(N208="nulová",J208,0)</f>
        <v>0</v>
      </c>
      <c r="BJ208" s="17" t="s">
        <v>86</v>
      </c>
      <c r="BK208" s="197">
        <f>ROUND(I208*H208,2)</f>
        <v>0</v>
      </c>
      <c r="BL208" s="17" t="s">
        <v>187</v>
      </c>
      <c r="BM208" s="196" t="s">
        <v>1084</v>
      </c>
    </row>
    <row r="209" spans="1:65" s="2" customFormat="1" ht="331.5">
      <c r="A209" s="34"/>
      <c r="B209" s="35"/>
      <c r="C209" s="36"/>
      <c r="D209" s="198" t="s">
        <v>189</v>
      </c>
      <c r="E209" s="36"/>
      <c r="F209" s="199" t="s">
        <v>302</v>
      </c>
      <c r="G209" s="36"/>
      <c r="H209" s="36"/>
      <c r="I209" s="200"/>
      <c r="J209" s="36"/>
      <c r="K209" s="36"/>
      <c r="L209" s="39"/>
      <c r="M209" s="201"/>
      <c r="N209" s="202"/>
      <c r="O209" s="71"/>
      <c r="P209" s="71"/>
      <c r="Q209" s="71"/>
      <c r="R209" s="71"/>
      <c r="S209" s="71"/>
      <c r="T209" s="72"/>
      <c r="U209" s="34"/>
      <c r="V209" s="34"/>
      <c r="W209" s="34"/>
      <c r="X209" s="34"/>
      <c r="Y209" s="34"/>
      <c r="Z209" s="34"/>
      <c r="AA209" s="34"/>
      <c r="AB209" s="34"/>
      <c r="AC209" s="34"/>
      <c r="AD209" s="34"/>
      <c r="AE209" s="34"/>
      <c r="AT209" s="17" t="s">
        <v>189</v>
      </c>
      <c r="AU209" s="17" t="s">
        <v>86</v>
      </c>
    </row>
    <row r="210" spans="1:65" s="12" customFormat="1" ht="11.25">
      <c r="B210" s="203"/>
      <c r="C210" s="204"/>
      <c r="D210" s="198" t="s">
        <v>191</v>
      </c>
      <c r="E210" s="205" t="s">
        <v>1</v>
      </c>
      <c r="F210" s="206" t="s">
        <v>303</v>
      </c>
      <c r="G210" s="204"/>
      <c r="H210" s="205" t="s">
        <v>1</v>
      </c>
      <c r="I210" s="207"/>
      <c r="J210" s="204"/>
      <c r="K210" s="204"/>
      <c r="L210" s="208"/>
      <c r="M210" s="209"/>
      <c r="N210" s="210"/>
      <c r="O210" s="210"/>
      <c r="P210" s="210"/>
      <c r="Q210" s="210"/>
      <c r="R210" s="210"/>
      <c r="S210" s="210"/>
      <c r="T210" s="211"/>
      <c r="AT210" s="212" t="s">
        <v>191</v>
      </c>
      <c r="AU210" s="212" t="s">
        <v>86</v>
      </c>
      <c r="AV210" s="12" t="s">
        <v>86</v>
      </c>
      <c r="AW210" s="12" t="s">
        <v>33</v>
      </c>
      <c r="AX210" s="12" t="s">
        <v>79</v>
      </c>
      <c r="AY210" s="212" t="s">
        <v>182</v>
      </c>
    </row>
    <row r="211" spans="1:65" s="13" customFormat="1" ht="11.25">
      <c r="B211" s="213"/>
      <c r="C211" s="214"/>
      <c r="D211" s="198" t="s">
        <v>191</v>
      </c>
      <c r="E211" s="215" t="s">
        <v>1</v>
      </c>
      <c r="F211" s="216" t="s">
        <v>304</v>
      </c>
      <c r="G211" s="214"/>
      <c r="H211" s="217">
        <v>20.236000000000001</v>
      </c>
      <c r="I211" s="218"/>
      <c r="J211" s="214"/>
      <c r="K211" s="214"/>
      <c r="L211" s="219"/>
      <c r="M211" s="220"/>
      <c r="N211" s="221"/>
      <c r="O211" s="221"/>
      <c r="P211" s="221"/>
      <c r="Q211" s="221"/>
      <c r="R211" s="221"/>
      <c r="S211" s="221"/>
      <c r="T211" s="222"/>
      <c r="AT211" s="223" t="s">
        <v>191</v>
      </c>
      <c r="AU211" s="223" t="s">
        <v>86</v>
      </c>
      <c r="AV211" s="13" t="s">
        <v>88</v>
      </c>
      <c r="AW211" s="13" t="s">
        <v>33</v>
      </c>
      <c r="AX211" s="13" t="s">
        <v>79</v>
      </c>
      <c r="AY211" s="223" t="s">
        <v>182</v>
      </c>
    </row>
    <row r="212" spans="1:65" s="14" customFormat="1" ht="11.25">
      <c r="B212" s="224"/>
      <c r="C212" s="225"/>
      <c r="D212" s="198" t="s">
        <v>191</v>
      </c>
      <c r="E212" s="226" t="s">
        <v>1</v>
      </c>
      <c r="F212" s="227" t="s">
        <v>298</v>
      </c>
      <c r="G212" s="225"/>
      <c r="H212" s="228">
        <v>20.236000000000001</v>
      </c>
      <c r="I212" s="229"/>
      <c r="J212" s="225"/>
      <c r="K212" s="225"/>
      <c r="L212" s="230"/>
      <c r="M212" s="231"/>
      <c r="N212" s="232"/>
      <c r="O212" s="232"/>
      <c r="P212" s="232"/>
      <c r="Q212" s="232"/>
      <c r="R212" s="232"/>
      <c r="S212" s="232"/>
      <c r="T212" s="233"/>
      <c r="AT212" s="234" t="s">
        <v>191</v>
      </c>
      <c r="AU212" s="234" t="s">
        <v>86</v>
      </c>
      <c r="AV212" s="14" t="s">
        <v>187</v>
      </c>
      <c r="AW212" s="14" t="s">
        <v>33</v>
      </c>
      <c r="AX212" s="14" t="s">
        <v>86</v>
      </c>
      <c r="AY212" s="234" t="s">
        <v>182</v>
      </c>
    </row>
    <row r="213" spans="1:65" s="2" customFormat="1" ht="37.9" customHeight="1">
      <c r="A213" s="34"/>
      <c r="B213" s="35"/>
      <c r="C213" s="185" t="s">
        <v>306</v>
      </c>
      <c r="D213" s="185" t="s">
        <v>183</v>
      </c>
      <c r="E213" s="186" t="s">
        <v>307</v>
      </c>
      <c r="F213" s="187" t="s">
        <v>308</v>
      </c>
      <c r="G213" s="188" t="s">
        <v>142</v>
      </c>
      <c r="H213" s="189">
        <v>426.26299999999998</v>
      </c>
      <c r="I213" s="190"/>
      <c r="J213" s="191">
        <f>ROUND(I213*H213,2)</f>
        <v>0</v>
      </c>
      <c r="K213" s="187" t="s">
        <v>186</v>
      </c>
      <c r="L213" s="39"/>
      <c r="M213" s="192" t="s">
        <v>1</v>
      </c>
      <c r="N213" s="193" t="s">
        <v>44</v>
      </c>
      <c r="O213" s="71"/>
      <c r="P213" s="194">
        <f>O213*H213</f>
        <v>0</v>
      </c>
      <c r="Q213" s="194">
        <v>5.8E-4</v>
      </c>
      <c r="R213" s="194">
        <f>Q213*H213</f>
        <v>0.24723254</v>
      </c>
      <c r="S213" s="194">
        <v>0</v>
      </c>
      <c r="T213" s="195">
        <f>S213*H213</f>
        <v>0</v>
      </c>
      <c r="U213" s="34"/>
      <c r="V213" s="34"/>
      <c r="W213" s="34"/>
      <c r="X213" s="34"/>
      <c r="Y213" s="34"/>
      <c r="Z213" s="34"/>
      <c r="AA213" s="34"/>
      <c r="AB213" s="34"/>
      <c r="AC213" s="34"/>
      <c r="AD213" s="34"/>
      <c r="AE213" s="34"/>
      <c r="AR213" s="196" t="s">
        <v>187</v>
      </c>
      <c r="AT213" s="196" t="s">
        <v>183</v>
      </c>
      <c r="AU213" s="196" t="s">
        <v>86</v>
      </c>
      <c r="AY213" s="17" t="s">
        <v>182</v>
      </c>
      <c r="BE213" s="197">
        <f>IF(N213="základní",J213,0)</f>
        <v>0</v>
      </c>
      <c r="BF213" s="197">
        <f>IF(N213="snížená",J213,0)</f>
        <v>0</v>
      </c>
      <c r="BG213" s="197">
        <f>IF(N213="zákl. přenesená",J213,0)</f>
        <v>0</v>
      </c>
      <c r="BH213" s="197">
        <f>IF(N213="sníž. přenesená",J213,0)</f>
        <v>0</v>
      </c>
      <c r="BI213" s="197">
        <f>IF(N213="nulová",J213,0)</f>
        <v>0</v>
      </c>
      <c r="BJ213" s="17" t="s">
        <v>86</v>
      </c>
      <c r="BK213" s="197">
        <f>ROUND(I213*H213,2)</f>
        <v>0</v>
      </c>
      <c r="BL213" s="17" t="s">
        <v>187</v>
      </c>
      <c r="BM213" s="196" t="s">
        <v>1085</v>
      </c>
    </row>
    <row r="214" spans="1:65" s="2" customFormat="1" ht="29.25">
      <c r="A214" s="34"/>
      <c r="B214" s="35"/>
      <c r="C214" s="36"/>
      <c r="D214" s="198" t="s">
        <v>189</v>
      </c>
      <c r="E214" s="36"/>
      <c r="F214" s="199" t="s">
        <v>310</v>
      </c>
      <c r="G214" s="36"/>
      <c r="H214" s="36"/>
      <c r="I214" s="200"/>
      <c r="J214" s="36"/>
      <c r="K214" s="36"/>
      <c r="L214" s="39"/>
      <c r="M214" s="201"/>
      <c r="N214" s="202"/>
      <c r="O214" s="71"/>
      <c r="P214" s="71"/>
      <c r="Q214" s="71"/>
      <c r="R214" s="71"/>
      <c r="S214" s="71"/>
      <c r="T214" s="72"/>
      <c r="U214" s="34"/>
      <c r="V214" s="34"/>
      <c r="W214" s="34"/>
      <c r="X214" s="34"/>
      <c r="Y214" s="34"/>
      <c r="Z214" s="34"/>
      <c r="AA214" s="34"/>
      <c r="AB214" s="34"/>
      <c r="AC214" s="34"/>
      <c r="AD214" s="34"/>
      <c r="AE214" s="34"/>
      <c r="AT214" s="17" t="s">
        <v>189</v>
      </c>
      <c r="AU214" s="17" t="s">
        <v>86</v>
      </c>
    </row>
    <row r="215" spans="1:65" s="2" customFormat="1" ht="29.25">
      <c r="A215" s="34"/>
      <c r="B215" s="35"/>
      <c r="C215" s="36"/>
      <c r="D215" s="198" t="s">
        <v>426</v>
      </c>
      <c r="E215" s="36"/>
      <c r="F215" s="199" t="s">
        <v>1086</v>
      </c>
      <c r="G215" s="36"/>
      <c r="H215" s="36"/>
      <c r="I215" s="200"/>
      <c r="J215" s="36"/>
      <c r="K215" s="36"/>
      <c r="L215" s="39"/>
      <c r="M215" s="201"/>
      <c r="N215" s="202"/>
      <c r="O215" s="71"/>
      <c r="P215" s="71"/>
      <c r="Q215" s="71"/>
      <c r="R215" s="71"/>
      <c r="S215" s="71"/>
      <c r="T215" s="72"/>
      <c r="U215" s="34"/>
      <c r="V215" s="34"/>
      <c r="W215" s="34"/>
      <c r="X215" s="34"/>
      <c r="Y215" s="34"/>
      <c r="Z215" s="34"/>
      <c r="AA215" s="34"/>
      <c r="AB215" s="34"/>
      <c r="AC215" s="34"/>
      <c r="AD215" s="34"/>
      <c r="AE215" s="34"/>
      <c r="AT215" s="17" t="s">
        <v>426</v>
      </c>
      <c r="AU215" s="17" t="s">
        <v>86</v>
      </c>
    </row>
    <row r="216" spans="1:65" s="12" customFormat="1" ht="11.25">
      <c r="B216" s="203"/>
      <c r="C216" s="204"/>
      <c r="D216" s="198" t="s">
        <v>191</v>
      </c>
      <c r="E216" s="205" t="s">
        <v>1</v>
      </c>
      <c r="F216" s="206" t="s">
        <v>311</v>
      </c>
      <c r="G216" s="204"/>
      <c r="H216" s="205" t="s">
        <v>1</v>
      </c>
      <c r="I216" s="207"/>
      <c r="J216" s="204"/>
      <c r="K216" s="204"/>
      <c r="L216" s="208"/>
      <c r="M216" s="209"/>
      <c r="N216" s="210"/>
      <c r="O216" s="210"/>
      <c r="P216" s="210"/>
      <c r="Q216" s="210"/>
      <c r="R216" s="210"/>
      <c r="S216" s="210"/>
      <c r="T216" s="211"/>
      <c r="AT216" s="212" t="s">
        <v>191</v>
      </c>
      <c r="AU216" s="212" t="s">
        <v>86</v>
      </c>
      <c r="AV216" s="12" t="s">
        <v>86</v>
      </c>
      <c r="AW216" s="12" t="s">
        <v>33</v>
      </c>
      <c r="AX216" s="12" t="s">
        <v>79</v>
      </c>
      <c r="AY216" s="212" t="s">
        <v>182</v>
      </c>
    </row>
    <row r="217" spans="1:65" s="12" customFormat="1" ht="22.5">
      <c r="B217" s="203"/>
      <c r="C217" s="204"/>
      <c r="D217" s="198" t="s">
        <v>191</v>
      </c>
      <c r="E217" s="205" t="s">
        <v>1</v>
      </c>
      <c r="F217" s="206" t="s">
        <v>1087</v>
      </c>
      <c r="G217" s="204"/>
      <c r="H217" s="205" t="s">
        <v>1</v>
      </c>
      <c r="I217" s="207"/>
      <c r="J217" s="204"/>
      <c r="K217" s="204"/>
      <c r="L217" s="208"/>
      <c r="M217" s="209"/>
      <c r="N217" s="210"/>
      <c r="O217" s="210"/>
      <c r="P217" s="210"/>
      <c r="Q217" s="210"/>
      <c r="R217" s="210"/>
      <c r="S217" s="210"/>
      <c r="T217" s="211"/>
      <c r="AT217" s="212" t="s">
        <v>191</v>
      </c>
      <c r="AU217" s="212" t="s">
        <v>86</v>
      </c>
      <c r="AV217" s="12" t="s">
        <v>86</v>
      </c>
      <c r="AW217" s="12" t="s">
        <v>33</v>
      </c>
      <c r="AX217" s="12" t="s">
        <v>79</v>
      </c>
      <c r="AY217" s="212" t="s">
        <v>182</v>
      </c>
    </row>
    <row r="218" spans="1:65" s="12" customFormat="1" ht="11.25">
      <c r="B218" s="203"/>
      <c r="C218" s="204"/>
      <c r="D218" s="198" t="s">
        <v>191</v>
      </c>
      <c r="E218" s="205" t="s">
        <v>1</v>
      </c>
      <c r="F218" s="206" t="s">
        <v>1088</v>
      </c>
      <c r="G218" s="204"/>
      <c r="H218" s="205" t="s">
        <v>1</v>
      </c>
      <c r="I218" s="207"/>
      <c r="J218" s="204"/>
      <c r="K218" s="204"/>
      <c r="L218" s="208"/>
      <c r="M218" s="209"/>
      <c r="N218" s="210"/>
      <c r="O218" s="210"/>
      <c r="P218" s="210"/>
      <c r="Q218" s="210"/>
      <c r="R218" s="210"/>
      <c r="S218" s="210"/>
      <c r="T218" s="211"/>
      <c r="AT218" s="212" t="s">
        <v>191</v>
      </c>
      <c r="AU218" s="212" t="s">
        <v>86</v>
      </c>
      <c r="AV218" s="12" t="s">
        <v>86</v>
      </c>
      <c r="AW218" s="12" t="s">
        <v>33</v>
      </c>
      <c r="AX218" s="12" t="s">
        <v>79</v>
      </c>
      <c r="AY218" s="212" t="s">
        <v>182</v>
      </c>
    </row>
    <row r="219" spans="1:65" s="12" customFormat="1" ht="11.25">
      <c r="B219" s="203"/>
      <c r="C219" s="204"/>
      <c r="D219" s="198" t="s">
        <v>191</v>
      </c>
      <c r="E219" s="205" t="s">
        <v>1</v>
      </c>
      <c r="F219" s="206" t="s">
        <v>1012</v>
      </c>
      <c r="G219" s="204"/>
      <c r="H219" s="205" t="s">
        <v>1</v>
      </c>
      <c r="I219" s="207"/>
      <c r="J219" s="204"/>
      <c r="K219" s="204"/>
      <c r="L219" s="208"/>
      <c r="M219" s="209"/>
      <c r="N219" s="210"/>
      <c r="O219" s="210"/>
      <c r="P219" s="210"/>
      <c r="Q219" s="210"/>
      <c r="R219" s="210"/>
      <c r="S219" s="210"/>
      <c r="T219" s="211"/>
      <c r="AT219" s="212" t="s">
        <v>191</v>
      </c>
      <c r="AU219" s="212" t="s">
        <v>86</v>
      </c>
      <c r="AV219" s="12" t="s">
        <v>86</v>
      </c>
      <c r="AW219" s="12" t="s">
        <v>33</v>
      </c>
      <c r="AX219" s="12" t="s">
        <v>79</v>
      </c>
      <c r="AY219" s="212" t="s">
        <v>182</v>
      </c>
    </row>
    <row r="220" spans="1:65" s="13" customFormat="1" ht="11.25">
      <c r="B220" s="213"/>
      <c r="C220" s="214"/>
      <c r="D220" s="198" t="s">
        <v>191</v>
      </c>
      <c r="E220" s="215" t="s">
        <v>1</v>
      </c>
      <c r="F220" s="216" t="s">
        <v>1089</v>
      </c>
      <c r="G220" s="214"/>
      <c r="H220" s="217">
        <v>27.695</v>
      </c>
      <c r="I220" s="218"/>
      <c r="J220" s="214"/>
      <c r="K220" s="214"/>
      <c r="L220" s="219"/>
      <c r="M220" s="220"/>
      <c r="N220" s="221"/>
      <c r="O220" s="221"/>
      <c r="P220" s="221"/>
      <c r="Q220" s="221"/>
      <c r="R220" s="221"/>
      <c r="S220" s="221"/>
      <c r="T220" s="222"/>
      <c r="AT220" s="223" t="s">
        <v>191</v>
      </c>
      <c r="AU220" s="223" t="s">
        <v>86</v>
      </c>
      <c r="AV220" s="13" t="s">
        <v>88</v>
      </c>
      <c r="AW220" s="13" t="s">
        <v>33</v>
      </c>
      <c r="AX220" s="13" t="s">
        <v>79</v>
      </c>
      <c r="AY220" s="223" t="s">
        <v>182</v>
      </c>
    </row>
    <row r="221" spans="1:65" s="12" customFormat="1" ht="11.25">
      <c r="B221" s="203"/>
      <c r="C221" s="204"/>
      <c r="D221" s="198" t="s">
        <v>191</v>
      </c>
      <c r="E221" s="205" t="s">
        <v>1</v>
      </c>
      <c r="F221" s="206" t="s">
        <v>1014</v>
      </c>
      <c r="G221" s="204"/>
      <c r="H221" s="205" t="s">
        <v>1</v>
      </c>
      <c r="I221" s="207"/>
      <c r="J221" s="204"/>
      <c r="K221" s="204"/>
      <c r="L221" s="208"/>
      <c r="M221" s="209"/>
      <c r="N221" s="210"/>
      <c r="O221" s="210"/>
      <c r="P221" s="210"/>
      <c r="Q221" s="210"/>
      <c r="R221" s="210"/>
      <c r="S221" s="210"/>
      <c r="T221" s="211"/>
      <c r="AT221" s="212" t="s">
        <v>191</v>
      </c>
      <c r="AU221" s="212" t="s">
        <v>86</v>
      </c>
      <c r="AV221" s="12" t="s">
        <v>86</v>
      </c>
      <c r="AW221" s="12" t="s">
        <v>33</v>
      </c>
      <c r="AX221" s="12" t="s">
        <v>79</v>
      </c>
      <c r="AY221" s="212" t="s">
        <v>182</v>
      </c>
    </row>
    <row r="222" spans="1:65" s="13" customFormat="1" ht="11.25">
      <c r="B222" s="213"/>
      <c r="C222" s="214"/>
      <c r="D222" s="198" t="s">
        <v>191</v>
      </c>
      <c r="E222" s="215" t="s">
        <v>1</v>
      </c>
      <c r="F222" s="216" t="s">
        <v>1090</v>
      </c>
      <c r="G222" s="214"/>
      <c r="H222" s="217">
        <v>27.077000000000002</v>
      </c>
      <c r="I222" s="218"/>
      <c r="J222" s="214"/>
      <c r="K222" s="214"/>
      <c r="L222" s="219"/>
      <c r="M222" s="220"/>
      <c r="N222" s="221"/>
      <c r="O222" s="221"/>
      <c r="P222" s="221"/>
      <c r="Q222" s="221"/>
      <c r="R222" s="221"/>
      <c r="S222" s="221"/>
      <c r="T222" s="222"/>
      <c r="AT222" s="223" t="s">
        <v>191</v>
      </c>
      <c r="AU222" s="223" t="s">
        <v>86</v>
      </c>
      <c r="AV222" s="13" t="s">
        <v>88</v>
      </c>
      <c r="AW222" s="13" t="s">
        <v>33</v>
      </c>
      <c r="AX222" s="13" t="s">
        <v>79</v>
      </c>
      <c r="AY222" s="223" t="s">
        <v>182</v>
      </c>
    </row>
    <row r="223" spans="1:65" s="12" customFormat="1" ht="11.25">
      <c r="B223" s="203"/>
      <c r="C223" s="204"/>
      <c r="D223" s="198" t="s">
        <v>191</v>
      </c>
      <c r="E223" s="205" t="s">
        <v>1</v>
      </c>
      <c r="F223" s="206" t="s">
        <v>1016</v>
      </c>
      <c r="G223" s="204"/>
      <c r="H223" s="205" t="s">
        <v>1</v>
      </c>
      <c r="I223" s="207"/>
      <c r="J223" s="204"/>
      <c r="K223" s="204"/>
      <c r="L223" s="208"/>
      <c r="M223" s="209"/>
      <c r="N223" s="210"/>
      <c r="O223" s="210"/>
      <c r="P223" s="210"/>
      <c r="Q223" s="210"/>
      <c r="R223" s="210"/>
      <c r="S223" s="210"/>
      <c r="T223" s="211"/>
      <c r="AT223" s="212" t="s">
        <v>191</v>
      </c>
      <c r="AU223" s="212" t="s">
        <v>86</v>
      </c>
      <c r="AV223" s="12" t="s">
        <v>86</v>
      </c>
      <c r="AW223" s="12" t="s">
        <v>33</v>
      </c>
      <c r="AX223" s="12" t="s">
        <v>79</v>
      </c>
      <c r="AY223" s="212" t="s">
        <v>182</v>
      </c>
    </row>
    <row r="224" spans="1:65" s="13" customFormat="1" ht="11.25">
      <c r="B224" s="213"/>
      <c r="C224" s="214"/>
      <c r="D224" s="198" t="s">
        <v>191</v>
      </c>
      <c r="E224" s="215" t="s">
        <v>1</v>
      </c>
      <c r="F224" s="216" t="s">
        <v>1091</v>
      </c>
      <c r="G224" s="214"/>
      <c r="H224" s="217">
        <v>22.311</v>
      </c>
      <c r="I224" s="218"/>
      <c r="J224" s="214"/>
      <c r="K224" s="214"/>
      <c r="L224" s="219"/>
      <c r="M224" s="220"/>
      <c r="N224" s="221"/>
      <c r="O224" s="221"/>
      <c r="P224" s="221"/>
      <c r="Q224" s="221"/>
      <c r="R224" s="221"/>
      <c r="S224" s="221"/>
      <c r="T224" s="222"/>
      <c r="AT224" s="223" t="s">
        <v>191</v>
      </c>
      <c r="AU224" s="223" t="s">
        <v>86</v>
      </c>
      <c r="AV224" s="13" t="s">
        <v>88</v>
      </c>
      <c r="AW224" s="13" t="s">
        <v>33</v>
      </c>
      <c r="AX224" s="13" t="s">
        <v>79</v>
      </c>
      <c r="AY224" s="223" t="s">
        <v>182</v>
      </c>
    </row>
    <row r="225" spans="2:51" s="12" customFormat="1" ht="11.25">
      <c r="B225" s="203"/>
      <c r="C225" s="204"/>
      <c r="D225" s="198" t="s">
        <v>191</v>
      </c>
      <c r="E225" s="205" t="s">
        <v>1</v>
      </c>
      <c r="F225" s="206" t="s">
        <v>1018</v>
      </c>
      <c r="G225" s="204"/>
      <c r="H225" s="205" t="s">
        <v>1</v>
      </c>
      <c r="I225" s="207"/>
      <c r="J225" s="204"/>
      <c r="K225" s="204"/>
      <c r="L225" s="208"/>
      <c r="M225" s="209"/>
      <c r="N225" s="210"/>
      <c r="O225" s="210"/>
      <c r="P225" s="210"/>
      <c r="Q225" s="210"/>
      <c r="R225" s="210"/>
      <c r="S225" s="210"/>
      <c r="T225" s="211"/>
      <c r="AT225" s="212" t="s">
        <v>191</v>
      </c>
      <c r="AU225" s="212" t="s">
        <v>86</v>
      </c>
      <c r="AV225" s="12" t="s">
        <v>86</v>
      </c>
      <c r="AW225" s="12" t="s">
        <v>33</v>
      </c>
      <c r="AX225" s="12" t="s">
        <v>79</v>
      </c>
      <c r="AY225" s="212" t="s">
        <v>182</v>
      </c>
    </row>
    <row r="226" spans="2:51" s="13" customFormat="1" ht="11.25">
      <c r="B226" s="213"/>
      <c r="C226" s="214"/>
      <c r="D226" s="198" t="s">
        <v>191</v>
      </c>
      <c r="E226" s="215" t="s">
        <v>1</v>
      </c>
      <c r="F226" s="216" t="s">
        <v>1092</v>
      </c>
      <c r="G226" s="214"/>
      <c r="H226" s="217">
        <v>22.088999999999999</v>
      </c>
      <c r="I226" s="218"/>
      <c r="J226" s="214"/>
      <c r="K226" s="214"/>
      <c r="L226" s="219"/>
      <c r="M226" s="220"/>
      <c r="N226" s="221"/>
      <c r="O226" s="221"/>
      <c r="P226" s="221"/>
      <c r="Q226" s="221"/>
      <c r="R226" s="221"/>
      <c r="S226" s="221"/>
      <c r="T226" s="222"/>
      <c r="AT226" s="223" t="s">
        <v>191</v>
      </c>
      <c r="AU226" s="223" t="s">
        <v>86</v>
      </c>
      <c r="AV226" s="13" t="s">
        <v>88</v>
      </c>
      <c r="AW226" s="13" t="s">
        <v>33</v>
      </c>
      <c r="AX226" s="13" t="s">
        <v>79</v>
      </c>
      <c r="AY226" s="223" t="s">
        <v>182</v>
      </c>
    </row>
    <row r="227" spans="2:51" s="12" customFormat="1" ht="11.25">
      <c r="B227" s="203"/>
      <c r="C227" s="204"/>
      <c r="D227" s="198" t="s">
        <v>191</v>
      </c>
      <c r="E227" s="205" t="s">
        <v>1</v>
      </c>
      <c r="F227" s="206" t="s">
        <v>1020</v>
      </c>
      <c r="G227" s="204"/>
      <c r="H227" s="205" t="s">
        <v>1</v>
      </c>
      <c r="I227" s="207"/>
      <c r="J227" s="204"/>
      <c r="K227" s="204"/>
      <c r="L227" s="208"/>
      <c r="M227" s="209"/>
      <c r="N227" s="210"/>
      <c r="O227" s="210"/>
      <c r="P227" s="210"/>
      <c r="Q227" s="210"/>
      <c r="R227" s="210"/>
      <c r="S227" s="210"/>
      <c r="T227" s="211"/>
      <c r="AT227" s="212" t="s">
        <v>191</v>
      </c>
      <c r="AU227" s="212" t="s">
        <v>86</v>
      </c>
      <c r="AV227" s="12" t="s">
        <v>86</v>
      </c>
      <c r="AW227" s="12" t="s">
        <v>33</v>
      </c>
      <c r="AX227" s="12" t="s">
        <v>79</v>
      </c>
      <c r="AY227" s="212" t="s">
        <v>182</v>
      </c>
    </row>
    <row r="228" spans="2:51" s="13" customFormat="1" ht="11.25">
      <c r="B228" s="213"/>
      <c r="C228" s="214"/>
      <c r="D228" s="198" t="s">
        <v>191</v>
      </c>
      <c r="E228" s="215" t="s">
        <v>1</v>
      </c>
      <c r="F228" s="216" t="s">
        <v>1093</v>
      </c>
      <c r="G228" s="214"/>
      <c r="H228" s="217">
        <v>20.146999999999998</v>
      </c>
      <c r="I228" s="218"/>
      <c r="J228" s="214"/>
      <c r="K228" s="214"/>
      <c r="L228" s="219"/>
      <c r="M228" s="220"/>
      <c r="N228" s="221"/>
      <c r="O228" s="221"/>
      <c r="P228" s="221"/>
      <c r="Q228" s="221"/>
      <c r="R228" s="221"/>
      <c r="S228" s="221"/>
      <c r="T228" s="222"/>
      <c r="AT228" s="223" t="s">
        <v>191</v>
      </c>
      <c r="AU228" s="223" t="s">
        <v>86</v>
      </c>
      <c r="AV228" s="13" t="s">
        <v>88</v>
      </c>
      <c r="AW228" s="13" t="s">
        <v>33</v>
      </c>
      <c r="AX228" s="13" t="s">
        <v>79</v>
      </c>
      <c r="AY228" s="223" t="s">
        <v>182</v>
      </c>
    </row>
    <row r="229" spans="2:51" s="12" customFormat="1" ht="11.25">
      <c r="B229" s="203"/>
      <c r="C229" s="204"/>
      <c r="D229" s="198" t="s">
        <v>191</v>
      </c>
      <c r="E229" s="205" t="s">
        <v>1</v>
      </c>
      <c r="F229" s="206" t="s">
        <v>1022</v>
      </c>
      <c r="G229" s="204"/>
      <c r="H229" s="205" t="s">
        <v>1</v>
      </c>
      <c r="I229" s="207"/>
      <c r="J229" s="204"/>
      <c r="K229" s="204"/>
      <c r="L229" s="208"/>
      <c r="M229" s="209"/>
      <c r="N229" s="210"/>
      <c r="O229" s="210"/>
      <c r="P229" s="210"/>
      <c r="Q229" s="210"/>
      <c r="R229" s="210"/>
      <c r="S229" s="210"/>
      <c r="T229" s="211"/>
      <c r="AT229" s="212" t="s">
        <v>191</v>
      </c>
      <c r="AU229" s="212" t="s">
        <v>86</v>
      </c>
      <c r="AV229" s="12" t="s">
        <v>86</v>
      </c>
      <c r="AW229" s="12" t="s">
        <v>33</v>
      </c>
      <c r="AX229" s="12" t="s">
        <v>79</v>
      </c>
      <c r="AY229" s="212" t="s">
        <v>182</v>
      </c>
    </row>
    <row r="230" spans="2:51" s="13" customFormat="1" ht="11.25">
      <c r="B230" s="213"/>
      <c r="C230" s="214"/>
      <c r="D230" s="198" t="s">
        <v>191</v>
      </c>
      <c r="E230" s="215" t="s">
        <v>1</v>
      </c>
      <c r="F230" s="216" t="s">
        <v>1094</v>
      </c>
      <c r="G230" s="214"/>
      <c r="H230" s="217">
        <v>18.425999999999998</v>
      </c>
      <c r="I230" s="218"/>
      <c r="J230" s="214"/>
      <c r="K230" s="214"/>
      <c r="L230" s="219"/>
      <c r="M230" s="220"/>
      <c r="N230" s="221"/>
      <c r="O230" s="221"/>
      <c r="P230" s="221"/>
      <c r="Q230" s="221"/>
      <c r="R230" s="221"/>
      <c r="S230" s="221"/>
      <c r="T230" s="222"/>
      <c r="AT230" s="223" t="s">
        <v>191</v>
      </c>
      <c r="AU230" s="223" t="s">
        <v>86</v>
      </c>
      <c r="AV230" s="13" t="s">
        <v>88</v>
      </c>
      <c r="AW230" s="13" t="s">
        <v>33</v>
      </c>
      <c r="AX230" s="13" t="s">
        <v>79</v>
      </c>
      <c r="AY230" s="223" t="s">
        <v>182</v>
      </c>
    </row>
    <row r="231" spans="2:51" s="12" customFormat="1" ht="11.25">
      <c r="B231" s="203"/>
      <c r="C231" s="204"/>
      <c r="D231" s="198" t="s">
        <v>191</v>
      </c>
      <c r="E231" s="205" t="s">
        <v>1</v>
      </c>
      <c r="F231" s="206" t="s">
        <v>1024</v>
      </c>
      <c r="G231" s="204"/>
      <c r="H231" s="205" t="s">
        <v>1</v>
      </c>
      <c r="I231" s="207"/>
      <c r="J231" s="204"/>
      <c r="K231" s="204"/>
      <c r="L231" s="208"/>
      <c r="M231" s="209"/>
      <c r="N231" s="210"/>
      <c r="O231" s="210"/>
      <c r="P231" s="210"/>
      <c r="Q231" s="210"/>
      <c r="R231" s="210"/>
      <c r="S231" s="210"/>
      <c r="T231" s="211"/>
      <c r="AT231" s="212" t="s">
        <v>191</v>
      </c>
      <c r="AU231" s="212" t="s">
        <v>86</v>
      </c>
      <c r="AV231" s="12" t="s">
        <v>86</v>
      </c>
      <c r="AW231" s="12" t="s">
        <v>33</v>
      </c>
      <c r="AX231" s="12" t="s">
        <v>79</v>
      </c>
      <c r="AY231" s="212" t="s">
        <v>182</v>
      </c>
    </row>
    <row r="232" spans="2:51" s="13" customFormat="1" ht="11.25">
      <c r="B232" s="213"/>
      <c r="C232" s="214"/>
      <c r="D232" s="198" t="s">
        <v>191</v>
      </c>
      <c r="E232" s="215" t="s">
        <v>1</v>
      </c>
      <c r="F232" s="216" t="s">
        <v>1095</v>
      </c>
      <c r="G232" s="214"/>
      <c r="H232" s="217">
        <v>14.06</v>
      </c>
      <c r="I232" s="218"/>
      <c r="J232" s="214"/>
      <c r="K232" s="214"/>
      <c r="L232" s="219"/>
      <c r="M232" s="220"/>
      <c r="N232" s="221"/>
      <c r="O232" s="221"/>
      <c r="P232" s="221"/>
      <c r="Q232" s="221"/>
      <c r="R232" s="221"/>
      <c r="S232" s="221"/>
      <c r="T232" s="222"/>
      <c r="AT232" s="223" t="s">
        <v>191</v>
      </c>
      <c r="AU232" s="223" t="s">
        <v>86</v>
      </c>
      <c r="AV232" s="13" t="s">
        <v>88</v>
      </c>
      <c r="AW232" s="13" t="s">
        <v>33</v>
      </c>
      <c r="AX232" s="13" t="s">
        <v>79</v>
      </c>
      <c r="AY232" s="223" t="s">
        <v>182</v>
      </c>
    </row>
    <row r="233" spans="2:51" s="12" customFormat="1" ht="11.25">
      <c r="B233" s="203"/>
      <c r="C233" s="204"/>
      <c r="D233" s="198" t="s">
        <v>191</v>
      </c>
      <c r="E233" s="205" t="s">
        <v>1</v>
      </c>
      <c r="F233" s="206" t="s">
        <v>1026</v>
      </c>
      <c r="G233" s="204"/>
      <c r="H233" s="205" t="s">
        <v>1</v>
      </c>
      <c r="I233" s="207"/>
      <c r="J233" s="204"/>
      <c r="K233" s="204"/>
      <c r="L233" s="208"/>
      <c r="M233" s="209"/>
      <c r="N233" s="210"/>
      <c r="O233" s="210"/>
      <c r="P233" s="210"/>
      <c r="Q233" s="210"/>
      <c r="R233" s="210"/>
      <c r="S233" s="210"/>
      <c r="T233" s="211"/>
      <c r="AT233" s="212" t="s">
        <v>191</v>
      </c>
      <c r="AU233" s="212" t="s">
        <v>86</v>
      </c>
      <c r="AV233" s="12" t="s">
        <v>86</v>
      </c>
      <c r="AW233" s="12" t="s">
        <v>33</v>
      </c>
      <c r="AX233" s="12" t="s">
        <v>79</v>
      </c>
      <c r="AY233" s="212" t="s">
        <v>182</v>
      </c>
    </row>
    <row r="234" spans="2:51" s="13" customFormat="1" ht="11.25">
      <c r="B234" s="213"/>
      <c r="C234" s="214"/>
      <c r="D234" s="198" t="s">
        <v>191</v>
      </c>
      <c r="E234" s="215" t="s">
        <v>1</v>
      </c>
      <c r="F234" s="216" t="s">
        <v>1096</v>
      </c>
      <c r="G234" s="214"/>
      <c r="H234" s="217">
        <v>13.832000000000001</v>
      </c>
      <c r="I234" s="218"/>
      <c r="J234" s="214"/>
      <c r="K234" s="214"/>
      <c r="L234" s="219"/>
      <c r="M234" s="220"/>
      <c r="N234" s="221"/>
      <c r="O234" s="221"/>
      <c r="P234" s="221"/>
      <c r="Q234" s="221"/>
      <c r="R234" s="221"/>
      <c r="S234" s="221"/>
      <c r="T234" s="222"/>
      <c r="AT234" s="223" t="s">
        <v>191</v>
      </c>
      <c r="AU234" s="223" t="s">
        <v>86</v>
      </c>
      <c r="AV234" s="13" t="s">
        <v>88</v>
      </c>
      <c r="AW234" s="13" t="s">
        <v>33</v>
      </c>
      <c r="AX234" s="13" t="s">
        <v>79</v>
      </c>
      <c r="AY234" s="223" t="s">
        <v>182</v>
      </c>
    </row>
    <row r="235" spans="2:51" s="12" customFormat="1" ht="11.25">
      <c r="B235" s="203"/>
      <c r="C235" s="204"/>
      <c r="D235" s="198" t="s">
        <v>191</v>
      </c>
      <c r="E235" s="205" t="s">
        <v>1</v>
      </c>
      <c r="F235" s="206" t="s">
        <v>1028</v>
      </c>
      <c r="G235" s="204"/>
      <c r="H235" s="205" t="s">
        <v>1</v>
      </c>
      <c r="I235" s="207"/>
      <c r="J235" s="204"/>
      <c r="K235" s="204"/>
      <c r="L235" s="208"/>
      <c r="M235" s="209"/>
      <c r="N235" s="210"/>
      <c r="O235" s="210"/>
      <c r="P235" s="210"/>
      <c r="Q235" s="210"/>
      <c r="R235" s="210"/>
      <c r="S235" s="210"/>
      <c r="T235" s="211"/>
      <c r="AT235" s="212" t="s">
        <v>191</v>
      </c>
      <c r="AU235" s="212" t="s">
        <v>86</v>
      </c>
      <c r="AV235" s="12" t="s">
        <v>86</v>
      </c>
      <c r="AW235" s="12" t="s">
        <v>33</v>
      </c>
      <c r="AX235" s="12" t="s">
        <v>79</v>
      </c>
      <c r="AY235" s="212" t="s">
        <v>182</v>
      </c>
    </row>
    <row r="236" spans="2:51" s="13" customFormat="1" ht="11.25">
      <c r="B236" s="213"/>
      <c r="C236" s="214"/>
      <c r="D236" s="198" t="s">
        <v>191</v>
      </c>
      <c r="E236" s="215" t="s">
        <v>1</v>
      </c>
      <c r="F236" s="216" t="s">
        <v>1097</v>
      </c>
      <c r="G236" s="214"/>
      <c r="H236" s="217">
        <v>12.513</v>
      </c>
      <c r="I236" s="218"/>
      <c r="J236" s="214"/>
      <c r="K236" s="214"/>
      <c r="L236" s="219"/>
      <c r="M236" s="220"/>
      <c r="N236" s="221"/>
      <c r="O236" s="221"/>
      <c r="P236" s="221"/>
      <c r="Q236" s="221"/>
      <c r="R236" s="221"/>
      <c r="S236" s="221"/>
      <c r="T236" s="222"/>
      <c r="AT236" s="223" t="s">
        <v>191</v>
      </c>
      <c r="AU236" s="223" t="s">
        <v>86</v>
      </c>
      <c r="AV236" s="13" t="s">
        <v>88</v>
      </c>
      <c r="AW236" s="13" t="s">
        <v>33</v>
      </c>
      <c r="AX236" s="13" t="s">
        <v>79</v>
      </c>
      <c r="AY236" s="223" t="s">
        <v>182</v>
      </c>
    </row>
    <row r="237" spans="2:51" s="12" customFormat="1" ht="11.25">
      <c r="B237" s="203"/>
      <c r="C237" s="204"/>
      <c r="D237" s="198" t="s">
        <v>191</v>
      </c>
      <c r="E237" s="205" t="s">
        <v>1</v>
      </c>
      <c r="F237" s="206" t="s">
        <v>1030</v>
      </c>
      <c r="G237" s="204"/>
      <c r="H237" s="205" t="s">
        <v>1</v>
      </c>
      <c r="I237" s="207"/>
      <c r="J237" s="204"/>
      <c r="K237" s="204"/>
      <c r="L237" s="208"/>
      <c r="M237" s="209"/>
      <c r="N237" s="210"/>
      <c r="O237" s="210"/>
      <c r="P237" s="210"/>
      <c r="Q237" s="210"/>
      <c r="R237" s="210"/>
      <c r="S237" s="210"/>
      <c r="T237" s="211"/>
      <c r="AT237" s="212" t="s">
        <v>191</v>
      </c>
      <c r="AU237" s="212" t="s">
        <v>86</v>
      </c>
      <c r="AV237" s="12" t="s">
        <v>86</v>
      </c>
      <c r="AW237" s="12" t="s">
        <v>33</v>
      </c>
      <c r="AX237" s="12" t="s">
        <v>79</v>
      </c>
      <c r="AY237" s="212" t="s">
        <v>182</v>
      </c>
    </row>
    <row r="238" spans="2:51" s="13" customFormat="1" ht="11.25">
      <c r="B238" s="213"/>
      <c r="C238" s="214"/>
      <c r="D238" s="198" t="s">
        <v>191</v>
      </c>
      <c r="E238" s="215" t="s">
        <v>1</v>
      </c>
      <c r="F238" s="216" t="s">
        <v>1098</v>
      </c>
      <c r="G238" s="214"/>
      <c r="H238" s="217">
        <v>11.468</v>
      </c>
      <c r="I238" s="218"/>
      <c r="J238" s="214"/>
      <c r="K238" s="214"/>
      <c r="L238" s="219"/>
      <c r="M238" s="220"/>
      <c r="N238" s="221"/>
      <c r="O238" s="221"/>
      <c r="P238" s="221"/>
      <c r="Q238" s="221"/>
      <c r="R238" s="221"/>
      <c r="S238" s="221"/>
      <c r="T238" s="222"/>
      <c r="AT238" s="223" t="s">
        <v>191</v>
      </c>
      <c r="AU238" s="223" t="s">
        <v>86</v>
      </c>
      <c r="AV238" s="13" t="s">
        <v>88</v>
      </c>
      <c r="AW238" s="13" t="s">
        <v>33</v>
      </c>
      <c r="AX238" s="13" t="s">
        <v>79</v>
      </c>
      <c r="AY238" s="223" t="s">
        <v>182</v>
      </c>
    </row>
    <row r="239" spans="2:51" s="12" customFormat="1" ht="11.25">
      <c r="B239" s="203"/>
      <c r="C239" s="204"/>
      <c r="D239" s="198" t="s">
        <v>191</v>
      </c>
      <c r="E239" s="205" t="s">
        <v>1</v>
      </c>
      <c r="F239" s="206" t="s">
        <v>1032</v>
      </c>
      <c r="G239" s="204"/>
      <c r="H239" s="205" t="s">
        <v>1</v>
      </c>
      <c r="I239" s="207"/>
      <c r="J239" s="204"/>
      <c r="K239" s="204"/>
      <c r="L239" s="208"/>
      <c r="M239" s="209"/>
      <c r="N239" s="210"/>
      <c r="O239" s="210"/>
      <c r="P239" s="210"/>
      <c r="Q239" s="210"/>
      <c r="R239" s="210"/>
      <c r="S239" s="210"/>
      <c r="T239" s="211"/>
      <c r="AT239" s="212" t="s">
        <v>191</v>
      </c>
      <c r="AU239" s="212" t="s">
        <v>86</v>
      </c>
      <c r="AV239" s="12" t="s">
        <v>86</v>
      </c>
      <c r="AW239" s="12" t="s">
        <v>33</v>
      </c>
      <c r="AX239" s="12" t="s">
        <v>79</v>
      </c>
      <c r="AY239" s="212" t="s">
        <v>182</v>
      </c>
    </row>
    <row r="240" spans="2:51" s="13" customFormat="1" ht="11.25">
      <c r="B240" s="213"/>
      <c r="C240" s="214"/>
      <c r="D240" s="198" t="s">
        <v>191</v>
      </c>
      <c r="E240" s="215" t="s">
        <v>1</v>
      </c>
      <c r="F240" s="216" t="s">
        <v>1099</v>
      </c>
      <c r="G240" s="214"/>
      <c r="H240" s="217">
        <v>11.712</v>
      </c>
      <c r="I240" s="218"/>
      <c r="J240" s="214"/>
      <c r="K240" s="214"/>
      <c r="L240" s="219"/>
      <c r="M240" s="220"/>
      <c r="N240" s="221"/>
      <c r="O240" s="221"/>
      <c r="P240" s="221"/>
      <c r="Q240" s="221"/>
      <c r="R240" s="221"/>
      <c r="S240" s="221"/>
      <c r="T240" s="222"/>
      <c r="AT240" s="223" t="s">
        <v>191</v>
      </c>
      <c r="AU240" s="223" t="s">
        <v>86</v>
      </c>
      <c r="AV240" s="13" t="s">
        <v>88</v>
      </c>
      <c r="AW240" s="13" t="s">
        <v>33</v>
      </c>
      <c r="AX240" s="13" t="s">
        <v>79</v>
      </c>
      <c r="AY240" s="223" t="s">
        <v>182</v>
      </c>
    </row>
    <row r="241" spans="2:51" s="12" customFormat="1" ht="11.25">
      <c r="B241" s="203"/>
      <c r="C241" s="204"/>
      <c r="D241" s="198" t="s">
        <v>191</v>
      </c>
      <c r="E241" s="205" t="s">
        <v>1</v>
      </c>
      <c r="F241" s="206" t="s">
        <v>1034</v>
      </c>
      <c r="G241" s="204"/>
      <c r="H241" s="205" t="s">
        <v>1</v>
      </c>
      <c r="I241" s="207"/>
      <c r="J241" s="204"/>
      <c r="K241" s="204"/>
      <c r="L241" s="208"/>
      <c r="M241" s="209"/>
      <c r="N241" s="210"/>
      <c r="O241" s="210"/>
      <c r="P241" s="210"/>
      <c r="Q241" s="210"/>
      <c r="R241" s="210"/>
      <c r="S241" s="210"/>
      <c r="T241" s="211"/>
      <c r="AT241" s="212" t="s">
        <v>191</v>
      </c>
      <c r="AU241" s="212" t="s">
        <v>86</v>
      </c>
      <c r="AV241" s="12" t="s">
        <v>86</v>
      </c>
      <c r="AW241" s="12" t="s">
        <v>33</v>
      </c>
      <c r="AX241" s="12" t="s">
        <v>79</v>
      </c>
      <c r="AY241" s="212" t="s">
        <v>182</v>
      </c>
    </row>
    <row r="242" spans="2:51" s="13" customFormat="1" ht="11.25">
      <c r="B242" s="213"/>
      <c r="C242" s="214"/>
      <c r="D242" s="198" t="s">
        <v>191</v>
      </c>
      <c r="E242" s="215" t="s">
        <v>1</v>
      </c>
      <c r="F242" s="216" t="s">
        <v>1100</v>
      </c>
      <c r="G242" s="214"/>
      <c r="H242" s="217">
        <v>12.2</v>
      </c>
      <c r="I242" s="218"/>
      <c r="J242" s="214"/>
      <c r="K242" s="214"/>
      <c r="L242" s="219"/>
      <c r="M242" s="220"/>
      <c r="N242" s="221"/>
      <c r="O242" s="221"/>
      <c r="P242" s="221"/>
      <c r="Q242" s="221"/>
      <c r="R242" s="221"/>
      <c r="S242" s="221"/>
      <c r="T242" s="222"/>
      <c r="AT242" s="223" t="s">
        <v>191</v>
      </c>
      <c r="AU242" s="223" t="s">
        <v>86</v>
      </c>
      <c r="AV242" s="13" t="s">
        <v>88</v>
      </c>
      <c r="AW242" s="13" t="s">
        <v>33</v>
      </c>
      <c r="AX242" s="13" t="s">
        <v>79</v>
      </c>
      <c r="AY242" s="223" t="s">
        <v>182</v>
      </c>
    </row>
    <row r="243" spans="2:51" s="12" customFormat="1" ht="11.25">
      <c r="B243" s="203"/>
      <c r="C243" s="204"/>
      <c r="D243" s="198" t="s">
        <v>191</v>
      </c>
      <c r="E243" s="205" t="s">
        <v>1</v>
      </c>
      <c r="F243" s="206" t="s">
        <v>1036</v>
      </c>
      <c r="G243" s="204"/>
      <c r="H243" s="205" t="s">
        <v>1</v>
      </c>
      <c r="I243" s="207"/>
      <c r="J243" s="204"/>
      <c r="K243" s="204"/>
      <c r="L243" s="208"/>
      <c r="M243" s="209"/>
      <c r="N243" s="210"/>
      <c r="O243" s="210"/>
      <c r="P243" s="210"/>
      <c r="Q243" s="210"/>
      <c r="R243" s="210"/>
      <c r="S243" s="210"/>
      <c r="T243" s="211"/>
      <c r="AT243" s="212" t="s">
        <v>191</v>
      </c>
      <c r="AU243" s="212" t="s">
        <v>86</v>
      </c>
      <c r="AV243" s="12" t="s">
        <v>86</v>
      </c>
      <c r="AW243" s="12" t="s">
        <v>33</v>
      </c>
      <c r="AX243" s="12" t="s">
        <v>79</v>
      </c>
      <c r="AY243" s="212" t="s">
        <v>182</v>
      </c>
    </row>
    <row r="244" spans="2:51" s="13" customFormat="1" ht="11.25">
      <c r="B244" s="213"/>
      <c r="C244" s="214"/>
      <c r="D244" s="198" t="s">
        <v>191</v>
      </c>
      <c r="E244" s="215" t="s">
        <v>1</v>
      </c>
      <c r="F244" s="216" t="s">
        <v>1101</v>
      </c>
      <c r="G244" s="214"/>
      <c r="H244" s="217">
        <v>12.17</v>
      </c>
      <c r="I244" s="218"/>
      <c r="J244" s="214"/>
      <c r="K244" s="214"/>
      <c r="L244" s="219"/>
      <c r="M244" s="220"/>
      <c r="N244" s="221"/>
      <c r="O244" s="221"/>
      <c r="P244" s="221"/>
      <c r="Q244" s="221"/>
      <c r="R244" s="221"/>
      <c r="S244" s="221"/>
      <c r="T244" s="222"/>
      <c r="AT244" s="223" t="s">
        <v>191</v>
      </c>
      <c r="AU244" s="223" t="s">
        <v>86</v>
      </c>
      <c r="AV244" s="13" t="s">
        <v>88</v>
      </c>
      <c r="AW244" s="13" t="s">
        <v>33</v>
      </c>
      <c r="AX244" s="13" t="s">
        <v>79</v>
      </c>
      <c r="AY244" s="223" t="s">
        <v>182</v>
      </c>
    </row>
    <row r="245" spans="2:51" s="12" customFormat="1" ht="11.25">
      <c r="B245" s="203"/>
      <c r="C245" s="204"/>
      <c r="D245" s="198" t="s">
        <v>191</v>
      </c>
      <c r="E245" s="205" t="s">
        <v>1</v>
      </c>
      <c r="F245" s="206" t="s">
        <v>1038</v>
      </c>
      <c r="G245" s="204"/>
      <c r="H245" s="205" t="s">
        <v>1</v>
      </c>
      <c r="I245" s="207"/>
      <c r="J245" s="204"/>
      <c r="K245" s="204"/>
      <c r="L245" s="208"/>
      <c r="M245" s="209"/>
      <c r="N245" s="210"/>
      <c r="O245" s="210"/>
      <c r="P245" s="210"/>
      <c r="Q245" s="210"/>
      <c r="R245" s="210"/>
      <c r="S245" s="210"/>
      <c r="T245" s="211"/>
      <c r="AT245" s="212" t="s">
        <v>191</v>
      </c>
      <c r="AU245" s="212" t="s">
        <v>86</v>
      </c>
      <c r="AV245" s="12" t="s">
        <v>86</v>
      </c>
      <c r="AW245" s="12" t="s">
        <v>33</v>
      </c>
      <c r="AX245" s="12" t="s">
        <v>79</v>
      </c>
      <c r="AY245" s="212" t="s">
        <v>182</v>
      </c>
    </row>
    <row r="246" spans="2:51" s="13" customFormat="1" ht="11.25">
      <c r="B246" s="213"/>
      <c r="C246" s="214"/>
      <c r="D246" s="198" t="s">
        <v>191</v>
      </c>
      <c r="E246" s="215" t="s">
        <v>1</v>
      </c>
      <c r="F246" s="216" t="s">
        <v>1102</v>
      </c>
      <c r="G246" s="214"/>
      <c r="H246" s="217">
        <v>20.158999999999999</v>
      </c>
      <c r="I246" s="218"/>
      <c r="J246" s="214"/>
      <c r="K246" s="214"/>
      <c r="L246" s="219"/>
      <c r="M246" s="220"/>
      <c r="N246" s="221"/>
      <c r="O246" s="221"/>
      <c r="P246" s="221"/>
      <c r="Q246" s="221"/>
      <c r="R246" s="221"/>
      <c r="S246" s="221"/>
      <c r="T246" s="222"/>
      <c r="AT246" s="223" t="s">
        <v>191</v>
      </c>
      <c r="AU246" s="223" t="s">
        <v>86</v>
      </c>
      <c r="AV246" s="13" t="s">
        <v>88</v>
      </c>
      <c r="AW246" s="13" t="s">
        <v>33</v>
      </c>
      <c r="AX246" s="13" t="s">
        <v>79</v>
      </c>
      <c r="AY246" s="223" t="s">
        <v>182</v>
      </c>
    </row>
    <row r="247" spans="2:51" s="12" customFormat="1" ht="11.25">
      <c r="B247" s="203"/>
      <c r="C247" s="204"/>
      <c r="D247" s="198" t="s">
        <v>191</v>
      </c>
      <c r="E247" s="205" t="s">
        <v>1</v>
      </c>
      <c r="F247" s="206" t="s">
        <v>1040</v>
      </c>
      <c r="G247" s="204"/>
      <c r="H247" s="205" t="s">
        <v>1</v>
      </c>
      <c r="I247" s="207"/>
      <c r="J247" s="204"/>
      <c r="K247" s="204"/>
      <c r="L247" s="208"/>
      <c r="M247" s="209"/>
      <c r="N247" s="210"/>
      <c r="O247" s="210"/>
      <c r="P247" s="210"/>
      <c r="Q247" s="210"/>
      <c r="R247" s="210"/>
      <c r="S247" s="210"/>
      <c r="T247" s="211"/>
      <c r="AT247" s="212" t="s">
        <v>191</v>
      </c>
      <c r="AU247" s="212" t="s">
        <v>86</v>
      </c>
      <c r="AV247" s="12" t="s">
        <v>86</v>
      </c>
      <c r="AW247" s="12" t="s">
        <v>33</v>
      </c>
      <c r="AX247" s="12" t="s">
        <v>79</v>
      </c>
      <c r="AY247" s="212" t="s">
        <v>182</v>
      </c>
    </row>
    <row r="248" spans="2:51" s="13" customFormat="1" ht="11.25">
      <c r="B248" s="213"/>
      <c r="C248" s="214"/>
      <c r="D248" s="198" t="s">
        <v>191</v>
      </c>
      <c r="E248" s="215" t="s">
        <v>1</v>
      </c>
      <c r="F248" s="216" t="s">
        <v>1103</v>
      </c>
      <c r="G248" s="214"/>
      <c r="H248" s="217">
        <v>14.443</v>
      </c>
      <c r="I248" s="218"/>
      <c r="J248" s="214"/>
      <c r="K248" s="214"/>
      <c r="L248" s="219"/>
      <c r="M248" s="220"/>
      <c r="N248" s="221"/>
      <c r="O248" s="221"/>
      <c r="P248" s="221"/>
      <c r="Q248" s="221"/>
      <c r="R248" s="221"/>
      <c r="S248" s="221"/>
      <c r="T248" s="222"/>
      <c r="AT248" s="223" t="s">
        <v>191</v>
      </c>
      <c r="AU248" s="223" t="s">
        <v>86</v>
      </c>
      <c r="AV248" s="13" t="s">
        <v>88</v>
      </c>
      <c r="AW248" s="13" t="s">
        <v>33</v>
      </c>
      <c r="AX248" s="13" t="s">
        <v>79</v>
      </c>
      <c r="AY248" s="223" t="s">
        <v>182</v>
      </c>
    </row>
    <row r="249" spans="2:51" s="12" customFormat="1" ht="11.25">
      <c r="B249" s="203"/>
      <c r="C249" s="204"/>
      <c r="D249" s="198" t="s">
        <v>191</v>
      </c>
      <c r="E249" s="205" t="s">
        <v>1</v>
      </c>
      <c r="F249" s="206" t="s">
        <v>1042</v>
      </c>
      <c r="G249" s="204"/>
      <c r="H249" s="205" t="s">
        <v>1</v>
      </c>
      <c r="I249" s="207"/>
      <c r="J249" s="204"/>
      <c r="K249" s="204"/>
      <c r="L249" s="208"/>
      <c r="M249" s="209"/>
      <c r="N249" s="210"/>
      <c r="O249" s="210"/>
      <c r="P249" s="210"/>
      <c r="Q249" s="210"/>
      <c r="R249" s="210"/>
      <c r="S249" s="210"/>
      <c r="T249" s="211"/>
      <c r="AT249" s="212" t="s">
        <v>191</v>
      </c>
      <c r="AU249" s="212" t="s">
        <v>86</v>
      </c>
      <c r="AV249" s="12" t="s">
        <v>86</v>
      </c>
      <c r="AW249" s="12" t="s">
        <v>33</v>
      </c>
      <c r="AX249" s="12" t="s">
        <v>79</v>
      </c>
      <c r="AY249" s="212" t="s">
        <v>182</v>
      </c>
    </row>
    <row r="250" spans="2:51" s="13" customFormat="1" ht="11.25">
      <c r="B250" s="213"/>
      <c r="C250" s="214"/>
      <c r="D250" s="198" t="s">
        <v>191</v>
      </c>
      <c r="E250" s="215" t="s">
        <v>1</v>
      </c>
      <c r="F250" s="216" t="s">
        <v>1104</v>
      </c>
      <c r="G250" s="214"/>
      <c r="H250" s="217">
        <v>15.2</v>
      </c>
      <c r="I250" s="218"/>
      <c r="J250" s="214"/>
      <c r="K250" s="214"/>
      <c r="L250" s="219"/>
      <c r="M250" s="220"/>
      <c r="N250" s="221"/>
      <c r="O250" s="221"/>
      <c r="P250" s="221"/>
      <c r="Q250" s="221"/>
      <c r="R250" s="221"/>
      <c r="S250" s="221"/>
      <c r="T250" s="222"/>
      <c r="AT250" s="223" t="s">
        <v>191</v>
      </c>
      <c r="AU250" s="223" t="s">
        <v>86</v>
      </c>
      <c r="AV250" s="13" t="s">
        <v>88</v>
      </c>
      <c r="AW250" s="13" t="s">
        <v>33</v>
      </c>
      <c r="AX250" s="13" t="s">
        <v>79</v>
      </c>
      <c r="AY250" s="223" t="s">
        <v>182</v>
      </c>
    </row>
    <row r="251" spans="2:51" s="12" customFormat="1" ht="11.25">
      <c r="B251" s="203"/>
      <c r="C251" s="204"/>
      <c r="D251" s="198" t="s">
        <v>191</v>
      </c>
      <c r="E251" s="205" t="s">
        <v>1</v>
      </c>
      <c r="F251" s="206" t="s">
        <v>1044</v>
      </c>
      <c r="G251" s="204"/>
      <c r="H251" s="205" t="s">
        <v>1</v>
      </c>
      <c r="I251" s="207"/>
      <c r="J251" s="204"/>
      <c r="K251" s="204"/>
      <c r="L251" s="208"/>
      <c r="M251" s="209"/>
      <c r="N251" s="210"/>
      <c r="O251" s="210"/>
      <c r="P251" s="210"/>
      <c r="Q251" s="210"/>
      <c r="R251" s="210"/>
      <c r="S251" s="210"/>
      <c r="T251" s="211"/>
      <c r="AT251" s="212" t="s">
        <v>191</v>
      </c>
      <c r="AU251" s="212" t="s">
        <v>86</v>
      </c>
      <c r="AV251" s="12" t="s">
        <v>86</v>
      </c>
      <c r="AW251" s="12" t="s">
        <v>33</v>
      </c>
      <c r="AX251" s="12" t="s">
        <v>79</v>
      </c>
      <c r="AY251" s="212" t="s">
        <v>182</v>
      </c>
    </row>
    <row r="252" spans="2:51" s="13" customFormat="1" ht="11.25">
      <c r="B252" s="213"/>
      <c r="C252" s="214"/>
      <c r="D252" s="198" t="s">
        <v>191</v>
      </c>
      <c r="E252" s="215" t="s">
        <v>1</v>
      </c>
      <c r="F252" s="216" t="s">
        <v>1105</v>
      </c>
      <c r="G252" s="214"/>
      <c r="H252" s="217">
        <v>11.6</v>
      </c>
      <c r="I252" s="218"/>
      <c r="J252" s="214"/>
      <c r="K252" s="214"/>
      <c r="L252" s="219"/>
      <c r="M252" s="220"/>
      <c r="N252" s="221"/>
      <c r="O252" s="221"/>
      <c r="P252" s="221"/>
      <c r="Q252" s="221"/>
      <c r="R252" s="221"/>
      <c r="S252" s="221"/>
      <c r="T252" s="222"/>
      <c r="AT252" s="223" t="s">
        <v>191</v>
      </c>
      <c r="AU252" s="223" t="s">
        <v>86</v>
      </c>
      <c r="AV252" s="13" t="s">
        <v>88</v>
      </c>
      <c r="AW252" s="13" t="s">
        <v>33</v>
      </c>
      <c r="AX252" s="13" t="s">
        <v>79</v>
      </c>
      <c r="AY252" s="223" t="s">
        <v>182</v>
      </c>
    </row>
    <row r="253" spans="2:51" s="12" customFormat="1" ht="11.25">
      <c r="B253" s="203"/>
      <c r="C253" s="204"/>
      <c r="D253" s="198" t="s">
        <v>191</v>
      </c>
      <c r="E253" s="205" t="s">
        <v>1</v>
      </c>
      <c r="F253" s="206" t="s">
        <v>1048</v>
      </c>
      <c r="G253" s="204"/>
      <c r="H253" s="205" t="s">
        <v>1</v>
      </c>
      <c r="I253" s="207"/>
      <c r="J253" s="204"/>
      <c r="K253" s="204"/>
      <c r="L253" s="208"/>
      <c r="M253" s="209"/>
      <c r="N253" s="210"/>
      <c r="O253" s="210"/>
      <c r="P253" s="210"/>
      <c r="Q253" s="210"/>
      <c r="R253" s="210"/>
      <c r="S253" s="210"/>
      <c r="T253" s="211"/>
      <c r="AT253" s="212" t="s">
        <v>191</v>
      </c>
      <c r="AU253" s="212" t="s">
        <v>86</v>
      </c>
      <c r="AV253" s="12" t="s">
        <v>86</v>
      </c>
      <c r="AW253" s="12" t="s">
        <v>33</v>
      </c>
      <c r="AX253" s="12" t="s">
        <v>79</v>
      </c>
      <c r="AY253" s="212" t="s">
        <v>182</v>
      </c>
    </row>
    <row r="254" spans="2:51" s="13" customFormat="1" ht="11.25">
      <c r="B254" s="213"/>
      <c r="C254" s="214"/>
      <c r="D254" s="198" t="s">
        <v>191</v>
      </c>
      <c r="E254" s="215" t="s">
        <v>1</v>
      </c>
      <c r="F254" s="216" t="s">
        <v>1106</v>
      </c>
      <c r="G254" s="214"/>
      <c r="H254" s="217">
        <v>10.483000000000001</v>
      </c>
      <c r="I254" s="218"/>
      <c r="J254" s="214"/>
      <c r="K254" s="214"/>
      <c r="L254" s="219"/>
      <c r="M254" s="220"/>
      <c r="N254" s="221"/>
      <c r="O254" s="221"/>
      <c r="P254" s="221"/>
      <c r="Q254" s="221"/>
      <c r="R254" s="221"/>
      <c r="S254" s="221"/>
      <c r="T254" s="222"/>
      <c r="AT254" s="223" t="s">
        <v>191</v>
      </c>
      <c r="AU254" s="223" t="s">
        <v>86</v>
      </c>
      <c r="AV254" s="13" t="s">
        <v>88</v>
      </c>
      <c r="AW254" s="13" t="s">
        <v>33</v>
      </c>
      <c r="AX254" s="13" t="s">
        <v>79</v>
      </c>
      <c r="AY254" s="223" t="s">
        <v>182</v>
      </c>
    </row>
    <row r="255" spans="2:51" s="12" customFormat="1" ht="11.25">
      <c r="B255" s="203"/>
      <c r="C255" s="204"/>
      <c r="D255" s="198" t="s">
        <v>191</v>
      </c>
      <c r="E255" s="205" t="s">
        <v>1</v>
      </c>
      <c r="F255" s="206" t="s">
        <v>1054</v>
      </c>
      <c r="G255" s="204"/>
      <c r="H255" s="205" t="s">
        <v>1</v>
      </c>
      <c r="I255" s="207"/>
      <c r="J255" s="204"/>
      <c r="K255" s="204"/>
      <c r="L255" s="208"/>
      <c r="M255" s="209"/>
      <c r="N255" s="210"/>
      <c r="O255" s="210"/>
      <c r="P255" s="210"/>
      <c r="Q255" s="210"/>
      <c r="R255" s="210"/>
      <c r="S255" s="210"/>
      <c r="T255" s="211"/>
      <c r="AT255" s="212" t="s">
        <v>191</v>
      </c>
      <c r="AU255" s="212" t="s">
        <v>86</v>
      </c>
      <c r="AV255" s="12" t="s">
        <v>86</v>
      </c>
      <c r="AW255" s="12" t="s">
        <v>33</v>
      </c>
      <c r="AX255" s="12" t="s">
        <v>79</v>
      </c>
      <c r="AY255" s="212" t="s">
        <v>182</v>
      </c>
    </row>
    <row r="256" spans="2:51" s="13" customFormat="1" ht="11.25">
      <c r="B256" s="213"/>
      <c r="C256" s="214"/>
      <c r="D256" s="198" t="s">
        <v>191</v>
      </c>
      <c r="E256" s="215" t="s">
        <v>1</v>
      </c>
      <c r="F256" s="216" t="s">
        <v>1107</v>
      </c>
      <c r="G256" s="214"/>
      <c r="H256" s="217">
        <v>9.8780000000000001</v>
      </c>
      <c r="I256" s="218"/>
      <c r="J256" s="214"/>
      <c r="K256" s="214"/>
      <c r="L256" s="219"/>
      <c r="M256" s="220"/>
      <c r="N256" s="221"/>
      <c r="O256" s="221"/>
      <c r="P256" s="221"/>
      <c r="Q256" s="221"/>
      <c r="R256" s="221"/>
      <c r="S256" s="221"/>
      <c r="T256" s="222"/>
      <c r="AT256" s="223" t="s">
        <v>191</v>
      </c>
      <c r="AU256" s="223" t="s">
        <v>86</v>
      </c>
      <c r="AV256" s="13" t="s">
        <v>88</v>
      </c>
      <c r="AW256" s="13" t="s">
        <v>33</v>
      </c>
      <c r="AX256" s="13" t="s">
        <v>79</v>
      </c>
      <c r="AY256" s="223" t="s">
        <v>182</v>
      </c>
    </row>
    <row r="257" spans="2:51" s="12" customFormat="1" ht="11.25">
      <c r="B257" s="203"/>
      <c r="C257" s="204"/>
      <c r="D257" s="198" t="s">
        <v>191</v>
      </c>
      <c r="E257" s="205" t="s">
        <v>1</v>
      </c>
      <c r="F257" s="206" t="s">
        <v>1056</v>
      </c>
      <c r="G257" s="204"/>
      <c r="H257" s="205" t="s">
        <v>1</v>
      </c>
      <c r="I257" s="207"/>
      <c r="J257" s="204"/>
      <c r="K257" s="204"/>
      <c r="L257" s="208"/>
      <c r="M257" s="209"/>
      <c r="N257" s="210"/>
      <c r="O257" s="210"/>
      <c r="P257" s="210"/>
      <c r="Q257" s="210"/>
      <c r="R257" s="210"/>
      <c r="S257" s="210"/>
      <c r="T257" s="211"/>
      <c r="AT257" s="212" t="s">
        <v>191</v>
      </c>
      <c r="AU257" s="212" t="s">
        <v>86</v>
      </c>
      <c r="AV257" s="12" t="s">
        <v>86</v>
      </c>
      <c r="AW257" s="12" t="s">
        <v>33</v>
      </c>
      <c r="AX257" s="12" t="s">
        <v>79</v>
      </c>
      <c r="AY257" s="212" t="s">
        <v>182</v>
      </c>
    </row>
    <row r="258" spans="2:51" s="13" customFormat="1" ht="11.25">
      <c r="B258" s="213"/>
      <c r="C258" s="214"/>
      <c r="D258" s="198" t="s">
        <v>191</v>
      </c>
      <c r="E258" s="215" t="s">
        <v>1</v>
      </c>
      <c r="F258" s="216" t="s">
        <v>1108</v>
      </c>
      <c r="G258" s="214"/>
      <c r="H258" s="217">
        <v>10.215</v>
      </c>
      <c r="I258" s="218"/>
      <c r="J258" s="214"/>
      <c r="K258" s="214"/>
      <c r="L258" s="219"/>
      <c r="M258" s="220"/>
      <c r="N258" s="221"/>
      <c r="O258" s="221"/>
      <c r="P258" s="221"/>
      <c r="Q258" s="221"/>
      <c r="R258" s="221"/>
      <c r="S258" s="221"/>
      <c r="T258" s="222"/>
      <c r="AT258" s="223" t="s">
        <v>191</v>
      </c>
      <c r="AU258" s="223" t="s">
        <v>86</v>
      </c>
      <c r="AV258" s="13" t="s">
        <v>88</v>
      </c>
      <c r="AW258" s="13" t="s">
        <v>33</v>
      </c>
      <c r="AX258" s="13" t="s">
        <v>79</v>
      </c>
      <c r="AY258" s="223" t="s">
        <v>182</v>
      </c>
    </row>
    <row r="259" spans="2:51" s="12" customFormat="1" ht="11.25">
      <c r="B259" s="203"/>
      <c r="C259" s="204"/>
      <c r="D259" s="198" t="s">
        <v>191</v>
      </c>
      <c r="E259" s="205" t="s">
        <v>1</v>
      </c>
      <c r="F259" s="206" t="s">
        <v>1058</v>
      </c>
      <c r="G259" s="204"/>
      <c r="H259" s="205" t="s">
        <v>1</v>
      </c>
      <c r="I259" s="207"/>
      <c r="J259" s="204"/>
      <c r="K259" s="204"/>
      <c r="L259" s="208"/>
      <c r="M259" s="209"/>
      <c r="N259" s="210"/>
      <c r="O259" s="210"/>
      <c r="P259" s="210"/>
      <c r="Q259" s="210"/>
      <c r="R259" s="210"/>
      <c r="S259" s="210"/>
      <c r="T259" s="211"/>
      <c r="AT259" s="212" t="s">
        <v>191</v>
      </c>
      <c r="AU259" s="212" t="s">
        <v>86</v>
      </c>
      <c r="AV259" s="12" t="s">
        <v>86</v>
      </c>
      <c r="AW259" s="12" t="s">
        <v>33</v>
      </c>
      <c r="AX259" s="12" t="s">
        <v>79</v>
      </c>
      <c r="AY259" s="212" t="s">
        <v>182</v>
      </c>
    </row>
    <row r="260" spans="2:51" s="13" customFormat="1" ht="11.25">
      <c r="B260" s="213"/>
      <c r="C260" s="214"/>
      <c r="D260" s="198" t="s">
        <v>191</v>
      </c>
      <c r="E260" s="215" t="s">
        <v>1</v>
      </c>
      <c r="F260" s="216" t="s">
        <v>1109</v>
      </c>
      <c r="G260" s="214"/>
      <c r="H260" s="217">
        <v>7.3490000000000002</v>
      </c>
      <c r="I260" s="218"/>
      <c r="J260" s="214"/>
      <c r="K260" s="214"/>
      <c r="L260" s="219"/>
      <c r="M260" s="220"/>
      <c r="N260" s="221"/>
      <c r="O260" s="221"/>
      <c r="P260" s="221"/>
      <c r="Q260" s="221"/>
      <c r="R260" s="221"/>
      <c r="S260" s="221"/>
      <c r="T260" s="222"/>
      <c r="AT260" s="223" t="s">
        <v>191</v>
      </c>
      <c r="AU260" s="223" t="s">
        <v>86</v>
      </c>
      <c r="AV260" s="13" t="s">
        <v>88</v>
      </c>
      <c r="AW260" s="13" t="s">
        <v>33</v>
      </c>
      <c r="AX260" s="13" t="s">
        <v>79</v>
      </c>
      <c r="AY260" s="223" t="s">
        <v>182</v>
      </c>
    </row>
    <row r="261" spans="2:51" s="12" customFormat="1" ht="11.25">
      <c r="B261" s="203"/>
      <c r="C261" s="204"/>
      <c r="D261" s="198" t="s">
        <v>191</v>
      </c>
      <c r="E261" s="205" t="s">
        <v>1</v>
      </c>
      <c r="F261" s="206" t="s">
        <v>1060</v>
      </c>
      <c r="G261" s="204"/>
      <c r="H261" s="205" t="s">
        <v>1</v>
      </c>
      <c r="I261" s="207"/>
      <c r="J261" s="204"/>
      <c r="K261" s="204"/>
      <c r="L261" s="208"/>
      <c r="M261" s="209"/>
      <c r="N261" s="210"/>
      <c r="O261" s="210"/>
      <c r="P261" s="210"/>
      <c r="Q261" s="210"/>
      <c r="R261" s="210"/>
      <c r="S261" s="210"/>
      <c r="T261" s="211"/>
      <c r="AT261" s="212" t="s">
        <v>191</v>
      </c>
      <c r="AU261" s="212" t="s">
        <v>86</v>
      </c>
      <c r="AV261" s="12" t="s">
        <v>86</v>
      </c>
      <c r="AW261" s="12" t="s">
        <v>33</v>
      </c>
      <c r="AX261" s="12" t="s">
        <v>79</v>
      </c>
      <c r="AY261" s="212" t="s">
        <v>182</v>
      </c>
    </row>
    <row r="262" spans="2:51" s="13" customFormat="1" ht="11.25">
      <c r="B262" s="213"/>
      <c r="C262" s="214"/>
      <c r="D262" s="198" t="s">
        <v>191</v>
      </c>
      <c r="E262" s="215" t="s">
        <v>1</v>
      </c>
      <c r="F262" s="216" t="s">
        <v>1110</v>
      </c>
      <c r="G262" s="214"/>
      <c r="H262" s="217">
        <v>7.319</v>
      </c>
      <c r="I262" s="218"/>
      <c r="J262" s="214"/>
      <c r="K262" s="214"/>
      <c r="L262" s="219"/>
      <c r="M262" s="220"/>
      <c r="N262" s="221"/>
      <c r="O262" s="221"/>
      <c r="P262" s="221"/>
      <c r="Q262" s="221"/>
      <c r="R262" s="221"/>
      <c r="S262" s="221"/>
      <c r="T262" s="222"/>
      <c r="AT262" s="223" t="s">
        <v>191</v>
      </c>
      <c r="AU262" s="223" t="s">
        <v>86</v>
      </c>
      <c r="AV262" s="13" t="s">
        <v>88</v>
      </c>
      <c r="AW262" s="13" t="s">
        <v>33</v>
      </c>
      <c r="AX262" s="13" t="s">
        <v>79</v>
      </c>
      <c r="AY262" s="223" t="s">
        <v>182</v>
      </c>
    </row>
    <row r="263" spans="2:51" s="12" customFormat="1" ht="11.25">
      <c r="B263" s="203"/>
      <c r="C263" s="204"/>
      <c r="D263" s="198" t="s">
        <v>191</v>
      </c>
      <c r="E263" s="205" t="s">
        <v>1</v>
      </c>
      <c r="F263" s="206" t="s">
        <v>1062</v>
      </c>
      <c r="G263" s="204"/>
      <c r="H263" s="205" t="s">
        <v>1</v>
      </c>
      <c r="I263" s="207"/>
      <c r="J263" s="204"/>
      <c r="K263" s="204"/>
      <c r="L263" s="208"/>
      <c r="M263" s="209"/>
      <c r="N263" s="210"/>
      <c r="O263" s="210"/>
      <c r="P263" s="210"/>
      <c r="Q263" s="210"/>
      <c r="R263" s="210"/>
      <c r="S263" s="210"/>
      <c r="T263" s="211"/>
      <c r="AT263" s="212" t="s">
        <v>191</v>
      </c>
      <c r="AU263" s="212" t="s">
        <v>86</v>
      </c>
      <c r="AV263" s="12" t="s">
        <v>86</v>
      </c>
      <c r="AW263" s="12" t="s">
        <v>33</v>
      </c>
      <c r="AX263" s="12" t="s">
        <v>79</v>
      </c>
      <c r="AY263" s="212" t="s">
        <v>182</v>
      </c>
    </row>
    <row r="264" spans="2:51" s="13" customFormat="1" ht="11.25">
      <c r="B264" s="213"/>
      <c r="C264" s="214"/>
      <c r="D264" s="198" t="s">
        <v>191</v>
      </c>
      <c r="E264" s="215" t="s">
        <v>1</v>
      </c>
      <c r="F264" s="216" t="s">
        <v>1111</v>
      </c>
      <c r="G264" s="214"/>
      <c r="H264" s="217">
        <v>7.702</v>
      </c>
      <c r="I264" s="218"/>
      <c r="J264" s="214"/>
      <c r="K264" s="214"/>
      <c r="L264" s="219"/>
      <c r="M264" s="220"/>
      <c r="N264" s="221"/>
      <c r="O264" s="221"/>
      <c r="P264" s="221"/>
      <c r="Q264" s="221"/>
      <c r="R264" s="221"/>
      <c r="S264" s="221"/>
      <c r="T264" s="222"/>
      <c r="AT264" s="223" t="s">
        <v>191</v>
      </c>
      <c r="AU264" s="223" t="s">
        <v>86</v>
      </c>
      <c r="AV264" s="13" t="s">
        <v>88</v>
      </c>
      <c r="AW264" s="13" t="s">
        <v>33</v>
      </c>
      <c r="AX264" s="13" t="s">
        <v>79</v>
      </c>
      <c r="AY264" s="223" t="s">
        <v>182</v>
      </c>
    </row>
    <row r="265" spans="2:51" s="12" customFormat="1" ht="11.25">
      <c r="B265" s="203"/>
      <c r="C265" s="204"/>
      <c r="D265" s="198" t="s">
        <v>191</v>
      </c>
      <c r="E265" s="205" t="s">
        <v>1</v>
      </c>
      <c r="F265" s="206" t="s">
        <v>1068</v>
      </c>
      <c r="G265" s="204"/>
      <c r="H265" s="205" t="s">
        <v>1</v>
      </c>
      <c r="I265" s="207"/>
      <c r="J265" s="204"/>
      <c r="K265" s="204"/>
      <c r="L265" s="208"/>
      <c r="M265" s="209"/>
      <c r="N265" s="210"/>
      <c r="O265" s="210"/>
      <c r="P265" s="210"/>
      <c r="Q265" s="210"/>
      <c r="R265" s="210"/>
      <c r="S265" s="210"/>
      <c r="T265" s="211"/>
      <c r="AT265" s="212" t="s">
        <v>191</v>
      </c>
      <c r="AU265" s="212" t="s">
        <v>86</v>
      </c>
      <c r="AV265" s="12" t="s">
        <v>86</v>
      </c>
      <c r="AW265" s="12" t="s">
        <v>33</v>
      </c>
      <c r="AX265" s="12" t="s">
        <v>79</v>
      </c>
      <c r="AY265" s="212" t="s">
        <v>182</v>
      </c>
    </row>
    <row r="266" spans="2:51" s="13" customFormat="1" ht="11.25">
      <c r="B266" s="213"/>
      <c r="C266" s="214"/>
      <c r="D266" s="198" t="s">
        <v>191</v>
      </c>
      <c r="E266" s="215" t="s">
        <v>1</v>
      </c>
      <c r="F266" s="216" t="s">
        <v>1112</v>
      </c>
      <c r="G266" s="214"/>
      <c r="H266" s="217">
        <v>9.0640000000000001</v>
      </c>
      <c r="I266" s="218"/>
      <c r="J266" s="214"/>
      <c r="K266" s="214"/>
      <c r="L266" s="219"/>
      <c r="M266" s="220"/>
      <c r="N266" s="221"/>
      <c r="O266" s="221"/>
      <c r="P266" s="221"/>
      <c r="Q266" s="221"/>
      <c r="R266" s="221"/>
      <c r="S266" s="221"/>
      <c r="T266" s="222"/>
      <c r="AT266" s="223" t="s">
        <v>191</v>
      </c>
      <c r="AU266" s="223" t="s">
        <v>86</v>
      </c>
      <c r="AV266" s="13" t="s">
        <v>88</v>
      </c>
      <c r="AW266" s="13" t="s">
        <v>33</v>
      </c>
      <c r="AX266" s="13" t="s">
        <v>79</v>
      </c>
      <c r="AY266" s="223" t="s">
        <v>182</v>
      </c>
    </row>
    <row r="267" spans="2:51" s="12" customFormat="1" ht="11.25">
      <c r="B267" s="203"/>
      <c r="C267" s="204"/>
      <c r="D267" s="198" t="s">
        <v>191</v>
      </c>
      <c r="E267" s="205" t="s">
        <v>1</v>
      </c>
      <c r="F267" s="206" t="s">
        <v>1070</v>
      </c>
      <c r="G267" s="204"/>
      <c r="H267" s="205" t="s">
        <v>1</v>
      </c>
      <c r="I267" s="207"/>
      <c r="J267" s="204"/>
      <c r="K267" s="204"/>
      <c r="L267" s="208"/>
      <c r="M267" s="209"/>
      <c r="N267" s="210"/>
      <c r="O267" s="210"/>
      <c r="P267" s="210"/>
      <c r="Q267" s="210"/>
      <c r="R267" s="210"/>
      <c r="S267" s="210"/>
      <c r="T267" s="211"/>
      <c r="AT267" s="212" t="s">
        <v>191</v>
      </c>
      <c r="AU267" s="212" t="s">
        <v>86</v>
      </c>
      <c r="AV267" s="12" t="s">
        <v>86</v>
      </c>
      <c r="AW267" s="12" t="s">
        <v>33</v>
      </c>
      <c r="AX267" s="12" t="s">
        <v>79</v>
      </c>
      <c r="AY267" s="212" t="s">
        <v>182</v>
      </c>
    </row>
    <row r="268" spans="2:51" s="13" customFormat="1" ht="11.25">
      <c r="B268" s="213"/>
      <c r="C268" s="214"/>
      <c r="D268" s="198" t="s">
        <v>191</v>
      </c>
      <c r="E268" s="215" t="s">
        <v>1</v>
      </c>
      <c r="F268" s="216" t="s">
        <v>1113</v>
      </c>
      <c r="G268" s="214"/>
      <c r="H268" s="217">
        <v>9.1649999999999991</v>
      </c>
      <c r="I268" s="218"/>
      <c r="J268" s="214"/>
      <c r="K268" s="214"/>
      <c r="L268" s="219"/>
      <c r="M268" s="220"/>
      <c r="N268" s="221"/>
      <c r="O268" s="221"/>
      <c r="P268" s="221"/>
      <c r="Q268" s="221"/>
      <c r="R268" s="221"/>
      <c r="S268" s="221"/>
      <c r="T268" s="222"/>
      <c r="AT268" s="223" t="s">
        <v>191</v>
      </c>
      <c r="AU268" s="223" t="s">
        <v>86</v>
      </c>
      <c r="AV268" s="13" t="s">
        <v>88</v>
      </c>
      <c r="AW268" s="13" t="s">
        <v>33</v>
      </c>
      <c r="AX268" s="13" t="s">
        <v>79</v>
      </c>
      <c r="AY268" s="223" t="s">
        <v>182</v>
      </c>
    </row>
    <row r="269" spans="2:51" s="12" customFormat="1" ht="11.25">
      <c r="B269" s="203"/>
      <c r="C269" s="204"/>
      <c r="D269" s="198" t="s">
        <v>191</v>
      </c>
      <c r="E269" s="205" t="s">
        <v>1</v>
      </c>
      <c r="F269" s="206" t="s">
        <v>1072</v>
      </c>
      <c r="G269" s="204"/>
      <c r="H269" s="205" t="s">
        <v>1</v>
      </c>
      <c r="I269" s="207"/>
      <c r="J269" s="204"/>
      <c r="K269" s="204"/>
      <c r="L269" s="208"/>
      <c r="M269" s="209"/>
      <c r="N269" s="210"/>
      <c r="O269" s="210"/>
      <c r="P269" s="210"/>
      <c r="Q269" s="210"/>
      <c r="R269" s="210"/>
      <c r="S269" s="210"/>
      <c r="T269" s="211"/>
      <c r="AT269" s="212" t="s">
        <v>191</v>
      </c>
      <c r="AU269" s="212" t="s">
        <v>86</v>
      </c>
      <c r="AV269" s="12" t="s">
        <v>86</v>
      </c>
      <c r="AW269" s="12" t="s">
        <v>33</v>
      </c>
      <c r="AX269" s="12" t="s">
        <v>79</v>
      </c>
      <c r="AY269" s="212" t="s">
        <v>182</v>
      </c>
    </row>
    <row r="270" spans="2:51" s="13" customFormat="1" ht="11.25">
      <c r="B270" s="213"/>
      <c r="C270" s="214"/>
      <c r="D270" s="198" t="s">
        <v>191</v>
      </c>
      <c r="E270" s="215" t="s">
        <v>1</v>
      </c>
      <c r="F270" s="216" t="s">
        <v>1114</v>
      </c>
      <c r="G270" s="214"/>
      <c r="H270" s="217">
        <v>10.4</v>
      </c>
      <c r="I270" s="218"/>
      <c r="J270" s="214"/>
      <c r="K270" s="214"/>
      <c r="L270" s="219"/>
      <c r="M270" s="220"/>
      <c r="N270" s="221"/>
      <c r="O270" s="221"/>
      <c r="P270" s="221"/>
      <c r="Q270" s="221"/>
      <c r="R270" s="221"/>
      <c r="S270" s="221"/>
      <c r="T270" s="222"/>
      <c r="AT270" s="223" t="s">
        <v>191</v>
      </c>
      <c r="AU270" s="223" t="s">
        <v>86</v>
      </c>
      <c r="AV270" s="13" t="s">
        <v>88</v>
      </c>
      <c r="AW270" s="13" t="s">
        <v>33</v>
      </c>
      <c r="AX270" s="13" t="s">
        <v>79</v>
      </c>
      <c r="AY270" s="223" t="s">
        <v>182</v>
      </c>
    </row>
    <row r="271" spans="2:51" s="12" customFormat="1" ht="11.25">
      <c r="B271" s="203"/>
      <c r="C271" s="204"/>
      <c r="D271" s="198" t="s">
        <v>191</v>
      </c>
      <c r="E271" s="205" t="s">
        <v>1</v>
      </c>
      <c r="F271" s="206" t="s">
        <v>1074</v>
      </c>
      <c r="G271" s="204"/>
      <c r="H271" s="205" t="s">
        <v>1</v>
      </c>
      <c r="I271" s="207"/>
      <c r="J271" s="204"/>
      <c r="K271" s="204"/>
      <c r="L271" s="208"/>
      <c r="M271" s="209"/>
      <c r="N271" s="210"/>
      <c r="O271" s="210"/>
      <c r="P271" s="210"/>
      <c r="Q271" s="210"/>
      <c r="R271" s="210"/>
      <c r="S271" s="210"/>
      <c r="T271" s="211"/>
      <c r="AT271" s="212" t="s">
        <v>191</v>
      </c>
      <c r="AU271" s="212" t="s">
        <v>86</v>
      </c>
      <c r="AV271" s="12" t="s">
        <v>86</v>
      </c>
      <c r="AW271" s="12" t="s">
        <v>33</v>
      </c>
      <c r="AX271" s="12" t="s">
        <v>79</v>
      </c>
      <c r="AY271" s="212" t="s">
        <v>182</v>
      </c>
    </row>
    <row r="272" spans="2:51" s="13" customFormat="1" ht="11.25">
      <c r="B272" s="213"/>
      <c r="C272" s="214"/>
      <c r="D272" s="198" t="s">
        <v>191</v>
      </c>
      <c r="E272" s="215" t="s">
        <v>1</v>
      </c>
      <c r="F272" s="216" t="s">
        <v>1115</v>
      </c>
      <c r="G272" s="214"/>
      <c r="H272" s="217">
        <v>7.2469999999999999</v>
      </c>
      <c r="I272" s="218"/>
      <c r="J272" s="214"/>
      <c r="K272" s="214"/>
      <c r="L272" s="219"/>
      <c r="M272" s="220"/>
      <c r="N272" s="221"/>
      <c r="O272" s="221"/>
      <c r="P272" s="221"/>
      <c r="Q272" s="221"/>
      <c r="R272" s="221"/>
      <c r="S272" s="221"/>
      <c r="T272" s="222"/>
      <c r="AT272" s="223" t="s">
        <v>191</v>
      </c>
      <c r="AU272" s="223" t="s">
        <v>86</v>
      </c>
      <c r="AV272" s="13" t="s">
        <v>88</v>
      </c>
      <c r="AW272" s="13" t="s">
        <v>33</v>
      </c>
      <c r="AX272" s="13" t="s">
        <v>79</v>
      </c>
      <c r="AY272" s="223" t="s">
        <v>182</v>
      </c>
    </row>
    <row r="273" spans="1:65" s="12" customFormat="1" ht="11.25">
      <c r="B273" s="203"/>
      <c r="C273" s="204"/>
      <c r="D273" s="198" t="s">
        <v>191</v>
      </c>
      <c r="E273" s="205" t="s">
        <v>1</v>
      </c>
      <c r="F273" s="206" t="s">
        <v>1076</v>
      </c>
      <c r="G273" s="204"/>
      <c r="H273" s="205" t="s">
        <v>1</v>
      </c>
      <c r="I273" s="207"/>
      <c r="J273" s="204"/>
      <c r="K273" s="204"/>
      <c r="L273" s="208"/>
      <c r="M273" s="209"/>
      <c r="N273" s="210"/>
      <c r="O273" s="210"/>
      <c r="P273" s="210"/>
      <c r="Q273" s="210"/>
      <c r="R273" s="210"/>
      <c r="S273" s="210"/>
      <c r="T273" s="211"/>
      <c r="AT273" s="212" t="s">
        <v>191</v>
      </c>
      <c r="AU273" s="212" t="s">
        <v>86</v>
      </c>
      <c r="AV273" s="12" t="s">
        <v>86</v>
      </c>
      <c r="AW273" s="12" t="s">
        <v>33</v>
      </c>
      <c r="AX273" s="12" t="s">
        <v>79</v>
      </c>
      <c r="AY273" s="212" t="s">
        <v>182</v>
      </c>
    </row>
    <row r="274" spans="1:65" s="13" customFormat="1" ht="11.25">
      <c r="B274" s="213"/>
      <c r="C274" s="214"/>
      <c r="D274" s="198" t="s">
        <v>191</v>
      </c>
      <c r="E274" s="215" t="s">
        <v>1</v>
      </c>
      <c r="F274" s="216" t="s">
        <v>1116</v>
      </c>
      <c r="G274" s="214"/>
      <c r="H274" s="217">
        <v>13.430999999999999</v>
      </c>
      <c r="I274" s="218"/>
      <c r="J274" s="214"/>
      <c r="K274" s="214"/>
      <c r="L274" s="219"/>
      <c r="M274" s="220"/>
      <c r="N274" s="221"/>
      <c r="O274" s="221"/>
      <c r="P274" s="221"/>
      <c r="Q274" s="221"/>
      <c r="R274" s="221"/>
      <c r="S274" s="221"/>
      <c r="T274" s="222"/>
      <c r="AT274" s="223" t="s">
        <v>191</v>
      </c>
      <c r="AU274" s="223" t="s">
        <v>86</v>
      </c>
      <c r="AV274" s="13" t="s">
        <v>88</v>
      </c>
      <c r="AW274" s="13" t="s">
        <v>33</v>
      </c>
      <c r="AX274" s="13" t="s">
        <v>79</v>
      </c>
      <c r="AY274" s="223" t="s">
        <v>182</v>
      </c>
    </row>
    <row r="275" spans="1:65" s="12" customFormat="1" ht="11.25">
      <c r="B275" s="203"/>
      <c r="C275" s="204"/>
      <c r="D275" s="198" t="s">
        <v>191</v>
      </c>
      <c r="E275" s="205" t="s">
        <v>1</v>
      </c>
      <c r="F275" s="206" t="s">
        <v>1078</v>
      </c>
      <c r="G275" s="204"/>
      <c r="H275" s="205" t="s">
        <v>1</v>
      </c>
      <c r="I275" s="207"/>
      <c r="J275" s="204"/>
      <c r="K275" s="204"/>
      <c r="L275" s="208"/>
      <c r="M275" s="209"/>
      <c r="N275" s="210"/>
      <c r="O275" s="210"/>
      <c r="P275" s="210"/>
      <c r="Q275" s="210"/>
      <c r="R275" s="210"/>
      <c r="S275" s="210"/>
      <c r="T275" s="211"/>
      <c r="AT275" s="212" t="s">
        <v>191</v>
      </c>
      <c r="AU275" s="212" t="s">
        <v>86</v>
      </c>
      <c r="AV275" s="12" t="s">
        <v>86</v>
      </c>
      <c r="AW275" s="12" t="s">
        <v>33</v>
      </c>
      <c r="AX275" s="12" t="s">
        <v>79</v>
      </c>
      <c r="AY275" s="212" t="s">
        <v>182</v>
      </c>
    </row>
    <row r="276" spans="1:65" s="13" customFormat="1" ht="11.25">
      <c r="B276" s="213"/>
      <c r="C276" s="214"/>
      <c r="D276" s="198" t="s">
        <v>191</v>
      </c>
      <c r="E276" s="215" t="s">
        <v>1</v>
      </c>
      <c r="F276" s="216" t="s">
        <v>1117</v>
      </c>
      <c r="G276" s="214"/>
      <c r="H276" s="217">
        <v>13.487</v>
      </c>
      <c r="I276" s="218"/>
      <c r="J276" s="214"/>
      <c r="K276" s="214"/>
      <c r="L276" s="219"/>
      <c r="M276" s="220"/>
      <c r="N276" s="221"/>
      <c r="O276" s="221"/>
      <c r="P276" s="221"/>
      <c r="Q276" s="221"/>
      <c r="R276" s="221"/>
      <c r="S276" s="221"/>
      <c r="T276" s="222"/>
      <c r="AT276" s="223" t="s">
        <v>191</v>
      </c>
      <c r="AU276" s="223" t="s">
        <v>86</v>
      </c>
      <c r="AV276" s="13" t="s">
        <v>88</v>
      </c>
      <c r="AW276" s="13" t="s">
        <v>33</v>
      </c>
      <c r="AX276" s="13" t="s">
        <v>79</v>
      </c>
      <c r="AY276" s="223" t="s">
        <v>182</v>
      </c>
    </row>
    <row r="277" spans="1:65" s="12" customFormat="1" ht="11.25">
      <c r="B277" s="203"/>
      <c r="C277" s="204"/>
      <c r="D277" s="198" t="s">
        <v>191</v>
      </c>
      <c r="E277" s="205" t="s">
        <v>1</v>
      </c>
      <c r="F277" s="206" t="s">
        <v>1080</v>
      </c>
      <c r="G277" s="204"/>
      <c r="H277" s="205" t="s">
        <v>1</v>
      </c>
      <c r="I277" s="207"/>
      <c r="J277" s="204"/>
      <c r="K277" s="204"/>
      <c r="L277" s="208"/>
      <c r="M277" s="209"/>
      <c r="N277" s="210"/>
      <c r="O277" s="210"/>
      <c r="P277" s="210"/>
      <c r="Q277" s="210"/>
      <c r="R277" s="210"/>
      <c r="S277" s="210"/>
      <c r="T277" s="211"/>
      <c r="AT277" s="212" t="s">
        <v>191</v>
      </c>
      <c r="AU277" s="212" t="s">
        <v>86</v>
      </c>
      <c r="AV277" s="12" t="s">
        <v>86</v>
      </c>
      <c r="AW277" s="12" t="s">
        <v>33</v>
      </c>
      <c r="AX277" s="12" t="s">
        <v>79</v>
      </c>
      <c r="AY277" s="212" t="s">
        <v>182</v>
      </c>
    </row>
    <row r="278" spans="1:65" s="13" customFormat="1" ht="11.25">
      <c r="B278" s="213"/>
      <c r="C278" s="214"/>
      <c r="D278" s="198" t="s">
        <v>191</v>
      </c>
      <c r="E278" s="215" t="s">
        <v>1</v>
      </c>
      <c r="F278" s="216" t="s">
        <v>1118</v>
      </c>
      <c r="G278" s="214"/>
      <c r="H278" s="217">
        <v>11.766</v>
      </c>
      <c r="I278" s="218"/>
      <c r="J278" s="214"/>
      <c r="K278" s="214"/>
      <c r="L278" s="219"/>
      <c r="M278" s="220"/>
      <c r="N278" s="221"/>
      <c r="O278" s="221"/>
      <c r="P278" s="221"/>
      <c r="Q278" s="221"/>
      <c r="R278" s="221"/>
      <c r="S278" s="221"/>
      <c r="T278" s="222"/>
      <c r="AT278" s="223" t="s">
        <v>191</v>
      </c>
      <c r="AU278" s="223" t="s">
        <v>86</v>
      </c>
      <c r="AV278" s="13" t="s">
        <v>88</v>
      </c>
      <c r="AW278" s="13" t="s">
        <v>33</v>
      </c>
      <c r="AX278" s="13" t="s">
        <v>79</v>
      </c>
      <c r="AY278" s="223" t="s">
        <v>182</v>
      </c>
    </row>
    <row r="279" spans="1:65" s="12" customFormat="1" ht="11.25">
      <c r="B279" s="203"/>
      <c r="C279" s="204"/>
      <c r="D279" s="198" t="s">
        <v>191</v>
      </c>
      <c r="E279" s="205" t="s">
        <v>1</v>
      </c>
      <c r="F279" s="206" t="s">
        <v>1082</v>
      </c>
      <c r="G279" s="204"/>
      <c r="H279" s="205" t="s">
        <v>1</v>
      </c>
      <c r="I279" s="207"/>
      <c r="J279" s="204"/>
      <c r="K279" s="204"/>
      <c r="L279" s="208"/>
      <c r="M279" s="209"/>
      <c r="N279" s="210"/>
      <c r="O279" s="210"/>
      <c r="P279" s="210"/>
      <c r="Q279" s="210"/>
      <c r="R279" s="210"/>
      <c r="S279" s="210"/>
      <c r="T279" s="211"/>
      <c r="AT279" s="212" t="s">
        <v>191</v>
      </c>
      <c r="AU279" s="212" t="s">
        <v>86</v>
      </c>
      <c r="AV279" s="12" t="s">
        <v>86</v>
      </c>
      <c r="AW279" s="12" t="s">
        <v>33</v>
      </c>
      <c r="AX279" s="12" t="s">
        <v>79</v>
      </c>
      <c r="AY279" s="212" t="s">
        <v>182</v>
      </c>
    </row>
    <row r="280" spans="1:65" s="13" customFormat="1" ht="11.25">
      <c r="B280" s="213"/>
      <c r="C280" s="214"/>
      <c r="D280" s="198" t="s">
        <v>191</v>
      </c>
      <c r="E280" s="215" t="s">
        <v>1</v>
      </c>
      <c r="F280" s="216" t="s">
        <v>1119</v>
      </c>
      <c r="G280" s="214"/>
      <c r="H280" s="217">
        <v>11.654999999999999</v>
      </c>
      <c r="I280" s="218"/>
      <c r="J280" s="214"/>
      <c r="K280" s="214"/>
      <c r="L280" s="219"/>
      <c r="M280" s="220"/>
      <c r="N280" s="221"/>
      <c r="O280" s="221"/>
      <c r="P280" s="221"/>
      <c r="Q280" s="221"/>
      <c r="R280" s="221"/>
      <c r="S280" s="221"/>
      <c r="T280" s="222"/>
      <c r="AT280" s="223" t="s">
        <v>191</v>
      </c>
      <c r="AU280" s="223" t="s">
        <v>86</v>
      </c>
      <c r="AV280" s="13" t="s">
        <v>88</v>
      </c>
      <c r="AW280" s="13" t="s">
        <v>33</v>
      </c>
      <c r="AX280" s="13" t="s">
        <v>79</v>
      </c>
      <c r="AY280" s="223" t="s">
        <v>182</v>
      </c>
    </row>
    <row r="281" spans="1:65" s="14" customFormat="1" ht="11.25">
      <c r="B281" s="224"/>
      <c r="C281" s="225"/>
      <c r="D281" s="198" t="s">
        <v>191</v>
      </c>
      <c r="E281" s="226" t="s">
        <v>140</v>
      </c>
      <c r="F281" s="227" t="s">
        <v>298</v>
      </c>
      <c r="G281" s="225"/>
      <c r="H281" s="228">
        <v>426.26299999999992</v>
      </c>
      <c r="I281" s="229"/>
      <c r="J281" s="225"/>
      <c r="K281" s="225"/>
      <c r="L281" s="230"/>
      <c r="M281" s="231"/>
      <c r="N281" s="232"/>
      <c r="O281" s="232"/>
      <c r="P281" s="232"/>
      <c r="Q281" s="232"/>
      <c r="R281" s="232"/>
      <c r="S281" s="232"/>
      <c r="T281" s="233"/>
      <c r="AT281" s="234" t="s">
        <v>191</v>
      </c>
      <c r="AU281" s="234" t="s">
        <v>86</v>
      </c>
      <c r="AV281" s="14" t="s">
        <v>187</v>
      </c>
      <c r="AW281" s="14" t="s">
        <v>33</v>
      </c>
      <c r="AX281" s="14" t="s">
        <v>86</v>
      </c>
      <c r="AY281" s="234" t="s">
        <v>182</v>
      </c>
    </row>
    <row r="282" spans="1:65" s="2" customFormat="1" ht="37.9" customHeight="1">
      <c r="A282" s="34"/>
      <c r="B282" s="35"/>
      <c r="C282" s="185" t="s">
        <v>187</v>
      </c>
      <c r="D282" s="185" t="s">
        <v>183</v>
      </c>
      <c r="E282" s="186" t="s">
        <v>337</v>
      </c>
      <c r="F282" s="187" t="s">
        <v>338</v>
      </c>
      <c r="G282" s="188" t="s">
        <v>142</v>
      </c>
      <c r="H282" s="189">
        <v>426.26299999999998</v>
      </c>
      <c r="I282" s="190"/>
      <c r="J282" s="191">
        <f>ROUND(I282*H282,2)</f>
        <v>0</v>
      </c>
      <c r="K282" s="187" t="s">
        <v>186</v>
      </c>
      <c r="L282" s="39"/>
      <c r="M282" s="192" t="s">
        <v>1</v>
      </c>
      <c r="N282" s="193" t="s">
        <v>44</v>
      </c>
      <c r="O282" s="71"/>
      <c r="P282" s="194">
        <f>O282*H282</f>
        <v>0</v>
      </c>
      <c r="Q282" s="194">
        <v>0</v>
      </c>
      <c r="R282" s="194">
        <f>Q282*H282</f>
        <v>0</v>
      </c>
      <c r="S282" s="194">
        <v>0</v>
      </c>
      <c r="T282" s="195">
        <f>S282*H282</f>
        <v>0</v>
      </c>
      <c r="U282" s="34"/>
      <c r="V282" s="34"/>
      <c r="W282" s="34"/>
      <c r="X282" s="34"/>
      <c r="Y282" s="34"/>
      <c r="Z282" s="34"/>
      <c r="AA282" s="34"/>
      <c r="AB282" s="34"/>
      <c r="AC282" s="34"/>
      <c r="AD282" s="34"/>
      <c r="AE282" s="34"/>
      <c r="AR282" s="196" t="s">
        <v>187</v>
      </c>
      <c r="AT282" s="196" t="s">
        <v>183</v>
      </c>
      <c r="AU282" s="196" t="s">
        <v>86</v>
      </c>
      <c r="AY282" s="17" t="s">
        <v>182</v>
      </c>
      <c r="BE282" s="197">
        <f>IF(N282="základní",J282,0)</f>
        <v>0</v>
      </c>
      <c r="BF282" s="197">
        <f>IF(N282="snížená",J282,0)</f>
        <v>0</v>
      </c>
      <c r="BG282" s="197">
        <f>IF(N282="zákl. přenesená",J282,0)</f>
        <v>0</v>
      </c>
      <c r="BH282" s="197">
        <f>IF(N282="sníž. přenesená",J282,0)</f>
        <v>0</v>
      </c>
      <c r="BI282" s="197">
        <f>IF(N282="nulová",J282,0)</f>
        <v>0</v>
      </c>
      <c r="BJ282" s="17" t="s">
        <v>86</v>
      </c>
      <c r="BK282" s="197">
        <f>ROUND(I282*H282,2)</f>
        <v>0</v>
      </c>
      <c r="BL282" s="17" t="s">
        <v>187</v>
      </c>
      <c r="BM282" s="196" t="s">
        <v>1120</v>
      </c>
    </row>
    <row r="283" spans="1:65" s="13" customFormat="1" ht="11.25">
      <c r="B283" s="213"/>
      <c r="C283" s="214"/>
      <c r="D283" s="198" t="s">
        <v>191</v>
      </c>
      <c r="E283" s="215" t="s">
        <v>1</v>
      </c>
      <c r="F283" s="216" t="s">
        <v>140</v>
      </c>
      <c r="G283" s="214"/>
      <c r="H283" s="217">
        <v>426.26299999999998</v>
      </c>
      <c r="I283" s="218"/>
      <c r="J283" s="214"/>
      <c r="K283" s="214"/>
      <c r="L283" s="219"/>
      <c r="M283" s="220"/>
      <c r="N283" s="221"/>
      <c r="O283" s="221"/>
      <c r="P283" s="221"/>
      <c r="Q283" s="221"/>
      <c r="R283" s="221"/>
      <c r="S283" s="221"/>
      <c r="T283" s="222"/>
      <c r="AT283" s="223" t="s">
        <v>191</v>
      </c>
      <c r="AU283" s="223" t="s">
        <v>86</v>
      </c>
      <c r="AV283" s="13" t="s">
        <v>88</v>
      </c>
      <c r="AW283" s="13" t="s">
        <v>33</v>
      </c>
      <c r="AX283" s="13" t="s">
        <v>86</v>
      </c>
      <c r="AY283" s="223" t="s">
        <v>182</v>
      </c>
    </row>
    <row r="284" spans="1:65" s="2" customFormat="1" ht="62.65" customHeight="1">
      <c r="A284" s="34"/>
      <c r="B284" s="35"/>
      <c r="C284" s="185" t="s">
        <v>340</v>
      </c>
      <c r="D284" s="185" t="s">
        <v>183</v>
      </c>
      <c r="E284" s="186" t="s">
        <v>341</v>
      </c>
      <c r="F284" s="187" t="s">
        <v>342</v>
      </c>
      <c r="G284" s="188" t="s">
        <v>135</v>
      </c>
      <c r="H284" s="189">
        <v>41.88</v>
      </c>
      <c r="I284" s="190"/>
      <c r="J284" s="191">
        <f>ROUND(I284*H284,2)</f>
        <v>0</v>
      </c>
      <c r="K284" s="187" t="s">
        <v>186</v>
      </c>
      <c r="L284" s="39"/>
      <c r="M284" s="192" t="s">
        <v>1</v>
      </c>
      <c r="N284" s="193" t="s">
        <v>44</v>
      </c>
      <c r="O284" s="71"/>
      <c r="P284" s="194">
        <f>O284*H284</f>
        <v>0</v>
      </c>
      <c r="Q284" s="194">
        <v>0</v>
      </c>
      <c r="R284" s="194">
        <f>Q284*H284</f>
        <v>0</v>
      </c>
      <c r="S284" s="194">
        <v>0</v>
      </c>
      <c r="T284" s="195">
        <f>S284*H284</f>
        <v>0</v>
      </c>
      <c r="U284" s="34"/>
      <c r="V284" s="34"/>
      <c r="W284" s="34"/>
      <c r="X284" s="34"/>
      <c r="Y284" s="34"/>
      <c r="Z284" s="34"/>
      <c r="AA284" s="34"/>
      <c r="AB284" s="34"/>
      <c r="AC284" s="34"/>
      <c r="AD284" s="34"/>
      <c r="AE284" s="34"/>
      <c r="AR284" s="196" t="s">
        <v>187</v>
      </c>
      <c r="AT284" s="196" t="s">
        <v>183</v>
      </c>
      <c r="AU284" s="196" t="s">
        <v>86</v>
      </c>
      <c r="AY284" s="17" t="s">
        <v>182</v>
      </c>
      <c r="BE284" s="197">
        <f>IF(N284="základní",J284,0)</f>
        <v>0</v>
      </c>
      <c r="BF284" s="197">
        <f>IF(N284="snížená",J284,0)</f>
        <v>0</v>
      </c>
      <c r="BG284" s="197">
        <f>IF(N284="zákl. přenesená",J284,0)</f>
        <v>0</v>
      </c>
      <c r="BH284" s="197">
        <f>IF(N284="sníž. přenesená",J284,0)</f>
        <v>0</v>
      </c>
      <c r="BI284" s="197">
        <f>IF(N284="nulová",J284,0)</f>
        <v>0</v>
      </c>
      <c r="BJ284" s="17" t="s">
        <v>86</v>
      </c>
      <c r="BK284" s="197">
        <f>ROUND(I284*H284,2)</f>
        <v>0</v>
      </c>
      <c r="BL284" s="17" t="s">
        <v>187</v>
      </c>
      <c r="BM284" s="196" t="s">
        <v>1121</v>
      </c>
    </row>
    <row r="285" spans="1:65" s="2" customFormat="1" ht="68.25">
      <c r="A285" s="34"/>
      <c r="B285" s="35"/>
      <c r="C285" s="36"/>
      <c r="D285" s="198" t="s">
        <v>189</v>
      </c>
      <c r="E285" s="36"/>
      <c r="F285" s="199" t="s">
        <v>344</v>
      </c>
      <c r="G285" s="36"/>
      <c r="H285" s="36"/>
      <c r="I285" s="200"/>
      <c r="J285" s="36"/>
      <c r="K285" s="36"/>
      <c r="L285" s="39"/>
      <c r="M285" s="201"/>
      <c r="N285" s="202"/>
      <c r="O285" s="71"/>
      <c r="P285" s="71"/>
      <c r="Q285" s="71"/>
      <c r="R285" s="71"/>
      <c r="S285" s="71"/>
      <c r="T285" s="72"/>
      <c r="U285" s="34"/>
      <c r="V285" s="34"/>
      <c r="W285" s="34"/>
      <c r="X285" s="34"/>
      <c r="Y285" s="34"/>
      <c r="Z285" s="34"/>
      <c r="AA285" s="34"/>
      <c r="AB285" s="34"/>
      <c r="AC285" s="34"/>
      <c r="AD285" s="34"/>
      <c r="AE285" s="34"/>
      <c r="AT285" s="17" t="s">
        <v>189</v>
      </c>
      <c r="AU285" s="17" t="s">
        <v>86</v>
      </c>
    </row>
    <row r="286" spans="1:65" s="12" customFormat="1" ht="11.25">
      <c r="B286" s="203"/>
      <c r="C286" s="204"/>
      <c r="D286" s="198" t="s">
        <v>191</v>
      </c>
      <c r="E286" s="205" t="s">
        <v>1</v>
      </c>
      <c r="F286" s="206" t="s">
        <v>345</v>
      </c>
      <c r="G286" s="204"/>
      <c r="H286" s="205" t="s">
        <v>1</v>
      </c>
      <c r="I286" s="207"/>
      <c r="J286" s="204"/>
      <c r="K286" s="204"/>
      <c r="L286" s="208"/>
      <c r="M286" s="209"/>
      <c r="N286" s="210"/>
      <c r="O286" s="210"/>
      <c r="P286" s="210"/>
      <c r="Q286" s="210"/>
      <c r="R286" s="210"/>
      <c r="S286" s="210"/>
      <c r="T286" s="211"/>
      <c r="AT286" s="212" t="s">
        <v>191</v>
      </c>
      <c r="AU286" s="212" t="s">
        <v>86</v>
      </c>
      <c r="AV286" s="12" t="s">
        <v>86</v>
      </c>
      <c r="AW286" s="12" t="s">
        <v>33</v>
      </c>
      <c r="AX286" s="12" t="s">
        <v>79</v>
      </c>
      <c r="AY286" s="212" t="s">
        <v>182</v>
      </c>
    </row>
    <row r="287" spans="1:65" s="13" customFormat="1" ht="11.25">
      <c r="B287" s="213"/>
      <c r="C287" s="214"/>
      <c r="D287" s="198" t="s">
        <v>191</v>
      </c>
      <c r="E287" s="215" t="s">
        <v>1</v>
      </c>
      <c r="F287" s="216" t="s">
        <v>144</v>
      </c>
      <c r="G287" s="214"/>
      <c r="H287" s="217">
        <v>20.94</v>
      </c>
      <c r="I287" s="218"/>
      <c r="J287" s="214"/>
      <c r="K287" s="214"/>
      <c r="L287" s="219"/>
      <c r="M287" s="220"/>
      <c r="N287" s="221"/>
      <c r="O287" s="221"/>
      <c r="P287" s="221"/>
      <c r="Q287" s="221"/>
      <c r="R287" s="221"/>
      <c r="S287" s="221"/>
      <c r="T287" s="222"/>
      <c r="AT287" s="223" t="s">
        <v>191</v>
      </c>
      <c r="AU287" s="223" t="s">
        <v>86</v>
      </c>
      <c r="AV287" s="13" t="s">
        <v>88</v>
      </c>
      <c r="AW287" s="13" t="s">
        <v>33</v>
      </c>
      <c r="AX287" s="13" t="s">
        <v>79</v>
      </c>
      <c r="AY287" s="223" t="s">
        <v>182</v>
      </c>
    </row>
    <row r="288" spans="1:65" s="13" customFormat="1" ht="11.25">
      <c r="B288" s="213"/>
      <c r="C288" s="214"/>
      <c r="D288" s="198" t="s">
        <v>191</v>
      </c>
      <c r="E288" s="215" t="s">
        <v>1</v>
      </c>
      <c r="F288" s="216" t="s">
        <v>147</v>
      </c>
      <c r="G288" s="214"/>
      <c r="H288" s="217">
        <v>20.94</v>
      </c>
      <c r="I288" s="218"/>
      <c r="J288" s="214"/>
      <c r="K288" s="214"/>
      <c r="L288" s="219"/>
      <c r="M288" s="220"/>
      <c r="N288" s="221"/>
      <c r="O288" s="221"/>
      <c r="P288" s="221"/>
      <c r="Q288" s="221"/>
      <c r="R288" s="221"/>
      <c r="S288" s="221"/>
      <c r="T288" s="222"/>
      <c r="AT288" s="223" t="s">
        <v>191</v>
      </c>
      <c r="AU288" s="223" t="s">
        <v>86</v>
      </c>
      <c r="AV288" s="13" t="s">
        <v>88</v>
      </c>
      <c r="AW288" s="13" t="s">
        <v>33</v>
      </c>
      <c r="AX288" s="13" t="s">
        <v>79</v>
      </c>
      <c r="AY288" s="223" t="s">
        <v>182</v>
      </c>
    </row>
    <row r="289" spans="1:65" s="14" customFormat="1" ht="11.25">
      <c r="B289" s="224"/>
      <c r="C289" s="225"/>
      <c r="D289" s="198" t="s">
        <v>191</v>
      </c>
      <c r="E289" s="226" t="s">
        <v>1</v>
      </c>
      <c r="F289" s="227" t="s">
        <v>298</v>
      </c>
      <c r="G289" s="225"/>
      <c r="H289" s="228">
        <v>41.88</v>
      </c>
      <c r="I289" s="229"/>
      <c r="J289" s="225"/>
      <c r="K289" s="225"/>
      <c r="L289" s="230"/>
      <c r="M289" s="231"/>
      <c r="N289" s="232"/>
      <c r="O289" s="232"/>
      <c r="P289" s="232"/>
      <c r="Q289" s="232"/>
      <c r="R289" s="232"/>
      <c r="S289" s="232"/>
      <c r="T289" s="233"/>
      <c r="AT289" s="234" t="s">
        <v>191</v>
      </c>
      <c r="AU289" s="234" t="s">
        <v>86</v>
      </c>
      <c r="AV289" s="14" t="s">
        <v>187</v>
      </c>
      <c r="AW289" s="14" t="s">
        <v>33</v>
      </c>
      <c r="AX289" s="14" t="s">
        <v>86</v>
      </c>
      <c r="AY289" s="234" t="s">
        <v>182</v>
      </c>
    </row>
    <row r="290" spans="1:65" s="2" customFormat="1" ht="62.65" customHeight="1">
      <c r="A290" s="34"/>
      <c r="B290" s="35"/>
      <c r="C290" s="185" t="s">
        <v>346</v>
      </c>
      <c r="D290" s="185" t="s">
        <v>183</v>
      </c>
      <c r="E290" s="186" t="s">
        <v>347</v>
      </c>
      <c r="F290" s="187" t="s">
        <v>348</v>
      </c>
      <c r="G290" s="188" t="s">
        <v>135</v>
      </c>
      <c r="H290" s="189">
        <v>209</v>
      </c>
      <c r="I290" s="190"/>
      <c r="J290" s="191">
        <f>ROUND(I290*H290,2)</f>
        <v>0</v>
      </c>
      <c r="K290" s="187" t="s">
        <v>186</v>
      </c>
      <c r="L290" s="39"/>
      <c r="M290" s="192" t="s">
        <v>1</v>
      </c>
      <c r="N290" s="193" t="s">
        <v>44</v>
      </c>
      <c r="O290" s="71"/>
      <c r="P290" s="194">
        <f>O290*H290</f>
        <v>0</v>
      </c>
      <c r="Q290" s="194">
        <v>0</v>
      </c>
      <c r="R290" s="194">
        <f>Q290*H290</f>
        <v>0</v>
      </c>
      <c r="S290" s="194">
        <v>0</v>
      </c>
      <c r="T290" s="195">
        <f>S290*H290</f>
        <v>0</v>
      </c>
      <c r="U290" s="34"/>
      <c r="V290" s="34"/>
      <c r="W290" s="34"/>
      <c r="X290" s="34"/>
      <c r="Y290" s="34"/>
      <c r="Z290" s="34"/>
      <c r="AA290" s="34"/>
      <c r="AB290" s="34"/>
      <c r="AC290" s="34"/>
      <c r="AD290" s="34"/>
      <c r="AE290" s="34"/>
      <c r="AR290" s="196" t="s">
        <v>187</v>
      </c>
      <c r="AT290" s="196" t="s">
        <v>183</v>
      </c>
      <c r="AU290" s="196" t="s">
        <v>86</v>
      </c>
      <c r="AY290" s="17" t="s">
        <v>182</v>
      </c>
      <c r="BE290" s="197">
        <f>IF(N290="základní",J290,0)</f>
        <v>0</v>
      </c>
      <c r="BF290" s="197">
        <f>IF(N290="snížená",J290,0)</f>
        <v>0</v>
      </c>
      <c r="BG290" s="197">
        <f>IF(N290="zákl. přenesená",J290,0)</f>
        <v>0</v>
      </c>
      <c r="BH290" s="197">
        <f>IF(N290="sníž. přenesená",J290,0)</f>
        <v>0</v>
      </c>
      <c r="BI290" s="197">
        <f>IF(N290="nulová",J290,0)</f>
        <v>0</v>
      </c>
      <c r="BJ290" s="17" t="s">
        <v>86</v>
      </c>
      <c r="BK290" s="197">
        <f>ROUND(I290*H290,2)</f>
        <v>0</v>
      </c>
      <c r="BL290" s="17" t="s">
        <v>187</v>
      </c>
      <c r="BM290" s="196" t="s">
        <v>1122</v>
      </c>
    </row>
    <row r="291" spans="1:65" s="2" customFormat="1" ht="68.25">
      <c r="A291" s="34"/>
      <c r="B291" s="35"/>
      <c r="C291" s="36"/>
      <c r="D291" s="198" t="s">
        <v>189</v>
      </c>
      <c r="E291" s="36"/>
      <c r="F291" s="199" t="s">
        <v>344</v>
      </c>
      <c r="G291" s="36"/>
      <c r="H291" s="36"/>
      <c r="I291" s="200"/>
      <c r="J291" s="36"/>
      <c r="K291" s="36"/>
      <c r="L291" s="39"/>
      <c r="M291" s="201"/>
      <c r="N291" s="202"/>
      <c r="O291" s="71"/>
      <c r="P291" s="71"/>
      <c r="Q291" s="71"/>
      <c r="R291" s="71"/>
      <c r="S291" s="71"/>
      <c r="T291" s="72"/>
      <c r="U291" s="34"/>
      <c r="V291" s="34"/>
      <c r="W291" s="34"/>
      <c r="X291" s="34"/>
      <c r="Y291" s="34"/>
      <c r="Z291" s="34"/>
      <c r="AA291" s="34"/>
      <c r="AB291" s="34"/>
      <c r="AC291" s="34"/>
      <c r="AD291" s="34"/>
      <c r="AE291" s="34"/>
      <c r="AT291" s="17" t="s">
        <v>189</v>
      </c>
      <c r="AU291" s="17" t="s">
        <v>86</v>
      </c>
    </row>
    <row r="292" spans="1:65" s="13" customFormat="1" ht="11.25">
      <c r="B292" s="213"/>
      <c r="C292" s="214"/>
      <c r="D292" s="198" t="s">
        <v>191</v>
      </c>
      <c r="E292" s="214"/>
      <c r="F292" s="216" t="s">
        <v>1123</v>
      </c>
      <c r="G292" s="214"/>
      <c r="H292" s="217">
        <v>209</v>
      </c>
      <c r="I292" s="218"/>
      <c r="J292" s="214"/>
      <c r="K292" s="214"/>
      <c r="L292" s="219"/>
      <c r="M292" s="220"/>
      <c r="N292" s="221"/>
      <c r="O292" s="221"/>
      <c r="P292" s="221"/>
      <c r="Q292" s="221"/>
      <c r="R292" s="221"/>
      <c r="S292" s="221"/>
      <c r="T292" s="222"/>
      <c r="AT292" s="223" t="s">
        <v>191</v>
      </c>
      <c r="AU292" s="223" t="s">
        <v>86</v>
      </c>
      <c r="AV292" s="13" t="s">
        <v>88</v>
      </c>
      <c r="AW292" s="13" t="s">
        <v>4</v>
      </c>
      <c r="AX292" s="13" t="s">
        <v>86</v>
      </c>
      <c r="AY292" s="223" t="s">
        <v>182</v>
      </c>
    </row>
    <row r="293" spans="1:65" s="2" customFormat="1" ht="37.9" customHeight="1">
      <c r="A293" s="34"/>
      <c r="B293" s="35"/>
      <c r="C293" s="185" t="s">
        <v>351</v>
      </c>
      <c r="D293" s="185" t="s">
        <v>183</v>
      </c>
      <c r="E293" s="186" t="s">
        <v>352</v>
      </c>
      <c r="F293" s="187" t="s">
        <v>353</v>
      </c>
      <c r="G293" s="188" t="s">
        <v>135</v>
      </c>
      <c r="H293" s="189">
        <v>41.88</v>
      </c>
      <c r="I293" s="190"/>
      <c r="J293" s="191">
        <f>ROUND(I293*H293,2)</f>
        <v>0</v>
      </c>
      <c r="K293" s="187" t="s">
        <v>186</v>
      </c>
      <c r="L293" s="39"/>
      <c r="M293" s="192" t="s">
        <v>1</v>
      </c>
      <c r="N293" s="193" t="s">
        <v>44</v>
      </c>
      <c r="O293" s="71"/>
      <c r="P293" s="194">
        <f>O293*H293</f>
        <v>0</v>
      </c>
      <c r="Q293" s="194">
        <v>0</v>
      </c>
      <c r="R293" s="194">
        <f>Q293*H293</f>
        <v>0</v>
      </c>
      <c r="S293" s="194">
        <v>0</v>
      </c>
      <c r="T293" s="195">
        <f>S293*H293</f>
        <v>0</v>
      </c>
      <c r="U293" s="34"/>
      <c r="V293" s="34"/>
      <c r="W293" s="34"/>
      <c r="X293" s="34"/>
      <c r="Y293" s="34"/>
      <c r="Z293" s="34"/>
      <c r="AA293" s="34"/>
      <c r="AB293" s="34"/>
      <c r="AC293" s="34"/>
      <c r="AD293" s="34"/>
      <c r="AE293" s="34"/>
      <c r="AR293" s="196" t="s">
        <v>187</v>
      </c>
      <c r="AT293" s="196" t="s">
        <v>183</v>
      </c>
      <c r="AU293" s="196" t="s">
        <v>86</v>
      </c>
      <c r="AY293" s="17" t="s">
        <v>182</v>
      </c>
      <c r="BE293" s="197">
        <f>IF(N293="základní",J293,0)</f>
        <v>0</v>
      </c>
      <c r="BF293" s="197">
        <f>IF(N293="snížená",J293,0)</f>
        <v>0</v>
      </c>
      <c r="BG293" s="197">
        <f>IF(N293="zákl. přenesená",J293,0)</f>
        <v>0</v>
      </c>
      <c r="BH293" s="197">
        <f>IF(N293="sníž. přenesená",J293,0)</f>
        <v>0</v>
      </c>
      <c r="BI293" s="197">
        <f>IF(N293="nulová",J293,0)</f>
        <v>0</v>
      </c>
      <c r="BJ293" s="17" t="s">
        <v>86</v>
      </c>
      <c r="BK293" s="197">
        <f>ROUND(I293*H293,2)</f>
        <v>0</v>
      </c>
      <c r="BL293" s="17" t="s">
        <v>187</v>
      </c>
      <c r="BM293" s="196" t="s">
        <v>1124</v>
      </c>
    </row>
    <row r="294" spans="1:65" s="2" customFormat="1" ht="19.5">
      <c r="A294" s="34"/>
      <c r="B294" s="35"/>
      <c r="C294" s="36"/>
      <c r="D294" s="198" t="s">
        <v>189</v>
      </c>
      <c r="E294" s="36"/>
      <c r="F294" s="199" t="s">
        <v>355</v>
      </c>
      <c r="G294" s="36"/>
      <c r="H294" s="36"/>
      <c r="I294" s="200"/>
      <c r="J294" s="36"/>
      <c r="K294" s="36"/>
      <c r="L294" s="39"/>
      <c r="M294" s="201"/>
      <c r="N294" s="202"/>
      <c r="O294" s="71"/>
      <c r="P294" s="71"/>
      <c r="Q294" s="71"/>
      <c r="R294" s="71"/>
      <c r="S294" s="71"/>
      <c r="T294" s="72"/>
      <c r="U294" s="34"/>
      <c r="V294" s="34"/>
      <c r="W294" s="34"/>
      <c r="X294" s="34"/>
      <c r="Y294" s="34"/>
      <c r="Z294" s="34"/>
      <c r="AA294" s="34"/>
      <c r="AB294" s="34"/>
      <c r="AC294" s="34"/>
      <c r="AD294" s="34"/>
      <c r="AE294" s="34"/>
      <c r="AT294" s="17" t="s">
        <v>189</v>
      </c>
      <c r="AU294" s="17" t="s">
        <v>86</v>
      </c>
    </row>
    <row r="295" spans="1:65" s="12" customFormat="1" ht="11.25">
      <c r="B295" s="203"/>
      <c r="C295" s="204"/>
      <c r="D295" s="198" t="s">
        <v>191</v>
      </c>
      <c r="E295" s="205" t="s">
        <v>1</v>
      </c>
      <c r="F295" s="206" t="s">
        <v>345</v>
      </c>
      <c r="G295" s="204"/>
      <c r="H295" s="205" t="s">
        <v>1</v>
      </c>
      <c r="I295" s="207"/>
      <c r="J295" s="204"/>
      <c r="K295" s="204"/>
      <c r="L295" s="208"/>
      <c r="M295" s="209"/>
      <c r="N295" s="210"/>
      <c r="O295" s="210"/>
      <c r="P295" s="210"/>
      <c r="Q295" s="210"/>
      <c r="R295" s="210"/>
      <c r="S295" s="210"/>
      <c r="T295" s="211"/>
      <c r="AT295" s="212" t="s">
        <v>191</v>
      </c>
      <c r="AU295" s="212" t="s">
        <v>86</v>
      </c>
      <c r="AV295" s="12" t="s">
        <v>86</v>
      </c>
      <c r="AW295" s="12" t="s">
        <v>33</v>
      </c>
      <c r="AX295" s="12" t="s">
        <v>79</v>
      </c>
      <c r="AY295" s="212" t="s">
        <v>182</v>
      </c>
    </row>
    <row r="296" spans="1:65" s="13" customFormat="1" ht="11.25">
      <c r="B296" s="213"/>
      <c r="C296" s="214"/>
      <c r="D296" s="198" t="s">
        <v>191</v>
      </c>
      <c r="E296" s="215" t="s">
        <v>1</v>
      </c>
      <c r="F296" s="216" t="s">
        <v>144</v>
      </c>
      <c r="G296" s="214"/>
      <c r="H296" s="217">
        <v>20.94</v>
      </c>
      <c r="I296" s="218"/>
      <c r="J296" s="214"/>
      <c r="K296" s="214"/>
      <c r="L296" s="219"/>
      <c r="M296" s="220"/>
      <c r="N296" s="221"/>
      <c r="O296" s="221"/>
      <c r="P296" s="221"/>
      <c r="Q296" s="221"/>
      <c r="R296" s="221"/>
      <c r="S296" s="221"/>
      <c r="T296" s="222"/>
      <c r="AT296" s="223" t="s">
        <v>191</v>
      </c>
      <c r="AU296" s="223" t="s">
        <v>86</v>
      </c>
      <c r="AV296" s="13" t="s">
        <v>88</v>
      </c>
      <c r="AW296" s="13" t="s">
        <v>33</v>
      </c>
      <c r="AX296" s="13" t="s">
        <v>79</v>
      </c>
      <c r="AY296" s="223" t="s">
        <v>182</v>
      </c>
    </row>
    <row r="297" spans="1:65" s="13" customFormat="1" ht="11.25">
      <c r="B297" s="213"/>
      <c r="C297" s="214"/>
      <c r="D297" s="198" t="s">
        <v>191</v>
      </c>
      <c r="E297" s="215" t="s">
        <v>1</v>
      </c>
      <c r="F297" s="216" t="s">
        <v>147</v>
      </c>
      <c r="G297" s="214"/>
      <c r="H297" s="217">
        <v>20.94</v>
      </c>
      <c r="I297" s="218"/>
      <c r="J297" s="214"/>
      <c r="K297" s="214"/>
      <c r="L297" s="219"/>
      <c r="M297" s="220"/>
      <c r="N297" s="221"/>
      <c r="O297" s="221"/>
      <c r="P297" s="221"/>
      <c r="Q297" s="221"/>
      <c r="R297" s="221"/>
      <c r="S297" s="221"/>
      <c r="T297" s="222"/>
      <c r="AT297" s="223" t="s">
        <v>191</v>
      </c>
      <c r="AU297" s="223" t="s">
        <v>86</v>
      </c>
      <c r="AV297" s="13" t="s">
        <v>88</v>
      </c>
      <c r="AW297" s="13" t="s">
        <v>33</v>
      </c>
      <c r="AX297" s="13" t="s">
        <v>79</v>
      </c>
      <c r="AY297" s="223" t="s">
        <v>182</v>
      </c>
    </row>
    <row r="298" spans="1:65" s="14" customFormat="1" ht="11.25">
      <c r="B298" s="224"/>
      <c r="C298" s="225"/>
      <c r="D298" s="198" t="s">
        <v>191</v>
      </c>
      <c r="E298" s="226" t="s">
        <v>1</v>
      </c>
      <c r="F298" s="227" t="s">
        <v>298</v>
      </c>
      <c r="G298" s="225"/>
      <c r="H298" s="228">
        <v>41.88</v>
      </c>
      <c r="I298" s="229"/>
      <c r="J298" s="225"/>
      <c r="K298" s="225"/>
      <c r="L298" s="230"/>
      <c r="M298" s="231"/>
      <c r="N298" s="232"/>
      <c r="O298" s="232"/>
      <c r="P298" s="232"/>
      <c r="Q298" s="232"/>
      <c r="R298" s="232"/>
      <c r="S298" s="232"/>
      <c r="T298" s="233"/>
      <c r="AT298" s="234" t="s">
        <v>191</v>
      </c>
      <c r="AU298" s="234" t="s">
        <v>86</v>
      </c>
      <c r="AV298" s="14" t="s">
        <v>187</v>
      </c>
      <c r="AW298" s="14" t="s">
        <v>33</v>
      </c>
      <c r="AX298" s="14" t="s">
        <v>86</v>
      </c>
      <c r="AY298" s="234" t="s">
        <v>182</v>
      </c>
    </row>
    <row r="299" spans="1:65" s="2" customFormat="1" ht="37.9" customHeight="1">
      <c r="A299" s="34"/>
      <c r="B299" s="35"/>
      <c r="C299" s="185" t="s">
        <v>356</v>
      </c>
      <c r="D299" s="185" t="s">
        <v>183</v>
      </c>
      <c r="E299" s="186" t="s">
        <v>357</v>
      </c>
      <c r="F299" s="187" t="s">
        <v>358</v>
      </c>
      <c r="G299" s="188" t="s">
        <v>359</v>
      </c>
      <c r="H299" s="189">
        <v>75.239999999999995</v>
      </c>
      <c r="I299" s="190"/>
      <c r="J299" s="191">
        <f>ROUND(I299*H299,2)</f>
        <v>0</v>
      </c>
      <c r="K299" s="187" t="s">
        <v>186</v>
      </c>
      <c r="L299" s="39"/>
      <c r="M299" s="192" t="s">
        <v>1</v>
      </c>
      <c r="N299" s="193" t="s">
        <v>44</v>
      </c>
      <c r="O299" s="71"/>
      <c r="P299" s="194">
        <f>O299*H299</f>
        <v>0</v>
      </c>
      <c r="Q299" s="194">
        <v>0</v>
      </c>
      <c r="R299" s="194">
        <f>Q299*H299</f>
        <v>0</v>
      </c>
      <c r="S299" s="194">
        <v>0</v>
      </c>
      <c r="T299" s="195">
        <f>S299*H299</f>
        <v>0</v>
      </c>
      <c r="U299" s="34"/>
      <c r="V299" s="34"/>
      <c r="W299" s="34"/>
      <c r="X299" s="34"/>
      <c r="Y299" s="34"/>
      <c r="Z299" s="34"/>
      <c r="AA299" s="34"/>
      <c r="AB299" s="34"/>
      <c r="AC299" s="34"/>
      <c r="AD299" s="34"/>
      <c r="AE299" s="34"/>
      <c r="AR299" s="196" t="s">
        <v>187</v>
      </c>
      <c r="AT299" s="196" t="s">
        <v>183</v>
      </c>
      <c r="AU299" s="196" t="s">
        <v>86</v>
      </c>
      <c r="AY299" s="17" t="s">
        <v>182</v>
      </c>
      <c r="BE299" s="197">
        <f>IF(N299="základní",J299,0)</f>
        <v>0</v>
      </c>
      <c r="BF299" s="197">
        <f>IF(N299="snížená",J299,0)</f>
        <v>0</v>
      </c>
      <c r="BG299" s="197">
        <f>IF(N299="zákl. přenesená",J299,0)</f>
        <v>0</v>
      </c>
      <c r="BH299" s="197">
        <f>IF(N299="sníž. přenesená",J299,0)</f>
        <v>0</v>
      </c>
      <c r="BI299" s="197">
        <f>IF(N299="nulová",J299,0)</f>
        <v>0</v>
      </c>
      <c r="BJ299" s="17" t="s">
        <v>86</v>
      </c>
      <c r="BK299" s="197">
        <f>ROUND(I299*H299,2)</f>
        <v>0</v>
      </c>
      <c r="BL299" s="17" t="s">
        <v>187</v>
      </c>
      <c r="BM299" s="196" t="s">
        <v>1125</v>
      </c>
    </row>
    <row r="300" spans="1:65" s="2" customFormat="1" ht="39">
      <c r="A300" s="34"/>
      <c r="B300" s="35"/>
      <c r="C300" s="36"/>
      <c r="D300" s="198" t="s">
        <v>189</v>
      </c>
      <c r="E300" s="36"/>
      <c r="F300" s="199" t="s">
        <v>361</v>
      </c>
      <c r="G300" s="36"/>
      <c r="H300" s="36"/>
      <c r="I300" s="200"/>
      <c r="J300" s="36"/>
      <c r="K300" s="36"/>
      <c r="L300" s="39"/>
      <c r="M300" s="201"/>
      <c r="N300" s="202"/>
      <c r="O300" s="71"/>
      <c r="P300" s="71"/>
      <c r="Q300" s="71"/>
      <c r="R300" s="71"/>
      <c r="S300" s="71"/>
      <c r="T300" s="72"/>
      <c r="U300" s="34"/>
      <c r="V300" s="34"/>
      <c r="W300" s="34"/>
      <c r="X300" s="34"/>
      <c r="Y300" s="34"/>
      <c r="Z300" s="34"/>
      <c r="AA300" s="34"/>
      <c r="AB300" s="34"/>
      <c r="AC300" s="34"/>
      <c r="AD300" s="34"/>
      <c r="AE300" s="34"/>
      <c r="AT300" s="17" t="s">
        <v>189</v>
      </c>
      <c r="AU300" s="17" t="s">
        <v>86</v>
      </c>
    </row>
    <row r="301" spans="1:65" s="13" customFormat="1" ht="11.25">
      <c r="B301" s="213"/>
      <c r="C301" s="214"/>
      <c r="D301" s="198" t="s">
        <v>191</v>
      </c>
      <c r="E301" s="214"/>
      <c r="F301" s="216" t="s">
        <v>1126</v>
      </c>
      <c r="G301" s="214"/>
      <c r="H301" s="217">
        <v>75.239999999999995</v>
      </c>
      <c r="I301" s="218"/>
      <c r="J301" s="214"/>
      <c r="K301" s="214"/>
      <c r="L301" s="219"/>
      <c r="M301" s="220"/>
      <c r="N301" s="221"/>
      <c r="O301" s="221"/>
      <c r="P301" s="221"/>
      <c r="Q301" s="221"/>
      <c r="R301" s="221"/>
      <c r="S301" s="221"/>
      <c r="T301" s="222"/>
      <c r="AT301" s="223" t="s">
        <v>191</v>
      </c>
      <c r="AU301" s="223" t="s">
        <v>86</v>
      </c>
      <c r="AV301" s="13" t="s">
        <v>88</v>
      </c>
      <c r="AW301" s="13" t="s">
        <v>4</v>
      </c>
      <c r="AX301" s="13" t="s">
        <v>86</v>
      </c>
      <c r="AY301" s="223" t="s">
        <v>182</v>
      </c>
    </row>
    <row r="302" spans="1:65" s="2" customFormat="1" ht="37.9" customHeight="1">
      <c r="A302" s="34"/>
      <c r="B302" s="35"/>
      <c r="C302" s="185" t="s">
        <v>363</v>
      </c>
      <c r="D302" s="185" t="s">
        <v>183</v>
      </c>
      <c r="E302" s="186" t="s">
        <v>364</v>
      </c>
      <c r="F302" s="187" t="s">
        <v>365</v>
      </c>
      <c r="G302" s="188" t="s">
        <v>135</v>
      </c>
      <c r="H302" s="189">
        <v>41.88</v>
      </c>
      <c r="I302" s="190"/>
      <c r="J302" s="191">
        <f>ROUND(I302*H302,2)</f>
        <v>0</v>
      </c>
      <c r="K302" s="187" t="s">
        <v>186</v>
      </c>
      <c r="L302" s="39"/>
      <c r="M302" s="192" t="s">
        <v>1</v>
      </c>
      <c r="N302" s="193" t="s">
        <v>44</v>
      </c>
      <c r="O302" s="71"/>
      <c r="P302" s="194">
        <f>O302*H302</f>
        <v>0</v>
      </c>
      <c r="Q302" s="194">
        <v>0</v>
      </c>
      <c r="R302" s="194">
        <f>Q302*H302</f>
        <v>0</v>
      </c>
      <c r="S302" s="194">
        <v>0</v>
      </c>
      <c r="T302" s="195">
        <f>S302*H302</f>
        <v>0</v>
      </c>
      <c r="U302" s="34"/>
      <c r="V302" s="34"/>
      <c r="W302" s="34"/>
      <c r="X302" s="34"/>
      <c r="Y302" s="34"/>
      <c r="Z302" s="34"/>
      <c r="AA302" s="34"/>
      <c r="AB302" s="34"/>
      <c r="AC302" s="34"/>
      <c r="AD302" s="34"/>
      <c r="AE302" s="34"/>
      <c r="AR302" s="196" t="s">
        <v>187</v>
      </c>
      <c r="AT302" s="196" t="s">
        <v>183</v>
      </c>
      <c r="AU302" s="196" t="s">
        <v>86</v>
      </c>
      <c r="AY302" s="17" t="s">
        <v>182</v>
      </c>
      <c r="BE302" s="197">
        <f>IF(N302="základní",J302,0)</f>
        <v>0</v>
      </c>
      <c r="BF302" s="197">
        <f>IF(N302="snížená",J302,0)</f>
        <v>0</v>
      </c>
      <c r="BG302" s="197">
        <f>IF(N302="zákl. přenesená",J302,0)</f>
        <v>0</v>
      </c>
      <c r="BH302" s="197">
        <f>IF(N302="sníž. přenesená",J302,0)</f>
        <v>0</v>
      </c>
      <c r="BI302" s="197">
        <f>IF(N302="nulová",J302,0)</f>
        <v>0</v>
      </c>
      <c r="BJ302" s="17" t="s">
        <v>86</v>
      </c>
      <c r="BK302" s="197">
        <f>ROUND(I302*H302,2)</f>
        <v>0</v>
      </c>
      <c r="BL302" s="17" t="s">
        <v>187</v>
      </c>
      <c r="BM302" s="196" t="s">
        <v>1127</v>
      </c>
    </row>
    <row r="303" spans="1:65" s="2" customFormat="1" ht="117">
      <c r="A303" s="34"/>
      <c r="B303" s="35"/>
      <c r="C303" s="36"/>
      <c r="D303" s="198" t="s">
        <v>189</v>
      </c>
      <c r="E303" s="36"/>
      <c r="F303" s="199" t="s">
        <v>367</v>
      </c>
      <c r="G303" s="36"/>
      <c r="H303" s="36"/>
      <c r="I303" s="200"/>
      <c r="J303" s="36"/>
      <c r="K303" s="36"/>
      <c r="L303" s="39"/>
      <c r="M303" s="201"/>
      <c r="N303" s="202"/>
      <c r="O303" s="71"/>
      <c r="P303" s="71"/>
      <c r="Q303" s="71"/>
      <c r="R303" s="71"/>
      <c r="S303" s="71"/>
      <c r="T303" s="72"/>
      <c r="U303" s="34"/>
      <c r="V303" s="34"/>
      <c r="W303" s="34"/>
      <c r="X303" s="34"/>
      <c r="Y303" s="34"/>
      <c r="Z303" s="34"/>
      <c r="AA303" s="34"/>
      <c r="AB303" s="34"/>
      <c r="AC303" s="34"/>
      <c r="AD303" s="34"/>
      <c r="AE303" s="34"/>
      <c r="AT303" s="17" t="s">
        <v>189</v>
      </c>
      <c r="AU303" s="17" t="s">
        <v>86</v>
      </c>
    </row>
    <row r="304" spans="1:65" s="2" customFormat="1" ht="37.9" customHeight="1">
      <c r="A304" s="34"/>
      <c r="B304" s="35"/>
      <c r="C304" s="185" t="s">
        <v>368</v>
      </c>
      <c r="D304" s="185" t="s">
        <v>183</v>
      </c>
      <c r="E304" s="186" t="s">
        <v>369</v>
      </c>
      <c r="F304" s="187" t="s">
        <v>370</v>
      </c>
      <c r="G304" s="188" t="s">
        <v>135</v>
      </c>
      <c r="H304" s="189">
        <v>160.482</v>
      </c>
      <c r="I304" s="190"/>
      <c r="J304" s="191">
        <f>ROUND(I304*H304,2)</f>
        <v>0</v>
      </c>
      <c r="K304" s="187" t="s">
        <v>186</v>
      </c>
      <c r="L304" s="39"/>
      <c r="M304" s="192" t="s">
        <v>1</v>
      </c>
      <c r="N304" s="193" t="s">
        <v>44</v>
      </c>
      <c r="O304" s="71"/>
      <c r="P304" s="194">
        <f>O304*H304</f>
        <v>0</v>
      </c>
      <c r="Q304" s="194">
        <v>0</v>
      </c>
      <c r="R304" s="194">
        <f>Q304*H304</f>
        <v>0</v>
      </c>
      <c r="S304" s="194">
        <v>0</v>
      </c>
      <c r="T304" s="195">
        <f>S304*H304</f>
        <v>0</v>
      </c>
      <c r="U304" s="34"/>
      <c r="V304" s="34"/>
      <c r="W304" s="34"/>
      <c r="X304" s="34"/>
      <c r="Y304" s="34"/>
      <c r="Z304" s="34"/>
      <c r="AA304" s="34"/>
      <c r="AB304" s="34"/>
      <c r="AC304" s="34"/>
      <c r="AD304" s="34"/>
      <c r="AE304" s="34"/>
      <c r="AR304" s="196" t="s">
        <v>187</v>
      </c>
      <c r="AT304" s="196" t="s">
        <v>183</v>
      </c>
      <c r="AU304" s="196" t="s">
        <v>86</v>
      </c>
      <c r="AY304" s="17" t="s">
        <v>182</v>
      </c>
      <c r="BE304" s="197">
        <f>IF(N304="základní",J304,0)</f>
        <v>0</v>
      </c>
      <c r="BF304" s="197">
        <f>IF(N304="snížená",J304,0)</f>
        <v>0</v>
      </c>
      <c r="BG304" s="197">
        <f>IF(N304="zákl. přenesená",J304,0)</f>
        <v>0</v>
      </c>
      <c r="BH304" s="197">
        <f>IF(N304="sníž. přenesená",J304,0)</f>
        <v>0</v>
      </c>
      <c r="BI304" s="197">
        <f>IF(N304="nulová",J304,0)</f>
        <v>0</v>
      </c>
      <c r="BJ304" s="17" t="s">
        <v>86</v>
      </c>
      <c r="BK304" s="197">
        <f>ROUND(I304*H304,2)</f>
        <v>0</v>
      </c>
      <c r="BL304" s="17" t="s">
        <v>187</v>
      </c>
      <c r="BM304" s="196" t="s">
        <v>1128</v>
      </c>
    </row>
    <row r="305" spans="1:65" s="2" customFormat="1" ht="204.75">
      <c r="A305" s="34"/>
      <c r="B305" s="35"/>
      <c r="C305" s="36"/>
      <c r="D305" s="198" t="s">
        <v>189</v>
      </c>
      <c r="E305" s="36"/>
      <c r="F305" s="199" t="s">
        <v>372</v>
      </c>
      <c r="G305" s="36"/>
      <c r="H305" s="36"/>
      <c r="I305" s="200"/>
      <c r="J305" s="36"/>
      <c r="K305" s="36"/>
      <c r="L305" s="39"/>
      <c r="M305" s="201"/>
      <c r="N305" s="202"/>
      <c r="O305" s="71"/>
      <c r="P305" s="71"/>
      <c r="Q305" s="71"/>
      <c r="R305" s="71"/>
      <c r="S305" s="71"/>
      <c r="T305" s="72"/>
      <c r="U305" s="34"/>
      <c r="V305" s="34"/>
      <c r="W305" s="34"/>
      <c r="X305" s="34"/>
      <c r="Y305" s="34"/>
      <c r="Z305" s="34"/>
      <c r="AA305" s="34"/>
      <c r="AB305" s="34"/>
      <c r="AC305" s="34"/>
      <c r="AD305" s="34"/>
      <c r="AE305" s="34"/>
      <c r="AT305" s="17" t="s">
        <v>189</v>
      </c>
      <c r="AU305" s="17" t="s">
        <v>86</v>
      </c>
    </row>
    <row r="306" spans="1:65" s="13" customFormat="1" ht="11.25">
      <c r="B306" s="213"/>
      <c r="C306" s="214"/>
      <c r="D306" s="198" t="s">
        <v>191</v>
      </c>
      <c r="E306" s="215" t="s">
        <v>1</v>
      </c>
      <c r="F306" s="216" t="s">
        <v>133</v>
      </c>
      <c r="G306" s="214"/>
      <c r="H306" s="217">
        <v>202.36199999999999</v>
      </c>
      <c r="I306" s="218"/>
      <c r="J306" s="214"/>
      <c r="K306" s="214"/>
      <c r="L306" s="219"/>
      <c r="M306" s="220"/>
      <c r="N306" s="221"/>
      <c r="O306" s="221"/>
      <c r="P306" s="221"/>
      <c r="Q306" s="221"/>
      <c r="R306" s="221"/>
      <c r="S306" s="221"/>
      <c r="T306" s="222"/>
      <c r="AT306" s="223" t="s">
        <v>191</v>
      </c>
      <c r="AU306" s="223" t="s">
        <v>86</v>
      </c>
      <c r="AV306" s="13" t="s">
        <v>88</v>
      </c>
      <c r="AW306" s="13" t="s">
        <v>33</v>
      </c>
      <c r="AX306" s="13" t="s">
        <v>79</v>
      </c>
      <c r="AY306" s="223" t="s">
        <v>182</v>
      </c>
    </row>
    <row r="307" spans="1:65" s="13" customFormat="1" ht="11.25">
      <c r="B307" s="213"/>
      <c r="C307" s="214"/>
      <c r="D307" s="198" t="s">
        <v>191</v>
      </c>
      <c r="E307" s="215" t="s">
        <v>1</v>
      </c>
      <c r="F307" s="216" t="s">
        <v>373</v>
      </c>
      <c r="G307" s="214"/>
      <c r="H307" s="217">
        <v>-20.94</v>
      </c>
      <c r="I307" s="218"/>
      <c r="J307" s="214"/>
      <c r="K307" s="214"/>
      <c r="L307" s="219"/>
      <c r="M307" s="220"/>
      <c r="N307" s="221"/>
      <c r="O307" s="221"/>
      <c r="P307" s="221"/>
      <c r="Q307" s="221"/>
      <c r="R307" s="221"/>
      <c r="S307" s="221"/>
      <c r="T307" s="222"/>
      <c r="AT307" s="223" t="s">
        <v>191</v>
      </c>
      <c r="AU307" s="223" t="s">
        <v>86</v>
      </c>
      <c r="AV307" s="13" t="s">
        <v>88</v>
      </c>
      <c r="AW307" s="13" t="s">
        <v>33</v>
      </c>
      <c r="AX307" s="13" t="s">
        <v>79</v>
      </c>
      <c r="AY307" s="223" t="s">
        <v>182</v>
      </c>
    </row>
    <row r="308" spans="1:65" s="13" customFormat="1" ht="11.25">
      <c r="B308" s="213"/>
      <c r="C308" s="214"/>
      <c r="D308" s="198" t="s">
        <v>191</v>
      </c>
      <c r="E308" s="215" t="s">
        <v>1</v>
      </c>
      <c r="F308" s="216" t="s">
        <v>374</v>
      </c>
      <c r="G308" s="214"/>
      <c r="H308" s="217">
        <v>-20.94</v>
      </c>
      <c r="I308" s="218"/>
      <c r="J308" s="214"/>
      <c r="K308" s="214"/>
      <c r="L308" s="219"/>
      <c r="M308" s="220"/>
      <c r="N308" s="221"/>
      <c r="O308" s="221"/>
      <c r="P308" s="221"/>
      <c r="Q308" s="221"/>
      <c r="R308" s="221"/>
      <c r="S308" s="221"/>
      <c r="T308" s="222"/>
      <c r="AT308" s="223" t="s">
        <v>191</v>
      </c>
      <c r="AU308" s="223" t="s">
        <v>86</v>
      </c>
      <c r="AV308" s="13" t="s">
        <v>88</v>
      </c>
      <c r="AW308" s="13" t="s">
        <v>33</v>
      </c>
      <c r="AX308" s="13" t="s">
        <v>79</v>
      </c>
      <c r="AY308" s="223" t="s">
        <v>182</v>
      </c>
    </row>
    <row r="309" spans="1:65" s="14" customFormat="1" ht="11.25">
      <c r="B309" s="224"/>
      <c r="C309" s="225"/>
      <c r="D309" s="198" t="s">
        <v>191</v>
      </c>
      <c r="E309" s="226" t="s">
        <v>1</v>
      </c>
      <c r="F309" s="227" t="s">
        <v>298</v>
      </c>
      <c r="G309" s="225"/>
      <c r="H309" s="228">
        <v>160.482</v>
      </c>
      <c r="I309" s="229"/>
      <c r="J309" s="225"/>
      <c r="K309" s="225"/>
      <c r="L309" s="230"/>
      <c r="M309" s="231"/>
      <c r="N309" s="232"/>
      <c r="O309" s="232"/>
      <c r="P309" s="232"/>
      <c r="Q309" s="232"/>
      <c r="R309" s="232"/>
      <c r="S309" s="232"/>
      <c r="T309" s="233"/>
      <c r="AT309" s="234" t="s">
        <v>191</v>
      </c>
      <c r="AU309" s="234" t="s">
        <v>86</v>
      </c>
      <c r="AV309" s="14" t="s">
        <v>187</v>
      </c>
      <c r="AW309" s="14" t="s">
        <v>33</v>
      </c>
      <c r="AX309" s="14" t="s">
        <v>86</v>
      </c>
      <c r="AY309" s="234" t="s">
        <v>182</v>
      </c>
    </row>
    <row r="310" spans="1:65" s="2" customFormat="1" ht="62.65" customHeight="1">
      <c r="A310" s="34"/>
      <c r="B310" s="35"/>
      <c r="C310" s="185" t="s">
        <v>376</v>
      </c>
      <c r="D310" s="185" t="s">
        <v>183</v>
      </c>
      <c r="E310" s="186" t="s">
        <v>377</v>
      </c>
      <c r="F310" s="187" t="s">
        <v>378</v>
      </c>
      <c r="G310" s="188" t="s">
        <v>135</v>
      </c>
      <c r="H310" s="189">
        <v>17.431000000000001</v>
      </c>
      <c r="I310" s="190"/>
      <c r="J310" s="191">
        <f>ROUND(I310*H310,2)</f>
        <v>0</v>
      </c>
      <c r="K310" s="187" t="s">
        <v>186</v>
      </c>
      <c r="L310" s="39"/>
      <c r="M310" s="192" t="s">
        <v>1</v>
      </c>
      <c r="N310" s="193" t="s">
        <v>44</v>
      </c>
      <c r="O310" s="71"/>
      <c r="P310" s="194">
        <f>O310*H310</f>
        <v>0</v>
      </c>
      <c r="Q310" s="194">
        <v>0</v>
      </c>
      <c r="R310" s="194">
        <f>Q310*H310</f>
        <v>0</v>
      </c>
      <c r="S310" s="194">
        <v>0</v>
      </c>
      <c r="T310" s="195">
        <f>S310*H310</f>
        <v>0</v>
      </c>
      <c r="U310" s="34"/>
      <c r="V310" s="34"/>
      <c r="W310" s="34"/>
      <c r="X310" s="34"/>
      <c r="Y310" s="34"/>
      <c r="Z310" s="34"/>
      <c r="AA310" s="34"/>
      <c r="AB310" s="34"/>
      <c r="AC310" s="34"/>
      <c r="AD310" s="34"/>
      <c r="AE310" s="34"/>
      <c r="AR310" s="196" t="s">
        <v>187</v>
      </c>
      <c r="AT310" s="196" t="s">
        <v>183</v>
      </c>
      <c r="AU310" s="196" t="s">
        <v>86</v>
      </c>
      <c r="AY310" s="17" t="s">
        <v>182</v>
      </c>
      <c r="BE310" s="197">
        <f>IF(N310="základní",J310,0)</f>
        <v>0</v>
      </c>
      <c r="BF310" s="197">
        <f>IF(N310="snížená",J310,0)</f>
        <v>0</v>
      </c>
      <c r="BG310" s="197">
        <f>IF(N310="zákl. přenesená",J310,0)</f>
        <v>0</v>
      </c>
      <c r="BH310" s="197">
        <f>IF(N310="sníž. přenesená",J310,0)</f>
        <v>0</v>
      </c>
      <c r="BI310" s="197">
        <f>IF(N310="nulová",J310,0)</f>
        <v>0</v>
      </c>
      <c r="BJ310" s="17" t="s">
        <v>86</v>
      </c>
      <c r="BK310" s="197">
        <f>ROUND(I310*H310,2)</f>
        <v>0</v>
      </c>
      <c r="BL310" s="17" t="s">
        <v>187</v>
      </c>
      <c r="BM310" s="196" t="s">
        <v>1129</v>
      </c>
    </row>
    <row r="311" spans="1:65" s="2" customFormat="1" ht="107.25">
      <c r="A311" s="34"/>
      <c r="B311" s="35"/>
      <c r="C311" s="36"/>
      <c r="D311" s="198" t="s">
        <v>189</v>
      </c>
      <c r="E311" s="36"/>
      <c r="F311" s="199" t="s">
        <v>380</v>
      </c>
      <c r="G311" s="36"/>
      <c r="H311" s="36"/>
      <c r="I311" s="200"/>
      <c r="J311" s="36"/>
      <c r="K311" s="36"/>
      <c r="L311" s="39"/>
      <c r="M311" s="201"/>
      <c r="N311" s="202"/>
      <c r="O311" s="71"/>
      <c r="P311" s="71"/>
      <c r="Q311" s="71"/>
      <c r="R311" s="71"/>
      <c r="S311" s="71"/>
      <c r="T311" s="72"/>
      <c r="U311" s="34"/>
      <c r="V311" s="34"/>
      <c r="W311" s="34"/>
      <c r="X311" s="34"/>
      <c r="Y311" s="34"/>
      <c r="Z311" s="34"/>
      <c r="AA311" s="34"/>
      <c r="AB311" s="34"/>
      <c r="AC311" s="34"/>
      <c r="AD311" s="34"/>
      <c r="AE311" s="34"/>
      <c r="AT311" s="17" t="s">
        <v>189</v>
      </c>
      <c r="AU311" s="17" t="s">
        <v>86</v>
      </c>
    </row>
    <row r="312" spans="1:65" s="13" customFormat="1" ht="11.25">
      <c r="B312" s="213"/>
      <c r="C312" s="214"/>
      <c r="D312" s="198" t="s">
        <v>191</v>
      </c>
      <c r="E312" s="215" t="s">
        <v>147</v>
      </c>
      <c r="F312" s="216" t="s">
        <v>1130</v>
      </c>
      <c r="G312" s="214"/>
      <c r="H312" s="217">
        <v>20.94</v>
      </c>
      <c r="I312" s="218"/>
      <c r="J312" s="214"/>
      <c r="K312" s="214"/>
      <c r="L312" s="219"/>
      <c r="M312" s="220"/>
      <c r="N312" s="221"/>
      <c r="O312" s="221"/>
      <c r="P312" s="221"/>
      <c r="Q312" s="221"/>
      <c r="R312" s="221"/>
      <c r="S312" s="221"/>
      <c r="T312" s="222"/>
      <c r="AT312" s="223" t="s">
        <v>191</v>
      </c>
      <c r="AU312" s="223" t="s">
        <v>86</v>
      </c>
      <c r="AV312" s="13" t="s">
        <v>88</v>
      </c>
      <c r="AW312" s="13" t="s">
        <v>33</v>
      </c>
      <c r="AX312" s="13" t="s">
        <v>79</v>
      </c>
      <c r="AY312" s="223" t="s">
        <v>182</v>
      </c>
    </row>
    <row r="313" spans="1:65" s="12" customFormat="1" ht="11.25">
      <c r="B313" s="203"/>
      <c r="C313" s="204"/>
      <c r="D313" s="198" t="s">
        <v>191</v>
      </c>
      <c r="E313" s="205" t="s">
        <v>1</v>
      </c>
      <c r="F313" s="206" t="s">
        <v>390</v>
      </c>
      <c r="G313" s="204"/>
      <c r="H313" s="205" t="s">
        <v>1</v>
      </c>
      <c r="I313" s="207"/>
      <c r="J313" s="204"/>
      <c r="K313" s="204"/>
      <c r="L313" s="208"/>
      <c r="M313" s="209"/>
      <c r="N313" s="210"/>
      <c r="O313" s="210"/>
      <c r="P313" s="210"/>
      <c r="Q313" s="210"/>
      <c r="R313" s="210"/>
      <c r="S313" s="210"/>
      <c r="T313" s="211"/>
      <c r="AT313" s="212" t="s">
        <v>191</v>
      </c>
      <c r="AU313" s="212" t="s">
        <v>86</v>
      </c>
      <c r="AV313" s="12" t="s">
        <v>86</v>
      </c>
      <c r="AW313" s="12" t="s">
        <v>33</v>
      </c>
      <c r="AX313" s="12" t="s">
        <v>79</v>
      </c>
      <c r="AY313" s="212" t="s">
        <v>182</v>
      </c>
    </row>
    <row r="314" spans="1:65" s="13" customFormat="1" ht="11.25">
      <c r="B314" s="213"/>
      <c r="C314" s="214"/>
      <c r="D314" s="198" t="s">
        <v>191</v>
      </c>
      <c r="E314" s="215" t="s">
        <v>1</v>
      </c>
      <c r="F314" s="216" t="s">
        <v>1131</v>
      </c>
      <c r="G314" s="214"/>
      <c r="H314" s="217">
        <v>-3.5089999999999999</v>
      </c>
      <c r="I314" s="218"/>
      <c r="J314" s="214"/>
      <c r="K314" s="214"/>
      <c r="L314" s="219"/>
      <c r="M314" s="220"/>
      <c r="N314" s="221"/>
      <c r="O314" s="221"/>
      <c r="P314" s="221"/>
      <c r="Q314" s="221"/>
      <c r="R314" s="221"/>
      <c r="S314" s="221"/>
      <c r="T314" s="222"/>
      <c r="AT314" s="223" t="s">
        <v>191</v>
      </c>
      <c r="AU314" s="223" t="s">
        <v>86</v>
      </c>
      <c r="AV314" s="13" t="s">
        <v>88</v>
      </c>
      <c r="AW314" s="13" t="s">
        <v>33</v>
      </c>
      <c r="AX314" s="13" t="s">
        <v>79</v>
      </c>
      <c r="AY314" s="223" t="s">
        <v>182</v>
      </c>
    </row>
    <row r="315" spans="1:65" s="14" customFormat="1" ht="11.25">
      <c r="B315" s="224"/>
      <c r="C315" s="225"/>
      <c r="D315" s="198" t="s">
        <v>191</v>
      </c>
      <c r="E315" s="226" t="s">
        <v>1</v>
      </c>
      <c r="F315" s="227" t="s">
        <v>298</v>
      </c>
      <c r="G315" s="225"/>
      <c r="H315" s="228">
        <v>17.431000000000001</v>
      </c>
      <c r="I315" s="229"/>
      <c r="J315" s="225"/>
      <c r="K315" s="225"/>
      <c r="L315" s="230"/>
      <c r="M315" s="231"/>
      <c r="N315" s="232"/>
      <c r="O315" s="232"/>
      <c r="P315" s="232"/>
      <c r="Q315" s="232"/>
      <c r="R315" s="232"/>
      <c r="S315" s="232"/>
      <c r="T315" s="233"/>
      <c r="AT315" s="234" t="s">
        <v>191</v>
      </c>
      <c r="AU315" s="234" t="s">
        <v>86</v>
      </c>
      <c r="AV315" s="14" t="s">
        <v>187</v>
      </c>
      <c r="AW315" s="14" t="s">
        <v>33</v>
      </c>
      <c r="AX315" s="14" t="s">
        <v>86</v>
      </c>
      <c r="AY315" s="234" t="s">
        <v>182</v>
      </c>
    </row>
    <row r="316" spans="1:65" s="2" customFormat="1" ht="14.45" customHeight="1">
      <c r="A316" s="34"/>
      <c r="B316" s="35"/>
      <c r="C316" s="246" t="s">
        <v>395</v>
      </c>
      <c r="D316" s="246" t="s">
        <v>396</v>
      </c>
      <c r="E316" s="247" t="s">
        <v>397</v>
      </c>
      <c r="F316" s="248" t="s">
        <v>398</v>
      </c>
      <c r="G316" s="249" t="s">
        <v>359</v>
      </c>
      <c r="H316" s="250">
        <v>34.862000000000002</v>
      </c>
      <c r="I316" s="251"/>
      <c r="J316" s="252">
        <f>ROUND(I316*H316,2)</f>
        <v>0</v>
      </c>
      <c r="K316" s="248" t="s">
        <v>186</v>
      </c>
      <c r="L316" s="253"/>
      <c r="M316" s="254" t="s">
        <v>1</v>
      </c>
      <c r="N316" s="255" t="s">
        <v>44</v>
      </c>
      <c r="O316" s="71"/>
      <c r="P316" s="194">
        <f>O316*H316</f>
        <v>0</v>
      </c>
      <c r="Q316" s="194">
        <v>0</v>
      </c>
      <c r="R316" s="194">
        <f>Q316*H316</f>
        <v>0</v>
      </c>
      <c r="S316" s="194">
        <v>0</v>
      </c>
      <c r="T316" s="195">
        <f>S316*H316</f>
        <v>0</v>
      </c>
      <c r="U316" s="34"/>
      <c r="V316" s="34"/>
      <c r="W316" s="34"/>
      <c r="X316" s="34"/>
      <c r="Y316" s="34"/>
      <c r="Z316" s="34"/>
      <c r="AA316" s="34"/>
      <c r="AB316" s="34"/>
      <c r="AC316" s="34"/>
      <c r="AD316" s="34"/>
      <c r="AE316" s="34"/>
      <c r="AR316" s="196" t="s">
        <v>356</v>
      </c>
      <c r="AT316" s="196" t="s">
        <v>396</v>
      </c>
      <c r="AU316" s="196" t="s">
        <v>86</v>
      </c>
      <c r="AY316" s="17" t="s">
        <v>182</v>
      </c>
      <c r="BE316" s="197">
        <f>IF(N316="základní",J316,0)</f>
        <v>0</v>
      </c>
      <c r="BF316" s="197">
        <f>IF(N316="snížená",J316,0)</f>
        <v>0</v>
      </c>
      <c r="BG316" s="197">
        <f>IF(N316="zákl. přenesená",J316,0)</f>
        <v>0</v>
      </c>
      <c r="BH316" s="197">
        <f>IF(N316="sníž. přenesená",J316,0)</f>
        <v>0</v>
      </c>
      <c r="BI316" s="197">
        <f>IF(N316="nulová",J316,0)</f>
        <v>0</v>
      </c>
      <c r="BJ316" s="17" t="s">
        <v>86</v>
      </c>
      <c r="BK316" s="197">
        <f>ROUND(I316*H316,2)</f>
        <v>0</v>
      </c>
      <c r="BL316" s="17" t="s">
        <v>187</v>
      </c>
      <c r="BM316" s="196" t="s">
        <v>1132</v>
      </c>
    </row>
    <row r="317" spans="1:65" s="13" customFormat="1" ht="11.25">
      <c r="B317" s="213"/>
      <c r="C317" s="214"/>
      <c r="D317" s="198" t="s">
        <v>191</v>
      </c>
      <c r="E317" s="214"/>
      <c r="F317" s="216" t="s">
        <v>1133</v>
      </c>
      <c r="G317" s="214"/>
      <c r="H317" s="217">
        <v>34.862000000000002</v>
      </c>
      <c r="I317" s="218"/>
      <c r="J317" s="214"/>
      <c r="K317" s="214"/>
      <c r="L317" s="219"/>
      <c r="M317" s="220"/>
      <c r="N317" s="221"/>
      <c r="O317" s="221"/>
      <c r="P317" s="221"/>
      <c r="Q317" s="221"/>
      <c r="R317" s="221"/>
      <c r="S317" s="221"/>
      <c r="T317" s="222"/>
      <c r="AT317" s="223" t="s">
        <v>191</v>
      </c>
      <c r="AU317" s="223" t="s">
        <v>86</v>
      </c>
      <c r="AV317" s="13" t="s">
        <v>88</v>
      </c>
      <c r="AW317" s="13" t="s">
        <v>4</v>
      </c>
      <c r="AX317" s="13" t="s">
        <v>86</v>
      </c>
      <c r="AY317" s="223" t="s">
        <v>182</v>
      </c>
    </row>
    <row r="318" spans="1:65" s="11" customFormat="1" ht="25.9" customHeight="1">
      <c r="B318" s="171"/>
      <c r="C318" s="172"/>
      <c r="D318" s="173" t="s">
        <v>78</v>
      </c>
      <c r="E318" s="174" t="s">
        <v>187</v>
      </c>
      <c r="F318" s="174" t="s">
        <v>439</v>
      </c>
      <c r="G318" s="172"/>
      <c r="H318" s="172"/>
      <c r="I318" s="175"/>
      <c r="J318" s="176">
        <f>BK318</f>
        <v>0</v>
      </c>
      <c r="K318" s="172"/>
      <c r="L318" s="177"/>
      <c r="M318" s="178"/>
      <c r="N318" s="179"/>
      <c r="O318" s="179"/>
      <c r="P318" s="180">
        <f>SUM(P319:P321)</f>
        <v>0</v>
      </c>
      <c r="Q318" s="179"/>
      <c r="R318" s="180">
        <f>SUM(R319:R321)</f>
        <v>0</v>
      </c>
      <c r="S318" s="179"/>
      <c r="T318" s="181">
        <f>SUM(T319:T321)</f>
        <v>0</v>
      </c>
      <c r="AR318" s="182" t="s">
        <v>86</v>
      </c>
      <c r="AT318" s="183" t="s">
        <v>78</v>
      </c>
      <c r="AU318" s="183" t="s">
        <v>79</v>
      </c>
      <c r="AY318" s="182" t="s">
        <v>182</v>
      </c>
      <c r="BK318" s="184">
        <f>SUM(BK319:BK321)</f>
        <v>0</v>
      </c>
    </row>
    <row r="319" spans="1:65" s="2" customFormat="1" ht="24.2" customHeight="1">
      <c r="A319" s="34"/>
      <c r="B319" s="35"/>
      <c r="C319" s="185" t="s">
        <v>402</v>
      </c>
      <c r="D319" s="185" t="s">
        <v>183</v>
      </c>
      <c r="E319" s="186" t="s">
        <v>441</v>
      </c>
      <c r="F319" s="187" t="s">
        <v>442</v>
      </c>
      <c r="G319" s="188" t="s">
        <v>135</v>
      </c>
      <c r="H319" s="189">
        <v>20.94</v>
      </c>
      <c r="I319" s="190"/>
      <c r="J319" s="191">
        <f>ROUND(I319*H319,2)</f>
        <v>0</v>
      </c>
      <c r="K319" s="187" t="s">
        <v>186</v>
      </c>
      <c r="L319" s="39"/>
      <c r="M319" s="192" t="s">
        <v>1</v>
      </c>
      <c r="N319" s="193" t="s">
        <v>44</v>
      </c>
      <c r="O319" s="71"/>
      <c r="P319" s="194">
        <f>O319*H319</f>
        <v>0</v>
      </c>
      <c r="Q319" s="194">
        <v>0</v>
      </c>
      <c r="R319" s="194">
        <f>Q319*H319</f>
        <v>0</v>
      </c>
      <c r="S319" s="194">
        <v>0</v>
      </c>
      <c r="T319" s="195">
        <f>S319*H319</f>
        <v>0</v>
      </c>
      <c r="U319" s="34"/>
      <c r="V319" s="34"/>
      <c r="W319" s="34"/>
      <c r="X319" s="34"/>
      <c r="Y319" s="34"/>
      <c r="Z319" s="34"/>
      <c r="AA319" s="34"/>
      <c r="AB319" s="34"/>
      <c r="AC319" s="34"/>
      <c r="AD319" s="34"/>
      <c r="AE319" s="34"/>
      <c r="AR319" s="196" t="s">
        <v>187</v>
      </c>
      <c r="AT319" s="196" t="s">
        <v>183</v>
      </c>
      <c r="AU319" s="196" t="s">
        <v>86</v>
      </c>
      <c r="AY319" s="17" t="s">
        <v>182</v>
      </c>
      <c r="BE319" s="197">
        <f>IF(N319="základní",J319,0)</f>
        <v>0</v>
      </c>
      <c r="BF319" s="197">
        <f>IF(N319="snížená",J319,0)</f>
        <v>0</v>
      </c>
      <c r="BG319" s="197">
        <f>IF(N319="zákl. přenesená",J319,0)</f>
        <v>0</v>
      </c>
      <c r="BH319" s="197">
        <f>IF(N319="sníž. přenesená",J319,0)</f>
        <v>0</v>
      </c>
      <c r="BI319" s="197">
        <f>IF(N319="nulová",J319,0)</f>
        <v>0</v>
      </c>
      <c r="BJ319" s="17" t="s">
        <v>86</v>
      </c>
      <c r="BK319" s="197">
        <f>ROUND(I319*H319,2)</f>
        <v>0</v>
      </c>
      <c r="BL319" s="17" t="s">
        <v>187</v>
      </c>
      <c r="BM319" s="196" t="s">
        <v>1134</v>
      </c>
    </row>
    <row r="320" spans="1:65" s="2" customFormat="1" ht="39">
      <c r="A320" s="34"/>
      <c r="B320" s="35"/>
      <c r="C320" s="36"/>
      <c r="D320" s="198" t="s">
        <v>189</v>
      </c>
      <c r="E320" s="36"/>
      <c r="F320" s="199" t="s">
        <v>444</v>
      </c>
      <c r="G320" s="36"/>
      <c r="H320" s="36"/>
      <c r="I320" s="200"/>
      <c r="J320" s="36"/>
      <c r="K320" s="36"/>
      <c r="L320" s="39"/>
      <c r="M320" s="201"/>
      <c r="N320" s="202"/>
      <c r="O320" s="71"/>
      <c r="P320" s="71"/>
      <c r="Q320" s="71"/>
      <c r="R320" s="71"/>
      <c r="S320" s="71"/>
      <c r="T320" s="72"/>
      <c r="U320" s="34"/>
      <c r="V320" s="34"/>
      <c r="W320" s="34"/>
      <c r="X320" s="34"/>
      <c r="Y320" s="34"/>
      <c r="Z320" s="34"/>
      <c r="AA320" s="34"/>
      <c r="AB320" s="34"/>
      <c r="AC320" s="34"/>
      <c r="AD320" s="34"/>
      <c r="AE320" s="34"/>
      <c r="AT320" s="17" t="s">
        <v>189</v>
      </c>
      <c r="AU320" s="17" t="s">
        <v>86</v>
      </c>
    </row>
    <row r="321" spans="1:65" s="13" customFormat="1" ht="11.25">
      <c r="B321" s="213"/>
      <c r="C321" s="214"/>
      <c r="D321" s="198" t="s">
        <v>191</v>
      </c>
      <c r="E321" s="215" t="s">
        <v>144</v>
      </c>
      <c r="F321" s="216" t="s">
        <v>1135</v>
      </c>
      <c r="G321" s="214"/>
      <c r="H321" s="217">
        <v>20.94</v>
      </c>
      <c r="I321" s="218"/>
      <c r="J321" s="214"/>
      <c r="K321" s="214"/>
      <c r="L321" s="219"/>
      <c r="M321" s="220"/>
      <c r="N321" s="221"/>
      <c r="O321" s="221"/>
      <c r="P321" s="221"/>
      <c r="Q321" s="221"/>
      <c r="R321" s="221"/>
      <c r="S321" s="221"/>
      <c r="T321" s="222"/>
      <c r="AT321" s="223" t="s">
        <v>191</v>
      </c>
      <c r="AU321" s="223" t="s">
        <v>86</v>
      </c>
      <c r="AV321" s="13" t="s">
        <v>88</v>
      </c>
      <c r="AW321" s="13" t="s">
        <v>33</v>
      </c>
      <c r="AX321" s="13" t="s">
        <v>86</v>
      </c>
      <c r="AY321" s="223" t="s">
        <v>182</v>
      </c>
    </row>
    <row r="322" spans="1:65" s="11" customFormat="1" ht="25.9" customHeight="1">
      <c r="B322" s="171"/>
      <c r="C322" s="172"/>
      <c r="D322" s="173" t="s">
        <v>78</v>
      </c>
      <c r="E322" s="174" t="s">
        <v>356</v>
      </c>
      <c r="F322" s="174" t="s">
        <v>472</v>
      </c>
      <c r="G322" s="172"/>
      <c r="H322" s="172"/>
      <c r="I322" s="175"/>
      <c r="J322" s="176">
        <f>BK322</f>
        <v>0</v>
      </c>
      <c r="K322" s="172"/>
      <c r="L322" s="177"/>
      <c r="M322" s="178"/>
      <c r="N322" s="179"/>
      <c r="O322" s="179"/>
      <c r="P322" s="180">
        <f>SUM(P323:P335)</f>
        <v>0</v>
      </c>
      <c r="Q322" s="179"/>
      <c r="R322" s="180">
        <f>SUM(R323:R335)</f>
        <v>2.6440949999999996</v>
      </c>
      <c r="S322" s="179"/>
      <c r="T322" s="181">
        <f>SUM(T323:T335)</f>
        <v>0</v>
      </c>
      <c r="AR322" s="182" t="s">
        <v>86</v>
      </c>
      <c r="AT322" s="183" t="s">
        <v>78</v>
      </c>
      <c r="AU322" s="183" t="s">
        <v>79</v>
      </c>
      <c r="AY322" s="182" t="s">
        <v>182</v>
      </c>
      <c r="BK322" s="184">
        <f>SUM(BK323:BK335)</f>
        <v>0</v>
      </c>
    </row>
    <row r="323" spans="1:65" s="2" customFormat="1" ht="37.9" customHeight="1">
      <c r="A323" s="34"/>
      <c r="B323" s="35"/>
      <c r="C323" s="185" t="s">
        <v>409</v>
      </c>
      <c r="D323" s="185" t="s">
        <v>183</v>
      </c>
      <c r="E323" s="186" t="s">
        <v>1136</v>
      </c>
      <c r="F323" s="187" t="s">
        <v>1137</v>
      </c>
      <c r="G323" s="188" t="s">
        <v>423</v>
      </c>
      <c r="H323" s="189">
        <v>174.5</v>
      </c>
      <c r="I323" s="190"/>
      <c r="J323" s="191">
        <f>ROUND(I323*H323,2)</f>
        <v>0</v>
      </c>
      <c r="K323" s="187" t="s">
        <v>186</v>
      </c>
      <c r="L323" s="39"/>
      <c r="M323" s="192" t="s">
        <v>1</v>
      </c>
      <c r="N323" s="193" t="s">
        <v>44</v>
      </c>
      <c r="O323" s="71"/>
      <c r="P323" s="194">
        <f>O323*H323</f>
        <v>0</v>
      </c>
      <c r="Q323" s="194">
        <v>2.48E-3</v>
      </c>
      <c r="R323" s="194">
        <f>Q323*H323</f>
        <v>0.43275999999999998</v>
      </c>
      <c r="S323" s="194">
        <v>0</v>
      </c>
      <c r="T323" s="195">
        <f>S323*H323</f>
        <v>0</v>
      </c>
      <c r="U323" s="34"/>
      <c r="V323" s="34"/>
      <c r="W323" s="34"/>
      <c r="X323" s="34"/>
      <c r="Y323" s="34"/>
      <c r="Z323" s="34"/>
      <c r="AA323" s="34"/>
      <c r="AB323" s="34"/>
      <c r="AC323" s="34"/>
      <c r="AD323" s="34"/>
      <c r="AE323" s="34"/>
      <c r="AR323" s="196" t="s">
        <v>187</v>
      </c>
      <c r="AT323" s="196" t="s">
        <v>183</v>
      </c>
      <c r="AU323" s="196" t="s">
        <v>86</v>
      </c>
      <c r="AY323" s="17" t="s">
        <v>182</v>
      </c>
      <c r="BE323" s="197">
        <f>IF(N323="základní",J323,0)</f>
        <v>0</v>
      </c>
      <c r="BF323" s="197">
        <f>IF(N323="snížená",J323,0)</f>
        <v>0</v>
      </c>
      <c r="BG323" s="197">
        <f>IF(N323="zákl. přenesená",J323,0)</f>
        <v>0</v>
      </c>
      <c r="BH323" s="197">
        <f>IF(N323="sníž. přenesená",J323,0)</f>
        <v>0</v>
      </c>
      <c r="BI323" s="197">
        <f>IF(N323="nulová",J323,0)</f>
        <v>0</v>
      </c>
      <c r="BJ323" s="17" t="s">
        <v>86</v>
      </c>
      <c r="BK323" s="197">
        <f>ROUND(I323*H323,2)</f>
        <v>0</v>
      </c>
      <c r="BL323" s="17" t="s">
        <v>187</v>
      </c>
      <c r="BM323" s="196" t="s">
        <v>1138</v>
      </c>
    </row>
    <row r="324" spans="1:65" s="2" customFormat="1" ht="107.25">
      <c r="A324" s="34"/>
      <c r="B324" s="35"/>
      <c r="C324" s="36"/>
      <c r="D324" s="198" t="s">
        <v>189</v>
      </c>
      <c r="E324" s="36"/>
      <c r="F324" s="199" t="s">
        <v>477</v>
      </c>
      <c r="G324" s="36"/>
      <c r="H324" s="36"/>
      <c r="I324" s="200"/>
      <c r="J324" s="36"/>
      <c r="K324" s="36"/>
      <c r="L324" s="39"/>
      <c r="M324" s="201"/>
      <c r="N324" s="202"/>
      <c r="O324" s="71"/>
      <c r="P324" s="71"/>
      <c r="Q324" s="71"/>
      <c r="R324" s="71"/>
      <c r="S324" s="71"/>
      <c r="T324" s="72"/>
      <c r="U324" s="34"/>
      <c r="V324" s="34"/>
      <c r="W324" s="34"/>
      <c r="X324" s="34"/>
      <c r="Y324" s="34"/>
      <c r="Z324" s="34"/>
      <c r="AA324" s="34"/>
      <c r="AB324" s="34"/>
      <c r="AC324" s="34"/>
      <c r="AD324" s="34"/>
      <c r="AE324" s="34"/>
      <c r="AT324" s="17" t="s">
        <v>189</v>
      </c>
      <c r="AU324" s="17" t="s">
        <v>86</v>
      </c>
    </row>
    <row r="325" spans="1:65" s="12" customFormat="1" ht="11.25">
      <c r="B325" s="203"/>
      <c r="C325" s="204"/>
      <c r="D325" s="198" t="s">
        <v>191</v>
      </c>
      <c r="E325" s="205" t="s">
        <v>1</v>
      </c>
      <c r="F325" s="206" t="s">
        <v>1139</v>
      </c>
      <c r="G325" s="204"/>
      <c r="H325" s="205" t="s">
        <v>1</v>
      </c>
      <c r="I325" s="207"/>
      <c r="J325" s="204"/>
      <c r="K325" s="204"/>
      <c r="L325" s="208"/>
      <c r="M325" s="209"/>
      <c r="N325" s="210"/>
      <c r="O325" s="210"/>
      <c r="P325" s="210"/>
      <c r="Q325" s="210"/>
      <c r="R325" s="210"/>
      <c r="S325" s="210"/>
      <c r="T325" s="211"/>
      <c r="AT325" s="212" t="s">
        <v>191</v>
      </c>
      <c r="AU325" s="212" t="s">
        <v>86</v>
      </c>
      <c r="AV325" s="12" t="s">
        <v>86</v>
      </c>
      <c r="AW325" s="12" t="s">
        <v>33</v>
      </c>
      <c r="AX325" s="12" t="s">
        <v>79</v>
      </c>
      <c r="AY325" s="212" t="s">
        <v>182</v>
      </c>
    </row>
    <row r="326" spans="1:65" s="13" customFormat="1" ht="11.25">
      <c r="B326" s="213"/>
      <c r="C326" s="214"/>
      <c r="D326" s="198" t="s">
        <v>191</v>
      </c>
      <c r="E326" s="215" t="s">
        <v>1</v>
      </c>
      <c r="F326" s="216" t="s">
        <v>1140</v>
      </c>
      <c r="G326" s="214"/>
      <c r="H326" s="217">
        <v>174.5</v>
      </c>
      <c r="I326" s="218"/>
      <c r="J326" s="214"/>
      <c r="K326" s="214"/>
      <c r="L326" s="219"/>
      <c r="M326" s="220"/>
      <c r="N326" s="221"/>
      <c r="O326" s="221"/>
      <c r="P326" s="221"/>
      <c r="Q326" s="221"/>
      <c r="R326" s="221"/>
      <c r="S326" s="221"/>
      <c r="T326" s="222"/>
      <c r="AT326" s="223" t="s">
        <v>191</v>
      </c>
      <c r="AU326" s="223" t="s">
        <v>86</v>
      </c>
      <c r="AV326" s="13" t="s">
        <v>88</v>
      </c>
      <c r="AW326" s="13" t="s">
        <v>33</v>
      </c>
      <c r="AX326" s="13" t="s">
        <v>86</v>
      </c>
      <c r="AY326" s="223" t="s">
        <v>182</v>
      </c>
    </row>
    <row r="327" spans="1:65" s="2" customFormat="1" ht="37.9" customHeight="1">
      <c r="A327" s="34"/>
      <c r="B327" s="35"/>
      <c r="C327" s="185" t="s">
        <v>8</v>
      </c>
      <c r="D327" s="185" t="s">
        <v>183</v>
      </c>
      <c r="E327" s="186" t="s">
        <v>1141</v>
      </c>
      <c r="F327" s="187" t="s">
        <v>1142</v>
      </c>
      <c r="G327" s="188" t="s">
        <v>453</v>
      </c>
      <c r="H327" s="189">
        <v>16</v>
      </c>
      <c r="I327" s="190"/>
      <c r="J327" s="191">
        <f>ROUND(I327*H327,2)</f>
        <v>0</v>
      </c>
      <c r="K327" s="187" t="s">
        <v>186</v>
      </c>
      <c r="L327" s="39"/>
      <c r="M327" s="192" t="s">
        <v>1</v>
      </c>
      <c r="N327" s="193" t="s">
        <v>44</v>
      </c>
      <c r="O327" s="71"/>
      <c r="P327" s="194">
        <f>O327*H327</f>
        <v>0</v>
      </c>
      <c r="Q327" s="194">
        <v>0</v>
      </c>
      <c r="R327" s="194">
        <f>Q327*H327</f>
        <v>0</v>
      </c>
      <c r="S327" s="194">
        <v>0</v>
      </c>
      <c r="T327" s="195">
        <f>S327*H327</f>
        <v>0</v>
      </c>
      <c r="U327" s="34"/>
      <c r="V327" s="34"/>
      <c r="W327" s="34"/>
      <c r="X327" s="34"/>
      <c r="Y327" s="34"/>
      <c r="Z327" s="34"/>
      <c r="AA327" s="34"/>
      <c r="AB327" s="34"/>
      <c r="AC327" s="34"/>
      <c r="AD327" s="34"/>
      <c r="AE327" s="34"/>
      <c r="AR327" s="196" t="s">
        <v>187</v>
      </c>
      <c r="AT327" s="196" t="s">
        <v>183</v>
      </c>
      <c r="AU327" s="196" t="s">
        <v>86</v>
      </c>
      <c r="AY327" s="17" t="s">
        <v>182</v>
      </c>
      <c r="BE327" s="197">
        <f>IF(N327="základní",J327,0)</f>
        <v>0</v>
      </c>
      <c r="BF327" s="197">
        <f>IF(N327="snížená",J327,0)</f>
        <v>0</v>
      </c>
      <c r="BG327" s="197">
        <f>IF(N327="zákl. přenesená",J327,0)</f>
        <v>0</v>
      </c>
      <c r="BH327" s="197">
        <f>IF(N327="sníž. přenesená",J327,0)</f>
        <v>0</v>
      </c>
      <c r="BI327" s="197">
        <f>IF(N327="nulová",J327,0)</f>
        <v>0</v>
      </c>
      <c r="BJ327" s="17" t="s">
        <v>86</v>
      </c>
      <c r="BK327" s="197">
        <f>ROUND(I327*H327,2)</f>
        <v>0</v>
      </c>
      <c r="BL327" s="17" t="s">
        <v>187</v>
      </c>
      <c r="BM327" s="196" t="s">
        <v>1143</v>
      </c>
    </row>
    <row r="328" spans="1:65" s="2" customFormat="1" ht="48.75">
      <c r="A328" s="34"/>
      <c r="B328" s="35"/>
      <c r="C328" s="36"/>
      <c r="D328" s="198" t="s">
        <v>189</v>
      </c>
      <c r="E328" s="36"/>
      <c r="F328" s="199" t="s">
        <v>946</v>
      </c>
      <c r="G328" s="36"/>
      <c r="H328" s="36"/>
      <c r="I328" s="200"/>
      <c r="J328" s="36"/>
      <c r="K328" s="36"/>
      <c r="L328" s="39"/>
      <c r="M328" s="201"/>
      <c r="N328" s="202"/>
      <c r="O328" s="71"/>
      <c r="P328" s="71"/>
      <c r="Q328" s="71"/>
      <c r="R328" s="71"/>
      <c r="S328" s="71"/>
      <c r="T328" s="72"/>
      <c r="U328" s="34"/>
      <c r="V328" s="34"/>
      <c r="W328" s="34"/>
      <c r="X328" s="34"/>
      <c r="Y328" s="34"/>
      <c r="Z328" s="34"/>
      <c r="AA328" s="34"/>
      <c r="AB328" s="34"/>
      <c r="AC328" s="34"/>
      <c r="AD328" s="34"/>
      <c r="AE328" s="34"/>
      <c r="AT328" s="17" t="s">
        <v>189</v>
      </c>
      <c r="AU328" s="17" t="s">
        <v>86</v>
      </c>
    </row>
    <row r="329" spans="1:65" s="2" customFormat="1" ht="19.5">
      <c r="A329" s="34"/>
      <c r="B329" s="35"/>
      <c r="C329" s="36"/>
      <c r="D329" s="198" t="s">
        <v>426</v>
      </c>
      <c r="E329" s="36"/>
      <c r="F329" s="199" t="s">
        <v>1144</v>
      </c>
      <c r="G329" s="36"/>
      <c r="H329" s="36"/>
      <c r="I329" s="200"/>
      <c r="J329" s="36"/>
      <c r="K329" s="36"/>
      <c r="L329" s="39"/>
      <c r="M329" s="201"/>
      <c r="N329" s="202"/>
      <c r="O329" s="71"/>
      <c r="P329" s="71"/>
      <c r="Q329" s="71"/>
      <c r="R329" s="71"/>
      <c r="S329" s="71"/>
      <c r="T329" s="72"/>
      <c r="U329" s="34"/>
      <c r="V329" s="34"/>
      <c r="W329" s="34"/>
      <c r="X329" s="34"/>
      <c r="Y329" s="34"/>
      <c r="Z329" s="34"/>
      <c r="AA329" s="34"/>
      <c r="AB329" s="34"/>
      <c r="AC329" s="34"/>
      <c r="AD329" s="34"/>
      <c r="AE329" s="34"/>
      <c r="AT329" s="17" t="s">
        <v>426</v>
      </c>
      <c r="AU329" s="17" t="s">
        <v>86</v>
      </c>
    </row>
    <row r="330" spans="1:65" s="2" customFormat="1" ht="14.45" customHeight="1">
      <c r="A330" s="34"/>
      <c r="B330" s="35"/>
      <c r="C330" s="246" t="s">
        <v>420</v>
      </c>
      <c r="D330" s="246" t="s">
        <v>396</v>
      </c>
      <c r="E330" s="247" t="s">
        <v>1145</v>
      </c>
      <c r="F330" s="248" t="s">
        <v>1146</v>
      </c>
      <c r="G330" s="249" t="s">
        <v>453</v>
      </c>
      <c r="H330" s="250">
        <v>16</v>
      </c>
      <c r="I330" s="251"/>
      <c r="J330" s="252">
        <f>ROUND(I330*H330,2)</f>
        <v>0</v>
      </c>
      <c r="K330" s="248" t="s">
        <v>186</v>
      </c>
      <c r="L330" s="253"/>
      <c r="M330" s="254" t="s">
        <v>1</v>
      </c>
      <c r="N330" s="255" t="s">
        <v>44</v>
      </c>
      <c r="O330" s="71"/>
      <c r="P330" s="194">
        <f>O330*H330</f>
        <v>0</v>
      </c>
      <c r="Q330" s="194">
        <v>8.0000000000000004E-4</v>
      </c>
      <c r="R330" s="194">
        <f>Q330*H330</f>
        <v>1.2800000000000001E-2</v>
      </c>
      <c r="S330" s="194">
        <v>0</v>
      </c>
      <c r="T330" s="195">
        <f>S330*H330</f>
        <v>0</v>
      </c>
      <c r="U330" s="34"/>
      <c r="V330" s="34"/>
      <c r="W330" s="34"/>
      <c r="X330" s="34"/>
      <c r="Y330" s="34"/>
      <c r="Z330" s="34"/>
      <c r="AA330" s="34"/>
      <c r="AB330" s="34"/>
      <c r="AC330" s="34"/>
      <c r="AD330" s="34"/>
      <c r="AE330" s="34"/>
      <c r="AR330" s="196" t="s">
        <v>356</v>
      </c>
      <c r="AT330" s="196" t="s">
        <v>396</v>
      </c>
      <c r="AU330" s="196" t="s">
        <v>86</v>
      </c>
      <c r="AY330" s="17" t="s">
        <v>182</v>
      </c>
      <c r="BE330" s="197">
        <f>IF(N330="základní",J330,0)</f>
        <v>0</v>
      </c>
      <c r="BF330" s="197">
        <f>IF(N330="snížená",J330,0)</f>
        <v>0</v>
      </c>
      <c r="BG330" s="197">
        <f>IF(N330="zákl. přenesená",J330,0)</f>
        <v>0</v>
      </c>
      <c r="BH330" s="197">
        <f>IF(N330="sníž. přenesená",J330,0)</f>
        <v>0</v>
      </c>
      <c r="BI330" s="197">
        <f>IF(N330="nulová",J330,0)</f>
        <v>0</v>
      </c>
      <c r="BJ330" s="17" t="s">
        <v>86</v>
      </c>
      <c r="BK330" s="197">
        <f>ROUND(I330*H330,2)</f>
        <v>0</v>
      </c>
      <c r="BL330" s="17" t="s">
        <v>187</v>
      </c>
      <c r="BM330" s="196" t="s">
        <v>1147</v>
      </c>
    </row>
    <row r="331" spans="1:65" s="2" customFormat="1" ht="37.9" customHeight="1">
      <c r="A331" s="34"/>
      <c r="B331" s="35"/>
      <c r="C331" s="185" t="s">
        <v>440</v>
      </c>
      <c r="D331" s="185" t="s">
        <v>183</v>
      </c>
      <c r="E331" s="186" t="s">
        <v>1148</v>
      </c>
      <c r="F331" s="187" t="s">
        <v>1149</v>
      </c>
      <c r="G331" s="188" t="s">
        <v>453</v>
      </c>
      <c r="H331" s="189">
        <v>39</v>
      </c>
      <c r="I331" s="190"/>
      <c r="J331" s="191">
        <f>ROUND(I331*H331,2)</f>
        <v>0</v>
      </c>
      <c r="K331" s="187" t="s">
        <v>186</v>
      </c>
      <c r="L331" s="39"/>
      <c r="M331" s="192" t="s">
        <v>1</v>
      </c>
      <c r="N331" s="193" t="s">
        <v>44</v>
      </c>
      <c r="O331" s="71"/>
      <c r="P331" s="194">
        <f>O331*H331</f>
        <v>0</v>
      </c>
      <c r="Q331" s="194">
        <v>2.6679999999999999E-2</v>
      </c>
      <c r="R331" s="194">
        <f>Q331*H331</f>
        <v>1.0405199999999999</v>
      </c>
      <c r="S331" s="194">
        <v>0</v>
      </c>
      <c r="T331" s="195">
        <f>S331*H331</f>
        <v>0</v>
      </c>
      <c r="U331" s="34"/>
      <c r="V331" s="34"/>
      <c r="W331" s="34"/>
      <c r="X331" s="34"/>
      <c r="Y331" s="34"/>
      <c r="Z331" s="34"/>
      <c r="AA331" s="34"/>
      <c r="AB331" s="34"/>
      <c r="AC331" s="34"/>
      <c r="AD331" s="34"/>
      <c r="AE331" s="34"/>
      <c r="AR331" s="196" t="s">
        <v>187</v>
      </c>
      <c r="AT331" s="196" t="s">
        <v>183</v>
      </c>
      <c r="AU331" s="196" t="s">
        <v>86</v>
      </c>
      <c r="AY331" s="17" t="s">
        <v>182</v>
      </c>
      <c r="BE331" s="197">
        <f>IF(N331="základní",J331,0)</f>
        <v>0</v>
      </c>
      <c r="BF331" s="197">
        <f>IF(N331="snížená",J331,0)</f>
        <v>0</v>
      </c>
      <c r="BG331" s="197">
        <f>IF(N331="zákl. přenesená",J331,0)</f>
        <v>0</v>
      </c>
      <c r="BH331" s="197">
        <f>IF(N331="sníž. přenesená",J331,0)</f>
        <v>0</v>
      </c>
      <c r="BI331" s="197">
        <f>IF(N331="nulová",J331,0)</f>
        <v>0</v>
      </c>
      <c r="BJ331" s="17" t="s">
        <v>86</v>
      </c>
      <c r="BK331" s="197">
        <f>ROUND(I331*H331,2)</f>
        <v>0</v>
      </c>
      <c r="BL331" s="17" t="s">
        <v>187</v>
      </c>
      <c r="BM331" s="196" t="s">
        <v>1150</v>
      </c>
    </row>
    <row r="332" spans="1:65" s="2" customFormat="1" ht="68.25">
      <c r="A332" s="34"/>
      <c r="B332" s="35"/>
      <c r="C332" s="36"/>
      <c r="D332" s="198" t="s">
        <v>189</v>
      </c>
      <c r="E332" s="36"/>
      <c r="F332" s="199" t="s">
        <v>1151</v>
      </c>
      <c r="G332" s="36"/>
      <c r="H332" s="36"/>
      <c r="I332" s="200"/>
      <c r="J332" s="36"/>
      <c r="K332" s="36"/>
      <c r="L332" s="39"/>
      <c r="M332" s="201"/>
      <c r="N332" s="202"/>
      <c r="O332" s="71"/>
      <c r="P332" s="71"/>
      <c r="Q332" s="71"/>
      <c r="R332" s="71"/>
      <c r="S332" s="71"/>
      <c r="T332" s="72"/>
      <c r="U332" s="34"/>
      <c r="V332" s="34"/>
      <c r="W332" s="34"/>
      <c r="X332" s="34"/>
      <c r="Y332" s="34"/>
      <c r="Z332" s="34"/>
      <c r="AA332" s="34"/>
      <c r="AB332" s="34"/>
      <c r="AC332" s="34"/>
      <c r="AD332" s="34"/>
      <c r="AE332" s="34"/>
      <c r="AT332" s="17" t="s">
        <v>189</v>
      </c>
      <c r="AU332" s="17" t="s">
        <v>86</v>
      </c>
    </row>
    <row r="333" spans="1:65" s="2" customFormat="1" ht="37.9" customHeight="1">
      <c r="A333" s="34"/>
      <c r="B333" s="35"/>
      <c r="C333" s="185" t="s">
        <v>450</v>
      </c>
      <c r="D333" s="185" t="s">
        <v>183</v>
      </c>
      <c r="E333" s="186" t="s">
        <v>1152</v>
      </c>
      <c r="F333" s="187" t="s">
        <v>1153</v>
      </c>
      <c r="G333" s="188" t="s">
        <v>453</v>
      </c>
      <c r="H333" s="189">
        <v>39</v>
      </c>
      <c r="I333" s="190"/>
      <c r="J333" s="191">
        <f>ROUND(I333*H333,2)</f>
        <v>0</v>
      </c>
      <c r="K333" s="187" t="s">
        <v>186</v>
      </c>
      <c r="L333" s="39"/>
      <c r="M333" s="192" t="s">
        <v>1</v>
      </c>
      <c r="N333" s="193" t="s">
        <v>44</v>
      </c>
      <c r="O333" s="71"/>
      <c r="P333" s="194">
        <f>O333*H333</f>
        <v>0</v>
      </c>
      <c r="Q333" s="194">
        <v>2.929E-2</v>
      </c>
      <c r="R333" s="194">
        <f>Q333*H333</f>
        <v>1.1423099999999999</v>
      </c>
      <c r="S333" s="194">
        <v>0</v>
      </c>
      <c r="T333" s="195">
        <f>S333*H333</f>
        <v>0</v>
      </c>
      <c r="U333" s="34"/>
      <c r="V333" s="34"/>
      <c r="W333" s="34"/>
      <c r="X333" s="34"/>
      <c r="Y333" s="34"/>
      <c r="Z333" s="34"/>
      <c r="AA333" s="34"/>
      <c r="AB333" s="34"/>
      <c r="AC333" s="34"/>
      <c r="AD333" s="34"/>
      <c r="AE333" s="34"/>
      <c r="AR333" s="196" t="s">
        <v>187</v>
      </c>
      <c r="AT333" s="196" t="s">
        <v>183</v>
      </c>
      <c r="AU333" s="196" t="s">
        <v>86</v>
      </c>
      <c r="AY333" s="17" t="s">
        <v>182</v>
      </c>
      <c r="BE333" s="197">
        <f>IF(N333="základní",J333,0)</f>
        <v>0</v>
      </c>
      <c r="BF333" s="197">
        <f>IF(N333="snížená",J333,0)</f>
        <v>0</v>
      </c>
      <c r="BG333" s="197">
        <f>IF(N333="zákl. přenesená",J333,0)</f>
        <v>0</v>
      </c>
      <c r="BH333" s="197">
        <f>IF(N333="sníž. přenesená",J333,0)</f>
        <v>0</v>
      </c>
      <c r="BI333" s="197">
        <f>IF(N333="nulová",J333,0)</f>
        <v>0</v>
      </c>
      <c r="BJ333" s="17" t="s">
        <v>86</v>
      </c>
      <c r="BK333" s="197">
        <f>ROUND(I333*H333,2)</f>
        <v>0</v>
      </c>
      <c r="BL333" s="17" t="s">
        <v>187</v>
      </c>
      <c r="BM333" s="196" t="s">
        <v>1154</v>
      </c>
    </row>
    <row r="334" spans="1:65" s="2" customFormat="1" ht="78">
      <c r="A334" s="34"/>
      <c r="B334" s="35"/>
      <c r="C334" s="36"/>
      <c r="D334" s="198" t="s">
        <v>189</v>
      </c>
      <c r="E334" s="36"/>
      <c r="F334" s="199" t="s">
        <v>616</v>
      </c>
      <c r="G334" s="36"/>
      <c r="H334" s="36"/>
      <c r="I334" s="200"/>
      <c r="J334" s="36"/>
      <c r="K334" s="36"/>
      <c r="L334" s="39"/>
      <c r="M334" s="201"/>
      <c r="N334" s="202"/>
      <c r="O334" s="71"/>
      <c r="P334" s="71"/>
      <c r="Q334" s="71"/>
      <c r="R334" s="71"/>
      <c r="S334" s="71"/>
      <c r="T334" s="72"/>
      <c r="U334" s="34"/>
      <c r="V334" s="34"/>
      <c r="W334" s="34"/>
      <c r="X334" s="34"/>
      <c r="Y334" s="34"/>
      <c r="Z334" s="34"/>
      <c r="AA334" s="34"/>
      <c r="AB334" s="34"/>
      <c r="AC334" s="34"/>
      <c r="AD334" s="34"/>
      <c r="AE334" s="34"/>
      <c r="AT334" s="17" t="s">
        <v>189</v>
      </c>
      <c r="AU334" s="17" t="s">
        <v>86</v>
      </c>
    </row>
    <row r="335" spans="1:65" s="2" customFormat="1" ht="14.45" customHeight="1">
      <c r="A335" s="34"/>
      <c r="B335" s="35"/>
      <c r="C335" s="185" t="s">
        <v>457</v>
      </c>
      <c r="D335" s="185" t="s">
        <v>183</v>
      </c>
      <c r="E335" s="186" t="s">
        <v>975</v>
      </c>
      <c r="F335" s="187" t="s">
        <v>976</v>
      </c>
      <c r="G335" s="188" t="s">
        <v>423</v>
      </c>
      <c r="H335" s="189">
        <v>174.5</v>
      </c>
      <c r="I335" s="190"/>
      <c r="J335" s="191">
        <f>ROUND(I335*H335,2)</f>
        <v>0</v>
      </c>
      <c r="K335" s="187" t="s">
        <v>186</v>
      </c>
      <c r="L335" s="39"/>
      <c r="M335" s="192" t="s">
        <v>1</v>
      </c>
      <c r="N335" s="193" t="s">
        <v>44</v>
      </c>
      <c r="O335" s="71"/>
      <c r="P335" s="194">
        <f>O335*H335</f>
        <v>0</v>
      </c>
      <c r="Q335" s="194">
        <v>9.0000000000000006E-5</v>
      </c>
      <c r="R335" s="194">
        <f>Q335*H335</f>
        <v>1.5705E-2</v>
      </c>
      <c r="S335" s="194">
        <v>0</v>
      </c>
      <c r="T335" s="195">
        <f>S335*H335</f>
        <v>0</v>
      </c>
      <c r="U335" s="34"/>
      <c r="V335" s="34"/>
      <c r="W335" s="34"/>
      <c r="X335" s="34"/>
      <c r="Y335" s="34"/>
      <c r="Z335" s="34"/>
      <c r="AA335" s="34"/>
      <c r="AB335" s="34"/>
      <c r="AC335" s="34"/>
      <c r="AD335" s="34"/>
      <c r="AE335" s="34"/>
      <c r="AR335" s="196" t="s">
        <v>187</v>
      </c>
      <c r="AT335" s="196" t="s">
        <v>183</v>
      </c>
      <c r="AU335" s="196" t="s">
        <v>86</v>
      </c>
      <c r="AY335" s="17" t="s">
        <v>182</v>
      </c>
      <c r="BE335" s="197">
        <f>IF(N335="základní",J335,0)</f>
        <v>0</v>
      </c>
      <c r="BF335" s="197">
        <f>IF(N335="snížená",J335,0)</f>
        <v>0</v>
      </c>
      <c r="BG335" s="197">
        <f>IF(N335="zákl. přenesená",J335,0)</f>
        <v>0</v>
      </c>
      <c r="BH335" s="197">
        <f>IF(N335="sníž. přenesená",J335,0)</f>
        <v>0</v>
      </c>
      <c r="BI335" s="197">
        <f>IF(N335="nulová",J335,0)</f>
        <v>0</v>
      </c>
      <c r="BJ335" s="17" t="s">
        <v>86</v>
      </c>
      <c r="BK335" s="197">
        <f>ROUND(I335*H335,2)</f>
        <v>0</v>
      </c>
      <c r="BL335" s="17" t="s">
        <v>187</v>
      </c>
      <c r="BM335" s="196" t="s">
        <v>1155</v>
      </c>
    </row>
    <row r="336" spans="1:65" s="11" customFormat="1" ht="25.9" customHeight="1">
      <c r="B336" s="171"/>
      <c r="C336" s="172"/>
      <c r="D336" s="173" t="s">
        <v>78</v>
      </c>
      <c r="E336" s="174" t="s">
        <v>558</v>
      </c>
      <c r="F336" s="174" t="s">
        <v>559</v>
      </c>
      <c r="G336" s="172"/>
      <c r="H336" s="172"/>
      <c r="I336" s="175"/>
      <c r="J336" s="176">
        <f>BK336</f>
        <v>0</v>
      </c>
      <c r="K336" s="172"/>
      <c r="L336" s="177"/>
      <c r="M336" s="178"/>
      <c r="N336" s="179"/>
      <c r="O336" s="179"/>
      <c r="P336" s="180">
        <f>SUM(P337:P338)</f>
        <v>0</v>
      </c>
      <c r="Q336" s="179"/>
      <c r="R336" s="180">
        <f>SUM(R337:R338)</f>
        <v>0</v>
      </c>
      <c r="S336" s="179"/>
      <c r="T336" s="181">
        <f>SUM(T337:T338)</f>
        <v>0</v>
      </c>
      <c r="AR336" s="182" t="s">
        <v>86</v>
      </c>
      <c r="AT336" s="183" t="s">
        <v>78</v>
      </c>
      <c r="AU336" s="183" t="s">
        <v>79</v>
      </c>
      <c r="AY336" s="182" t="s">
        <v>182</v>
      </c>
      <c r="BK336" s="184">
        <f>SUM(BK337:BK338)</f>
        <v>0</v>
      </c>
    </row>
    <row r="337" spans="1:65" s="2" customFormat="1" ht="49.15" customHeight="1">
      <c r="A337" s="34"/>
      <c r="B337" s="35"/>
      <c r="C337" s="185" t="s">
        <v>461</v>
      </c>
      <c r="D337" s="185" t="s">
        <v>183</v>
      </c>
      <c r="E337" s="186" t="s">
        <v>561</v>
      </c>
      <c r="F337" s="187" t="s">
        <v>562</v>
      </c>
      <c r="G337" s="188" t="s">
        <v>359</v>
      </c>
      <c r="H337" s="189">
        <v>2.891</v>
      </c>
      <c r="I337" s="190"/>
      <c r="J337" s="191">
        <f>ROUND(I337*H337,2)</f>
        <v>0</v>
      </c>
      <c r="K337" s="187" t="s">
        <v>186</v>
      </c>
      <c r="L337" s="39"/>
      <c r="M337" s="192" t="s">
        <v>1</v>
      </c>
      <c r="N337" s="193" t="s">
        <v>44</v>
      </c>
      <c r="O337" s="71"/>
      <c r="P337" s="194">
        <f>O337*H337</f>
        <v>0</v>
      </c>
      <c r="Q337" s="194">
        <v>0</v>
      </c>
      <c r="R337" s="194">
        <f>Q337*H337</f>
        <v>0</v>
      </c>
      <c r="S337" s="194">
        <v>0</v>
      </c>
      <c r="T337" s="195">
        <f>S337*H337</f>
        <v>0</v>
      </c>
      <c r="U337" s="34"/>
      <c r="V337" s="34"/>
      <c r="W337" s="34"/>
      <c r="X337" s="34"/>
      <c r="Y337" s="34"/>
      <c r="Z337" s="34"/>
      <c r="AA337" s="34"/>
      <c r="AB337" s="34"/>
      <c r="AC337" s="34"/>
      <c r="AD337" s="34"/>
      <c r="AE337" s="34"/>
      <c r="AR337" s="196" t="s">
        <v>187</v>
      </c>
      <c r="AT337" s="196" t="s">
        <v>183</v>
      </c>
      <c r="AU337" s="196" t="s">
        <v>86</v>
      </c>
      <c r="AY337" s="17" t="s">
        <v>182</v>
      </c>
      <c r="BE337" s="197">
        <f>IF(N337="základní",J337,0)</f>
        <v>0</v>
      </c>
      <c r="BF337" s="197">
        <f>IF(N337="snížená",J337,0)</f>
        <v>0</v>
      </c>
      <c r="BG337" s="197">
        <f>IF(N337="zákl. přenesená",J337,0)</f>
        <v>0</v>
      </c>
      <c r="BH337" s="197">
        <f>IF(N337="sníž. přenesená",J337,0)</f>
        <v>0</v>
      </c>
      <c r="BI337" s="197">
        <f>IF(N337="nulová",J337,0)</f>
        <v>0</v>
      </c>
      <c r="BJ337" s="17" t="s">
        <v>86</v>
      </c>
      <c r="BK337" s="197">
        <f>ROUND(I337*H337,2)</f>
        <v>0</v>
      </c>
      <c r="BL337" s="17" t="s">
        <v>187</v>
      </c>
      <c r="BM337" s="196" t="s">
        <v>1156</v>
      </c>
    </row>
    <row r="338" spans="1:65" s="2" customFormat="1" ht="48.75">
      <c r="A338" s="34"/>
      <c r="B338" s="35"/>
      <c r="C338" s="36"/>
      <c r="D338" s="198" t="s">
        <v>189</v>
      </c>
      <c r="E338" s="36"/>
      <c r="F338" s="199" t="s">
        <v>564</v>
      </c>
      <c r="G338" s="36"/>
      <c r="H338" s="36"/>
      <c r="I338" s="200"/>
      <c r="J338" s="36"/>
      <c r="K338" s="36"/>
      <c r="L338" s="39"/>
      <c r="M338" s="201"/>
      <c r="N338" s="202"/>
      <c r="O338" s="71"/>
      <c r="P338" s="71"/>
      <c r="Q338" s="71"/>
      <c r="R338" s="71"/>
      <c r="S338" s="71"/>
      <c r="T338" s="72"/>
      <c r="U338" s="34"/>
      <c r="V338" s="34"/>
      <c r="W338" s="34"/>
      <c r="X338" s="34"/>
      <c r="Y338" s="34"/>
      <c r="Z338" s="34"/>
      <c r="AA338" s="34"/>
      <c r="AB338" s="34"/>
      <c r="AC338" s="34"/>
      <c r="AD338" s="34"/>
      <c r="AE338" s="34"/>
      <c r="AT338" s="17" t="s">
        <v>189</v>
      </c>
      <c r="AU338" s="17" t="s">
        <v>86</v>
      </c>
    </row>
    <row r="339" spans="1:65" s="11" customFormat="1" ht="25.9" customHeight="1">
      <c r="B339" s="171"/>
      <c r="C339" s="172"/>
      <c r="D339" s="173" t="s">
        <v>78</v>
      </c>
      <c r="E339" s="174" t="s">
        <v>565</v>
      </c>
      <c r="F339" s="174" t="s">
        <v>566</v>
      </c>
      <c r="G339" s="172"/>
      <c r="H339" s="172"/>
      <c r="I339" s="175"/>
      <c r="J339" s="176">
        <f>BK339</f>
        <v>0</v>
      </c>
      <c r="K339" s="172"/>
      <c r="L339" s="177"/>
      <c r="M339" s="178"/>
      <c r="N339" s="179"/>
      <c r="O339" s="179"/>
      <c r="P339" s="180">
        <f>P340</f>
        <v>0</v>
      </c>
      <c r="Q339" s="179"/>
      <c r="R339" s="180">
        <f>R340</f>
        <v>0</v>
      </c>
      <c r="S339" s="179"/>
      <c r="T339" s="181">
        <f>T340</f>
        <v>0</v>
      </c>
      <c r="AR339" s="182" t="s">
        <v>340</v>
      </c>
      <c r="AT339" s="183" t="s">
        <v>78</v>
      </c>
      <c r="AU339" s="183" t="s">
        <v>79</v>
      </c>
      <c r="AY339" s="182" t="s">
        <v>182</v>
      </c>
      <c r="BK339" s="184">
        <f>BK340</f>
        <v>0</v>
      </c>
    </row>
    <row r="340" spans="1:65" s="2" customFormat="1" ht="14.45" customHeight="1">
      <c r="A340" s="34"/>
      <c r="B340" s="35"/>
      <c r="C340" s="185" t="s">
        <v>7</v>
      </c>
      <c r="D340" s="185" t="s">
        <v>183</v>
      </c>
      <c r="E340" s="186" t="s">
        <v>568</v>
      </c>
      <c r="F340" s="187" t="s">
        <v>569</v>
      </c>
      <c r="G340" s="188" t="s">
        <v>570</v>
      </c>
      <c r="H340" s="189">
        <v>1</v>
      </c>
      <c r="I340" s="190"/>
      <c r="J340" s="191">
        <f>ROUND(I340*H340,2)</f>
        <v>0</v>
      </c>
      <c r="K340" s="187" t="s">
        <v>186</v>
      </c>
      <c r="L340" s="39"/>
      <c r="M340" s="256" t="s">
        <v>1</v>
      </c>
      <c r="N340" s="257" t="s">
        <v>44</v>
      </c>
      <c r="O340" s="258"/>
      <c r="P340" s="259">
        <f>O340*H340</f>
        <v>0</v>
      </c>
      <c r="Q340" s="259">
        <v>0</v>
      </c>
      <c r="R340" s="259">
        <f>Q340*H340</f>
        <v>0</v>
      </c>
      <c r="S340" s="259">
        <v>0</v>
      </c>
      <c r="T340" s="260">
        <f>S340*H340</f>
        <v>0</v>
      </c>
      <c r="U340" s="34"/>
      <c r="V340" s="34"/>
      <c r="W340" s="34"/>
      <c r="X340" s="34"/>
      <c r="Y340" s="34"/>
      <c r="Z340" s="34"/>
      <c r="AA340" s="34"/>
      <c r="AB340" s="34"/>
      <c r="AC340" s="34"/>
      <c r="AD340" s="34"/>
      <c r="AE340" s="34"/>
      <c r="AR340" s="196" t="s">
        <v>571</v>
      </c>
      <c r="AT340" s="196" t="s">
        <v>183</v>
      </c>
      <c r="AU340" s="196" t="s">
        <v>86</v>
      </c>
      <c r="AY340" s="17" t="s">
        <v>182</v>
      </c>
      <c r="BE340" s="197">
        <f>IF(N340="základní",J340,0)</f>
        <v>0</v>
      </c>
      <c r="BF340" s="197">
        <f>IF(N340="snížená",J340,0)</f>
        <v>0</v>
      </c>
      <c r="BG340" s="197">
        <f>IF(N340="zákl. přenesená",J340,0)</f>
        <v>0</v>
      </c>
      <c r="BH340" s="197">
        <f>IF(N340="sníž. přenesená",J340,0)</f>
        <v>0</v>
      </c>
      <c r="BI340" s="197">
        <f>IF(N340="nulová",J340,0)</f>
        <v>0</v>
      </c>
      <c r="BJ340" s="17" t="s">
        <v>86</v>
      </c>
      <c r="BK340" s="197">
        <f>ROUND(I340*H340,2)</f>
        <v>0</v>
      </c>
      <c r="BL340" s="17" t="s">
        <v>571</v>
      </c>
      <c r="BM340" s="196" t="s">
        <v>1157</v>
      </c>
    </row>
    <row r="341" spans="1:65" s="2" customFormat="1" ht="6.95" customHeight="1">
      <c r="A341" s="34"/>
      <c r="B341" s="54"/>
      <c r="C341" s="55"/>
      <c r="D341" s="55"/>
      <c r="E341" s="55"/>
      <c r="F341" s="55"/>
      <c r="G341" s="55"/>
      <c r="H341" s="55"/>
      <c r="I341" s="55"/>
      <c r="J341" s="55"/>
      <c r="K341" s="55"/>
      <c r="L341" s="39"/>
      <c r="M341" s="34"/>
      <c r="O341" s="34"/>
      <c r="P341" s="34"/>
      <c r="Q341" s="34"/>
      <c r="R341" s="34"/>
      <c r="S341" s="34"/>
      <c r="T341" s="34"/>
      <c r="U341" s="34"/>
      <c r="V341" s="34"/>
      <c r="W341" s="34"/>
      <c r="X341" s="34"/>
      <c r="Y341" s="34"/>
      <c r="Z341" s="34"/>
      <c r="AA341" s="34"/>
      <c r="AB341" s="34"/>
      <c r="AC341" s="34"/>
      <c r="AD341" s="34"/>
      <c r="AE341" s="34"/>
    </row>
  </sheetData>
  <sheetProtection algorithmName="SHA-512" hashValue="hufufrMJJ4LyeOzQg7PeXlPyMocwhH3PzEcn8RMvLWp9Dn7a2KG4cRYNC0q02cptD8sdgUW9PcEn5WgLRM2GOw==" saltValue="8dXAuNPRUcd1tE6MpPGFt4WqD6+8ejd9Y0cKsjuoDrCUML5NsJSQHJVCdDhJbCN0JDIOwWn5m6ggJS1LccRWZw==" spinCount="100000" sheet="1" objects="1" scenarios="1" formatColumns="0" formatRows="0" autoFilter="0"/>
  <autoFilter ref="C124:K340"/>
  <mergeCells count="12">
    <mergeCell ref="E117:H117"/>
    <mergeCell ref="L2:V2"/>
    <mergeCell ref="E85:H85"/>
    <mergeCell ref="E87:H87"/>
    <mergeCell ref="E89:H89"/>
    <mergeCell ref="E113:H113"/>
    <mergeCell ref="E115:H115"/>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53"/>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56" s="1" customFormat="1" ht="36.950000000000003" customHeight="1">
      <c r="L2" s="308"/>
      <c r="M2" s="308"/>
      <c r="N2" s="308"/>
      <c r="O2" s="308"/>
      <c r="P2" s="308"/>
      <c r="Q2" s="308"/>
      <c r="R2" s="308"/>
      <c r="S2" s="308"/>
      <c r="T2" s="308"/>
      <c r="U2" s="308"/>
      <c r="V2" s="308"/>
      <c r="AT2" s="17" t="s">
        <v>117</v>
      </c>
      <c r="AZ2" s="115" t="s">
        <v>133</v>
      </c>
      <c r="BA2" s="115" t="s">
        <v>134</v>
      </c>
      <c r="BB2" s="115" t="s">
        <v>135</v>
      </c>
      <c r="BC2" s="115" t="s">
        <v>1158</v>
      </c>
      <c r="BD2" s="115" t="s">
        <v>88</v>
      </c>
    </row>
    <row r="3" spans="1:56" s="1" customFormat="1" ht="6.95" customHeight="1">
      <c r="B3" s="116"/>
      <c r="C3" s="117"/>
      <c r="D3" s="117"/>
      <c r="E3" s="117"/>
      <c r="F3" s="117"/>
      <c r="G3" s="117"/>
      <c r="H3" s="117"/>
      <c r="I3" s="117"/>
      <c r="J3" s="117"/>
      <c r="K3" s="117"/>
      <c r="L3" s="20"/>
      <c r="AT3" s="17" t="s">
        <v>88</v>
      </c>
      <c r="AZ3" s="115" t="s">
        <v>140</v>
      </c>
      <c r="BA3" s="115" t="s">
        <v>141</v>
      </c>
      <c r="BB3" s="115" t="s">
        <v>142</v>
      </c>
      <c r="BC3" s="115" t="s">
        <v>1159</v>
      </c>
      <c r="BD3" s="115" t="s">
        <v>88</v>
      </c>
    </row>
    <row r="4" spans="1:56" s="1" customFormat="1" ht="24.95" customHeight="1">
      <c r="B4" s="20"/>
      <c r="D4" s="118" t="s">
        <v>139</v>
      </c>
      <c r="L4" s="20"/>
      <c r="M4" s="119" t="s">
        <v>10</v>
      </c>
      <c r="AT4" s="17" t="s">
        <v>4</v>
      </c>
      <c r="AZ4" s="115" t="s">
        <v>144</v>
      </c>
      <c r="BA4" s="115" t="s">
        <v>145</v>
      </c>
      <c r="BB4" s="115" t="s">
        <v>135</v>
      </c>
      <c r="BC4" s="115" t="s">
        <v>1160</v>
      </c>
      <c r="BD4" s="115" t="s">
        <v>88</v>
      </c>
    </row>
    <row r="5" spans="1:56" s="1" customFormat="1" ht="6.95" customHeight="1">
      <c r="B5" s="20"/>
      <c r="L5" s="20"/>
      <c r="AZ5" s="115" t="s">
        <v>147</v>
      </c>
      <c r="BA5" s="115" t="s">
        <v>148</v>
      </c>
      <c r="BB5" s="115" t="s">
        <v>135</v>
      </c>
      <c r="BC5" s="115" t="s">
        <v>1161</v>
      </c>
      <c r="BD5" s="115" t="s">
        <v>88</v>
      </c>
    </row>
    <row r="6" spans="1:56" s="1" customFormat="1" ht="12" customHeight="1">
      <c r="B6" s="20"/>
      <c r="D6" s="120" t="s">
        <v>16</v>
      </c>
      <c r="L6" s="20"/>
    </row>
    <row r="7" spans="1:56" s="1" customFormat="1" ht="16.5" customHeight="1">
      <c r="B7" s="20"/>
      <c r="E7" s="326" t="str">
        <f>'Rekapitulace stavby'!K6</f>
        <v>Příprava Území-Lokalita Petra Cingra ve Starém Bohumíně</v>
      </c>
      <c r="F7" s="327"/>
      <c r="G7" s="327"/>
      <c r="H7" s="327"/>
      <c r="L7" s="20"/>
    </row>
    <row r="8" spans="1:56" s="1" customFormat="1" ht="12" customHeight="1">
      <c r="B8" s="20"/>
      <c r="D8" s="120" t="s">
        <v>153</v>
      </c>
      <c r="L8" s="20"/>
    </row>
    <row r="9" spans="1:56" s="2" customFormat="1" ht="16.5" customHeight="1">
      <c r="A9" s="34"/>
      <c r="B9" s="39"/>
      <c r="C9" s="34"/>
      <c r="D9" s="34"/>
      <c r="E9" s="326" t="s">
        <v>1162</v>
      </c>
      <c r="F9" s="328"/>
      <c r="G9" s="328"/>
      <c r="H9" s="328"/>
      <c r="I9" s="34"/>
      <c r="J9" s="34"/>
      <c r="K9" s="34"/>
      <c r="L9" s="51"/>
      <c r="S9" s="34"/>
      <c r="T9" s="34"/>
      <c r="U9" s="34"/>
      <c r="V9" s="34"/>
      <c r="W9" s="34"/>
      <c r="X9" s="34"/>
      <c r="Y9" s="34"/>
      <c r="Z9" s="34"/>
      <c r="AA9" s="34"/>
      <c r="AB9" s="34"/>
      <c r="AC9" s="34"/>
      <c r="AD9" s="34"/>
      <c r="AE9" s="34"/>
    </row>
    <row r="10" spans="1:56" s="2" customFormat="1" ht="12" customHeight="1">
      <c r="A10" s="34"/>
      <c r="B10" s="39"/>
      <c r="C10" s="34"/>
      <c r="D10" s="120" t="s">
        <v>155</v>
      </c>
      <c r="E10" s="34"/>
      <c r="F10" s="34"/>
      <c r="G10" s="34"/>
      <c r="H10" s="34"/>
      <c r="I10" s="34"/>
      <c r="J10" s="34"/>
      <c r="K10" s="34"/>
      <c r="L10" s="51"/>
      <c r="S10" s="34"/>
      <c r="T10" s="34"/>
      <c r="U10" s="34"/>
      <c r="V10" s="34"/>
      <c r="W10" s="34"/>
      <c r="X10" s="34"/>
      <c r="Y10" s="34"/>
      <c r="Z10" s="34"/>
      <c r="AA10" s="34"/>
      <c r="AB10" s="34"/>
      <c r="AC10" s="34"/>
      <c r="AD10" s="34"/>
      <c r="AE10" s="34"/>
    </row>
    <row r="11" spans="1:56" s="2" customFormat="1" ht="16.5" customHeight="1">
      <c r="A11" s="34"/>
      <c r="B11" s="39"/>
      <c r="C11" s="34"/>
      <c r="D11" s="34"/>
      <c r="E11" s="329" t="s">
        <v>1163</v>
      </c>
      <c r="F11" s="328"/>
      <c r="G11" s="328"/>
      <c r="H11" s="328"/>
      <c r="I11" s="34"/>
      <c r="J11" s="34"/>
      <c r="K11" s="34"/>
      <c r="L11" s="51"/>
      <c r="S11" s="34"/>
      <c r="T11" s="34"/>
      <c r="U11" s="34"/>
      <c r="V11" s="34"/>
      <c r="W11" s="34"/>
      <c r="X11" s="34"/>
      <c r="Y11" s="34"/>
      <c r="Z11" s="34"/>
      <c r="AA11" s="34"/>
      <c r="AB11" s="34"/>
      <c r="AC11" s="34"/>
      <c r="AD11" s="34"/>
      <c r="AE11" s="34"/>
    </row>
    <row r="12" spans="1:56" s="2" customFormat="1" ht="11.25">
      <c r="A12" s="34"/>
      <c r="B12" s="39"/>
      <c r="C12" s="34"/>
      <c r="D12" s="34"/>
      <c r="E12" s="34"/>
      <c r="F12" s="34"/>
      <c r="G12" s="34"/>
      <c r="H12" s="34"/>
      <c r="I12" s="34"/>
      <c r="J12" s="34"/>
      <c r="K12" s="34"/>
      <c r="L12" s="51"/>
      <c r="S12" s="34"/>
      <c r="T12" s="34"/>
      <c r="U12" s="34"/>
      <c r="V12" s="34"/>
      <c r="W12" s="34"/>
      <c r="X12" s="34"/>
      <c r="Y12" s="34"/>
      <c r="Z12" s="34"/>
      <c r="AA12" s="34"/>
      <c r="AB12" s="34"/>
      <c r="AC12" s="34"/>
      <c r="AD12" s="34"/>
      <c r="AE12" s="34"/>
    </row>
    <row r="13" spans="1:56" s="2" customFormat="1" ht="12" customHeight="1">
      <c r="A13" s="34"/>
      <c r="B13" s="39"/>
      <c r="C13" s="34"/>
      <c r="D13" s="120" t="s">
        <v>18</v>
      </c>
      <c r="E13" s="34"/>
      <c r="F13" s="110" t="s">
        <v>1</v>
      </c>
      <c r="G13" s="34"/>
      <c r="H13" s="34"/>
      <c r="I13" s="120" t="s">
        <v>19</v>
      </c>
      <c r="J13" s="110" t="s">
        <v>1</v>
      </c>
      <c r="K13" s="34"/>
      <c r="L13" s="51"/>
      <c r="S13" s="34"/>
      <c r="T13" s="34"/>
      <c r="U13" s="34"/>
      <c r="V13" s="34"/>
      <c r="W13" s="34"/>
      <c r="X13" s="34"/>
      <c r="Y13" s="34"/>
      <c r="Z13" s="34"/>
      <c r="AA13" s="34"/>
      <c r="AB13" s="34"/>
      <c r="AC13" s="34"/>
      <c r="AD13" s="34"/>
      <c r="AE13" s="34"/>
    </row>
    <row r="14" spans="1:56" s="2" customFormat="1" ht="12" customHeight="1">
      <c r="A14" s="34"/>
      <c r="B14" s="39"/>
      <c r="C14" s="34"/>
      <c r="D14" s="120" t="s">
        <v>20</v>
      </c>
      <c r="E14" s="34"/>
      <c r="F14" s="110" t="s">
        <v>21</v>
      </c>
      <c r="G14" s="34"/>
      <c r="H14" s="34"/>
      <c r="I14" s="120" t="s">
        <v>22</v>
      </c>
      <c r="J14" s="121" t="str">
        <f>'Rekapitulace stavby'!AN8</f>
        <v>4. 5. 2021</v>
      </c>
      <c r="K14" s="34"/>
      <c r="L14" s="51"/>
      <c r="S14" s="34"/>
      <c r="T14" s="34"/>
      <c r="U14" s="34"/>
      <c r="V14" s="34"/>
      <c r="W14" s="34"/>
      <c r="X14" s="34"/>
      <c r="Y14" s="34"/>
      <c r="Z14" s="34"/>
      <c r="AA14" s="34"/>
      <c r="AB14" s="34"/>
      <c r="AC14" s="34"/>
      <c r="AD14" s="34"/>
      <c r="AE14" s="34"/>
    </row>
    <row r="15" spans="1:56" s="2" customFormat="1" ht="10.9" customHeight="1">
      <c r="A15" s="34"/>
      <c r="B15" s="39"/>
      <c r="C15" s="34"/>
      <c r="D15" s="34"/>
      <c r="E15" s="34"/>
      <c r="F15" s="34"/>
      <c r="G15" s="34"/>
      <c r="H15" s="34"/>
      <c r="I15" s="34"/>
      <c r="J15" s="34"/>
      <c r="K15" s="34"/>
      <c r="L15" s="51"/>
      <c r="S15" s="34"/>
      <c r="T15" s="34"/>
      <c r="U15" s="34"/>
      <c r="V15" s="34"/>
      <c r="W15" s="34"/>
      <c r="X15" s="34"/>
      <c r="Y15" s="34"/>
      <c r="Z15" s="34"/>
      <c r="AA15" s="34"/>
      <c r="AB15" s="34"/>
      <c r="AC15" s="34"/>
      <c r="AD15" s="34"/>
      <c r="AE15" s="34"/>
    </row>
    <row r="16" spans="1:56" s="2" customFormat="1" ht="12" customHeight="1">
      <c r="A16" s="34"/>
      <c r="B16" s="39"/>
      <c r="C16" s="34"/>
      <c r="D16" s="120" t="s">
        <v>24</v>
      </c>
      <c r="E16" s="34"/>
      <c r="F16" s="34"/>
      <c r="G16" s="34"/>
      <c r="H16" s="34"/>
      <c r="I16" s="120" t="s">
        <v>25</v>
      </c>
      <c r="J16" s="110" t="s">
        <v>1</v>
      </c>
      <c r="K16" s="34"/>
      <c r="L16" s="51"/>
      <c r="S16" s="34"/>
      <c r="T16" s="34"/>
      <c r="U16" s="34"/>
      <c r="V16" s="34"/>
      <c r="W16" s="34"/>
      <c r="X16" s="34"/>
      <c r="Y16" s="34"/>
      <c r="Z16" s="34"/>
      <c r="AA16" s="34"/>
      <c r="AB16" s="34"/>
      <c r="AC16" s="34"/>
      <c r="AD16" s="34"/>
      <c r="AE16" s="34"/>
    </row>
    <row r="17" spans="1:31" s="2" customFormat="1" ht="18" customHeight="1">
      <c r="A17" s="34"/>
      <c r="B17" s="39"/>
      <c r="C17" s="34"/>
      <c r="D17" s="34"/>
      <c r="E17" s="110" t="s">
        <v>26</v>
      </c>
      <c r="F17" s="34"/>
      <c r="G17" s="34"/>
      <c r="H17" s="34"/>
      <c r="I17" s="120" t="s">
        <v>27</v>
      </c>
      <c r="J17" s="110" t="s">
        <v>1</v>
      </c>
      <c r="K17" s="34"/>
      <c r="L17" s="51"/>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34"/>
      <c r="J18" s="34"/>
      <c r="K18" s="34"/>
      <c r="L18" s="51"/>
      <c r="S18" s="34"/>
      <c r="T18" s="34"/>
      <c r="U18" s="34"/>
      <c r="V18" s="34"/>
      <c r="W18" s="34"/>
      <c r="X18" s="34"/>
      <c r="Y18" s="34"/>
      <c r="Z18" s="34"/>
      <c r="AA18" s="34"/>
      <c r="AB18" s="34"/>
      <c r="AC18" s="34"/>
      <c r="AD18" s="34"/>
      <c r="AE18" s="34"/>
    </row>
    <row r="19" spans="1:31" s="2" customFormat="1" ht="12" customHeight="1">
      <c r="A19" s="34"/>
      <c r="B19" s="39"/>
      <c r="C19" s="34"/>
      <c r="D19" s="120" t="s">
        <v>28</v>
      </c>
      <c r="E19" s="34"/>
      <c r="F19" s="34"/>
      <c r="G19" s="34"/>
      <c r="H19" s="34"/>
      <c r="I19" s="120" t="s">
        <v>25</v>
      </c>
      <c r="J19" s="30" t="str">
        <f>'Rekapitulace stavby'!AN13</f>
        <v>Vyplň údaj</v>
      </c>
      <c r="K19" s="34"/>
      <c r="L19" s="51"/>
      <c r="S19" s="34"/>
      <c r="T19" s="34"/>
      <c r="U19" s="34"/>
      <c r="V19" s="34"/>
      <c r="W19" s="34"/>
      <c r="X19" s="34"/>
      <c r="Y19" s="34"/>
      <c r="Z19" s="34"/>
      <c r="AA19" s="34"/>
      <c r="AB19" s="34"/>
      <c r="AC19" s="34"/>
      <c r="AD19" s="34"/>
      <c r="AE19" s="34"/>
    </row>
    <row r="20" spans="1:31" s="2" customFormat="1" ht="18" customHeight="1">
      <c r="A20" s="34"/>
      <c r="B20" s="39"/>
      <c r="C20" s="34"/>
      <c r="D20" s="34"/>
      <c r="E20" s="330" t="str">
        <f>'Rekapitulace stavby'!E14</f>
        <v>Vyplň údaj</v>
      </c>
      <c r="F20" s="331"/>
      <c r="G20" s="331"/>
      <c r="H20" s="331"/>
      <c r="I20" s="120" t="s">
        <v>27</v>
      </c>
      <c r="J20" s="30" t="str">
        <f>'Rekapitulace stavby'!AN14</f>
        <v>Vyplň údaj</v>
      </c>
      <c r="K20" s="34"/>
      <c r="L20" s="51"/>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34"/>
      <c r="J21" s="34"/>
      <c r="K21" s="34"/>
      <c r="L21" s="51"/>
      <c r="S21" s="34"/>
      <c r="T21" s="34"/>
      <c r="U21" s="34"/>
      <c r="V21" s="34"/>
      <c r="W21" s="34"/>
      <c r="X21" s="34"/>
      <c r="Y21" s="34"/>
      <c r="Z21" s="34"/>
      <c r="AA21" s="34"/>
      <c r="AB21" s="34"/>
      <c r="AC21" s="34"/>
      <c r="AD21" s="34"/>
      <c r="AE21" s="34"/>
    </row>
    <row r="22" spans="1:31" s="2" customFormat="1" ht="12" customHeight="1">
      <c r="A22" s="34"/>
      <c r="B22" s="39"/>
      <c r="C22" s="34"/>
      <c r="D22" s="120" t="s">
        <v>30</v>
      </c>
      <c r="E22" s="34"/>
      <c r="F22" s="34"/>
      <c r="G22" s="34"/>
      <c r="H22" s="34"/>
      <c r="I22" s="120" t="s">
        <v>25</v>
      </c>
      <c r="J22" s="110" t="s">
        <v>31</v>
      </c>
      <c r="K22" s="34"/>
      <c r="L22" s="51"/>
      <c r="S22" s="34"/>
      <c r="T22" s="34"/>
      <c r="U22" s="34"/>
      <c r="V22" s="34"/>
      <c r="W22" s="34"/>
      <c r="X22" s="34"/>
      <c r="Y22" s="34"/>
      <c r="Z22" s="34"/>
      <c r="AA22" s="34"/>
      <c r="AB22" s="34"/>
      <c r="AC22" s="34"/>
      <c r="AD22" s="34"/>
      <c r="AE22" s="34"/>
    </row>
    <row r="23" spans="1:31" s="2" customFormat="1" ht="18" customHeight="1">
      <c r="A23" s="34"/>
      <c r="B23" s="39"/>
      <c r="C23" s="34"/>
      <c r="D23" s="34"/>
      <c r="E23" s="110" t="s">
        <v>32</v>
      </c>
      <c r="F23" s="34"/>
      <c r="G23" s="34"/>
      <c r="H23" s="34"/>
      <c r="I23" s="120" t="s">
        <v>27</v>
      </c>
      <c r="J23" s="110" t="s">
        <v>1</v>
      </c>
      <c r="K23" s="34"/>
      <c r="L23" s="51"/>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34"/>
      <c r="J24" s="34"/>
      <c r="K24" s="34"/>
      <c r="L24" s="51"/>
      <c r="S24" s="34"/>
      <c r="T24" s="34"/>
      <c r="U24" s="34"/>
      <c r="V24" s="34"/>
      <c r="W24" s="34"/>
      <c r="X24" s="34"/>
      <c r="Y24" s="34"/>
      <c r="Z24" s="34"/>
      <c r="AA24" s="34"/>
      <c r="AB24" s="34"/>
      <c r="AC24" s="34"/>
      <c r="AD24" s="34"/>
      <c r="AE24" s="34"/>
    </row>
    <row r="25" spans="1:31" s="2" customFormat="1" ht="12" customHeight="1">
      <c r="A25" s="34"/>
      <c r="B25" s="39"/>
      <c r="C25" s="34"/>
      <c r="D25" s="120" t="s">
        <v>34</v>
      </c>
      <c r="E25" s="34"/>
      <c r="F25" s="34"/>
      <c r="G25" s="34"/>
      <c r="H25" s="34"/>
      <c r="I25" s="120" t="s">
        <v>25</v>
      </c>
      <c r="J25" s="110" t="s">
        <v>35</v>
      </c>
      <c r="K25" s="34"/>
      <c r="L25" s="51"/>
      <c r="S25" s="34"/>
      <c r="T25" s="34"/>
      <c r="U25" s="34"/>
      <c r="V25" s="34"/>
      <c r="W25" s="34"/>
      <c r="X25" s="34"/>
      <c r="Y25" s="34"/>
      <c r="Z25" s="34"/>
      <c r="AA25" s="34"/>
      <c r="AB25" s="34"/>
      <c r="AC25" s="34"/>
      <c r="AD25" s="34"/>
      <c r="AE25" s="34"/>
    </row>
    <row r="26" spans="1:31" s="2" customFormat="1" ht="18" customHeight="1">
      <c r="A26" s="34"/>
      <c r="B26" s="39"/>
      <c r="C26" s="34"/>
      <c r="D26" s="34"/>
      <c r="E26" s="110" t="s">
        <v>36</v>
      </c>
      <c r="F26" s="34"/>
      <c r="G26" s="34"/>
      <c r="H26" s="34"/>
      <c r="I26" s="120" t="s">
        <v>27</v>
      </c>
      <c r="J26" s="110" t="s">
        <v>1</v>
      </c>
      <c r="K26" s="34"/>
      <c r="L26" s="51"/>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34"/>
      <c r="J27" s="34"/>
      <c r="K27" s="34"/>
      <c r="L27" s="51"/>
      <c r="S27" s="34"/>
      <c r="T27" s="34"/>
      <c r="U27" s="34"/>
      <c r="V27" s="34"/>
      <c r="W27" s="34"/>
      <c r="X27" s="34"/>
      <c r="Y27" s="34"/>
      <c r="Z27" s="34"/>
      <c r="AA27" s="34"/>
      <c r="AB27" s="34"/>
      <c r="AC27" s="34"/>
      <c r="AD27" s="34"/>
      <c r="AE27" s="34"/>
    </row>
    <row r="28" spans="1:31" s="2" customFormat="1" ht="12" customHeight="1">
      <c r="A28" s="34"/>
      <c r="B28" s="39"/>
      <c r="C28" s="34"/>
      <c r="D28" s="120" t="s">
        <v>37</v>
      </c>
      <c r="E28" s="34"/>
      <c r="F28" s="34"/>
      <c r="G28" s="34"/>
      <c r="H28" s="34"/>
      <c r="I28" s="34"/>
      <c r="J28" s="34"/>
      <c r="K28" s="34"/>
      <c r="L28" s="51"/>
      <c r="S28" s="34"/>
      <c r="T28" s="34"/>
      <c r="U28" s="34"/>
      <c r="V28" s="34"/>
      <c r="W28" s="34"/>
      <c r="X28" s="34"/>
      <c r="Y28" s="34"/>
      <c r="Z28" s="34"/>
      <c r="AA28" s="34"/>
      <c r="AB28" s="34"/>
      <c r="AC28" s="34"/>
      <c r="AD28" s="34"/>
      <c r="AE28" s="34"/>
    </row>
    <row r="29" spans="1:31" s="8" customFormat="1" ht="71.25" customHeight="1">
      <c r="A29" s="122"/>
      <c r="B29" s="123"/>
      <c r="C29" s="122"/>
      <c r="D29" s="122"/>
      <c r="E29" s="332" t="s">
        <v>38</v>
      </c>
      <c r="F29" s="332"/>
      <c r="G29" s="332"/>
      <c r="H29" s="332"/>
      <c r="I29" s="122"/>
      <c r="J29" s="122"/>
      <c r="K29" s="122"/>
      <c r="L29" s="124"/>
      <c r="S29" s="122"/>
      <c r="T29" s="122"/>
      <c r="U29" s="122"/>
      <c r="V29" s="122"/>
      <c r="W29" s="122"/>
      <c r="X29" s="122"/>
      <c r="Y29" s="122"/>
      <c r="Z29" s="122"/>
      <c r="AA29" s="122"/>
      <c r="AB29" s="122"/>
      <c r="AC29" s="122"/>
      <c r="AD29" s="122"/>
      <c r="AE29" s="122"/>
    </row>
    <row r="30" spans="1:31" s="2" customFormat="1" ht="6.95" customHeight="1">
      <c r="A30" s="34"/>
      <c r="B30" s="39"/>
      <c r="C30" s="34"/>
      <c r="D30" s="34"/>
      <c r="E30" s="34"/>
      <c r="F30" s="34"/>
      <c r="G30" s="34"/>
      <c r="H30" s="34"/>
      <c r="I30" s="34"/>
      <c r="J30" s="34"/>
      <c r="K30" s="34"/>
      <c r="L30" s="51"/>
      <c r="S30" s="34"/>
      <c r="T30" s="34"/>
      <c r="U30" s="34"/>
      <c r="V30" s="34"/>
      <c r="W30" s="34"/>
      <c r="X30" s="34"/>
      <c r="Y30" s="34"/>
      <c r="Z30" s="34"/>
      <c r="AA30" s="34"/>
      <c r="AB30" s="34"/>
      <c r="AC30" s="34"/>
      <c r="AD30" s="34"/>
      <c r="AE30" s="34"/>
    </row>
    <row r="31" spans="1:31" s="2" customFormat="1" ht="6.95" customHeight="1">
      <c r="A31" s="34"/>
      <c r="B31" s="39"/>
      <c r="C31" s="34"/>
      <c r="D31" s="125"/>
      <c r="E31" s="125"/>
      <c r="F31" s="125"/>
      <c r="G31" s="125"/>
      <c r="H31" s="125"/>
      <c r="I31" s="125"/>
      <c r="J31" s="125"/>
      <c r="K31" s="125"/>
      <c r="L31" s="51"/>
      <c r="S31" s="34"/>
      <c r="T31" s="34"/>
      <c r="U31" s="34"/>
      <c r="V31" s="34"/>
      <c r="W31" s="34"/>
      <c r="X31" s="34"/>
      <c r="Y31" s="34"/>
      <c r="Z31" s="34"/>
      <c r="AA31" s="34"/>
      <c r="AB31" s="34"/>
      <c r="AC31" s="34"/>
      <c r="AD31" s="34"/>
      <c r="AE31" s="34"/>
    </row>
    <row r="32" spans="1:31" s="2" customFormat="1" ht="25.35" customHeight="1">
      <c r="A32" s="34"/>
      <c r="B32" s="39"/>
      <c r="C32" s="34"/>
      <c r="D32" s="126" t="s">
        <v>39</v>
      </c>
      <c r="E32" s="34"/>
      <c r="F32" s="34"/>
      <c r="G32" s="34"/>
      <c r="H32" s="34"/>
      <c r="I32" s="34"/>
      <c r="J32" s="127">
        <f>ROUND(J126, 2)</f>
        <v>0</v>
      </c>
      <c r="K32" s="34"/>
      <c r="L32" s="51"/>
      <c r="S32" s="34"/>
      <c r="T32" s="34"/>
      <c r="U32" s="34"/>
      <c r="V32" s="34"/>
      <c r="W32" s="34"/>
      <c r="X32" s="34"/>
      <c r="Y32" s="34"/>
      <c r="Z32" s="34"/>
      <c r="AA32" s="34"/>
      <c r="AB32" s="34"/>
      <c r="AC32" s="34"/>
      <c r="AD32" s="34"/>
      <c r="AE32" s="34"/>
    </row>
    <row r="33" spans="1:31" s="2" customFormat="1" ht="6.95" customHeight="1">
      <c r="A33" s="34"/>
      <c r="B33" s="39"/>
      <c r="C33" s="34"/>
      <c r="D33" s="125"/>
      <c r="E33" s="125"/>
      <c r="F33" s="125"/>
      <c r="G33" s="125"/>
      <c r="H33" s="125"/>
      <c r="I33" s="125"/>
      <c r="J33" s="125"/>
      <c r="K33" s="125"/>
      <c r="L33" s="51"/>
      <c r="S33" s="34"/>
      <c r="T33" s="34"/>
      <c r="U33" s="34"/>
      <c r="V33" s="34"/>
      <c r="W33" s="34"/>
      <c r="X33" s="34"/>
      <c r="Y33" s="34"/>
      <c r="Z33" s="34"/>
      <c r="AA33" s="34"/>
      <c r="AB33" s="34"/>
      <c r="AC33" s="34"/>
      <c r="AD33" s="34"/>
      <c r="AE33" s="34"/>
    </row>
    <row r="34" spans="1:31" s="2" customFormat="1" ht="14.45" customHeight="1">
      <c r="A34" s="34"/>
      <c r="B34" s="39"/>
      <c r="C34" s="34"/>
      <c r="D34" s="34"/>
      <c r="E34" s="34"/>
      <c r="F34" s="128" t="s">
        <v>41</v>
      </c>
      <c r="G34" s="34"/>
      <c r="H34" s="34"/>
      <c r="I34" s="128" t="s">
        <v>40</v>
      </c>
      <c r="J34" s="128" t="s">
        <v>42</v>
      </c>
      <c r="K34" s="34"/>
      <c r="L34" s="51"/>
      <c r="S34" s="34"/>
      <c r="T34" s="34"/>
      <c r="U34" s="34"/>
      <c r="V34" s="34"/>
      <c r="W34" s="34"/>
      <c r="X34" s="34"/>
      <c r="Y34" s="34"/>
      <c r="Z34" s="34"/>
      <c r="AA34" s="34"/>
      <c r="AB34" s="34"/>
      <c r="AC34" s="34"/>
      <c r="AD34" s="34"/>
      <c r="AE34" s="34"/>
    </row>
    <row r="35" spans="1:31" s="2" customFormat="1" ht="14.45" customHeight="1">
      <c r="A35" s="34"/>
      <c r="B35" s="39"/>
      <c r="C35" s="34"/>
      <c r="D35" s="129" t="s">
        <v>43</v>
      </c>
      <c r="E35" s="120" t="s">
        <v>44</v>
      </c>
      <c r="F35" s="130">
        <f>ROUND((SUM(BE126:BE352)),  2)</f>
        <v>0</v>
      </c>
      <c r="G35" s="34"/>
      <c r="H35" s="34"/>
      <c r="I35" s="131">
        <v>0.21</v>
      </c>
      <c r="J35" s="130">
        <f>ROUND(((SUM(BE126:BE352))*I35),  2)</f>
        <v>0</v>
      </c>
      <c r="K35" s="34"/>
      <c r="L35" s="51"/>
      <c r="S35" s="34"/>
      <c r="T35" s="34"/>
      <c r="U35" s="34"/>
      <c r="V35" s="34"/>
      <c r="W35" s="34"/>
      <c r="X35" s="34"/>
      <c r="Y35" s="34"/>
      <c r="Z35" s="34"/>
      <c r="AA35" s="34"/>
      <c r="AB35" s="34"/>
      <c r="AC35" s="34"/>
      <c r="AD35" s="34"/>
      <c r="AE35" s="34"/>
    </row>
    <row r="36" spans="1:31" s="2" customFormat="1" ht="14.45" customHeight="1">
      <c r="A36" s="34"/>
      <c r="B36" s="39"/>
      <c r="C36" s="34"/>
      <c r="D36" s="34"/>
      <c r="E36" s="120" t="s">
        <v>45</v>
      </c>
      <c r="F36" s="130">
        <f>ROUND((SUM(BF126:BF352)),  2)</f>
        <v>0</v>
      </c>
      <c r="G36" s="34"/>
      <c r="H36" s="34"/>
      <c r="I36" s="131">
        <v>0.15</v>
      </c>
      <c r="J36" s="130">
        <f>ROUND(((SUM(BF126:BF352))*I36),  2)</f>
        <v>0</v>
      </c>
      <c r="K36" s="34"/>
      <c r="L36" s="51"/>
      <c r="S36" s="34"/>
      <c r="T36" s="34"/>
      <c r="U36" s="34"/>
      <c r="V36" s="34"/>
      <c r="W36" s="34"/>
      <c r="X36" s="34"/>
      <c r="Y36" s="34"/>
      <c r="Z36" s="34"/>
      <c r="AA36" s="34"/>
      <c r="AB36" s="34"/>
      <c r="AC36" s="34"/>
      <c r="AD36" s="34"/>
      <c r="AE36" s="34"/>
    </row>
    <row r="37" spans="1:31" s="2" customFormat="1" ht="14.45" hidden="1" customHeight="1">
      <c r="A37" s="34"/>
      <c r="B37" s="39"/>
      <c r="C37" s="34"/>
      <c r="D37" s="34"/>
      <c r="E37" s="120" t="s">
        <v>46</v>
      </c>
      <c r="F37" s="130">
        <f>ROUND((SUM(BG126:BG352)),  2)</f>
        <v>0</v>
      </c>
      <c r="G37" s="34"/>
      <c r="H37" s="34"/>
      <c r="I37" s="131">
        <v>0.21</v>
      </c>
      <c r="J37" s="130">
        <f>0</f>
        <v>0</v>
      </c>
      <c r="K37" s="34"/>
      <c r="L37" s="51"/>
      <c r="S37" s="34"/>
      <c r="T37" s="34"/>
      <c r="U37" s="34"/>
      <c r="V37" s="34"/>
      <c r="W37" s="34"/>
      <c r="X37" s="34"/>
      <c r="Y37" s="34"/>
      <c r="Z37" s="34"/>
      <c r="AA37" s="34"/>
      <c r="AB37" s="34"/>
      <c r="AC37" s="34"/>
      <c r="AD37" s="34"/>
      <c r="AE37" s="34"/>
    </row>
    <row r="38" spans="1:31" s="2" customFormat="1" ht="14.45" hidden="1" customHeight="1">
      <c r="A38" s="34"/>
      <c r="B38" s="39"/>
      <c r="C38" s="34"/>
      <c r="D38" s="34"/>
      <c r="E38" s="120" t="s">
        <v>47</v>
      </c>
      <c r="F38" s="130">
        <f>ROUND((SUM(BH126:BH352)),  2)</f>
        <v>0</v>
      </c>
      <c r="G38" s="34"/>
      <c r="H38" s="34"/>
      <c r="I38" s="131">
        <v>0.15</v>
      </c>
      <c r="J38" s="130">
        <f>0</f>
        <v>0</v>
      </c>
      <c r="K38" s="34"/>
      <c r="L38" s="51"/>
      <c r="S38" s="34"/>
      <c r="T38" s="34"/>
      <c r="U38" s="34"/>
      <c r="V38" s="34"/>
      <c r="W38" s="34"/>
      <c r="X38" s="34"/>
      <c r="Y38" s="34"/>
      <c r="Z38" s="34"/>
      <c r="AA38" s="34"/>
      <c r="AB38" s="34"/>
      <c r="AC38" s="34"/>
      <c r="AD38" s="34"/>
      <c r="AE38" s="34"/>
    </row>
    <row r="39" spans="1:31" s="2" customFormat="1" ht="14.45" hidden="1" customHeight="1">
      <c r="A39" s="34"/>
      <c r="B39" s="39"/>
      <c r="C39" s="34"/>
      <c r="D39" s="34"/>
      <c r="E39" s="120" t="s">
        <v>48</v>
      </c>
      <c r="F39" s="130">
        <f>ROUND((SUM(BI126:BI352)),  2)</f>
        <v>0</v>
      </c>
      <c r="G39" s="34"/>
      <c r="H39" s="34"/>
      <c r="I39" s="131">
        <v>0</v>
      </c>
      <c r="J39" s="130">
        <f>0</f>
        <v>0</v>
      </c>
      <c r="K39" s="34"/>
      <c r="L39" s="51"/>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2" customFormat="1" ht="25.35" customHeight="1">
      <c r="A41" s="34"/>
      <c r="B41" s="39"/>
      <c r="C41" s="132"/>
      <c r="D41" s="133" t="s">
        <v>49</v>
      </c>
      <c r="E41" s="134"/>
      <c r="F41" s="134"/>
      <c r="G41" s="135" t="s">
        <v>50</v>
      </c>
      <c r="H41" s="136" t="s">
        <v>51</v>
      </c>
      <c r="I41" s="134"/>
      <c r="J41" s="137">
        <f>SUM(J32:J39)</f>
        <v>0</v>
      </c>
      <c r="K41" s="138"/>
      <c r="L41" s="51"/>
      <c r="S41" s="34"/>
      <c r="T41" s="34"/>
      <c r="U41" s="34"/>
      <c r="V41" s="34"/>
      <c r="W41" s="34"/>
      <c r="X41" s="34"/>
      <c r="Y41" s="34"/>
      <c r="Z41" s="34"/>
      <c r="AA41" s="34"/>
      <c r="AB41" s="34"/>
      <c r="AC41" s="34"/>
      <c r="AD41" s="34"/>
      <c r="AE41" s="34"/>
    </row>
    <row r="42" spans="1:31" s="2" customFormat="1" ht="14.4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1:31" s="1" customFormat="1" ht="14.45" customHeight="1">
      <c r="B43" s="20"/>
      <c r="L43" s="20"/>
    </row>
    <row r="44" spans="1:31" s="1" customFormat="1" ht="14.45" customHeight="1">
      <c r="B44" s="20"/>
      <c r="L44" s="20"/>
    </row>
    <row r="45" spans="1:31" s="1" customFormat="1" ht="14.45" customHeight="1">
      <c r="B45" s="20"/>
      <c r="L45" s="20"/>
    </row>
    <row r="46" spans="1:31" s="1" customFormat="1" ht="14.45" customHeight="1">
      <c r="B46" s="20"/>
      <c r="L46" s="20"/>
    </row>
    <row r="47" spans="1:31" s="1" customFormat="1" ht="14.45" customHeight="1">
      <c r="B47" s="20"/>
      <c r="L47" s="20"/>
    </row>
    <row r="48" spans="1:31" s="1" customFormat="1" ht="14.45" customHeight="1">
      <c r="B48" s="20"/>
      <c r="L48" s="20"/>
    </row>
    <row r="49" spans="1:31" s="1" customFormat="1" ht="14.45" customHeight="1">
      <c r="B49" s="20"/>
      <c r="L49" s="20"/>
    </row>
    <row r="50" spans="1:31" s="2" customFormat="1" ht="14.45" customHeight="1">
      <c r="B50" s="51"/>
      <c r="D50" s="139" t="s">
        <v>52</v>
      </c>
      <c r="E50" s="140"/>
      <c r="F50" s="140"/>
      <c r="G50" s="139" t="s">
        <v>53</v>
      </c>
      <c r="H50" s="140"/>
      <c r="I50" s="140"/>
      <c r="J50" s="140"/>
      <c r="K50" s="140"/>
      <c r="L50" s="51"/>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4"/>
      <c r="B61" s="39"/>
      <c r="C61" s="34"/>
      <c r="D61" s="141" t="s">
        <v>54</v>
      </c>
      <c r="E61" s="142"/>
      <c r="F61" s="143" t="s">
        <v>55</v>
      </c>
      <c r="G61" s="141" t="s">
        <v>54</v>
      </c>
      <c r="H61" s="142"/>
      <c r="I61" s="142"/>
      <c r="J61" s="144" t="s">
        <v>55</v>
      </c>
      <c r="K61" s="142"/>
      <c r="L61" s="51"/>
      <c r="S61" s="34"/>
      <c r="T61" s="34"/>
      <c r="U61" s="34"/>
      <c r="V61" s="34"/>
      <c r="W61" s="34"/>
      <c r="X61" s="34"/>
      <c r="Y61" s="34"/>
      <c r="Z61" s="34"/>
      <c r="AA61" s="34"/>
      <c r="AB61" s="34"/>
      <c r="AC61" s="34"/>
      <c r="AD61" s="34"/>
      <c r="AE61" s="34"/>
    </row>
    <row r="62" spans="1:31" ht="11.25">
      <c r="B62" s="20"/>
      <c r="L62" s="20"/>
    </row>
    <row r="63" spans="1:31" ht="11.25">
      <c r="B63" s="20"/>
      <c r="L63" s="20"/>
    </row>
    <row r="64" spans="1:31" ht="11.25">
      <c r="B64" s="20"/>
      <c r="L64" s="20"/>
    </row>
    <row r="65" spans="1:31" s="2" customFormat="1" ht="12.75">
      <c r="A65" s="34"/>
      <c r="B65" s="39"/>
      <c r="C65" s="34"/>
      <c r="D65" s="139" t="s">
        <v>56</v>
      </c>
      <c r="E65" s="145"/>
      <c r="F65" s="145"/>
      <c r="G65" s="139" t="s">
        <v>57</v>
      </c>
      <c r="H65" s="145"/>
      <c r="I65" s="145"/>
      <c r="J65" s="145"/>
      <c r="K65" s="145"/>
      <c r="L65" s="51"/>
      <c r="S65" s="34"/>
      <c r="T65" s="34"/>
      <c r="U65" s="34"/>
      <c r="V65" s="34"/>
      <c r="W65" s="34"/>
      <c r="X65" s="34"/>
      <c r="Y65" s="34"/>
      <c r="Z65" s="34"/>
      <c r="AA65" s="34"/>
      <c r="AB65" s="34"/>
      <c r="AC65" s="34"/>
      <c r="AD65" s="34"/>
      <c r="AE65" s="34"/>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4"/>
      <c r="B76" s="39"/>
      <c r="C76" s="34"/>
      <c r="D76" s="141" t="s">
        <v>54</v>
      </c>
      <c r="E76" s="142"/>
      <c r="F76" s="143" t="s">
        <v>55</v>
      </c>
      <c r="G76" s="141" t="s">
        <v>54</v>
      </c>
      <c r="H76" s="142"/>
      <c r="I76" s="142"/>
      <c r="J76" s="144" t="s">
        <v>55</v>
      </c>
      <c r="K76" s="142"/>
      <c r="L76" s="51"/>
      <c r="S76" s="34"/>
      <c r="T76" s="34"/>
      <c r="U76" s="34"/>
      <c r="V76" s="34"/>
      <c r="W76" s="34"/>
      <c r="X76" s="34"/>
      <c r="Y76" s="34"/>
      <c r="Z76" s="34"/>
      <c r="AA76" s="34"/>
      <c r="AB76" s="34"/>
      <c r="AC76" s="34"/>
      <c r="AD76" s="34"/>
      <c r="AE76" s="34"/>
    </row>
    <row r="77" spans="1:31" s="2" customFormat="1" ht="14.45" customHeight="1">
      <c r="A77" s="34"/>
      <c r="B77" s="146"/>
      <c r="C77" s="147"/>
      <c r="D77" s="147"/>
      <c r="E77" s="147"/>
      <c r="F77" s="147"/>
      <c r="G77" s="147"/>
      <c r="H77" s="147"/>
      <c r="I77" s="147"/>
      <c r="J77" s="147"/>
      <c r="K77" s="147"/>
      <c r="L77" s="51"/>
      <c r="S77" s="34"/>
      <c r="T77" s="34"/>
      <c r="U77" s="34"/>
      <c r="V77" s="34"/>
      <c r="W77" s="34"/>
      <c r="X77" s="34"/>
      <c r="Y77" s="34"/>
      <c r="Z77" s="34"/>
      <c r="AA77" s="34"/>
      <c r="AB77" s="34"/>
      <c r="AC77" s="34"/>
      <c r="AD77" s="34"/>
      <c r="AE77" s="34"/>
    </row>
    <row r="81" spans="1:31" s="2" customFormat="1" ht="6.95" customHeight="1">
      <c r="A81" s="34"/>
      <c r="B81" s="148"/>
      <c r="C81" s="149"/>
      <c r="D81" s="149"/>
      <c r="E81" s="149"/>
      <c r="F81" s="149"/>
      <c r="G81" s="149"/>
      <c r="H81" s="149"/>
      <c r="I81" s="149"/>
      <c r="J81" s="149"/>
      <c r="K81" s="149"/>
      <c r="L81" s="51"/>
      <c r="S81" s="34"/>
      <c r="T81" s="34"/>
      <c r="U81" s="34"/>
      <c r="V81" s="34"/>
      <c r="W81" s="34"/>
      <c r="X81" s="34"/>
      <c r="Y81" s="34"/>
      <c r="Z81" s="34"/>
      <c r="AA81" s="34"/>
      <c r="AB81" s="34"/>
      <c r="AC81" s="34"/>
      <c r="AD81" s="34"/>
      <c r="AE81" s="34"/>
    </row>
    <row r="82" spans="1:31" s="2" customFormat="1" ht="24.95" customHeight="1">
      <c r="A82" s="34"/>
      <c r="B82" s="35"/>
      <c r="C82" s="23" t="s">
        <v>157</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33" t="str">
        <f>E7</f>
        <v>Příprava Území-Lokalita Petra Cingra ve Starém Bohumíně</v>
      </c>
      <c r="F85" s="334"/>
      <c r="G85" s="334"/>
      <c r="H85" s="334"/>
      <c r="I85" s="36"/>
      <c r="J85" s="36"/>
      <c r="K85" s="36"/>
      <c r="L85" s="51"/>
      <c r="S85" s="34"/>
      <c r="T85" s="34"/>
      <c r="U85" s="34"/>
      <c r="V85" s="34"/>
      <c r="W85" s="34"/>
      <c r="X85" s="34"/>
      <c r="Y85" s="34"/>
      <c r="Z85" s="34"/>
      <c r="AA85" s="34"/>
      <c r="AB85" s="34"/>
      <c r="AC85" s="34"/>
      <c r="AD85" s="34"/>
      <c r="AE85" s="34"/>
    </row>
    <row r="86" spans="1:31" s="1" customFormat="1" ht="12" customHeight="1">
      <c r="B86" s="21"/>
      <c r="C86" s="29" t="s">
        <v>153</v>
      </c>
      <c r="D86" s="22"/>
      <c r="E86" s="22"/>
      <c r="F86" s="22"/>
      <c r="G86" s="22"/>
      <c r="H86" s="22"/>
      <c r="I86" s="22"/>
      <c r="J86" s="22"/>
      <c r="K86" s="22"/>
      <c r="L86" s="20"/>
    </row>
    <row r="87" spans="1:31" s="2" customFormat="1" ht="16.5" customHeight="1">
      <c r="A87" s="34"/>
      <c r="B87" s="35"/>
      <c r="C87" s="36"/>
      <c r="D87" s="36"/>
      <c r="E87" s="333" t="s">
        <v>1162</v>
      </c>
      <c r="F87" s="335"/>
      <c r="G87" s="335"/>
      <c r="H87" s="335"/>
      <c r="I87" s="36"/>
      <c r="J87" s="36"/>
      <c r="K87" s="36"/>
      <c r="L87" s="51"/>
      <c r="S87" s="34"/>
      <c r="T87" s="34"/>
      <c r="U87" s="34"/>
      <c r="V87" s="34"/>
      <c r="W87" s="34"/>
      <c r="X87" s="34"/>
      <c r="Y87" s="34"/>
      <c r="Z87" s="34"/>
      <c r="AA87" s="34"/>
      <c r="AB87" s="34"/>
      <c r="AC87" s="34"/>
      <c r="AD87" s="34"/>
      <c r="AE87" s="34"/>
    </row>
    <row r="88" spans="1:31" s="2" customFormat="1" ht="12" customHeight="1">
      <c r="A88" s="34"/>
      <c r="B88" s="35"/>
      <c r="C88" s="29" t="s">
        <v>155</v>
      </c>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6.5" customHeight="1">
      <c r="A89" s="34"/>
      <c r="B89" s="35"/>
      <c r="C89" s="36"/>
      <c r="D89" s="36"/>
      <c r="E89" s="286" t="str">
        <f>E11</f>
        <v>50 - Vodovod</v>
      </c>
      <c r="F89" s="335"/>
      <c r="G89" s="335"/>
      <c r="H89" s="335"/>
      <c r="I89" s="36"/>
      <c r="J89" s="36"/>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2" customHeight="1">
      <c r="A91" s="34"/>
      <c r="B91" s="35"/>
      <c r="C91" s="29" t="s">
        <v>20</v>
      </c>
      <c r="D91" s="36"/>
      <c r="E91" s="36"/>
      <c r="F91" s="27" t="str">
        <f>F14</f>
        <v xml:space="preserve"> </v>
      </c>
      <c r="G91" s="36"/>
      <c r="H91" s="36"/>
      <c r="I91" s="29" t="s">
        <v>22</v>
      </c>
      <c r="J91" s="66" t="str">
        <f>IF(J14="","",J14)</f>
        <v>4. 5. 2021</v>
      </c>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15.2" customHeight="1">
      <c r="A93" s="34"/>
      <c r="B93" s="35"/>
      <c r="C93" s="29" t="s">
        <v>24</v>
      </c>
      <c r="D93" s="36"/>
      <c r="E93" s="36"/>
      <c r="F93" s="27" t="str">
        <f>E17</f>
        <v>Město Bohumín</v>
      </c>
      <c r="G93" s="36"/>
      <c r="H93" s="36"/>
      <c r="I93" s="29" t="s">
        <v>30</v>
      </c>
      <c r="J93" s="32" t="str">
        <f>E23</f>
        <v>SPAN s. r. o.</v>
      </c>
      <c r="K93" s="36"/>
      <c r="L93" s="51"/>
      <c r="S93" s="34"/>
      <c r="T93" s="34"/>
      <c r="U93" s="34"/>
      <c r="V93" s="34"/>
      <c r="W93" s="34"/>
      <c r="X93" s="34"/>
      <c r="Y93" s="34"/>
      <c r="Z93" s="34"/>
      <c r="AA93" s="34"/>
      <c r="AB93" s="34"/>
      <c r="AC93" s="34"/>
      <c r="AD93" s="34"/>
      <c r="AE93" s="34"/>
    </row>
    <row r="94" spans="1:31" s="2" customFormat="1" ht="15.2" customHeight="1">
      <c r="A94" s="34"/>
      <c r="B94" s="35"/>
      <c r="C94" s="29" t="s">
        <v>28</v>
      </c>
      <c r="D94" s="36"/>
      <c r="E94" s="36"/>
      <c r="F94" s="27" t="str">
        <f>IF(E20="","",E20)</f>
        <v>Vyplň údaj</v>
      </c>
      <c r="G94" s="36"/>
      <c r="H94" s="36"/>
      <c r="I94" s="29" t="s">
        <v>34</v>
      </c>
      <c r="J94" s="32" t="str">
        <f>E26</f>
        <v>Ladislav Pekárek</v>
      </c>
      <c r="K94" s="36"/>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31" s="2" customFormat="1" ht="29.25" customHeight="1">
      <c r="A96" s="34"/>
      <c r="B96" s="35"/>
      <c r="C96" s="150" t="s">
        <v>158</v>
      </c>
      <c r="D96" s="151"/>
      <c r="E96" s="151"/>
      <c r="F96" s="151"/>
      <c r="G96" s="151"/>
      <c r="H96" s="151"/>
      <c r="I96" s="151"/>
      <c r="J96" s="152" t="s">
        <v>159</v>
      </c>
      <c r="K96" s="151"/>
      <c r="L96" s="51"/>
      <c r="S96" s="34"/>
      <c r="T96" s="34"/>
      <c r="U96" s="34"/>
      <c r="V96" s="34"/>
      <c r="W96" s="34"/>
      <c r="X96" s="34"/>
      <c r="Y96" s="34"/>
      <c r="Z96" s="34"/>
      <c r="AA96" s="34"/>
      <c r="AB96" s="34"/>
      <c r="AC96" s="34"/>
      <c r="AD96" s="34"/>
      <c r="AE96" s="34"/>
    </row>
    <row r="97" spans="1:47"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47" s="2" customFormat="1" ht="22.9" customHeight="1">
      <c r="A98" s="34"/>
      <c r="B98" s="35"/>
      <c r="C98" s="153" t="s">
        <v>160</v>
      </c>
      <c r="D98" s="36"/>
      <c r="E98" s="36"/>
      <c r="F98" s="36"/>
      <c r="G98" s="36"/>
      <c r="H98" s="36"/>
      <c r="I98" s="36"/>
      <c r="J98" s="84">
        <f>J126</f>
        <v>0</v>
      </c>
      <c r="K98" s="36"/>
      <c r="L98" s="51"/>
      <c r="S98" s="34"/>
      <c r="T98" s="34"/>
      <c r="U98" s="34"/>
      <c r="V98" s="34"/>
      <c r="W98" s="34"/>
      <c r="X98" s="34"/>
      <c r="Y98" s="34"/>
      <c r="Z98" s="34"/>
      <c r="AA98" s="34"/>
      <c r="AB98" s="34"/>
      <c r="AC98" s="34"/>
      <c r="AD98" s="34"/>
      <c r="AE98" s="34"/>
      <c r="AU98" s="17" t="s">
        <v>161</v>
      </c>
    </row>
    <row r="99" spans="1:47" s="9" customFormat="1" ht="24.95" customHeight="1">
      <c r="B99" s="154"/>
      <c r="C99" s="155"/>
      <c r="D99" s="156" t="s">
        <v>162</v>
      </c>
      <c r="E99" s="157"/>
      <c r="F99" s="157"/>
      <c r="G99" s="157"/>
      <c r="H99" s="157"/>
      <c r="I99" s="157"/>
      <c r="J99" s="158">
        <f>J127</f>
        <v>0</v>
      </c>
      <c r="K99" s="155"/>
      <c r="L99" s="159"/>
    </row>
    <row r="100" spans="1:47" s="9" customFormat="1" ht="24.95" customHeight="1">
      <c r="B100" s="154"/>
      <c r="C100" s="155"/>
      <c r="D100" s="156" t="s">
        <v>164</v>
      </c>
      <c r="E100" s="157"/>
      <c r="F100" s="157"/>
      <c r="G100" s="157"/>
      <c r="H100" s="157"/>
      <c r="I100" s="157"/>
      <c r="J100" s="158">
        <f>J244</f>
        <v>0</v>
      </c>
      <c r="K100" s="155"/>
      <c r="L100" s="159"/>
    </row>
    <row r="101" spans="1:47" s="9" customFormat="1" ht="24.95" customHeight="1">
      <c r="B101" s="154"/>
      <c r="C101" s="155"/>
      <c r="D101" s="156" t="s">
        <v>1164</v>
      </c>
      <c r="E101" s="157"/>
      <c r="F101" s="157"/>
      <c r="G101" s="157"/>
      <c r="H101" s="157"/>
      <c r="I101" s="157"/>
      <c r="J101" s="158">
        <f>J258</f>
        <v>0</v>
      </c>
      <c r="K101" s="155"/>
      <c r="L101" s="159"/>
    </row>
    <row r="102" spans="1:47" s="9" customFormat="1" ht="24.95" customHeight="1">
      <c r="B102" s="154"/>
      <c r="C102" s="155"/>
      <c r="D102" s="156" t="s">
        <v>577</v>
      </c>
      <c r="E102" s="157"/>
      <c r="F102" s="157"/>
      <c r="G102" s="157"/>
      <c r="H102" s="157"/>
      <c r="I102" s="157"/>
      <c r="J102" s="158">
        <f>J336</f>
        <v>0</v>
      </c>
      <c r="K102" s="155"/>
      <c r="L102" s="159"/>
    </row>
    <row r="103" spans="1:47" s="9" customFormat="1" ht="24.95" customHeight="1">
      <c r="B103" s="154"/>
      <c r="C103" s="155"/>
      <c r="D103" s="156" t="s">
        <v>166</v>
      </c>
      <c r="E103" s="157"/>
      <c r="F103" s="157"/>
      <c r="G103" s="157"/>
      <c r="H103" s="157"/>
      <c r="I103" s="157"/>
      <c r="J103" s="158">
        <f>J347</f>
        <v>0</v>
      </c>
      <c r="K103" s="155"/>
      <c r="L103" s="159"/>
    </row>
    <row r="104" spans="1:47" s="9" customFormat="1" ht="24.95" customHeight="1">
      <c r="B104" s="154"/>
      <c r="C104" s="155"/>
      <c r="D104" s="156" t="s">
        <v>1165</v>
      </c>
      <c r="E104" s="157"/>
      <c r="F104" s="157"/>
      <c r="G104" s="157"/>
      <c r="H104" s="157"/>
      <c r="I104" s="157"/>
      <c r="J104" s="158">
        <f>J350</f>
        <v>0</v>
      </c>
      <c r="K104" s="155"/>
      <c r="L104" s="159"/>
    </row>
    <row r="105" spans="1:47" s="2" customFormat="1" ht="21.75" customHeight="1">
      <c r="A105" s="34"/>
      <c r="B105" s="35"/>
      <c r="C105" s="36"/>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47" s="2" customFormat="1" ht="6.95" customHeight="1">
      <c r="A106" s="34"/>
      <c r="B106" s="54"/>
      <c r="C106" s="55"/>
      <c r="D106" s="55"/>
      <c r="E106" s="55"/>
      <c r="F106" s="55"/>
      <c r="G106" s="55"/>
      <c r="H106" s="55"/>
      <c r="I106" s="55"/>
      <c r="J106" s="55"/>
      <c r="K106" s="55"/>
      <c r="L106" s="51"/>
      <c r="S106" s="34"/>
      <c r="T106" s="34"/>
      <c r="U106" s="34"/>
      <c r="V106" s="34"/>
      <c r="W106" s="34"/>
      <c r="X106" s="34"/>
      <c r="Y106" s="34"/>
      <c r="Z106" s="34"/>
      <c r="AA106" s="34"/>
      <c r="AB106" s="34"/>
      <c r="AC106" s="34"/>
      <c r="AD106" s="34"/>
      <c r="AE106" s="34"/>
    </row>
    <row r="110" spans="1:47" s="2" customFormat="1" ht="6.95" customHeight="1">
      <c r="A110" s="34"/>
      <c r="B110" s="56"/>
      <c r="C110" s="57"/>
      <c r="D110" s="57"/>
      <c r="E110" s="57"/>
      <c r="F110" s="57"/>
      <c r="G110" s="57"/>
      <c r="H110" s="57"/>
      <c r="I110" s="57"/>
      <c r="J110" s="57"/>
      <c r="K110" s="57"/>
      <c r="L110" s="51"/>
      <c r="S110" s="34"/>
      <c r="T110" s="34"/>
      <c r="U110" s="34"/>
      <c r="V110" s="34"/>
      <c r="W110" s="34"/>
      <c r="X110" s="34"/>
      <c r="Y110" s="34"/>
      <c r="Z110" s="34"/>
      <c r="AA110" s="34"/>
      <c r="AB110" s="34"/>
      <c r="AC110" s="34"/>
      <c r="AD110" s="34"/>
      <c r="AE110" s="34"/>
    </row>
    <row r="111" spans="1:47" s="2" customFormat="1" ht="24.95" customHeight="1">
      <c r="A111" s="34"/>
      <c r="B111" s="35"/>
      <c r="C111" s="23" t="s">
        <v>168</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47" s="2" customFormat="1" ht="6.95"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65" s="2" customFormat="1" ht="12" customHeight="1">
      <c r="A113" s="34"/>
      <c r="B113" s="35"/>
      <c r="C113" s="29" t="s">
        <v>16</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65" s="2" customFormat="1" ht="16.5" customHeight="1">
      <c r="A114" s="34"/>
      <c r="B114" s="35"/>
      <c r="C114" s="36"/>
      <c r="D114" s="36"/>
      <c r="E114" s="333" t="str">
        <f>E7</f>
        <v>Příprava Území-Lokalita Petra Cingra ve Starém Bohumíně</v>
      </c>
      <c r="F114" s="334"/>
      <c r="G114" s="334"/>
      <c r="H114" s="334"/>
      <c r="I114" s="36"/>
      <c r="J114" s="36"/>
      <c r="K114" s="36"/>
      <c r="L114" s="51"/>
      <c r="S114" s="34"/>
      <c r="T114" s="34"/>
      <c r="U114" s="34"/>
      <c r="V114" s="34"/>
      <c r="W114" s="34"/>
      <c r="X114" s="34"/>
      <c r="Y114" s="34"/>
      <c r="Z114" s="34"/>
      <c r="AA114" s="34"/>
      <c r="AB114" s="34"/>
      <c r="AC114" s="34"/>
      <c r="AD114" s="34"/>
      <c r="AE114" s="34"/>
    </row>
    <row r="115" spans="1:65" s="1" customFormat="1" ht="12" customHeight="1">
      <c r="B115" s="21"/>
      <c r="C115" s="29" t="s">
        <v>153</v>
      </c>
      <c r="D115" s="22"/>
      <c r="E115" s="22"/>
      <c r="F115" s="22"/>
      <c r="G115" s="22"/>
      <c r="H115" s="22"/>
      <c r="I115" s="22"/>
      <c r="J115" s="22"/>
      <c r="K115" s="22"/>
      <c r="L115" s="20"/>
    </row>
    <row r="116" spans="1:65" s="2" customFormat="1" ht="16.5" customHeight="1">
      <c r="A116" s="34"/>
      <c r="B116" s="35"/>
      <c r="C116" s="36"/>
      <c r="D116" s="36"/>
      <c r="E116" s="333" t="s">
        <v>1162</v>
      </c>
      <c r="F116" s="335"/>
      <c r="G116" s="335"/>
      <c r="H116" s="335"/>
      <c r="I116" s="36"/>
      <c r="J116" s="36"/>
      <c r="K116" s="36"/>
      <c r="L116" s="51"/>
      <c r="S116" s="34"/>
      <c r="T116" s="34"/>
      <c r="U116" s="34"/>
      <c r="V116" s="34"/>
      <c r="W116" s="34"/>
      <c r="X116" s="34"/>
      <c r="Y116" s="34"/>
      <c r="Z116" s="34"/>
      <c r="AA116" s="34"/>
      <c r="AB116" s="34"/>
      <c r="AC116" s="34"/>
      <c r="AD116" s="34"/>
      <c r="AE116" s="34"/>
    </row>
    <row r="117" spans="1:65" s="2" customFormat="1" ht="12" customHeight="1">
      <c r="A117" s="34"/>
      <c r="B117" s="35"/>
      <c r="C117" s="29" t="s">
        <v>155</v>
      </c>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65" s="2" customFormat="1" ht="16.5" customHeight="1">
      <c r="A118" s="34"/>
      <c r="B118" s="35"/>
      <c r="C118" s="36"/>
      <c r="D118" s="36"/>
      <c r="E118" s="286" t="str">
        <f>E11</f>
        <v>50 - Vodovod</v>
      </c>
      <c r="F118" s="335"/>
      <c r="G118" s="335"/>
      <c r="H118" s="335"/>
      <c r="I118" s="36"/>
      <c r="J118" s="36"/>
      <c r="K118" s="36"/>
      <c r="L118" s="51"/>
      <c r="S118" s="34"/>
      <c r="T118" s="34"/>
      <c r="U118" s="34"/>
      <c r="V118" s="34"/>
      <c r="W118" s="34"/>
      <c r="X118" s="34"/>
      <c r="Y118" s="34"/>
      <c r="Z118" s="34"/>
      <c r="AA118" s="34"/>
      <c r="AB118" s="34"/>
      <c r="AC118" s="34"/>
      <c r="AD118" s="34"/>
      <c r="AE118" s="34"/>
    </row>
    <row r="119" spans="1:65" s="2" customFormat="1" ht="6.9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65" s="2" customFormat="1" ht="12" customHeight="1">
      <c r="A120" s="34"/>
      <c r="B120" s="35"/>
      <c r="C120" s="29" t="s">
        <v>20</v>
      </c>
      <c r="D120" s="36"/>
      <c r="E120" s="36"/>
      <c r="F120" s="27" t="str">
        <f>F14</f>
        <v xml:space="preserve"> </v>
      </c>
      <c r="G120" s="36"/>
      <c r="H120" s="36"/>
      <c r="I120" s="29" t="s">
        <v>22</v>
      </c>
      <c r="J120" s="66" t="str">
        <f>IF(J14="","",J14)</f>
        <v>4. 5. 2021</v>
      </c>
      <c r="K120" s="36"/>
      <c r="L120" s="51"/>
      <c r="S120" s="34"/>
      <c r="T120" s="34"/>
      <c r="U120" s="34"/>
      <c r="V120" s="34"/>
      <c r="W120" s="34"/>
      <c r="X120" s="34"/>
      <c r="Y120" s="34"/>
      <c r="Z120" s="34"/>
      <c r="AA120" s="34"/>
      <c r="AB120" s="34"/>
      <c r="AC120" s="34"/>
      <c r="AD120" s="34"/>
      <c r="AE120" s="34"/>
    </row>
    <row r="121" spans="1:65" s="2" customFormat="1" ht="6.95" customHeight="1">
      <c r="A121" s="34"/>
      <c r="B121" s="35"/>
      <c r="C121" s="36"/>
      <c r="D121" s="36"/>
      <c r="E121" s="36"/>
      <c r="F121" s="36"/>
      <c r="G121" s="36"/>
      <c r="H121" s="36"/>
      <c r="I121" s="36"/>
      <c r="J121" s="36"/>
      <c r="K121" s="36"/>
      <c r="L121" s="51"/>
      <c r="S121" s="34"/>
      <c r="T121" s="34"/>
      <c r="U121" s="34"/>
      <c r="V121" s="34"/>
      <c r="W121" s="34"/>
      <c r="X121" s="34"/>
      <c r="Y121" s="34"/>
      <c r="Z121" s="34"/>
      <c r="AA121" s="34"/>
      <c r="AB121" s="34"/>
      <c r="AC121" s="34"/>
      <c r="AD121" s="34"/>
      <c r="AE121" s="34"/>
    </row>
    <row r="122" spans="1:65" s="2" customFormat="1" ht="15.2" customHeight="1">
      <c r="A122" s="34"/>
      <c r="B122" s="35"/>
      <c r="C122" s="29" t="s">
        <v>24</v>
      </c>
      <c r="D122" s="36"/>
      <c r="E122" s="36"/>
      <c r="F122" s="27" t="str">
        <f>E17</f>
        <v>Město Bohumín</v>
      </c>
      <c r="G122" s="36"/>
      <c r="H122" s="36"/>
      <c r="I122" s="29" t="s">
        <v>30</v>
      </c>
      <c r="J122" s="32" t="str">
        <f>E23</f>
        <v>SPAN s. r. o.</v>
      </c>
      <c r="K122" s="36"/>
      <c r="L122" s="51"/>
      <c r="S122" s="34"/>
      <c r="T122" s="34"/>
      <c r="U122" s="34"/>
      <c r="V122" s="34"/>
      <c r="W122" s="34"/>
      <c r="X122" s="34"/>
      <c r="Y122" s="34"/>
      <c r="Z122" s="34"/>
      <c r="AA122" s="34"/>
      <c r="AB122" s="34"/>
      <c r="AC122" s="34"/>
      <c r="AD122" s="34"/>
      <c r="AE122" s="34"/>
    </row>
    <row r="123" spans="1:65" s="2" customFormat="1" ht="15.2" customHeight="1">
      <c r="A123" s="34"/>
      <c r="B123" s="35"/>
      <c r="C123" s="29" t="s">
        <v>28</v>
      </c>
      <c r="D123" s="36"/>
      <c r="E123" s="36"/>
      <c r="F123" s="27" t="str">
        <f>IF(E20="","",E20)</f>
        <v>Vyplň údaj</v>
      </c>
      <c r="G123" s="36"/>
      <c r="H123" s="36"/>
      <c r="I123" s="29" t="s">
        <v>34</v>
      </c>
      <c r="J123" s="32" t="str">
        <f>E26</f>
        <v>Ladislav Pekárek</v>
      </c>
      <c r="K123" s="36"/>
      <c r="L123" s="51"/>
      <c r="S123" s="34"/>
      <c r="T123" s="34"/>
      <c r="U123" s="34"/>
      <c r="V123" s="34"/>
      <c r="W123" s="34"/>
      <c r="X123" s="34"/>
      <c r="Y123" s="34"/>
      <c r="Z123" s="34"/>
      <c r="AA123" s="34"/>
      <c r="AB123" s="34"/>
      <c r="AC123" s="34"/>
      <c r="AD123" s="34"/>
      <c r="AE123" s="34"/>
    </row>
    <row r="124" spans="1:65" s="2" customFormat="1" ht="10.35" customHeight="1">
      <c r="A124" s="34"/>
      <c r="B124" s="35"/>
      <c r="C124" s="36"/>
      <c r="D124" s="36"/>
      <c r="E124" s="36"/>
      <c r="F124" s="36"/>
      <c r="G124" s="36"/>
      <c r="H124" s="36"/>
      <c r="I124" s="36"/>
      <c r="J124" s="36"/>
      <c r="K124" s="36"/>
      <c r="L124" s="51"/>
      <c r="S124" s="34"/>
      <c r="T124" s="34"/>
      <c r="U124" s="34"/>
      <c r="V124" s="34"/>
      <c r="W124" s="34"/>
      <c r="X124" s="34"/>
      <c r="Y124" s="34"/>
      <c r="Z124" s="34"/>
      <c r="AA124" s="34"/>
      <c r="AB124" s="34"/>
      <c r="AC124" s="34"/>
      <c r="AD124" s="34"/>
      <c r="AE124" s="34"/>
    </row>
    <row r="125" spans="1:65" s="10" customFormat="1" ht="29.25" customHeight="1">
      <c r="A125" s="160"/>
      <c r="B125" s="161"/>
      <c r="C125" s="162" t="s">
        <v>169</v>
      </c>
      <c r="D125" s="163" t="s">
        <v>64</v>
      </c>
      <c r="E125" s="163" t="s">
        <v>60</v>
      </c>
      <c r="F125" s="163" t="s">
        <v>61</v>
      </c>
      <c r="G125" s="163" t="s">
        <v>170</v>
      </c>
      <c r="H125" s="163" t="s">
        <v>171</v>
      </c>
      <c r="I125" s="163" t="s">
        <v>172</v>
      </c>
      <c r="J125" s="163" t="s">
        <v>159</v>
      </c>
      <c r="K125" s="164" t="s">
        <v>173</v>
      </c>
      <c r="L125" s="165"/>
      <c r="M125" s="75" t="s">
        <v>1</v>
      </c>
      <c r="N125" s="76" t="s">
        <v>43</v>
      </c>
      <c r="O125" s="76" t="s">
        <v>174</v>
      </c>
      <c r="P125" s="76" t="s">
        <v>175</v>
      </c>
      <c r="Q125" s="76" t="s">
        <v>176</v>
      </c>
      <c r="R125" s="76" t="s">
        <v>177</v>
      </c>
      <c r="S125" s="76" t="s">
        <v>178</v>
      </c>
      <c r="T125" s="77" t="s">
        <v>179</v>
      </c>
      <c r="U125" s="160"/>
      <c r="V125" s="160"/>
      <c r="W125" s="160"/>
      <c r="X125" s="160"/>
      <c r="Y125" s="160"/>
      <c r="Z125" s="160"/>
      <c r="AA125" s="160"/>
      <c r="AB125" s="160"/>
      <c r="AC125" s="160"/>
      <c r="AD125" s="160"/>
      <c r="AE125" s="160"/>
    </row>
    <row r="126" spans="1:65" s="2" customFormat="1" ht="22.9" customHeight="1">
      <c r="A126" s="34"/>
      <c r="B126" s="35"/>
      <c r="C126" s="82" t="s">
        <v>180</v>
      </c>
      <c r="D126" s="36"/>
      <c r="E126" s="36"/>
      <c r="F126" s="36"/>
      <c r="G126" s="36"/>
      <c r="H126" s="36"/>
      <c r="I126" s="36"/>
      <c r="J126" s="166">
        <f>BK126</f>
        <v>0</v>
      </c>
      <c r="K126" s="36"/>
      <c r="L126" s="39"/>
      <c r="M126" s="78"/>
      <c r="N126" s="167"/>
      <c r="O126" s="79"/>
      <c r="P126" s="168">
        <f>P127+P244+P258+P336+P347+P350</f>
        <v>0</v>
      </c>
      <c r="Q126" s="79"/>
      <c r="R126" s="168">
        <f>R127+R244+R258+R336+R347+R350</f>
        <v>26.659459479999999</v>
      </c>
      <c r="S126" s="79"/>
      <c r="T126" s="169">
        <f>T127+T244+T258+T336+T347+T350</f>
        <v>138.92000000000002</v>
      </c>
      <c r="U126" s="34"/>
      <c r="V126" s="34"/>
      <c r="W126" s="34"/>
      <c r="X126" s="34"/>
      <c r="Y126" s="34"/>
      <c r="Z126" s="34"/>
      <c r="AA126" s="34"/>
      <c r="AB126" s="34"/>
      <c r="AC126" s="34"/>
      <c r="AD126" s="34"/>
      <c r="AE126" s="34"/>
      <c r="AT126" s="17" t="s">
        <v>78</v>
      </c>
      <c r="AU126" s="17" t="s">
        <v>161</v>
      </c>
      <c r="BK126" s="170">
        <f>BK127+BK244+BK258+BK336+BK347+BK350</f>
        <v>0</v>
      </c>
    </row>
    <row r="127" spans="1:65" s="11" customFormat="1" ht="25.9" customHeight="1">
      <c r="B127" s="171"/>
      <c r="C127" s="172"/>
      <c r="D127" s="173" t="s">
        <v>78</v>
      </c>
      <c r="E127" s="174" t="s">
        <v>86</v>
      </c>
      <c r="F127" s="174" t="s">
        <v>181</v>
      </c>
      <c r="G127" s="172"/>
      <c r="H127" s="172"/>
      <c r="I127" s="175"/>
      <c r="J127" s="176">
        <f>BK127</f>
        <v>0</v>
      </c>
      <c r="K127" s="172"/>
      <c r="L127" s="177"/>
      <c r="M127" s="178"/>
      <c r="N127" s="179"/>
      <c r="O127" s="179"/>
      <c r="P127" s="180">
        <f>SUM(P128:P243)</f>
        <v>0</v>
      </c>
      <c r="Q127" s="179"/>
      <c r="R127" s="180">
        <f>SUM(R128:R243)</f>
        <v>0.71284628000000005</v>
      </c>
      <c r="S127" s="179"/>
      <c r="T127" s="181">
        <f>SUM(T128:T243)</f>
        <v>138.92000000000002</v>
      </c>
      <c r="AR127" s="182" t="s">
        <v>86</v>
      </c>
      <c r="AT127" s="183" t="s">
        <v>78</v>
      </c>
      <c r="AU127" s="183" t="s">
        <v>79</v>
      </c>
      <c r="AY127" s="182" t="s">
        <v>182</v>
      </c>
      <c r="BK127" s="184">
        <f>SUM(BK128:BK243)</f>
        <v>0</v>
      </c>
    </row>
    <row r="128" spans="1:65" s="2" customFormat="1" ht="49.15" customHeight="1">
      <c r="A128" s="34"/>
      <c r="B128" s="35"/>
      <c r="C128" s="185" t="s">
        <v>86</v>
      </c>
      <c r="D128" s="185" t="s">
        <v>183</v>
      </c>
      <c r="E128" s="186" t="s">
        <v>578</v>
      </c>
      <c r="F128" s="187" t="s">
        <v>579</v>
      </c>
      <c r="G128" s="188" t="s">
        <v>142</v>
      </c>
      <c r="H128" s="189">
        <v>604</v>
      </c>
      <c r="I128" s="190"/>
      <c r="J128" s="191">
        <f>ROUND(I128*H128,2)</f>
        <v>0</v>
      </c>
      <c r="K128" s="187" t="s">
        <v>186</v>
      </c>
      <c r="L128" s="39"/>
      <c r="M128" s="192" t="s">
        <v>1</v>
      </c>
      <c r="N128" s="193" t="s">
        <v>44</v>
      </c>
      <c r="O128" s="71"/>
      <c r="P128" s="194">
        <f>O128*H128</f>
        <v>0</v>
      </c>
      <c r="Q128" s="194">
        <v>1.2999999999999999E-4</v>
      </c>
      <c r="R128" s="194">
        <f>Q128*H128</f>
        <v>7.8519999999999993E-2</v>
      </c>
      <c r="S128" s="194">
        <v>0.23</v>
      </c>
      <c r="T128" s="195">
        <f>S128*H128</f>
        <v>138.92000000000002</v>
      </c>
      <c r="U128" s="34"/>
      <c r="V128" s="34"/>
      <c r="W128" s="34"/>
      <c r="X128" s="34"/>
      <c r="Y128" s="34"/>
      <c r="Z128" s="34"/>
      <c r="AA128" s="34"/>
      <c r="AB128" s="34"/>
      <c r="AC128" s="34"/>
      <c r="AD128" s="34"/>
      <c r="AE128" s="34"/>
      <c r="AR128" s="196" t="s">
        <v>187</v>
      </c>
      <c r="AT128" s="196" t="s">
        <v>183</v>
      </c>
      <c r="AU128" s="196" t="s">
        <v>86</v>
      </c>
      <c r="AY128" s="17" t="s">
        <v>182</v>
      </c>
      <c r="BE128" s="197">
        <f>IF(N128="základní",J128,0)</f>
        <v>0</v>
      </c>
      <c r="BF128" s="197">
        <f>IF(N128="snížená",J128,0)</f>
        <v>0</v>
      </c>
      <c r="BG128" s="197">
        <f>IF(N128="zákl. přenesená",J128,0)</f>
        <v>0</v>
      </c>
      <c r="BH128" s="197">
        <f>IF(N128="sníž. přenesená",J128,0)</f>
        <v>0</v>
      </c>
      <c r="BI128" s="197">
        <f>IF(N128="nulová",J128,0)</f>
        <v>0</v>
      </c>
      <c r="BJ128" s="17" t="s">
        <v>86</v>
      </c>
      <c r="BK128" s="197">
        <f>ROUND(I128*H128,2)</f>
        <v>0</v>
      </c>
      <c r="BL128" s="17" t="s">
        <v>187</v>
      </c>
      <c r="BM128" s="196" t="s">
        <v>1166</v>
      </c>
    </row>
    <row r="129" spans="1:65" s="2" customFormat="1" ht="224.25">
      <c r="A129" s="34"/>
      <c r="B129" s="35"/>
      <c r="C129" s="36"/>
      <c r="D129" s="198" t="s">
        <v>189</v>
      </c>
      <c r="E129" s="36"/>
      <c r="F129" s="199" t="s">
        <v>581</v>
      </c>
      <c r="G129" s="36"/>
      <c r="H129" s="36"/>
      <c r="I129" s="200"/>
      <c r="J129" s="36"/>
      <c r="K129" s="36"/>
      <c r="L129" s="39"/>
      <c r="M129" s="201"/>
      <c r="N129" s="202"/>
      <c r="O129" s="71"/>
      <c r="P129" s="71"/>
      <c r="Q129" s="71"/>
      <c r="R129" s="71"/>
      <c r="S129" s="71"/>
      <c r="T129" s="72"/>
      <c r="U129" s="34"/>
      <c r="V129" s="34"/>
      <c r="W129" s="34"/>
      <c r="X129" s="34"/>
      <c r="Y129" s="34"/>
      <c r="Z129" s="34"/>
      <c r="AA129" s="34"/>
      <c r="AB129" s="34"/>
      <c r="AC129" s="34"/>
      <c r="AD129" s="34"/>
      <c r="AE129" s="34"/>
      <c r="AT129" s="17" t="s">
        <v>189</v>
      </c>
      <c r="AU129" s="17" t="s">
        <v>86</v>
      </c>
    </row>
    <row r="130" spans="1:65" s="12" customFormat="1" ht="22.5">
      <c r="B130" s="203"/>
      <c r="C130" s="204"/>
      <c r="D130" s="198" t="s">
        <v>191</v>
      </c>
      <c r="E130" s="205" t="s">
        <v>1</v>
      </c>
      <c r="F130" s="206" t="s">
        <v>582</v>
      </c>
      <c r="G130" s="204"/>
      <c r="H130" s="205" t="s">
        <v>1</v>
      </c>
      <c r="I130" s="207"/>
      <c r="J130" s="204"/>
      <c r="K130" s="204"/>
      <c r="L130" s="208"/>
      <c r="M130" s="209"/>
      <c r="N130" s="210"/>
      <c r="O130" s="210"/>
      <c r="P130" s="210"/>
      <c r="Q130" s="210"/>
      <c r="R130" s="210"/>
      <c r="S130" s="210"/>
      <c r="T130" s="211"/>
      <c r="AT130" s="212" t="s">
        <v>191</v>
      </c>
      <c r="AU130" s="212" t="s">
        <v>86</v>
      </c>
      <c r="AV130" s="12" t="s">
        <v>86</v>
      </c>
      <c r="AW130" s="12" t="s">
        <v>33</v>
      </c>
      <c r="AX130" s="12" t="s">
        <v>79</v>
      </c>
      <c r="AY130" s="212" t="s">
        <v>182</v>
      </c>
    </row>
    <row r="131" spans="1:65" s="12" customFormat="1" ht="11.25">
      <c r="B131" s="203"/>
      <c r="C131" s="204"/>
      <c r="D131" s="198" t="s">
        <v>191</v>
      </c>
      <c r="E131" s="205" t="s">
        <v>1</v>
      </c>
      <c r="F131" s="206" t="s">
        <v>1167</v>
      </c>
      <c r="G131" s="204"/>
      <c r="H131" s="205" t="s">
        <v>1</v>
      </c>
      <c r="I131" s="207"/>
      <c r="J131" s="204"/>
      <c r="K131" s="204"/>
      <c r="L131" s="208"/>
      <c r="M131" s="209"/>
      <c r="N131" s="210"/>
      <c r="O131" s="210"/>
      <c r="P131" s="210"/>
      <c r="Q131" s="210"/>
      <c r="R131" s="210"/>
      <c r="S131" s="210"/>
      <c r="T131" s="211"/>
      <c r="AT131" s="212" t="s">
        <v>191</v>
      </c>
      <c r="AU131" s="212" t="s">
        <v>86</v>
      </c>
      <c r="AV131" s="12" t="s">
        <v>86</v>
      </c>
      <c r="AW131" s="12" t="s">
        <v>33</v>
      </c>
      <c r="AX131" s="12" t="s">
        <v>79</v>
      </c>
      <c r="AY131" s="212" t="s">
        <v>182</v>
      </c>
    </row>
    <row r="132" spans="1:65" s="13" customFormat="1" ht="11.25">
      <c r="B132" s="213"/>
      <c r="C132" s="214"/>
      <c r="D132" s="198" t="s">
        <v>191</v>
      </c>
      <c r="E132" s="215" t="s">
        <v>1</v>
      </c>
      <c r="F132" s="216" t="s">
        <v>1168</v>
      </c>
      <c r="G132" s="214"/>
      <c r="H132" s="217">
        <v>196</v>
      </c>
      <c r="I132" s="218"/>
      <c r="J132" s="214"/>
      <c r="K132" s="214"/>
      <c r="L132" s="219"/>
      <c r="M132" s="220"/>
      <c r="N132" s="221"/>
      <c r="O132" s="221"/>
      <c r="P132" s="221"/>
      <c r="Q132" s="221"/>
      <c r="R132" s="221"/>
      <c r="S132" s="221"/>
      <c r="T132" s="222"/>
      <c r="AT132" s="223" t="s">
        <v>191</v>
      </c>
      <c r="AU132" s="223" t="s">
        <v>86</v>
      </c>
      <c r="AV132" s="13" t="s">
        <v>88</v>
      </c>
      <c r="AW132" s="13" t="s">
        <v>33</v>
      </c>
      <c r="AX132" s="13" t="s">
        <v>79</v>
      </c>
      <c r="AY132" s="223" t="s">
        <v>182</v>
      </c>
    </row>
    <row r="133" spans="1:65" s="12" customFormat="1" ht="11.25">
      <c r="B133" s="203"/>
      <c r="C133" s="204"/>
      <c r="D133" s="198" t="s">
        <v>191</v>
      </c>
      <c r="E133" s="205" t="s">
        <v>1</v>
      </c>
      <c r="F133" s="206" t="s">
        <v>1169</v>
      </c>
      <c r="G133" s="204"/>
      <c r="H133" s="205" t="s">
        <v>1</v>
      </c>
      <c r="I133" s="207"/>
      <c r="J133" s="204"/>
      <c r="K133" s="204"/>
      <c r="L133" s="208"/>
      <c r="M133" s="209"/>
      <c r="N133" s="210"/>
      <c r="O133" s="210"/>
      <c r="P133" s="210"/>
      <c r="Q133" s="210"/>
      <c r="R133" s="210"/>
      <c r="S133" s="210"/>
      <c r="T133" s="211"/>
      <c r="AT133" s="212" t="s">
        <v>191</v>
      </c>
      <c r="AU133" s="212" t="s">
        <v>86</v>
      </c>
      <c r="AV133" s="12" t="s">
        <v>86</v>
      </c>
      <c r="AW133" s="12" t="s">
        <v>33</v>
      </c>
      <c r="AX133" s="12" t="s">
        <v>79</v>
      </c>
      <c r="AY133" s="212" t="s">
        <v>182</v>
      </c>
    </row>
    <row r="134" spans="1:65" s="13" customFormat="1" ht="11.25">
      <c r="B134" s="213"/>
      <c r="C134" s="214"/>
      <c r="D134" s="198" t="s">
        <v>191</v>
      </c>
      <c r="E134" s="215" t="s">
        <v>1</v>
      </c>
      <c r="F134" s="216" t="s">
        <v>1170</v>
      </c>
      <c r="G134" s="214"/>
      <c r="H134" s="217">
        <v>369.6</v>
      </c>
      <c r="I134" s="218"/>
      <c r="J134" s="214"/>
      <c r="K134" s="214"/>
      <c r="L134" s="219"/>
      <c r="M134" s="220"/>
      <c r="N134" s="221"/>
      <c r="O134" s="221"/>
      <c r="P134" s="221"/>
      <c r="Q134" s="221"/>
      <c r="R134" s="221"/>
      <c r="S134" s="221"/>
      <c r="T134" s="222"/>
      <c r="AT134" s="223" t="s">
        <v>191</v>
      </c>
      <c r="AU134" s="223" t="s">
        <v>86</v>
      </c>
      <c r="AV134" s="13" t="s">
        <v>88</v>
      </c>
      <c r="AW134" s="13" t="s">
        <v>33</v>
      </c>
      <c r="AX134" s="13" t="s">
        <v>79</v>
      </c>
      <c r="AY134" s="223" t="s">
        <v>182</v>
      </c>
    </row>
    <row r="135" spans="1:65" s="12" customFormat="1" ht="11.25">
      <c r="B135" s="203"/>
      <c r="C135" s="204"/>
      <c r="D135" s="198" t="s">
        <v>191</v>
      </c>
      <c r="E135" s="205" t="s">
        <v>1</v>
      </c>
      <c r="F135" s="206" t="s">
        <v>1171</v>
      </c>
      <c r="G135" s="204"/>
      <c r="H135" s="205" t="s">
        <v>1</v>
      </c>
      <c r="I135" s="207"/>
      <c r="J135" s="204"/>
      <c r="K135" s="204"/>
      <c r="L135" s="208"/>
      <c r="M135" s="209"/>
      <c r="N135" s="210"/>
      <c r="O135" s="210"/>
      <c r="P135" s="210"/>
      <c r="Q135" s="210"/>
      <c r="R135" s="210"/>
      <c r="S135" s="210"/>
      <c r="T135" s="211"/>
      <c r="AT135" s="212" t="s">
        <v>191</v>
      </c>
      <c r="AU135" s="212" t="s">
        <v>86</v>
      </c>
      <c r="AV135" s="12" t="s">
        <v>86</v>
      </c>
      <c r="AW135" s="12" t="s">
        <v>33</v>
      </c>
      <c r="AX135" s="12" t="s">
        <v>79</v>
      </c>
      <c r="AY135" s="212" t="s">
        <v>182</v>
      </c>
    </row>
    <row r="136" spans="1:65" s="13" customFormat="1" ht="11.25">
      <c r="B136" s="213"/>
      <c r="C136" s="214"/>
      <c r="D136" s="198" t="s">
        <v>191</v>
      </c>
      <c r="E136" s="215" t="s">
        <v>1</v>
      </c>
      <c r="F136" s="216" t="s">
        <v>1172</v>
      </c>
      <c r="G136" s="214"/>
      <c r="H136" s="217">
        <v>18.399999999999999</v>
      </c>
      <c r="I136" s="218"/>
      <c r="J136" s="214"/>
      <c r="K136" s="214"/>
      <c r="L136" s="219"/>
      <c r="M136" s="220"/>
      <c r="N136" s="221"/>
      <c r="O136" s="221"/>
      <c r="P136" s="221"/>
      <c r="Q136" s="221"/>
      <c r="R136" s="221"/>
      <c r="S136" s="221"/>
      <c r="T136" s="222"/>
      <c r="AT136" s="223" t="s">
        <v>191</v>
      </c>
      <c r="AU136" s="223" t="s">
        <v>86</v>
      </c>
      <c r="AV136" s="13" t="s">
        <v>88</v>
      </c>
      <c r="AW136" s="13" t="s">
        <v>33</v>
      </c>
      <c r="AX136" s="13" t="s">
        <v>79</v>
      </c>
      <c r="AY136" s="223" t="s">
        <v>182</v>
      </c>
    </row>
    <row r="137" spans="1:65" s="12" customFormat="1" ht="11.25">
      <c r="B137" s="203"/>
      <c r="C137" s="204"/>
      <c r="D137" s="198" t="s">
        <v>191</v>
      </c>
      <c r="E137" s="205" t="s">
        <v>1</v>
      </c>
      <c r="F137" s="206" t="s">
        <v>1173</v>
      </c>
      <c r="G137" s="204"/>
      <c r="H137" s="205" t="s">
        <v>1</v>
      </c>
      <c r="I137" s="207"/>
      <c r="J137" s="204"/>
      <c r="K137" s="204"/>
      <c r="L137" s="208"/>
      <c r="M137" s="209"/>
      <c r="N137" s="210"/>
      <c r="O137" s="210"/>
      <c r="P137" s="210"/>
      <c r="Q137" s="210"/>
      <c r="R137" s="210"/>
      <c r="S137" s="210"/>
      <c r="T137" s="211"/>
      <c r="AT137" s="212" t="s">
        <v>191</v>
      </c>
      <c r="AU137" s="212" t="s">
        <v>86</v>
      </c>
      <c r="AV137" s="12" t="s">
        <v>86</v>
      </c>
      <c r="AW137" s="12" t="s">
        <v>33</v>
      </c>
      <c r="AX137" s="12" t="s">
        <v>79</v>
      </c>
      <c r="AY137" s="212" t="s">
        <v>182</v>
      </c>
    </row>
    <row r="138" spans="1:65" s="13" customFormat="1" ht="11.25">
      <c r="B138" s="213"/>
      <c r="C138" s="214"/>
      <c r="D138" s="198" t="s">
        <v>191</v>
      </c>
      <c r="E138" s="215" t="s">
        <v>1</v>
      </c>
      <c r="F138" s="216" t="s">
        <v>1174</v>
      </c>
      <c r="G138" s="214"/>
      <c r="H138" s="217">
        <v>20</v>
      </c>
      <c r="I138" s="218"/>
      <c r="J138" s="214"/>
      <c r="K138" s="214"/>
      <c r="L138" s="219"/>
      <c r="M138" s="220"/>
      <c r="N138" s="221"/>
      <c r="O138" s="221"/>
      <c r="P138" s="221"/>
      <c r="Q138" s="221"/>
      <c r="R138" s="221"/>
      <c r="S138" s="221"/>
      <c r="T138" s="222"/>
      <c r="AT138" s="223" t="s">
        <v>191</v>
      </c>
      <c r="AU138" s="223" t="s">
        <v>86</v>
      </c>
      <c r="AV138" s="13" t="s">
        <v>88</v>
      </c>
      <c r="AW138" s="13" t="s">
        <v>33</v>
      </c>
      <c r="AX138" s="13" t="s">
        <v>79</v>
      </c>
      <c r="AY138" s="223" t="s">
        <v>182</v>
      </c>
    </row>
    <row r="139" spans="1:65" s="14" customFormat="1" ht="11.25">
      <c r="B139" s="224"/>
      <c r="C139" s="225"/>
      <c r="D139" s="198" t="s">
        <v>191</v>
      </c>
      <c r="E139" s="226" t="s">
        <v>1</v>
      </c>
      <c r="F139" s="227" t="s">
        <v>298</v>
      </c>
      <c r="G139" s="225"/>
      <c r="H139" s="228">
        <v>604</v>
      </c>
      <c r="I139" s="229"/>
      <c r="J139" s="225"/>
      <c r="K139" s="225"/>
      <c r="L139" s="230"/>
      <c r="M139" s="231"/>
      <c r="N139" s="232"/>
      <c r="O139" s="232"/>
      <c r="P139" s="232"/>
      <c r="Q139" s="232"/>
      <c r="R139" s="232"/>
      <c r="S139" s="232"/>
      <c r="T139" s="233"/>
      <c r="AT139" s="234" t="s">
        <v>191</v>
      </c>
      <c r="AU139" s="234" t="s">
        <v>86</v>
      </c>
      <c r="AV139" s="14" t="s">
        <v>187</v>
      </c>
      <c r="AW139" s="14" t="s">
        <v>33</v>
      </c>
      <c r="AX139" s="14" t="s">
        <v>86</v>
      </c>
      <c r="AY139" s="234" t="s">
        <v>182</v>
      </c>
    </row>
    <row r="140" spans="1:65" s="2" customFormat="1" ht="37.9" customHeight="1">
      <c r="A140" s="34"/>
      <c r="B140" s="35"/>
      <c r="C140" s="185" t="s">
        <v>88</v>
      </c>
      <c r="D140" s="185" t="s">
        <v>183</v>
      </c>
      <c r="E140" s="186" t="s">
        <v>1175</v>
      </c>
      <c r="F140" s="187" t="s">
        <v>1176</v>
      </c>
      <c r="G140" s="188" t="s">
        <v>135</v>
      </c>
      <c r="H140" s="189">
        <v>643.51099999999997</v>
      </c>
      <c r="I140" s="190"/>
      <c r="J140" s="191">
        <f>ROUND(I140*H140,2)</f>
        <v>0</v>
      </c>
      <c r="K140" s="187" t="s">
        <v>186</v>
      </c>
      <c r="L140" s="39"/>
      <c r="M140" s="192" t="s">
        <v>1</v>
      </c>
      <c r="N140" s="193" t="s">
        <v>44</v>
      </c>
      <c r="O140" s="71"/>
      <c r="P140" s="194">
        <f>O140*H140</f>
        <v>0</v>
      </c>
      <c r="Q140" s="194">
        <v>0</v>
      </c>
      <c r="R140" s="194">
        <f>Q140*H140</f>
        <v>0</v>
      </c>
      <c r="S140" s="194">
        <v>0</v>
      </c>
      <c r="T140" s="195">
        <f>S140*H140</f>
        <v>0</v>
      </c>
      <c r="U140" s="34"/>
      <c r="V140" s="34"/>
      <c r="W140" s="34"/>
      <c r="X140" s="34"/>
      <c r="Y140" s="34"/>
      <c r="Z140" s="34"/>
      <c r="AA140" s="34"/>
      <c r="AB140" s="34"/>
      <c r="AC140" s="34"/>
      <c r="AD140" s="34"/>
      <c r="AE140" s="34"/>
      <c r="AR140" s="196" t="s">
        <v>187</v>
      </c>
      <c r="AT140" s="196" t="s">
        <v>183</v>
      </c>
      <c r="AU140" s="196" t="s">
        <v>86</v>
      </c>
      <c r="AY140" s="17" t="s">
        <v>182</v>
      </c>
      <c r="BE140" s="197">
        <f>IF(N140="základní",J140,0)</f>
        <v>0</v>
      </c>
      <c r="BF140" s="197">
        <f>IF(N140="snížená",J140,0)</f>
        <v>0</v>
      </c>
      <c r="BG140" s="197">
        <f>IF(N140="zákl. přenesená",J140,0)</f>
        <v>0</v>
      </c>
      <c r="BH140" s="197">
        <f>IF(N140="sníž. přenesená",J140,0)</f>
        <v>0</v>
      </c>
      <c r="BI140" s="197">
        <f>IF(N140="nulová",J140,0)</f>
        <v>0</v>
      </c>
      <c r="BJ140" s="17" t="s">
        <v>86</v>
      </c>
      <c r="BK140" s="197">
        <f>ROUND(I140*H140,2)</f>
        <v>0</v>
      </c>
      <c r="BL140" s="17" t="s">
        <v>187</v>
      </c>
      <c r="BM140" s="196" t="s">
        <v>1177</v>
      </c>
    </row>
    <row r="141" spans="1:65" s="2" customFormat="1" ht="39">
      <c r="A141" s="34"/>
      <c r="B141" s="35"/>
      <c r="C141" s="36"/>
      <c r="D141" s="198" t="s">
        <v>189</v>
      </c>
      <c r="E141" s="36"/>
      <c r="F141" s="199" t="s">
        <v>587</v>
      </c>
      <c r="G141" s="36"/>
      <c r="H141" s="36"/>
      <c r="I141" s="200"/>
      <c r="J141" s="36"/>
      <c r="K141" s="36"/>
      <c r="L141" s="39"/>
      <c r="M141" s="201"/>
      <c r="N141" s="202"/>
      <c r="O141" s="71"/>
      <c r="P141" s="71"/>
      <c r="Q141" s="71"/>
      <c r="R141" s="71"/>
      <c r="S141" s="71"/>
      <c r="T141" s="72"/>
      <c r="U141" s="34"/>
      <c r="V141" s="34"/>
      <c r="W141" s="34"/>
      <c r="X141" s="34"/>
      <c r="Y141" s="34"/>
      <c r="Z141" s="34"/>
      <c r="AA141" s="34"/>
      <c r="AB141" s="34"/>
      <c r="AC141" s="34"/>
      <c r="AD141" s="34"/>
      <c r="AE141" s="34"/>
      <c r="AT141" s="17" t="s">
        <v>189</v>
      </c>
      <c r="AU141" s="17" t="s">
        <v>86</v>
      </c>
    </row>
    <row r="142" spans="1:65" s="12" customFormat="1" ht="11.25">
      <c r="B142" s="203"/>
      <c r="C142" s="204"/>
      <c r="D142" s="198" t="s">
        <v>191</v>
      </c>
      <c r="E142" s="205" t="s">
        <v>1</v>
      </c>
      <c r="F142" s="206" t="s">
        <v>192</v>
      </c>
      <c r="G142" s="204"/>
      <c r="H142" s="205" t="s">
        <v>1</v>
      </c>
      <c r="I142" s="207"/>
      <c r="J142" s="204"/>
      <c r="K142" s="204"/>
      <c r="L142" s="208"/>
      <c r="M142" s="209"/>
      <c r="N142" s="210"/>
      <c r="O142" s="210"/>
      <c r="P142" s="210"/>
      <c r="Q142" s="210"/>
      <c r="R142" s="210"/>
      <c r="S142" s="210"/>
      <c r="T142" s="211"/>
      <c r="AT142" s="212" t="s">
        <v>191</v>
      </c>
      <c r="AU142" s="212" t="s">
        <v>86</v>
      </c>
      <c r="AV142" s="12" t="s">
        <v>86</v>
      </c>
      <c r="AW142" s="12" t="s">
        <v>33</v>
      </c>
      <c r="AX142" s="12" t="s">
        <v>79</v>
      </c>
      <c r="AY142" s="212" t="s">
        <v>182</v>
      </c>
    </row>
    <row r="143" spans="1:65" s="12" customFormat="1" ht="22.5">
      <c r="B143" s="203"/>
      <c r="C143" s="204"/>
      <c r="D143" s="198" t="s">
        <v>191</v>
      </c>
      <c r="E143" s="205" t="s">
        <v>1</v>
      </c>
      <c r="F143" s="206" t="s">
        <v>193</v>
      </c>
      <c r="G143" s="204"/>
      <c r="H143" s="205" t="s">
        <v>1</v>
      </c>
      <c r="I143" s="207"/>
      <c r="J143" s="204"/>
      <c r="K143" s="204"/>
      <c r="L143" s="208"/>
      <c r="M143" s="209"/>
      <c r="N143" s="210"/>
      <c r="O143" s="210"/>
      <c r="P143" s="210"/>
      <c r="Q143" s="210"/>
      <c r="R143" s="210"/>
      <c r="S143" s="210"/>
      <c r="T143" s="211"/>
      <c r="AT143" s="212" t="s">
        <v>191</v>
      </c>
      <c r="AU143" s="212" t="s">
        <v>86</v>
      </c>
      <c r="AV143" s="12" t="s">
        <v>86</v>
      </c>
      <c r="AW143" s="12" t="s">
        <v>33</v>
      </c>
      <c r="AX143" s="12" t="s">
        <v>79</v>
      </c>
      <c r="AY143" s="212" t="s">
        <v>182</v>
      </c>
    </row>
    <row r="144" spans="1:65" s="12" customFormat="1" ht="11.25">
      <c r="B144" s="203"/>
      <c r="C144" s="204"/>
      <c r="D144" s="198" t="s">
        <v>191</v>
      </c>
      <c r="E144" s="205" t="s">
        <v>1</v>
      </c>
      <c r="F144" s="206" t="s">
        <v>1178</v>
      </c>
      <c r="G144" s="204"/>
      <c r="H144" s="205" t="s">
        <v>1</v>
      </c>
      <c r="I144" s="207"/>
      <c r="J144" s="204"/>
      <c r="K144" s="204"/>
      <c r="L144" s="208"/>
      <c r="M144" s="209"/>
      <c r="N144" s="210"/>
      <c r="O144" s="210"/>
      <c r="P144" s="210"/>
      <c r="Q144" s="210"/>
      <c r="R144" s="210"/>
      <c r="S144" s="210"/>
      <c r="T144" s="211"/>
      <c r="AT144" s="212" t="s">
        <v>191</v>
      </c>
      <c r="AU144" s="212" t="s">
        <v>86</v>
      </c>
      <c r="AV144" s="12" t="s">
        <v>86</v>
      </c>
      <c r="AW144" s="12" t="s">
        <v>33</v>
      </c>
      <c r="AX144" s="12" t="s">
        <v>79</v>
      </c>
      <c r="AY144" s="212" t="s">
        <v>182</v>
      </c>
    </row>
    <row r="145" spans="2:51" s="12" customFormat="1" ht="11.25">
      <c r="B145" s="203"/>
      <c r="C145" s="204"/>
      <c r="D145" s="198" t="s">
        <v>191</v>
      </c>
      <c r="E145" s="205" t="s">
        <v>1</v>
      </c>
      <c r="F145" s="206" t="s">
        <v>1179</v>
      </c>
      <c r="G145" s="204"/>
      <c r="H145" s="205" t="s">
        <v>1</v>
      </c>
      <c r="I145" s="207"/>
      <c r="J145" s="204"/>
      <c r="K145" s="204"/>
      <c r="L145" s="208"/>
      <c r="M145" s="209"/>
      <c r="N145" s="210"/>
      <c r="O145" s="210"/>
      <c r="P145" s="210"/>
      <c r="Q145" s="210"/>
      <c r="R145" s="210"/>
      <c r="S145" s="210"/>
      <c r="T145" s="211"/>
      <c r="AT145" s="212" t="s">
        <v>191</v>
      </c>
      <c r="AU145" s="212" t="s">
        <v>86</v>
      </c>
      <c r="AV145" s="12" t="s">
        <v>86</v>
      </c>
      <c r="AW145" s="12" t="s">
        <v>33</v>
      </c>
      <c r="AX145" s="12" t="s">
        <v>79</v>
      </c>
      <c r="AY145" s="212" t="s">
        <v>182</v>
      </c>
    </row>
    <row r="146" spans="2:51" s="13" customFormat="1" ht="11.25">
      <c r="B146" s="213"/>
      <c r="C146" s="214"/>
      <c r="D146" s="198" t="s">
        <v>191</v>
      </c>
      <c r="E146" s="215" t="s">
        <v>1</v>
      </c>
      <c r="F146" s="216" t="s">
        <v>1180</v>
      </c>
      <c r="G146" s="214"/>
      <c r="H146" s="217">
        <v>47.44</v>
      </c>
      <c r="I146" s="218"/>
      <c r="J146" s="214"/>
      <c r="K146" s="214"/>
      <c r="L146" s="219"/>
      <c r="M146" s="220"/>
      <c r="N146" s="221"/>
      <c r="O146" s="221"/>
      <c r="P146" s="221"/>
      <c r="Q146" s="221"/>
      <c r="R146" s="221"/>
      <c r="S146" s="221"/>
      <c r="T146" s="222"/>
      <c r="AT146" s="223" t="s">
        <v>191</v>
      </c>
      <c r="AU146" s="223" t="s">
        <v>86</v>
      </c>
      <c r="AV146" s="13" t="s">
        <v>88</v>
      </c>
      <c r="AW146" s="13" t="s">
        <v>33</v>
      </c>
      <c r="AX146" s="13" t="s">
        <v>79</v>
      </c>
      <c r="AY146" s="223" t="s">
        <v>182</v>
      </c>
    </row>
    <row r="147" spans="2:51" s="12" customFormat="1" ht="11.25">
      <c r="B147" s="203"/>
      <c r="C147" s="204"/>
      <c r="D147" s="198" t="s">
        <v>191</v>
      </c>
      <c r="E147" s="205" t="s">
        <v>1</v>
      </c>
      <c r="F147" s="206" t="s">
        <v>1181</v>
      </c>
      <c r="G147" s="204"/>
      <c r="H147" s="205" t="s">
        <v>1</v>
      </c>
      <c r="I147" s="207"/>
      <c r="J147" s="204"/>
      <c r="K147" s="204"/>
      <c r="L147" s="208"/>
      <c r="M147" s="209"/>
      <c r="N147" s="210"/>
      <c r="O147" s="210"/>
      <c r="P147" s="210"/>
      <c r="Q147" s="210"/>
      <c r="R147" s="210"/>
      <c r="S147" s="210"/>
      <c r="T147" s="211"/>
      <c r="AT147" s="212" t="s">
        <v>191</v>
      </c>
      <c r="AU147" s="212" t="s">
        <v>86</v>
      </c>
      <c r="AV147" s="12" t="s">
        <v>86</v>
      </c>
      <c r="AW147" s="12" t="s">
        <v>33</v>
      </c>
      <c r="AX147" s="12" t="s">
        <v>79</v>
      </c>
      <c r="AY147" s="212" t="s">
        <v>182</v>
      </c>
    </row>
    <row r="148" spans="2:51" s="13" customFormat="1" ht="11.25">
      <c r="B148" s="213"/>
      <c r="C148" s="214"/>
      <c r="D148" s="198" t="s">
        <v>191</v>
      </c>
      <c r="E148" s="215" t="s">
        <v>1</v>
      </c>
      <c r="F148" s="216" t="s">
        <v>1182</v>
      </c>
      <c r="G148" s="214"/>
      <c r="H148" s="217">
        <v>65.17</v>
      </c>
      <c r="I148" s="218"/>
      <c r="J148" s="214"/>
      <c r="K148" s="214"/>
      <c r="L148" s="219"/>
      <c r="M148" s="220"/>
      <c r="N148" s="221"/>
      <c r="O148" s="221"/>
      <c r="P148" s="221"/>
      <c r="Q148" s="221"/>
      <c r="R148" s="221"/>
      <c r="S148" s="221"/>
      <c r="T148" s="222"/>
      <c r="AT148" s="223" t="s">
        <v>191</v>
      </c>
      <c r="AU148" s="223" t="s">
        <v>86</v>
      </c>
      <c r="AV148" s="13" t="s">
        <v>88</v>
      </c>
      <c r="AW148" s="13" t="s">
        <v>33</v>
      </c>
      <c r="AX148" s="13" t="s">
        <v>79</v>
      </c>
      <c r="AY148" s="223" t="s">
        <v>182</v>
      </c>
    </row>
    <row r="149" spans="2:51" s="13" customFormat="1" ht="11.25">
      <c r="B149" s="213"/>
      <c r="C149" s="214"/>
      <c r="D149" s="198" t="s">
        <v>191</v>
      </c>
      <c r="E149" s="215" t="s">
        <v>1</v>
      </c>
      <c r="F149" s="216" t="s">
        <v>1183</v>
      </c>
      <c r="G149" s="214"/>
      <c r="H149" s="217">
        <v>52.037999999999997</v>
      </c>
      <c r="I149" s="218"/>
      <c r="J149" s="214"/>
      <c r="K149" s="214"/>
      <c r="L149" s="219"/>
      <c r="M149" s="220"/>
      <c r="N149" s="221"/>
      <c r="O149" s="221"/>
      <c r="P149" s="221"/>
      <c r="Q149" s="221"/>
      <c r="R149" s="221"/>
      <c r="S149" s="221"/>
      <c r="T149" s="222"/>
      <c r="AT149" s="223" t="s">
        <v>191</v>
      </c>
      <c r="AU149" s="223" t="s">
        <v>86</v>
      </c>
      <c r="AV149" s="13" t="s">
        <v>88</v>
      </c>
      <c r="AW149" s="13" t="s">
        <v>33</v>
      </c>
      <c r="AX149" s="13" t="s">
        <v>79</v>
      </c>
      <c r="AY149" s="223" t="s">
        <v>182</v>
      </c>
    </row>
    <row r="150" spans="2:51" s="12" customFormat="1" ht="11.25">
      <c r="B150" s="203"/>
      <c r="C150" s="204"/>
      <c r="D150" s="198" t="s">
        <v>191</v>
      </c>
      <c r="E150" s="205" t="s">
        <v>1</v>
      </c>
      <c r="F150" s="206" t="s">
        <v>1184</v>
      </c>
      <c r="G150" s="204"/>
      <c r="H150" s="205" t="s">
        <v>1</v>
      </c>
      <c r="I150" s="207"/>
      <c r="J150" s="204"/>
      <c r="K150" s="204"/>
      <c r="L150" s="208"/>
      <c r="M150" s="209"/>
      <c r="N150" s="210"/>
      <c r="O150" s="210"/>
      <c r="P150" s="210"/>
      <c r="Q150" s="210"/>
      <c r="R150" s="210"/>
      <c r="S150" s="210"/>
      <c r="T150" s="211"/>
      <c r="AT150" s="212" t="s">
        <v>191</v>
      </c>
      <c r="AU150" s="212" t="s">
        <v>86</v>
      </c>
      <c r="AV150" s="12" t="s">
        <v>86</v>
      </c>
      <c r="AW150" s="12" t="s">
        <v>33</v>
      </c>
      <c r="AX150" s="12" t="s">
        <v>79</v>
      </c>
      <c r="AY150" s="212" t="s">
        <v>182</v>
      </c>
    </row>
    <row r="151" spans="2:51" s="12" customFormat="1" ht="11.25">
      <c r="B151" s="203"/>
      <c r="C151" s="204"/>
      <c r="D151" s="198" t="s">
        <v>191</v>
      </c>
      <c r="E151" s="205" t="s">
        <v>1</v>
      </c>
      <c r="F151" s="206" t="s">
        <v>1185</v>
      </c>
      <c r="G151" s="204"/>
      <c r="H151" s="205" t="s">
        <v>1</v>
      </c>
      <c r="I151" s="207"/>
      <c r="J151" s="204"/>
      <c r="K151" s="204"/>
      <c r="L151" s="208"/>
      <c r="M151" s="209"/>
      <c r="N151" s="210"/>
      <c r="O151" s="210"/>
      <c r="P151" s="210"/>
      <c r="Q151" s="210"/>
      <c r="R151" s="210"/>
      <c r="S151" s="210"/>
      <c r="T151" s="211"/>
      <c r="AT151" s="212" t="s">
        <v>191</v>
      </c>
      <c r="AU151" s="212" t="s">
        <v>86</v>
      </c>
      <c r="AV151" s="12" t="s">
        <v>86</v>
      </c>
      <c r="AW151" s="12" t="s">
        <v>33</v>
      </c>
      <c r="AX151" s="12" t="s">
        <v>79</v>
      </c>
      <c r="AY151" s="212" t="s">
        <v>182</v>
      </c>
    </row>
    <row r="152" spans="2:51" s="13" customFormat="1" ht="11.25">
      <c r="B152" s="213"/>
      <c r="C152" s="214"/>
      <c r="D152" s="198" t="s">
        <v>191</v>
      </c>
      <c r="E152" s="215" t="s">
        <v>1</v>
      </c>
      <c r="F152" s="216" t="s">
        <v>1186</v>
      </c>
      <c r="G152" s="214"/>
      <c r="H152" s="217">
        <v>45.63</v>
      </c>
      <c r="I152" s="218"/>
      <c r="J152" s="214"/>
      <c r="K152" s="214"/>
      <c r="L152" s="219"/>
      <c r="M152" s="220"/>
      <c r="N152" s="221"/>
      <c r="O152" s="221"/>
      <c r="P152" s="221"/>
      <c r="Q152" s="221"/>
      <c r="R152" s="221"/>
      <c r="S152" s="221"/>
      <c r="T152" s="222"/>
      <c r="AT152" s="223" t="s">
        <v>191</v>
      </c>
      <c r="AU152" s="223" t="s">
        <v>86</v>
      </c>
      <c r="AV152" s="13" t="s">
        <v>88</v>
      </c>
      <c r="AW152" s="13" t="s">
        <v>33</v>
      </c>
      <c r="AX152" s="13" t="s">
        <v>79</v>
      </c>
      <c r="AY152" s="223" t="s">
        <v>182</v>
      </c>
    </row>
    <row r="153" spans="2:51" s="12" customFormat="1" ht="11.25">
      <c r="B153" s="203"/>
      <c r="C153" s="204"/>
      <c r="D153" s="198" t="s">
        <v>191</v>
      </c>
      <c r="E153" s="205" t="s">
        <v>1</v>
      </c>
      <c r="F153" s="206" t="s">
        <v>1187</v>
      </c>
      <c r="G153" s="204"/>
      <c r="H153" s="205" t="s">
        <v>1</v>
      </c>
      <c r="I153" s="207"/>
      <c r="J153" s="204"/>
      <c r="K153" s="204"/>
      <c r="L153" s="208"/>
      <c r="M153" s="209"/>
      <c r="N153" s="210"/>
      <c r="O153" s="210"/>
      <c r="P153" s="210"/>
      <c r="Q153" s="210"/>
      <c r="R153" s="210"/>
      <c r="S153" s="210"/>
      <c r="T153" s="211"/>
      <c r="AT153" s="212" t="s">
        <v>191</v>
      </c>
      <c r="AU153" s="212" t="s">
        <v>86</v>
      </c>
      <c r="AV153" s="12" t="s">
        <v>86</v>
      </c>
      <c r="AW153" s="12" t="s">
        <v>33</v>
      </c>
      <c r="AX153" s="12" t="s">
        <v>79</v>
      </c>
      <c r="AY153" s="212" t="s">
        <v>182</v>
      </c>
    </row>
    <row r="154" spans="2:51" s="13" customFormat="1" ht="11.25">
      <c r="B154" s="213"/>
      <c r="C154" s="214"/>
      <c r="D154" s="198" t="s">
        <v>191</v>
      </c>
      <c r="E154" s="215" t="s">
        <v>1</v>
      </c>
      <c r="F154" s="216" t="s">
        <v>1188</v>
      </c>
      <c r="G154" s="214"/>
      <c r="H154" s="217">
        <v>3.9119999999999999</v>
      </c>
      <c r="I154" s="218"/>
      <c r="J154" s="214"/>
      <c r="K154" s="214"/>
      <c r="L154" s="219"/>
      <c r="M154" s="220"/>
      <c r="N154" s="221"/>
      <c r="O154" s="221"/>
      <c r="P154" s="221"/>
      <c r="Q154" s="221"/>
      <c r="R154" s="221"/>
      <c r="S154" s="221"/>
      <c r="T154" s="222"/>
      <c r="AT154" s="223" t="s">
        <v>191</v>
      </c>
      <c r="AU154" s="223" t="s">
        <v>86</v>
      </c>
      <c r="AV154" s="13" t="s">
        <v>88</v>
      </c>
      <c r="AW154" s="13" t="s">
        <v>33</v>
      </c>
      <c r="AX154" s="13" t="s">
        <v>79</v>
      </c>
      <c r="AY154" s="223" t="s">
        <v>182</v>
      </c>
    </row>
    <row r="155" spans="2:51" s="13" customFormat="1" ht="11.25">
      <c r="B155" s="213"/>
      <c r="C155" s="214"/>
      <c r="D155" s="198" t="s">
        <v>191</v>
      </c>
      <c r="E155" s="215" t="s">
        <v>1</v>
      </c>
      <c r="F155" s="216" t="s">
        <v>1189</v>
      </c>
      <c r="G155" s="214"/>
      <c r="H155" s="217">
        <v>18.608000000000001</v>
      </c>
      <c r="I155" s="218"/>
      <c r="J155" s="214"/>
      <c r="K155" s="214"/>
      <c r="L155" s="219"/>
      <c r="M155" s="220"/>
      <c r="N155" s="221"/>
      <c r="O155" s="221"/>
      <c r="P155" s="221"/>
      <c r="Q155" s="221"/>
      <c r="R155" s="221"/>
      <c r="S155" s="221"/>
      <c r="T155" s="222"/>
      <c r="AT155" s="223" t="s">
        <v>191</v>
      </c>
      <c r="AU155" s="223" t="s">
        <v>86</v>
      </c>
      <c r="AV155" s="13" t="s">
        <v>88</v>
      </c>
      <c r="AW155" s="13" t="s">
        <v>33</v>
      </c>
      <c r="AX155" s="13" t="s">
        <v>79</v>
      </c>
      <c r="AY155" s="223" t="s">
        <v>182</v>
      </c>
    </row>
    <row r="156" spans="2:51" s="12" customFormat="1" ht="11.25">
      <c r="B156" s="203"/>
      <c r="C156" s="204"/>
      <c r="D156" s="198" t="s">
        <v>191</v>
      </c>
      <c r="E156" s="205" t="s">
        <v>1</v>
      </c>
      <c r="F156" s="206" t="s">
        <v>1190</v>
      </c>
      <c r="G156" s="204"/>
      <c r="H156" s="205" t="s">
        <v>1</v>
      </c>
      <c r="I156" s="207"/>
      <c r="J156" s="204"/>
      <c r="K156" s="204"/>
      <c r="L156" s="208"/>
      <c r="M156" s="209"/>
      <c r="N156" s="210"/>
      <c r="O156" s="210"/>
      <c r="P156" s="210"/>
      <c r="Q156" s="210"/>
      <c r="R156" s="210"/>
      <c r="S156" s="210"/>
      <c r="T156" s="211"/>
      <c r="AT156" s="212" t="s">
        <v>191</v>
      </c>
      <c r="AU156" s="212" t="s">
        <v>86</v>
      </c>
      <c r="AV156" s="12" t="s">
        <v>86</v>
      </c>
      <c r="AW156" s="12" t="s">
        <v>33</v>
      </c>
      <c r="AX156" s="12" t="s">
        <v>79</v>
      </c>
      <c r="AY156" s="212" t="s">
        <v>182</v>
      </c>
    </row>
    <row r="157" spans="2:51" s="13" customFormat="1" ht="11.25">
      <c r="B157" s="213"/>
      <c r="C157" s="214"/>
      <c r="D157" s="198" t="s">
        <v>191</v>
      </c>
      <c r="E157" s="215" t="s">
        <v>1</v>
      </c>
      <c r="F157" s="216" t="s">
        <v>1191</v>
      </c>
      <c r="G157" s="214"/>
      <c r="H157" s="217">
        <v>19.753</v>
      </c>
      <c r="I157" s="218"/>
      <c r="J157" s="214"/>
      <c r="K157" s="214"/>
      <c r="L157" s="219"/>
      <c r="M157" s="220"/>
      <c r="N157" s="221"/>
      <c r="O157" s="221"/>
      <c r="P157" s="221"/>
      <c r="Q157" s="221"/>
      <c r="R157" s="221"/>
      <c r="S157" s="221"/>
      <c r="T157" s="222"/>
      <c r="AT157" s="223" t="s">
        <v>191</v>
      </c>
      <c r="AU157" s="223" t="s">
        <v>86</v>
      </c>
      <c r="AV157" s="13" t="s">
        <v>88</v>
      </c>
      <c r="AW157" s="13" t="s">
        <v>33</v>
      </c>
      <c r="AX157" s="13" t="s">
        <v>79</v>
      </c>
      <c r="AY157" s="223" t="s">
        <v>182</v>
      </c>
    </row>
    <row r="158" spans="2:51" s="12" customFormat="1" ht="11.25">
      <c r="B158" s="203"/>
      <c r="C158" s="204"/>
      <c r="D158" s="198" t="s">
        <v>191</v>
      </c>
      <c r="E158" s="205" t="s">
        <v>1</v>
      </c>
      <c r="F158" s="206" t="s">
        <v>1192</v>
      </c>
      <c r="G158" s="204"/>
      <c r="H158" s="205" t="s">
        <v>1</v>
      </c>
      <c r="I158" s="207"/>
      <c r="J158" s="204"/>
      <c r="K158" s="204"/>
      <c r="L158" s="208"/>
      <c r="M158" s="209"/>
      <c r="N158" s="210"/>
      <c r="O158" s="210"/>
      <c r="P158" s="210"/>
      <c r="Q158" s="210"/>
      <c r="R158" s="210"/>
      <c r="S158" s="210"/>
      <c r="T158" s="211"/>
      <c r="AT158" s="212" t="s">
        <v>191</v>
      </c>
      <c r="AU158" s="212" t="s">
        <v>86</v>
      </c>
      <c r="AV158" s="12" t="s">
        <v>86</v>
      </c>
      <c r="AW158" s="12" t="s">
        <v>33</v>
      </c>
      <c r="AX158" s="12" t="s">
        <v>79</v>
      </c>
      <c r="AY158" s="212" t="s">
        <v>182</v>
      </c>
    </row>
    <row r="159" spans="2:51" s="13" customFormat="1" ht="11.25">
      <c r="B159" s="213"/>
      <c r="C159" s="214"/>
      <c r="D159" s="198" t="s">
        <v>191</v>
      </c>
      <c r="E159" s="215" t="s">
        <v>1</v>
      </c>
      <c r="F159" s="216" t="s">
        <v>1193</v>
      </c>
      <c r="G159" s="214"/>
      <c r="H159" s="217">
        <v>1.704</v>
      </c>
      <c r="I159" s="218"/>
      <c r="J159" s="214"/>
      <c r="K159" s="214"/>
      <c r="L159" s="219"/>
      <c r="M159" s="220"/>
      <c r="N159" s="221"/>
      <c r="O159" s="221"/>
      <c r="P159" s="221"/>
      <c r="Q159" s="221"/>
      <c r="R159" s="221"/>
      <c r="S159" s="221"/>
      <c r="T159" s="222"/>
      <c r="AT159" s="223" t="s">
        <v>191</v>
      </c>
      <c r="AU159" s="223" t="s">
        <v>86</v>
      </c>
      <c r="AV159" s="13" t="s">
        <v>88</v>
      </c>
      <c r="AW159" s="13" t="s">
        <v>33</v>
      </c>
      <c r="AX159" s="13" t="s">
        <v>79</v>
      </c>
      <c r="AY159" s="223" t="s">
        <v>182</v>
      </c>
    </row>
    <row r="160" spans="2:51" s="12" customFormat="1" ht="11.25">
      <c r="B160" s="203"/>
      <c r="C160" s="204"/>
      <c r="D160" s="198" t="s">
        <v>191</v>
      </c>
      <c r="E160" s="205" t="s">
        <v>1</v>
      </c>
      <c r="F160" s="206" t="s">
        <v>1194</v>
      </c>
      <c r="G160" s="204"/>
      <c r="H160" s="205" t="s">
        <v>1</v>
      </c>
      <c r="I160" s="207"/>
      <c r="J160" s="204"/>
      <c r="K160" s="204"/>
      <c r="L160" s="208"/>
      <c r="M160" s="209"/>
      <c r="N160" s="210"/>
      <c r="O160" s="210"/>
      <c r="P160" s="210"/>
      <c r="Q160" s="210"/>
      <c r="R160" s="210"/>
      <c r="S160" s="210"/>
      <c r="T160" s="211"/>
      <c r="AT160" s="212" t="s">
        <v>191</v>
      </c>
      <c r="AU160" s="212" t="s">
        <v>86</v>
      </c>
      <c r="AV160" s="12" t="s">
        <v>86</v>
      </c>
      <c r="AW160" s="12" t="s">
        <v>33</v>
      </c>
      <c r="AX160" s="12" t="s">
        <v>79</v>
      </c>
      <c r="AY160" s="212" t="s">
        <v>182</v>
      </c>
    </row>
    <row r="161" spans="1:65" s="13" customFormat="1" ht="11.25">
      <c r="B161" s="213"/>
      <c r="C161" s="214"/>
      <c r="D161" s="198" t="s">
        <v>191</v>
      </c>
      <c r="E161" s="215" t="s">
        <v>1</v>
      </c>
      <c r="F161" s="216" t="s">
        <v>1195</v>
      </c>
      <c r="G161" s="214"/>
      <c r="H161" s="217">
        <v>67.867999999999995</v>
      </c>
      <c r="I161" s="218"/>
      <c r="J161" s="214"/>
      <c r="K161" s="214"/>
      <c r="L161" s="219"/>
      <c r="M161" s="220"/>
      <c r="N161" s="221"/>
      <c r="O161" s="221"/>
      <c r="P161" s="221"/>
      <c r="Q161" s="221"/>
      <c r="R161" s="221"/>
      <c r="S161" s="221"/>
      <c r="T161" s="222"/>
      <c r="AT161" s="223" t="s">
        <v>191</v>
      </c>
      <c r="AU161" s="223" t="s">
        <v>86</v>
      </c>
      <c r="AV161" s="13" t="s">
        <v>88</v>
      </c>
      <c r="AW161" s="13" t="s">
        <v>33</v>
      </c>
      <c r="AX161" s="13" t="s">
        <v>79</v>
      </c>
      <c r="AY161" s="223" t="s">
        <v>182</v>
      </c>
    </row>
    <row r="162" spans="1:65" s="12" customFormat="1" ht="11.25">
      <c r="B162" s="203"/>
      <c r="C162" s="204"/>
      <c r="D162" s="198" t="s">
        <v>191</v>
      </c>
      <c r="E162" s="205" t="s">
        <v>1</v>
      </c>
      <c r="F162" s="206" t="s">
        <v>1196</v>
      </c>
      <c r="G162" s="204"/>
      <c r="H162" s="205" t="s">
        <v>1</v>
      </c>
      <c r="I162" s="207"/>
      <c r="J162" s="204"/>
      <c r="K162" s="204"/>
      <c r="L162" s="208"/>
      <c r="M162" s="209"/>
      <c r="N162" s="210"/>
      <c r="O162" s="210"/>
      <c r="P162" s="210"/>
      <c r="Q162" s="210"/>
      <c r="R162" s="210"/>
      <c r="S162" s="210"/>
      <c r="T162" s="211"/>
      <c r="AT162" s="212" t="s">
        <v>191</v>
      </c>
      <c r="AU162" s="212" t="s">
        <v>86</v>
      </c>
      <c r="AV162" s="12" t="s">
        <v>86</v>
      </c>
      <c r="AW162" s="12" t="s">
        <v>33</v>
      </c>
      <c r="AX162" s="12" t="s">
        <v>79</v>
      </c>
      <c r="AY162" s="212" t="s">
        <v>182</v>
      </c>
    </row>
    <row r="163" spans="1:65" s="13" customFormat="1" ht="11.25">
      <c r="B163" s="213"/>
      <c r="C163" s="214"/>
      <c r="D163" s="198" t="s">
        <v>191</v>
      </c>
      <c r="E163" s="215" t="s">
        <v>1</v>
      </c>
      <c r="F163" s="216" t="s">
        <v>1197</v>
      </c>
      <c r="G163" s="214"/>
      <c r="H163" s="217">
        <v>72.629000000000005</v>
      </c>
      <c r="I163" s="218"/>
      <c r="J163" s="214"/>
      <c r="K163" s="214"/>
      <c r="L163" s="219"/>
      <c r="M163" s="220"/>
      <c r="N163" s="221"/>
      <c r="O163" s="221"/>
      <c r="P163" s="221"/>
      <c r="Q163" s="221"/>
      <c r="R163" s="221"/>
      <c r="S163" s="221"/>
      <c r="T163" s="222"/>
      <c r="AT163" s="223" t="s">
        <v>191</v>
      </c>
      <c r="AU163" s="223" t="s">
        <v>86</v>
      </c>
      <c r="AV163" s="13" t="s">
        <v>88</v>
      </c>
      <c r="AW163" s="13" t="s">
        <v>33</v>
      </c>
      <c r="AX163" s="13" t="s">
        <v>79</v>
      </c>
      <c r="AY163" s="223" t="s">
        <v>182</v>
      </c>
    </row>
    <row r="164" spans="1:65" s="13" customFormat="1" ht="11.25">
      <c r="B164" s="213"/>
      <c r="C164" s="214"/>
      <c r="D164" s="198" t="s">
        <v>191</v>
      </c>
      <c r="E164" s="215" t="s">
        <v>1</v>
      </c>
      <c r="F164" s="216" t="s">
        <v>1198</v>
      </c>
      <c r="G164" s="214"/>
      <c r="H164" s="217">
        <v>66.581999999999994</v>
      </c>
      <c r="I164" s="218"/>
      <c r="J164" s="214"/>
      <c r="K164" s="214"/>
      <c r="L164" s="219"/>
      <c r="M164" s="220"/>
      <c r="N164" s="221"/>
      <c r="O164" s="221"/>
      <c r="P164" s="221"/>
      <c r="Q164" s="221"/>
      <c r="R164" s="221"/>
      <c r="S164" s="221"/>
      <c r="T164" s="222"/>
      <c r="AT164" s="223" t="s">
        <v>191</v>
      </c>
      <c r="AU164" s="223" t="s">
        <v>86</v>
      </c>
      <c r="AV164" s="13" t="s">
        <v>88</v>
      </c>
      <c r="AW164" s="13" t="s">
        <v>33</v>
      </c>
      <c r="AX164" s="13" t="s">
        <v>79</v>
      </c>
      <c r="AY164" s="223" t="s">
        <v>182</v>
      </c>
    </row>
    <row r="165" spans="1:65" s="12" customFormat="1" ht="11.25">
      <c r="B165" s="203"/>
      <c r="C165" s="204"/>
      <c r="D165" s="198" t="s">
        <v>191</v>
      </c>
      <c r="E165" s="205" t="s">
        <v>1</v>
      </c>
      <c r="F165" s="206" t="s">
        <v>1199</v>
      </c>
      <c r="G165" s="204"/>
      <c r="H165" s="205" t="s">
        <v>1</v>
      </c>
      <c r="I165" s="207"/>
      <c r="J165" s="204"/>
      <c r="K165" s="204"/>
      <c r="L165" s="208"/>
      <c r="M165" s="209"/>
      <c r="N165" s="210"/>
      <c r="O165" s="210"/>
      <c r="P165" s="210"/>
      <c r="Q165" s="210"/>
      <c r="R165" s="210"/>
      <c r="S165" s="210"/>
      <c r="T165" s="211"/>
      <c r="AT165" s="212" t="s">
        <v>191</v>
      </c>
      <c r="AU165" s="212" t="s">
        <v>86</v>
      </c>
      <c r="AV165" s="12" t="s">
        <v>86</v>
      </c>
      <c r="AW165" s="12" t="s">
        <v>33</v>
      </c>
      <c r="AX165" s="12" t="s">
        <v>79</v>
      </c>
      <c r="AY165" s="212" t="s">
        <v>182</v>
      </c>
    </row>
    <row r="166" spans="1:65" s="13" customFormat="1" ht="11.25">
      <c r="B166" s="213"/>
      <c r="C166" s="214"/>
      <c r="D166" s="198" t="s">
        <v>191</v>
      </c>
      <c r="E166" s="215" t="s">
        <v>1</v>
      </c>
      <c r="F166" s="216" t="s">
        <v>1200</v>
      </c>
      <c r="G166" s="214"/>
      <c r="H166" s="217">
        <v>80.507999999999996</v>
      </c>
      <c r="I166" s="218"/>
      <c r="J166" s="214"/>
      <c r="K166" s="214"/>
      <c r="L166" s="219"/>
      <c r="M166" s="220"/>
      <c r="N166" s="221"/>
      <c r="O166" s="221"/>
      <c r="P166" s="221"/>
      <c r="Q166" s="221"/>
      <c r="R166" s="221"/>
      <c r="S166" s="221"/>
      <c r="T166" s="222"/>
      <c r="AT166" s="223" t="s">
        <v>191</v>
      </c>
      <c r="AU166" s="223" t="s">
        <v>86</v>
      </c>
      <c r="AV166" s="13" t="s">
        <v>88</v>
      </c>
      <c r="AW166" s="13" t="s">
        <v>33</v>
      </c>
      <c r="AX166" s="13" t="s">
        <v>79</v>
      </c>
      <c r="AY166" s="223" t="s">
        <v>182</v>
      </c>
    </row>
    <row r="167" spans="1:65" s="13" customFormat="1" ht="11.25">
      <c r="B167" s="213"/>
      <c r="C167" s="214"/>
      <c r="D167" s="198" t="s">
        <v>191</v>
      </c>
      <c r="E167" s="215" t="s">
        <v>1</v>
      </c>
      <c r="F167" s="216" t="s">
        <v>1201</v>
      </c>
      <c r="G167" s="214"/>
      <c r="H167" s="217">
        <v>34.256999999999998</v>
      </c>
      <c r="I167" s="218"/>
      <c r="J167" s="214"/>
      <c r="K167" s="214"/>
      <c r="L167" s="219"/>
      <c r="M167" s="220"/>
      <c r="N167" s="221"/>
      <c r="O167" s="221"/>
      <c r="P167" s="221"/>
      <c r="Q167" s="221"/>
      <c r="R167" s="221"/>
      <c r="S167" s="221"/>
      <c r="T167" s="222"/>
      <c r="AT167" s="223" t="s">
        <v>191</v>
      </c>
      <c r="AU167" s="223" t="s">
        <v>86</v>
      </c>
      <c r="AV167" s="13" t="s">
        <v>88</v>
      </c>
      <c r="AW167" s="13" t="s">
        <v>33</v>
      </c>
      <c r="AX167" s="13" t="s">
        <v>79</v>
      </c>
      <c r="AY167" s="223" t="s">
        <v>182</v>
      </c>
    </row>
    <row r="168" spans="1:65" s="13" customFormat="1" ht="11.25">
      <c r="B168" s="213"/>
      <c r="C168" s="214"/>
      <c r="D168" s="198" t="s">
        <v>191</v>
      </c>
      <c r="E168" s="215" t="s">
        <v>1</v>
      </c>
      <c r="F168" s="216" t="s">
        <v>1202</v>
      </c>
      <c r="G168" s="214"/>
      <c r="H168" s="217">
        <v>1.494</v>
      </c>
      <c r="I168" s="218"/>
      <c r="J168" s="214"/>
      <c r="K168" s="214"/>
      <c r="L168" s="219"/>
      <c r="M168" s="220"/>
      <c r="N168" s="221"/>
      <c r="O168" s="221"/>
      <c r="P168" s="221"/>
      <c r="Q168" s="221"/>
      <c r="R168" s="221"/>
      <c r="S168" s="221"/>
      <c r="T168" s="222"/>
      <c r="AT168" s="223" t="s">
        <v>191</v>
      </c>
      <c r="AU168" s="223" t="s">
        <v>86</v>
      </c>
      <c r="AV168" s="13" t="s">
        <v>88</v>
      </c>
      <c r="AW168" s="13" t="s">
        <v>33</v>
      </c>
      <c r="AX168" s="13" t="s">
        <v>79</v>
      </c>
      <c r="AY168" s="223" t="s">
        <v>182</v>
      </c>
    </row>
    <row r="169" spans="1:65" s="12" customFormat="1" ht="11.25">
      <c r="B169" s="203"/>
      <c r="C169" s="204"/>
      <c r="D169" s="198" t="s">
        <v>191</v>
      </c>
      <c r="E169" s="205" t="s">
        <v>1</v>
      </c>
      <c r="F169" s="206" t="s">
        <v>1203</v>
      </c>
      <c r="G169" s="204"/>
      <c r="H169" s="205" t="s">
        <v>1</v>
      </c>
      <c r="I169" s="207"/>
      <c r="J169" s="204"/>
      <c r="K169" s="204"/>
      <c r="L169" s="208"/>
      <c r="M169" s="209"/>
      <c r="N169" s="210"/>
      <c r="O169" s="210"/>
      <c r="P169" s="210"/>
      <c r="Q169" s="210"/>
      <c r="R169" s="210"/>
      <c r="S169" s="210"/>
      <c r="T169" s="211"/>
      <c r="AT169" s="212" t="s">
        <v>191</v>
      </c>
      <c r="AU169" s="212" t="s">
        <v>86</v>
      </c>
      <c r="AV169" s="12" t="s">
        <v>86</v>
      </c>
      <c r="AW169" s="12" t="s">
        <v>33</v>
      </c>
      <c r="AX169" s="12" t="s">
        <v>79</v>
      </c>
      <c r="AY169" s="212" t="s">
        <v>182</v>
      </c>
    </row>
    <row r="170" spans="1:65" s="13" customFormat="1" ht="11.25">
      <c r="B170" s="213"/>
      <c r="C170" s="214"/>
      <c r="D170" s="198" t="s">
        <v>191</v>
      </c>
      <c r="E170" s="215" t="s">
        <v>1</v>
      </c>
      <c r="F170" s="216" t="s">
        <v>1204</v>
      </c>
      <c r="G170" s="214"/>
      <c r="H170" s="217">
        <v>19.353000000000002</v>
      </c>
      <c r="I170" s="218"/>
      <c r="J170" s="214"/>
      <c r="K170" s="214"/>
      <c r="L170" s="219"/>
      <c r="M170" s="220"/>
      <c r="N170" s="221"/>
      <c r="O170" s="221"/>
      <c r="P170" s="221"/>
      <c r="Q170" s="221"/>
      <c r="R170" s="221"/>
      <c r="S170" s="221"/>
      <c r="T170" s="222"/>
      <c r="AT170" s="223" t="s">
        <v>191</v>
      </c>
      <c r="AU170" s="223" t="s">
        <v>86</v>
      </c>
      <c r="AV170" s="13" t="s">
        <v>88</v>
      </c>
      <c r="AW170" s="13" t="s">
        <v>33</v>
      </c>
      <c r="AX170" s="13" t="s">
        <v>79</v>
      </c>
      <c r="AY170" s="223" t="s">
        <v>182</v>
      </c>
    </row>
    <row r="171" spans="1:65" s="12" customFormat="1" ht="11.25">
      <c r="B171" s="203"/>
      <c r="C171" s="204"/>
      <c r="D171" s="198" t="s">
        <v>191</v>
      </c>
      <c r="E171" s="205" t="s">
        <v>1</v>
      </c>
      <c r="F171" s="206" t="s">
        <v>1205</v>
      </c>
      <c r="G171" s="204"/>
      <c r="H171" s="205" t="s">
        <v>1</v>
      </c>
      <c r="I171" s="207"/>
      <c r="J171" s="204"/>
      <c r="K171" s="204"/>
      <c r="L171" s="208"/>
      <c r="M171" s="209"/>
      <c r="N171" s="210"/>
      <c r="O171" s="210"/>
      <c r="P171" s="210"/>
      <c r="Q171" s="210"/>
      <c r="R171" s="210"/>
      <c r="S171" s="210"/>
      <c r="T171" s="211"/>
      <c r="AT171" s="212" t="s">
        <v>191</v>
      </c>
      <c r="AU171" s="212" t="s">
        <v>86</v>
      </c>
      <c r="AV171" s="12" t="s">
        <v>86</v>
      </c>
      <c r="AW171" s="12" t="s">
        <v>33</v>
      </c>
      <c r="AX171" s="12" t="s">
        <v>79</v>
      </c>
      <c r="AY171" s="212" t="s">
        <v>182</v>
      </c>
    </row>
    <row r="172" spans="1:65" s="13" customFormat="1" ht="11.25">
      <c r="B172" s="213"/>
      <c r="C172" s="214"/>
      <c r="D172" s="198" t="s">
        <v>191</v>
      </c>
      <c r="E172" s="215" t="s">
        <v>1</v>
      </c>
      <c r="F172" s="216" t="s">
        <v>1206</v>
      </c>
      <c r="G172" s="214"/>
      <c r="H172" s="217">
        <v>16.419</v>
      </c>
      <c r="I172" s="218"/>
      <c r="J172" s="214"/>
      <c r="K172" s="214"/>
      <c r="L172" s="219"/>
      <c r="M172" s="220"/>
      <c r="N172" s="221"/>
      <c r="O172" s="221"/>
      <c r="P172" s="221"/>
      <c r="Q172" s="221"/>
      <c r="R172" s="221"/>
      <c r="S172" s="221"/>
      <c r="T172" s="222"/>
      <c r="AT172" s="223" t="s">
        <v>191</v>
      </c>
      <c r="AU172" s="223" t="s">
        <v>86</v>
      </c>
      <c r="AV172" s="13" t="s">
        <v>88</v>
      </c>
      <c r="AW172" s="13" t="s">
        <v>33</v>
      </c>
      <c r="AX172" s="13" t="s">
        <v>79</v>
      </c>
      <c r="AY172" s="223" t="s">
        <v>182</v>
      </c>
    </row>
    <row r="173" spans="1:65" s="12" customFormat="1" ht="11.25">
      <c r="B173" s="203"/>
      <c r="C173" s="204"/>
      <c r="D173" s="198" t="s">
        <v>191</v>
      </c>
      <c r="E173" s="205" t="s">
        <v>1</v>
      </c>
      <c r="F173" s="206" t="s">
        <v>1207</v>
      </c>
      <c r="G173" s="204"/>
      <c r="H173" s="205" t="s">
        <v>1</v>
      </c>
      <c r="I173" s="207"/>
      <c r="J173" s="204"/>
      <c r="K173" s="204"/>
      <c r="L173" s="208"/>
      <c r="M173" s="209"/>
      <c r="N173" s="210"/>
      <c r="O173" s="210"/>
      <c r="P173" s="210"/>
      <c r="Q173" s="210"/>
      <c r="R173" s="210"/>
      <c r="S173" s="210"/>
      <c r="T173" s="211"/>
      <c r="AT173" s="212" t="s">
        <v>191</v>
      </c>
      <c r="AU173" s="212" t="s">
        <v>86</v>
      </c>
      <c r="AV173" s="12" t="s">
        <v>86</v>
      </c>
      <c r="AW173" s="12" t="s">
        <v>33</v>
      </c>
      <c r="AX173" s="12" t="s">
        <v>79</v>
      </c>
      <c r="AY173" s="212" t="s">
        <v>182</v>
      </c>
    </row>
    <row r="174" spans="1:65" s="13" customFormat="1" ht="11.25">
      <c r="B174" s="213"/>
      <c r="C174" s="214"/>
      <c r="D174" s="198" t="s">
        <v>191</v>
      </c>
      <c r="E174" s="215" t="s">
        <v>1</v>
      </c>
      <c r="F174" s="216" t="s">
        <v>1208</v>
      </c>
      <c r="G174" s="214"/>
      <c r="H174" s="217">
        <v>30.146000000000001</v>
      </c>
      <c r="I174" s="218"/>
      <c r="J174" s="214"/>
      <c r="K174" s="214"/>
      <c r="L174" s="219"/>
      <c r="M174" s="220"/>
      <c r="N174" s="221"/>
      <c r="O174" s="221"/>
      <c r="P174" s="221"/>
      <c r="Q174" s="221"/>
      <c r="R174" s="221"/>
      <c r="S174" s="221"/>
      <c r="T174" s="222"/>
      <c r="AT174" s="223" t="s">
        <v>191</v>
      </c>
      <c r="AU174" s="223" t="s">
        <v>86</v>
      </c>
      <c r="AV174" s="13" t="s">
        <v>88</v>
      </c>
      <c r="AW174" s="13" t="s">
        <v>33</v>
      </c>
      <c r="AX174" s="13" t="s">
        <v>79</v>
      </c>
      <c r="AY174" s="223" t="s">
        <v>182</v>
      </c>
    </row>
    <row r="175" spans="1:65" s="14" customFormat="1" ht="11.25">
      <c r="B175" s="224"/>
      <c r="C175" s="225"/>
      <c r="D175" s="198" t="s">
        <v>191</v>
      </c>
      <c r="E175" s="226" t="s">
        <v>133</v>
      </c>
      <c r="F175" s="227" t="s">
        <v>298</v>
      </c>
      <c r="G175" s="225"/>
      <c r="H175" s="228">
        <v>643.51099999999985</v>
      </c>
      <c r="I175" s="229"/>
      <c r="J175" s="225"/>
      <c r="K175" s="225"/>
      <c r="L175" s="230"/>
      <c r="M175" s="231"/>
      <c r="N175" s="232"/>
      <c r="O175" s="232"/>
      <c r="P175" s="232"/>
      <c r="Q175" s="232"/>
      <c r="R175" s="232"/>
      <c r="S175" s="232"/>
      <c r="T175" s="233"/>
      <c r="AT175" s="234" t="s">
        <v>191</v>
      </c>
      <c r="AU175" s="234" t="s">
        <v>86</v>
      </c>
      <c r="AV175" s="14" t="s">
        <v>187</v>
      </c>
      <c r="AW175" s="14" t="s">
        <v>33</v>
      </c>
      <c r="AX175" s="14" t="s">
        <v>86</v>
      </c>
      <c r="AY175" s="234" t="s">
        <v>182</v>
      </c>
    </row>
    <row r="176" spans="1:65" s="2" customFormat="1" ht="37.9" customHeight="1">
      <c r="A176" s="34"/>
      <c r="B176" s="35"/>
      <c r="C176" s="185" t="s">
        <v>306</v>
      </c>
      <c r="D176" s="185" t="s">
        <v>183</v>
      </c>
      <c r="E176" s="186" t="s">
        <v>299</v>
      </c>
      <c r="F176" s="187" t="s">
        <v>300</v>
      </c>
      <c r="G176" s="188" t="s">
        <v>135</v>
      </c>
      <c r="H176" s="189">
        <v>64.350999999999999</v>
      </c>
      <c r="I176" s="190"/>
      <c r="J176" s="191">
        <f>ROUND(I176*H176,2)</f>
        <v>0</v>
      </c>
      <c r="K176" s="187" t="s">
        <v>186</v>
      </c>
      <c r="L176" s="39"/>
      <c r="M176" s="192" t="s">
        <v>1</v>
      </c>
      <c r="N176" s="193" t="s">
        <v>44</v>
      </c>
      <c r="O176" s="71"/>
      <c r="P176" s="194">
        <f>O176*H176</f>
        <v>0</v>
      </c>
      <c r="Q176" s="194">
        <v>0</v>
      </c>
      <c r="R176" s="194">
        <f>Q176*H176</f>
        <v>0</v>
      </c>
      <c r="S176" s="194">
        <v>0</v>
      </c>
      <c r="T176" s="195">
        <f>S176*H176</f>
        <v>0</v>
      </c>
      <c r="U176" s="34"/>
      <c r="V176" s="34"/>
      <c r="W176" s="34"/>
      <c r="X176" s="34"/>
      <c r="Y176" s="34"/>
      <c r="Z176" s="34"/>
      <c r="AA176" s="34"/>
      <c r="AB176" s="34"/>
      <c r="AC176" s="34"/>
      <c r="AD176" s="34"/>
      <c r="AE176" s="34"/>
      <c r="AR176" s="196" t="s">
        <v>187</v>
      </c>
      <c r="AT176" s="196" t="s">
        <v>183</v>
      </c>
      <c r="AU176" s="196" t="s">
        <v>86</v>
      </c>
      <c r="AY176" s="17" t="s">
        <v>182</v>
      </c>
      <c r="BE176" s="197">
        <f>IF(N176="základní",J176,0)</f>
        <v>0</v>
      </c>
      <c r="BF176" s="197">
        <f>IF(N176="snížená",J176,0)</f>
        <v>0</v>
      </c>
      <c r="BG176" s="197">
        <f>IF(N176="zákl. přenesená",J176,0)</f>
        <v>0</v>
      </c>
      <c r="BH176" s="197">
        <f>IF(N176="sníž. přenesená",J176,0)</f>
        <v>0</v>
      </c>
      <c r="BI176" s="197">
        <f>IF(N176="nulová",J176,0)</f>
        <v>0</v>
      </c>
      <c r="BJ176" s="17" t="s">
        <v>86</v>
      </c>
      <c r="BK176" s="197">
        <f>ROUND(I176*H176,2)</f>
        <v>0</v>
      </c>
      <c r="BL176" s="17" t="s">
        <v>187</v>
      </c>
      <c r="BM176" s="196" t="s">
        <v>1209</v>
      </c>
    </row>
    <row r="177" spans="1:65" s="2" customFormat="1" ht="331.5">
      <c r="A177" s="34"/>
      <c r="B177" s="35"/>
      <c r="C177" s="36"/>
      <c r="D177" s="198" t="s">
        <v>189</v>
      </c>
      <c r="E177" s="36"/>
      <c r="F177" s="199" t="s">
        <v>302</v>
      </c>
      <c r="G177" s="36"/>
      <c r="H177" s="36"/>
      <c r="I177" s="200"/>
      <c r="J177" s="36"/>
      <c r="K177" s="36"/>
      <c r="L177" s="39"/>
      <c r="M177" s="201"/>
      <c r="N177" s="202"/>
      <c r="O177" s="71"/>
      <c r="P177" s="71"/>
      <c r="Q177" s="71"/>
      <c r="R177" s="71"/>
      <c r="S177" s="71"/>
      <c r="T177" s="72"/>
      <c r="U177" s="34"/>
      <c r="V177" s="34"/>
      <c r="W177" s="34"/>
      <c r="X177" s="34"/>
      <c r="Y177" s="34"/>
      <c r="Z177" s="34"/>
      <c r="AA177" s="34"/>
      <c r="AB177" s="34"/>
      <c r="AC177" s="34"/>
      <c r="AD177" s="34"/>
      <c r="AE177" s="34"/>
      <c r="AT177" s="17" t="s">
        <v>189</v>
      </c>
      <c r="AU177" s="17" t="s">
        <v>86</v>
      </c>
    </row>
    <row r="178" spans="1:65" s="12" customFormat="1" ht="11.25">
      <c r="B178" s="203"/>
      <c r="C178" s="204"/>
      <c r="D178" s="198" t="s">
        <v>191</v>
      </c>
      <c r="E178" s="205" t="s">
        <v>1</v>
      </c>
      <c r="F178" s="206" t="s">
        <v>303</v>
      </c>
      <c r="G178" s="204"/>
      <c r="H178" s="205" t="s">
        <v>1</v>
      </c>
      <c r="I178" s="207"/>
      <c r="J178" s="204"/>
      <c r="K178" s="204"/>
      <c r="L178" s="208"/>
      <c r="M178" s="209"/>
      <c r="N178" s="210"/>
      <c r="O178" s="210"/>
      <c r="P178" s="210"/>
      <c r="Q178" s="210"/>
      <c r="R178" s="210"/>
      <c r="S178" s="210"/>
      <c r="T178" s="211"/>
      <c r="AT178" s="212" t="s">
        <v>191</v>
      </c>
      <c r="AU178" s="212" t="s">
        <v>86</v>
      </c>
      <c r="AV178" s="12" t="s">
        <v>86</v>
      </c>
      <c r="AW178" s="12" t="s">
        <v>33</v>
      </c>
      <c r="AX178" s="12" t="s">
        <v>79</v>
      </c>
      <c r="AY178" s="212" t="s">
        <v>182</v>
      </c>
    </row>
    <row r="179" spans="1:65" s="13" customFormat="1" ht="11.25">
      <c r="B179" s="213"/>
      <c r="C179" s="214"/>
      <c r="D179" s="198" t="s">
        <v>191</v>
      </c>
      <c r="E179" s="215" t="s">
        <v>1</v>
      </c>
      <c r="F179" s="216" t="s">
        <v>304</v>
      </c>
      <c r="G179" s="214"/>
      <c r="H179" s="217">
        <v>64.350999999999999</v>
      </c>
      <c r="I179" s="218"/>
      <c r="J179" s="214"/>
      <c r="K179" s="214"/>
      <c r="L179" s="219"/>
      <c r="M179" s="220"/>
      <c r="N179" s="221"/>
      <c r="O179" s="221"/>
      <c r="P179" s="221"/>
      <c r="Q179" s="221"/>
      <c r="R179" s="221"/>
      <c r="S179" s="221"/>
      <c r="T179" s="222"/>
      <c r="AT179" s="223" t="s">
        <v>191</v>
      </c>
      <c r="AU179" s="223" t="s">
        <v>86</v>
      </c>
      <c r="AV179" s="13" t="s">
        <v>88</v>
      </c>
      <c r="AW179" s="13" t="s">
        <v>33</v>
      </c>
      <c r="AX179" s="13" t="s">
        <v>79</v>
      </c>
      <c r="AY179" s="223" t="s">
        <v>182</v>
      </c>
    </row>
    <row r="180" spans="1:65" s="14" customFormat="1" ht="11.25">
      <c r="B180" s="224"/>
      <c r="C180" s="225"/>
      <c r="D180" s="198" t="s">
        <v>191</v>
      </c>
      <c r="E180" s="226" t="s">
        <v>1</v>
      </c>
      <c r="F180" s="227" t="s">
        <v>298</v>
      </c>
      <c r="G180" s="225"/>
      <c r="H180" s="228">
        <v>64.350999999999999</v>
      </c>
      <c r="I180" s="229"/>
      <c r="J180" s="225"/>
      <c r="K180" s="225"/>
      <c r="L180" s="230"/>
      <c r="M180" s="231"/>
      <c r="N180" s="232"/>
      <c r="O180" s="232"/>
      <c r="P180" s="232"/>
      <c r="Q180" s="232"/>
      <c r="R180" s="232"/>
      <c r="S180" s="232"/>
      <c r="T180" s="233"/>
      <c r="AT180" s="234" t="s">
        <v>191</v>
      </c>
      <c r="AU180" s="234" t="s">
        <v>86</v>
      </c>
      <c r="AV180" s="14" t="s">
        <v>187</v>
      </c>
      <c r="AW180" s="14" t="s">
        <v>33</v>
      </c>
      <c r="AX180" s="14" t="s">
        <v>86</v>
      </c>
      <c r="AY180" s="234" t="s">
        <v>182</v>
      </c>
    </row>
    <row r="181" spans="1:65" s="2" customFormat="1" ht="37.9" customHeight="1">
      <c r="A181" s="34"/>
      <c r="B181" s="35"/>
      <c r="C181" s="185" t="s">
        <v>187</v>
      </c>
      <c r="D181" s="185" t="s">
        <v>183</v>
      </c>
      <c r="E181" s="186" t="s">
        <v>307</v>
      </c>
      <c r="F181" s="187" t="s">
        <v>308</v>
      </c>
      <c r="G181" s="188" t="s">
        <v>142</v>
      </c>
      <c r="H181" s="189">
        <v>1093.6659999999999</v>
      </c>
      <c r="I181" s="190"/>
      <c r="J181" s="191">
        <f>ROUND(I181*H181,2)</f>
        <v>0</v>
      </c>
      <c r="K181" s="187" t="s">
        <v>186</v>
      </c>
      <c r="L181" s="39"/>
      <c r="M181" s="192" t="s">
        <v>1</v>
      </c>
      <c r="N181" s="193" t="s">
        <v>44</v>
      </c>
      <c r="O181" s="71"/>
      <c r="P181" s="194">
        <f>O181*H181</f>
        <v>0</v>
      </c>
      <c r="Q181" s="194">
        <v>5.8E-4</v>
      </c>
      <c r="R181" s="194">
        <f>Q181*H181</f>
        <v>0.63432628000000002</v>
      </c>
      <c r="S181" s="194">
        <v>0</v>
      </c>
      <c r="T181" s="195">
        <f>S181*H181</f>
        <v>0</v>
      </c>
      <c r="U181" s="34"/>
      <c r="V181" s="34"/>
      <c r="W181" s="34"/>
      <c r="X181" s="34"/>
      <c r="Y181" s="34"/>
      <c r="Z181" s="34"/>
      <c r="AA181" s="34"/>
      <c r="AB181" s="34"/>
      <c r="AC181" s="34"/>
      <c r="AD181" s="34"/>
      <c r="AE181" s="34"/>
      <c r="AR181" s="196" t="s">
        <v>187</v>
      </c>
      <c r="AT181" s="196" t="s">
        <v>183</v>
      </c>
      <c r="AU181" s="196" t="s">
        <v>86</v>
      </c>
      <c r="AY181" s="17" t="s">
        <v>182</v>
      </c>
      <c r="BE181" s="197">
        <f>IF(N181="základní",J181,0)</f>
        <v>0</v>
      </c>
      <c r="BF181" s="197">
        <f>IF(N181="snížená",J181,0)</f>
        <v>0</v>
      </c>
      <c r="BG181" s="197">
        <f>IF(N181="zákl. přenesená",J181,0)</f>
        <v>0</v>
      </c>
      <c r="BH181" s="197">
        <f>IF(N181="sníž. přenesená",J181,0)</f>
        <v>0</v>
      </c>
      <c r="BI181" s="197">
        <f>IF(N181="nulová",J181,0)</f>
        <v>0</v>
      </c>
      <c r="BJ181" s="17" t="s">
        <v>86</v>
      </c>
      <c r="BK181" s="197">
        <f>ROUND(I181*H181,2)</f>
        <v>0</v>
      </c>
      <c r="BL181" s="17" t="s">
        <v>187</v>
      </c>
      <c r="BM181" s="196" t="s">
        <v>1210</v>
      </c>
    </row>
    <row r="182" spans="1:65" s="2" customFormat="1" ht="29.25">
      <c r="A182" s="34"/>
      <c r="B182" s="35"/>
      <c r="C182" s="36"/>
      <c r="D182" s="198" t="s">
        <v>189</v>
      </c>
      <c r="E182" s="36"/>
      <c r="F182" s="199" t="s">
        <v>310</v>
      </c>
      <c r="G182" s="36"/>
      <c r="H182" s="36"/>
      <c r="I182" s="200"/>
      <c r="J182" s="36"/>
      <c r="K182" s="36"/>
      <c r="L182" s="39"/>
      <c r="M182" s="201"/>
      <c r="N182" s="202"/>
      <c r="O182" s="71"/>
      <c r="P182" s="71"/>
      <c r="Q182" s="71"/>
      <c r="R182" s="71"/>
      <c r="S182" s="71"/>
      <c r="T182" s="72"/>
      <c r="U182" s="34"/>
      <c r="V182" s="34"/>
      <c r="W182" s="34"/>
      <c r="X182" s="34"/>
      <c r="Y182" s="34"/>
      <c r="Z182" s="34"/>
      <c r="AA182" s="34"/>
      <c r="AB182" s="34"/>
      <c r="AC182" s="34"/>
      <c r="AD182" s="34"/>
      <c r="AE182" s="34"/>
      <c r="AT182" s="17" t="s">
        <v>189</v>
      </c>
      <c r="AU182" s="17" t="s">
        <v>86</v>
      </c>
    </row>
    <row r="183" spans="1:65" s="12" customFormat="1" ht="11.25">
      <c r="B183" s="203"/>
      <c r="C183" s="204"/>
      <c r="D183" s="198" t="s">
        <v>191</v>
      </c>
      <c r="E183" s="205" t="s">
        <v>1</v>
      </c>
      <c r="F183" s="206" t="s">
        <v>311</v>
      </c>
      <c r="G183" s="204"/>
      <c r="H183" s="205" t="s">
        <v>1</v>
      </c>
      <c r="I183" s="207"/>
      <c r="J183" s="204"/>
      <c r="K183" s="204"/>
      <c r="L183" s="208"/>
      <c r="M183" s="209"/>
      <c r="N183" s="210"/>
      <c r="O183" s="210"/>
      <c r="P183" s="210"/>
      <c r="Q183" s="210"/>
      <c r="R183" s="210"/>
      <c r="S183" s="210"/>
      <c r="T183" s="211"/>
      <c r="AT183" s="212" t="s">
        <v>191</v>
      </c>
      <c r="AU183" s="212" t="s">
        <v>86</v>
      </c>
      <c r="AV183" s="12" t="s">
        <v>86</v>
      </c>
      <c r="AW183" s="12" t="s">
        <v>33</v>
      </c>
      <c r="AX183" s="12" t="s">
        <v>79</v>
      </c>
      <c r="AY183" s="212" t="s">
        <v>182</v>
      </c>
    </row>
    <row r="184" spans="1:65" s="12" customFormat="1" ht="11.25">
      <c r="B184" s="203"/>
      <c r="C184" s="204"/>
      <c r="D184" s="198" t="s">
        <v>191</v>
      </c>
      <c r="E184" s="205" t="s">
        <v>1</v>
      </c>
      <c r="F184" s="206" t="s">
        <v>312</v>
      </c>
      <c r="G184" s="204"/>
      <c r="H184" s="205" t="s">
        <v>1</v>
      </c>
      <c r="I184" s="207"/>
      <c r="J184" s="204"/>
      <c r="K184" s="204"/>
      <c r="L184" s="208"/>
      <c r="M184" s="209"/>
      <c r="N184" s="210"/>
      <c r="O184" s="210"/>
      <c r="P184" s="210"/>
      <c r="Q184" s="210"/>
      <c r="R184" s="210"/>
      <c r="S184" s="210"/>
      <c r="T184" s="211"/>
      <c r="AT184" s="212" t="s">
        <v>191</v>
      </c>
      <c r="AU184" s="212" t="s">
        <v>86</v>
      </c>
      <c r="AV184" s="12" t="s">
        <v>86</v>
      </c>
      <c r="AW184" s="12" t="s">
        <v>33</v>
      </c>
      <c r="AX184" s="12" t="s">
        <v>79</v>
      </c>
      <c r="AY184" s="212" t="s">
        <v>182</v>
      </c>
    </row>
    <row r="185" spans="1:65" s="12" customFormat="1" ht="11.25">
      <c r="B185" s="203"/>
      <c r="C185" s="204"/>
      <c r="D185" s="198" t="s">
        <v>191</v>
      </c>
      <c r="E185" s="205" t="s">
        <v>1</v>
      </c>
      <c r="F185" s="206" t="s">
        <v>1211</v>
      </c>
      <c r="G185" s="204"/>
      <c r="H185" s="205" t="s">
        <v>1</v>
      </c>
      <c r="I185" s="207"/>
      <c r="J185" s="204"/>
      <c r="K185" s="204"/>
      <c r="L185" s="208"/>
      <c r="M185" s="209"/>
      <c r="N185" s="210"/>
      <c r="O185" s="210"/>
      <c r="P185" s="210"/>
      <c r="Q185" s="210"/>
      <c r="R185" s="210"/>
      <c r="S185" s="210"/>
      <c r="T185" s="211"/>
      <c r="AT185" s="212" t="s">
        <v>191</v>
      </c>
      <c r="AU185" s="212" t="s">
        <v>86</v>
      </c>
      <c r="AV185" s="12" t="s">
        <v>86</v>
      </c>
      <c r="AW185" s="12" t="s">
        <v>33</v>
      </c>
      <c r="AX185" s="12" t="s">
        <v>79</v>
      </c>
      <c r="AY185" s="212" t="s">
        <v>182</v>
      </c>
    </row>
    <row r="186" spans="1:65" s="12" customFormat="1" ht="11.25">
      <c r="B186" s="203"/>
      <c r="C186" s="204"/>
      <c r="D186" s="198" t="s">
        <v>191</v>
      </c>
      <c r="E186" s="205" t="s">
        <v>1</v>
      </c>
      <c r="F186" s="206" t="s">
        <v>1178</v>
      </c>
      <c r="G186" s="204"/>
      <c r="H186" s="205" t="s">
        <v>1</v>
      </c>
      <c r="I186" s="207"/>
      <c r="J186" s="204"/>
      <c r="K186" s="204"/>
      <c r="L186" s="208"/>
      <c r="M186" s="209"/>
      <c r="N186" s="210"/>
      <c r="O186" s="210"/>
      <c r="P186" s="210"/>
      <c r="Q186" s="210"/>
      <c r="R186" s="210"/>
      <c r="S186" s="210"/>
      <c r="T186" s="211"/>
      <c r="AT186" s="212" t="s">
        <v>191</v>
      </c>
      <c r="AU186" s="212" t="s">
        <v>86</v>
      </c>
      <c r="AV186" s="12" t="s">
        <v>86</v>
      </c>
      <c r="AW186" s="12" t="s">
        <v>33</v>
      </c>
      <c r="AX186" s="12" t="s">
        <v>79</v>
      </c>
      <c r="AY186" s="212" t="s">
        <v>182</v>
      </c>
    </row>
    <row r="187" spans="1:65" s="12" customFormat="1" ht="11.25">
      <c r="B187" s="203"/>
      <c r="C187" s="204"/>
      <c r="D187" s="198" t="s">
        <v>191</v>
      </c>
      <c r="E187" s="205" t="s">
        <v>1</v>
      </c>
      <c r="F187" s="206" t="s">
        <v>1179</v>
      </c>
      <c r="G187" s="204"/>
      <c r="H187" s="205" t="s">
        <v>1</v>
      </c>
      <c r="I187" s="207"/>
      <c r="J187" s="204"/>
      <c r="K187" s="204"/>
      <c r="L187" s="208"/>
      <c r="M187" s="209"/>
      <c r="N187" s="210"/>
      <c r="O187" s="210"/>
      <c r="P187" s="210"/>
      <c r="Q187" s="210"/>
      <c r="R187" s="210"/>
      <c r="S187" s="210"/>
      <c r="T187" s="211"/>
      <c r="AT187" s="212" t="s">
        <v>191</v>
      </c>
      <c r="AU187" s="212" t="s">
        <v>86</v>
      </c>
      <c r="AV187" s="12" t="s">
        <v>86</v>
      </c>
      <c r="AW187" s="12" t="s">
        <v>33</v>
      </c>
      <c r="AX187" s="12" t="s">
        <v>79</v>
      </c>
      <c r="AY187" s="212" t="s">
        <v>182</v>
      </c>
    </row>
    <row r="188" spans="1:65" s="13" customFormat="1" ht="11.25">
      <c r="B188" s="213"/>
      <c r="C188" s="214"/>
      <c r="D188" s="198" t="s">
        <v>191</v>
      </c>
      <c r="E188" s="215" t="s">
        <v>1</v>
      </c>
      <c r="F188" s="216" t="s">
        <v>1212</v>
      </c>
      <c r="G188" s="214"/>
      <c r="H188" s="217">
        <v>118.6</v>
      </c>
      <c r="I188" s="218"/>
      <c r="J188" s="214"/>
      <c r="K188" s="214"/>
      <c r="L188" s="219"/>
      <c r="M188" s="220"/>
      <c r="N188" s="221"/>
      <c r="O188" s="221"/>
      <c r="P188" s="221"/>
      <c r="Q188" s="221"/>
      <c r="R188" s="221"/>
      <c r="S188" s="221"/>
      <c r="T188" s="222"/>
      <c r="AT188" s="223" t="s">
        <v>191</v>
      </c>
      <c r="AU188" s="223" t="s">
        <v>86</v>
      </c>
      <c r="AV188" s="13" t="s">
        <v>88</v>
      </c>
      <c r="AW188" s="13" t="s">
        <v>33</v>
      </c>
      <c r="AX188" s="13" t="s">
        <v>79</v>
      </c>
      <c r="AY188" s="223" t="s">
        <v>182</v>
      </c>
    </row>
    <row r="189" spans="1:65" s="12" customFormat="1" ht="11.25">
      <c r="B189" s="203"/>
      <c r="C189" s="204"/>
      <c r="D189" s="198" t="s">
        <v>191</v>
      </c>
      <c r="E189" s="205" t="s">
        <v>1</v>
      </c>
      <c r="F189" s="206" t="s">
        <v>1184</v>
      </c>
      <c r="G189" s="204"/>
      <c r="H189" s="205" t="s">
        <v>1</v>
      </c>
      <c r="I189" s="207"/>
      <c r="J189" s="204"/>
      <c r="K189" s="204"/>
      <c r="L189" s="208"/>
      <c r="M189" s="209"/>
      <c r="N189" s="210"/>
      <c r="O189" s="210"/>
      <c r="P189" s="210"/>
      <c r="Q189" s="210"/>
      <c r="R189" s="210"/>
      <c r="S189" s="210"/>
      <c r="T189" s="211"/>
      <c r="AT189" s="212" t="s">
        <v>191</v>
      </c>
      <c r="AU189" s="212" t="s">
        <v>86</v>
      </c>
      <c r="AV189" s="12" t="s">
        <v>86</v>
      </c>
      <c r="AW189" s="12" t="s">
        <v>33</v>
      </c>
      <c r="AX189" s="12" t="s">
        <v>79</v>
      </c>
      <c r="AY189" s="212" t="s">
        <v>182</v>
      </c>
    </row>
    <row r="190" spans="1:65" s="12" customFormat="1" ht="11.25">
      <c r="B190" s="203"/>
      <c r="C190" s="204"/>
      <c r="D190" s="198" t="s">
        <v>191</v>
      </c>
      <c r="E190" s="205" t="s">
        <v>1</v>
      </c>
      <c r="F190" s="206" t="s">
        <v>1185</v>
      </c>
      <c r="G190" s="204"/>
      <c r="H190" s="205" t="s">
        <v>1</v>
      </c>
      <c r="I190" s="207"/>
      <c r="J190" s="204"/>
      <c r="K190" s="204"/>
      <c r="L190" s="208"/>
      <c r="M190" s="209"/>
      <c r="N190" s="210"/>
      <c r="O190" s="210"/>
      <c r="P190" s="210"/>
      <c r="Q190" s="210"/>
      <c r="R190" s="210"/>
      <c r="S190" s="210"/>
      <c r="T190" s="211"/>
      <c r="AT190" s="212" t="s">
        <v>191</v>
      </c>
      <c r="AU190" s="212" t="s">
        <v>86</v>
      </c>
      <c r="AV190" s="12" t="s">
        <v>86</v>
      </c>
      <c r="AW190" s="12" t="s">
        <v>33</v>
      </c>
      <c r="AX190" s="12" t="s">
        <v>79</v>
      </c>
      <c r="AY190" s="212" t="s">
        <v>182</v>
      </c>
    </row>
    <row r="191" spans="1:65" s="13" customFormat="1" ht="11.25">
      <c r="B191" s="213"/>
      <c r="C191" s="214"/>
      <c r="D191" s="198" t="s">
        <v>191</v>
      </c>
      <c r="E191" s="215" t="s">
        <v>1</v>
      </c>
      <c r="F191" s="216" t="s">
        <v>1213</v>
      </c>
      <c r="G191" s="214"/>
      <c r="H191" s="217">
        <v>114.075</v>
      </c>
      <c r="I191" s="218"/>
      <c r="J191" s="214"/>
      <c r="K191" s="214"/>
      <c r="L191" s="219"/>
      <c r="M191" s="220"/>
      <c r="N191" s="221"/>
      <c r="O191" s="221"/>
      <c r="P191" s="221"/>
      <c r="Q191" s="221"/>
      <c r="R191" s="221"/>
      <c r="S191" s="221"/>
      <c r="T191" s="222"/>
      <c r="AT191" s="223" t="s">
        <v>191</v>
      </c>
      <c r="AU191" s="223" t="s">
        <v>86</v>
      </c>
      <c r="AV191" s="13" t="s">
        <v>88</v>
      </c>
      <c r="AW191" s="13" t="s">
        <v>33</v>
      </c>
      <c r="AX191" s="13" t="s">
        <v>79</v>
      </c>
      <c r="AY191" s="223" t="s">
        <v>182</v>
      </c>
    </row>
    <row r="192" spans="1:65" s="12" customFormat="1" ht="11.25">
      <c r="B192" s="203"/>
      <c r="C192" s="204"/>
      <c r="D192" s="198" t="s">
        <v>191</v>
      </c>
      <c r="E192" s="205" t="s">
        <v>1</v>
      </c>
      <c r="F192" s="206" t="s">
        <v>1192</v>
      </c>
      <c r="G192" s="204"/>
      <c r="H192" s="205" t="s">
        <v>1</v>
      </c>
      <c r="I192" s="207"/>
      <c r="J192" s="204"/>
      <c r="K192" s="204"/>
      <c r="L192" s="208"/>
      <c r="M192" s="209"/>
      <c r="N192" s="210"/>
      <c r="O192" s="210"/>
      <c r="P192" s="210"/>
      <c r="Q192" s="210"/>
      <c r="R192" s="210"/>
      <c r="S192" s="210"/>
      <c r="T192" s="211"/>
      <c r="AT192" s="212" t="s">
        <v>191</v>
      </c>
      <c r="AU192" s="212" t="s">
        <v>86</v>
      </c>
      <c r="AV192" s="12" t="s">
        <v>86</v>
      </c>
      <c r="AW192" s="12" t="s">
        <v>33</v>
      </c>
      <c r="AX192" s="12" t="s">
        <v>79</v>
      </c>
      <c r="AY192" s="212" t="s">
        <v>182</v>
      </c>
    </row>
    <row r="193" spans="1:65" s="13" customFormat="1" ht="11.25">
      <c r="B193" s="213"/>
      <c r="C193" s="214"/>
      <c r="D193" s="198" t="s">
        <v>191</v>
      </c>
      <c r="E193" s="215" t="s">
        <v>1</v>
      </c>
      <c r="F193" s="216" t="s">
        <v>1214</v>
      </c>
      <c r="G193" s="214"/>
      <c r="H193" s="217">
        <v>4.2590000000000003</v>
      </c>
      <c r="I193" s="218"/>
      <c r="J193" s="214"/>
      <c r="K193" s="214"/>
      <c r="L193" s="219"/>
      <c r="M193" s="220"/>
      <c r="N193" s="221"/>
      <c r="O193" s="221"/>
      <c r="P193" s="221"/>
      <c r="Q193" s="221"/>
      <c r="R193" s="221"/>
      <c r="S193" s="221"/>
      <c r="T193" s="222"/>
      <c r="AT193" s="223" t="s">
        <v>191</v>
      </c>
      <c r="AU193" s="223" t="s">
        <v>86</v>
      </c>
      <c r="AV193" s="13" t="s">
        <v>88</v>
      </c>
      <c r="AW193" s="13" t="s">
        <v>33</v>
      </c>
      <c r="AX193" s="13" t="s">
        <v>79</v>
      </c>
      <c r="AY193" s="223" t="s">
        <v>182</v>
      </c>
    </row>
    <row r="194" spans="1:65" s="12" customFormat="1" ht="11.25">
      <c r="B194" s="203"/>
      <c r="C194" s="204"/>
      <c r="D194" s="198" t="s">
        <v>191</v>
      </c>
      <c r="E194" s="205" t="s">
        <v>1</v>
      </c>
      <c r="F194" s="206" t="s">
        <v>1194</v>
      </c>
      <c r="G194" s="204"/>
      <c r="H194" s="205" t="s">
        <v>1</v>
      </c>
      <c r="I194" s="207"/>
      <c r="J194" s="204"/>
      <c r="K194" s="204"/>
      <c r="L194" s="208"/>
      <c r="M194" s="209"/>
      <c r="N194" s="210"/>
      <c r="O194" s="210"/>
      <c r="P194" s="210"/>
      <c r="Q194" s="210"/>
      <c r="R194" s="210"/>
      <c r="S194" s="210"/>
      <c r="T194" s="211"/>
      <c r="AT194" s="212" t="s">
        <v>191</v>
      </c>
      <c r="AU194" s="212" t="s">
        <v>86</v>
      </c>
      <c r="AV194" s="12" t="s">
        <v>86</v>
      </c>
      <c r="AW194" s="12" t="s">
        <v>33</v>
      </c>
      <c r="AX194" s="12" t="s">
        <v>79</v>
      </c>
      <c r="AY194" s="212" t="s">
        <v>182</v>
      </c>
    </row>
    <row r="195" spans="1:65" s="13" customFormat="1" ht="11.25">
      <c r="B195" s="213"/>
      <c r="C195" s="214"/>
      <c r="D195" s="198" t="s">
        <v>191</v>
      </c>
      <c r="E195" s="215" t="s">
        <v>1</v>
      </c>
      <c r="F195" s="216" t="s">
        <v>1215</v>
      </c>
      <c r="G195" s="214"/>
      <c r="H195" s="217">
        <v>169.67099999999999</v>
      </c>
      <c r="I195" s="218"/>
      <c r="J195" s="214"/>
      <c r="K195" s="214"/>
      <c r="L195" s="219"/>
      <c r="M195" s="220"/>
      <c r="N195" s="221"/>
      <c r="O195" s="221"/>
      <c r="P195" s="221"/>
      <c r="Q195" s="221"/>
      <c r="R195" s="221"/>
      <c r="S195" s="221"/>
      <c r="T195" s="222"/>
      <c r="AT195" s="223" t="s">
        <v>191</v>
      </c>
      <c r="AU195" s="223" t="s">
        <v>86</v>
      </c>
      <c r="AV195" s="13" t="s">
        <v>88</v>
      </c>
      <c r="AW195" s="13" t="s">
        <v>33</v>
      </c>
      <c r="AX195" s="13" t="s">
        <v>79</v>
      </c>
      <c r="AY195" s="223" t="s">
        <v>182</v>
      </c>
    </row>
    <row r="196" spans="1:65" s="12" customFormat="1" ht="11.25">
      <c r="B196" s="203"/>
      <c r="C196" s="204"/>
      <c r="D196" s="198" t="s">
        <v>191</v>
      </c>
      <c r="E196" s="205" t="s">
        <v>1</v>
      </c>
      <c r="F196" s="206" t="s">
        <v>1196</v>
      </c>
      <c r="G196" s="204"/>
      <c r="H196" s="205" t="s">
        <v>1</v>
      </c>
      <c r="I196" s="207"/>
      <c r="J196" s="204"/>
      <c r="K196" s="204"/>
      <c r="L196" s="208"/>
      <c r="M196" s="209"/>
      <c r="N196" s="210"/>
      <c r="O196" s="210"/>
      <c r="P196" s="210"/>
      <c r="Q196" s="210"/>
      <c r="R196" s="210"/>
      <c r="S196" s="210"/>
      <c r="T196" s="211"/>
      <c r="AT196" s="212" t="s">
        <v>191</v>
      </c>
      <c r="AU196" s="212" t="s">
        <v>86</v>
      </c>
      <c r="AV196" s="12" t="s">
        <v>86</v>
      </c>
      <c r="AW196" s="12" t="s">
        <v>33</v>
      </c>
      <c r="AX196" s="12" t="s">
        <v>79</v>
      </c>
      <c r="AY196" s="212" t="s">
        <v>182</v>
      </c>
    </row>
    <row r="197" spans="1:65" s="13" customFormat="1" ht="11.25">
      <c r="B197" s="213"/>
      <c r="C197" s="214"/>
      <c r="D197" s="198" t="s">
        <v>191</v>
      </c>
      <c r="E197" s="215" t="s">
        <v>1</v>
      </c>
      <c r="F197" s="216" t="s">
        <v>1216</v>
      </c>
      <c r="G197" s="214"/>
      <c r="H197" s="217">
        <v>181.57400000000001</v>
      </c>
      <c r="I197" s="218"/>
      <c r="J197" s="214"/>
      <c r="K197" s="214"/>
      <c r="L197" s="219"/>
      <c r="M197" s="220"/>
      <c r="N197" s="221"/>
      <c r="O197" s="221"/>
      <c r="P197" s="221"/>
      <c r="Q197" s="221"/>
      <c r="R197" s="221"/>
      <c r="S197" s="221"/>
      <c r="T197" s="222"/>
      <c r="AT197" s="223" t="s">
        <v>191</v>
      </c>
      <c r="AU197" s="223" t="s">
        <v>86</v>
      </c>
      <c r="AV197" s="13" t="s">
        <v>88</v>
      </c>
      <c r="AW197" s="13" t="s">
        <v>33</v>
      </c>
      <c r="AX197" s="13" t="s">
        <v>79</v>
      </c>
      <c r="AY197" s="223" t="s">
        <v>182</v>
      </c>
    </row>
    <row r="198" spans="1:65" s="13" customFormat="1" ht="11.25">
      <c r="B198" s="213"/>
      <c r="C198" s="214"/>
      <c r="D198" s="198" t="s">
        <v>191</v>
      </c>
      <c r="E198" s="215" t="s">
        <v>1</v>
      </c>
      <c r="F198" s="216" t="s">
        <v>1217</v>
      </c>
      <c r="G198" s="214"/>
      <c r="H198" s="217">
        <v>166.45599999999999</v>
      </c>
      <c r="I198" s="218"/>
      <c r="J198" s="214"/>
      <c r="K198" s="214"/>
      <c r="L198" s="219"/>
      <c r="M198" s="220"/>
      <c r="N198" s="221"/>
      <c r="O198" s="221"/>
      <c r="P198" s="221"/>
      <c r="Q198" s="221"/>
      <c r="R198" s="221"/>
      <c r="S198" s="221"/>
      <c r="T198" s="222"/>
      <c r="AT198" s="223" t="s">
        <v>191</v>
      </c>
      <c r="AU198" s="223" t="s">
        <v>86</v>
      </c>
      <c r="AV198" s="13" t="s">
        <v>88</v>
      </c>
      <c r="AW198" s="13" t="s">
        <v>33</v>
      </c>
      <c r="AX198" s="13" t="s">
        <v>79</v>
      </c>
      <c r="AY198" s="223" t="s">
        <v>182</v>
      </c>
    </row>
    <row r="199" spans="1:65" s="12" customFormat="1" ht="11.25">
      <c r="B199" s="203"/>
      <c r="C199" s="204"/>
      <c r="D199" s="198" t="s">
        <v>191</v>
      </c>
      <c r="E199" s="205" t="s">
        <v>1</v>
      </c>
      <c r="F199" s="206" t="s">
        <v>1199</v>
      </c>
      <c r="G199" s="204"/>
      <c r="H199" s="205" t="s">
        <v>1</v>
      </c>
      <c r="I199" s="207"/>
      <c r="J199" s="204"/>
      <c r="K199" s="204"/>
      <c r="L199" s="208"/>
      <c r="M199" s="209"/>
      <c r="N199" s="210"/>
      <c r="O199" s="210"/>
      <c r="P199" s="210"/>
      <c r="Q199" s="210"/>
      <c r="R199" s="210"/>
      <c r="S199" s="210"/>
      <c r="T199" s="211"/>
      <c r="AT199" s="212" t="s">
        <v>191</v>
      </c>
      <c r="AU199" s="212" t="s">
        <v>86</v>
      </c>
      <c r="AV199" s="12" t="s">
        <v>86</v>
      </c>
      <c r="AW199" s="12" t="s">
        <v>33</v>
      </c>
      <c r="AX199" s="12" t="s">
        <v>79</v>
      </c>
      <c r="AY199" s="212" t="s">
        <v>182</v>
      </c>
    </row>
    <row r="200" spans="1:65" s="13" customFormat="1" ht="11.25">
      <c r="B200" s="213"/>
      <c r="C200" s="214"/>
      <c r="D200" s="198" t="s">
        <v>191</v>
      </c>
      <c r="E200" s="215" t="s">
        <v>1</v>
      </c>
      <c r="F200" s="216" t="s">
        <v>1218</v>
      </c>
      <c r="G200" s="214"/>
      <c r="H200" s="217">
        <v>201.26900000000001</v>
      </c>
      <c r="I200" s="218"/>
      <c r="J200" s="214"/>
      <c r="K200" s="214"/>
      <c r="L200" s="219"/>
      <c r="M200" s="220"/>
      <c r="N200" s="221"/>
      <c r="O200" s="221"/>
      <c r="P200" s="221"/>
      <c r="Q200" s="221"/>
      <c r="R200" s="221"/>
      <c r="S200" s="221"/>
      <c r="T200" s="222"/>
      <c r="AT200" s="223" t="s">
        <v>191</v>
      </c>
      <c r="AU200" s="223" t="s">
        <v>86</v>
      </c>
      <c r="AV200" s="13" t="s">
        <v>88</v>
      </c>
      <c r="AW200" s="13" t="s">
        <v>33</v>
      </c>
      <c r="AX200" s="13" t="s">
        <v>79</v>
      </c>
      <c r="AY200" s="223" t="s">
        <v>182</v>
      </c>
    </row>
    <row r="201" spans="1:65" s="13" customFormat="1" ht="11.25">
      <c r="B201" s="213"/>
      <c r="C201" s="214"/>
      <c r="D201" s="198" t="s">
        <v>191</v>
      </c>
      <c r="E201" s="215" t="s">
        <v>1</v>
      </c>
      <c r="F201" s="216" t="s">
        <v>1219</v>
      </c>
      <c r="G201" s="214"/>
      <c r="H201" s="217">
        <v>85.644000000000005</v>
      </c>
      <c r="I201" s="218"/>
      <c r="J201" s="214"/>
      <c r="K201" s="214"/>
      <c r="L201" s="219"/>
      <c r="M201" s="220"/>
      <c r="N201" s="221"/>
      <c r="O201" s="221"/>
      <c r="P201" s="221"/>
      <c r="Q201" s="221"/>
      <c r="R201" s="221"/>
      <c r="S201" s="221"/>
      <c r="T201" s="222"/>
      <c r="AT201" s="223" t="s">
        <v>191</v>
      </c>
      <c r="AU201" s="223" t="s">
        <v>86</v>
      </c>
      <c r="AV201" s="13" t="s">
        <v>88</v>
      </c>
      <c r="AW201" s="13" t="s">
        <v>33</v>
      </c>
      <c r="AX201" s="13" t="s">
        <v>79</v>
      </c>
      <c r="AY201" s="223" t="s">
        <v>182</v>
      </c>
    </row>
    <row r="202" spans="1:65" s="13" customFormat="1" ht="11.25">
      <c r="B202" s="213"/>
      <c r="C202" s="214"/>
      <c r="D202" s="198" t="s">
        <v>191</v>
      </c>
      <c r="E202" s="215" t="s">
        <v>1</v>
      </c>
      <c r="F202" s="216" t="s">
        <v>1220</v>
      </c>
      <c r="G202" s="214"/>
      <c r="H202" s="217">
        <v>3.7349999999999999</v>
      </c>
      <c r="I202" s="218"/>
      <c r="J202" s="214"/>
      <c r="K202" s="214"/>
      <c r="L202" s="219"/>
      <c r="M202" s="220"/>
      <c r="N202" s="221"/>
      <c r="O202" s="221"/>
      <c r="P202" s="221"/>
      <c r="Q202" s="221"/>
      <c r="R202" s="221"/>
      <c r="S202" s="221"/>
      <c r="T202" s="222"/>
      <c r="AT202" s="223" t="s">
        <v>191</v>
      </c>
      <c r="AU202" s="223" t="s">
        <v>86</v>
      </c>
      <c r="AV202" s="13" t="s">
        <v>88</v>
      </c>
      <c r="AW202" s="13" t="s">
        <v>33</v>
      </c>
      <c r="AX202" s="13" t="s">
        <v>79</v>
      </c>
      <c r="AY202" s="223" t="s">
        <v>182</v>
      </c>
    </row>
    <row r="203" spans="1:65" s="12" customFormat="1" ht="11.25">
      <c r="B203" s="203"/>
      <c r="C203" s="204"/>
      <c r="D203" s="198" t="s">
        <v>191</v>
      </c>
      <c r="E203" s="205" t="s">
        <v>1</v>
      </c>
      <c r="F203" s="206" t="s">
        <v>1203</v>
      </c>
      <c r="G203" s="204"/>
      <c r="H203" s="205" t="s">
        <v>1</v>
      </c>
      <c r="I203" s="207"/>
      <c r="J203" s="204"/>
      <c r="K203" s="204"/>
      <c r="L203" s="208"/>
      <c r="M203" s="209"/>
      <c r="N203" s="210"/>
      <c r="O203" s="210"/>
      <c r="P203" s="210"/>
      <c r="Q203" s="210"/>
      <c r="R203" s="210"/>
      <c r="S203" s="210"/>
      <c r="T203" s="211"/>
      <c r="AT203" s="212" t="s">
        <v>191</v>
      </c>
      <c r="AU203" s="212" t="s">
        <v>86</v>
      </c>
      <c r="AV203" s="12" t="s">
        <v>86</v>
      </c>
      <c r="AW203" s="12" t="s">
        <v>33</v>
      </c>
      <c r="AX203" s="12" t="s">
        <v>79</v>
      </c>
      <c r="AY203" s="212" t="s">
        <v>182</v>
      </c>
    </row>
    <row r="204" spans="1:65" s="13" customFormat="1" ht="11.25">
      <c r="B204" s="213"/>
      <c r="C204" s="214"/>
      <c r="D204" s="198" t="s">
        <v>191</v>
      </c>
      <c r="E204" s="215" t="s">
        <v>1</v>
      </c>
      <c r="F204" s="216" t="s">
        <v>1221</v>
      </c>
      <c r="G204" s="214"/>
      <c r="H204" s="217">
        <v>48.383000000000003</v>
      </c>
      <c r="I204" s="218"/>
      <c r="J204" s="214"/>
      <c r="K204" s="214"/>
      <c r="L204" s="219"/>
      <c r="M204" s="220"/>
      <c r="N204" s="221"/>
      <c r="O204" s="221"/>
      <c r="P204" s="221"/>
      <c r="Q204" s="221"/>
      <c r="R204" s="221"/>
      <c r="S204" s="221"/>
      <c r="T204" s="222"/>
      <c r="AT204" s="223" t="s">
        <v>191</v>
      </c>
      <c r="AU204" s="223" t="s">
        <v>86</v>
      </c>
      <c r="AV204" s="13" t="s">
        <v>88</v>
      </c>
      <c r="AW204" s="13" t="s">
        <v>33</v>
      </c>
      <c r="AX204" s="13" t="s">
        <v>79</v>
      </c>
      <c r="AY204" s="223" t="s">
        <v>182</v>
      </c>
    </row>
    <row r="205" spans="1:65" s="14" customFormat="1" ht="11.25">
      <c r="B205" s="224"/>
      <c r="C205" s="225"/>
      <c r="D205" s="198" t="s">
        <v>191</v>
      </c>
      <c r="E205" s="226" t="s">
        <v>140</v>
      </c>
      <c r="F205" s="227" t="s">
        <v>298</v>
      </c>
      <c r="G205" s="225"/>
      <c r="H205" s="228">
        <v>1093.6659999999999</v>
      </c>
      <c r="I205" s="229"/>
      <c r="J205" s="225"/>
      <c r="K205" s="225"/>
      <c r="L205" s="230"/>
      <c r="M205" s="231"/>
      <c r="N205" s="232"/>
      <c r="O205" s="232"/>
      <c r="P205" s="232"/>
      <c r="Q205" s="232"/>
      <c r="R205" s="232"/>
      <c r="S205" s="232"/>
      <c r="T205" s="233"/>
      <c r="AT205" s="234" t="s">
        <v>191</v>
      </c>
      <c r="AU205" s="234" t="s">
        <v>86</v>
      </c>
      <c r="AV205" s="14" t="s">
        <v>187</v>
      </c>
      <c r="AW205" s="14" t="s">
        <v>33</v>
      </c>
      <c r="AX205" s="14" t="s">
        <v>86</v>
      </c>
      <c r="AY205" s="234" t="s">
        <v>182</v>
      </c>
    </row>
    <row r="206" spans="1:65" s="2" customFormat="1" ht="37.9" customHeight="1">
      <c r="A206" s="34"/>
      <c r="B206" s="35"/>
      <c r="C206" s="185" t="s">
        <v>340</v>
      </c>
      <c r="D206" s="185" t="s">
        <v>183</v>
      </c>
      <c r="E206" s="186" t="s">
        <v>337</v>
      </c>
      <c r="F206" s="187" t="s">
        <v>338</v>
      </c>
      <c r="G206" s="188" t="s">
        <v>142</v>
      </c>
      <c r="H206" s="189">
        <v>1093.6659999999999</v>
      </c>
      <c r="I206" s="190"/>
      <c r="J206" s="191">
        <f>ROUND(I206*H206,2)</f>
        <v>0</v>
      </c>
      <c r="K206" s="187" t="s">
        <v>186</v>
      </c>
      <c r="L206" s="39"/>
      <c r="M206" s="192" t="s">
        <v>1</v>
      </c>
      <c r="N206" s="193" t="s">
        <v>44</v>
      </c>
      <c r="O206" s="71"/>
      <c r="P206" s="194">
        <f>O206*H206</f>
        <v>0</v>
      </c>
      <c r="Q206" s="194">
        <v>0</v>
      </c>
      <c r="R206" s="194">
        <f>Q206*H206</f>
        <v>0</v>
      </c>
      <c r="S206" s="194">
        <v>0</v>
      </c>
      <c r="T206" s="195">
        <f>S206*H206</f>
        <v>0</v>
      </c>
      <c r="U206" s="34"/>
      <c r="V206" s="34"/>
      <c r="W206" s="34"/>
      <c r="X206" s="34"/>
      <c r="Y206" s="34"/>
      <c r="Z206" s="34"/>
      <c r="AA206" s="34"/>
      <c r="AB206" s="34"/>
      <c r="AC206" s="34"/>
      <c r="AD206" s="34"/>
      <c r="AE206" s="34"/>
      <c r="AR206" s="196" t="s">
        <v>187</v>
      </c>
      <c r="AT206" s="196" t="s">
        <v>183</v>
      </c>
      <c r="AU206" s="196" t="s">
        <v>86</v>
      </c>
      <c r="AY206" s="17" t="s">
        <v>182</v>
      </c>
      <c r="BE206" s="197">
        <f>IF(N206="základní",J206,0)</f>
        <v>0</v>
      </c>
      <c r="BF206" s="197">
        <f>IF(N206="snížená",J206,0)</f>
        <v>0</v>
      </c>
      <c r="BG206" s="197">
        <f>IF(N206="zákl. přenesená",J206,0)</f>
        <v>0</v>
      </c>
      <c r="BH206" s="197">
        <f>IF(N206="sníž. přenesená",J206,0)</f>
        <v>0</v>
      </c>
      <c r="BI206" s="197">
        <f>IF(N206="nulová",J206,0)</f>
        <v>0</v>
      </c>
      <c r="BJ206" s="17" t="s">
        <v>86</v>
      </c>
      <c r="BK206" s="197">
        <f>ROUND(I206*H206,2)</f>
        <v>0</v>
      </c>
      <c r="BL206" s="17" t="s">
        <v>187</v>
      </c>
      <c r="BM206" s="196" t="s">
        <v>1222</v>
      </c>
    </row>
    <row r="207" spans="1:65" s="13" customFormat="1" ht="11.25">
      <c r="B207" s="213"/>
      <c r="C207" s="214"/>
      <c r="D207" s="198" t="s">
        <v>191</v>
      </c>
      <c r="E207" s="215" t="s">
        <v>1</v>
      </c>
      <c r="F207" s="216" t="s">
        <v>140</v>
      </c>
      <c r="G207" s="214"/>
      <c r="H207" s="217">
        <v>1093.6659999999999</v>
      </c>
      <c r="I207" s="218"/>
      <c r="J207" s="214"/>
      <c r="K207" s="214"/>
      <c r="L207" s="219"/>
      <c r="M207" s="220"/>
      <c r="N207" s="221"/>
      <c r="O207" s="221"/>
      <c r="P207" s="221"/>
      <c r="Q207" s="221"/>
      <c r="R207" s="221"/>
      <c r="S207" s="221"/>
      <c r="T207" s="222"/>
      <c r="AT207" s="223" t="s">
        <v>191</v>
      </c>
      <c r="AU207" s="223" t="s">
        <v>86</v>
      </c>
      <c r="AV207" s="13" t="s">
        <v>88</v>
      </c>
      <c r="AW207" s="13" t="s">
        <v>33</v>
      </c>
      <c r="AX207" s="13" t="s">
        <v>86</v>
      </c>
      <c r="AY207" s="223" t="s">
        <v>182</v>
      </c>
    </row>
    <row r="208" spans="1:65" s="2" customFormat="1" ht="62.65" customHeight="1">
      <c r="A208" s="34"/>
      <c r="B208" s="35"/>
      <c r="C208" s="185" t="s">
        <v>346</v>
      </c>
      <c r="D208" s="185" t="s">
        <v>183</v>
      </c>
      <c r="E208" s="186" t="s">
        <v>341</v>
      </c>
      <c r="F208" s="187" t="s">
        <v>342</v>
      </c>
      <c r="G208" s="188" t="s">
        <v>135</v>
      </c>
      <c r="H208" s="189">
        <v>643.51099999999997</v>
      </c>
      <c r="I208" s="190"/>
      <c r="J208" s="191">
        <f>ROUND(I208*H208,2)</f>
        <v>0</v>
      </c>
      <c r="K208" s="187" t="s">
        <v>186</v>
      </c>
      <c r="L208" s="39"/>
      <c r="M208" s="192" t="s">
        <v>1</v>
      </c>
      <c r="N208" s="193" t="s">
        <v>44</v>
      </c>
      <c r="O208" s="71"/>
      <c r="P208" s="194">
        <f>O208*H208</f>
        <v>0</v>
      </c>
      <c r="Q208" s="194">
        <v>0</v>
      </c>
      <c r="R208" s="194">
        <f>Q208*H208</f>
        <v>0</v>
      </c>
      <c r="S208" s="194">
        <v>0</v>
      </c>
      <c r="T208" s="195">
        <f>S208*H208</f>
        <v>0</v>
      </c>
      <c r="U208" s="34"/>
      <c r="V208" s="34"/>
      <c r="W208" s="34"/>
      <c r="X208" s="34"/>
      <c r="Y208" s="34"/>
      <c r="Z208" s="34"/>
      <c r="AA208" s="34"/>
      <c r="AB208" s="34"/>
      <c r="AC208" s="34"/>
      <c r="AD208" s="34"/>
      <c r="AE208" s="34"/>
      <c r="AR208" s="196" t="s">
        <v>187</v>
      </c>
      <c r="AT208" s="196" t="s">
        <v>183</v>
      </c>
      <c r="AU208" s="196" t="s">
        <v>86</v>
      </c>
      <c r="AY208" s="17" t="s">
        <v>182</v>
      </c>
      <c r="BE208" s="197">
        <f>IF(N208="základní",J208,0)</f>
        <v>0</v>
      </c>
      <c r="BF208" s="197">
        <f>IF(N208="snížená",J208,0)</f>
        <v>0</v>
      </c>
      <c r="BG208" s="197">
        <f>IF(N208="zákl. přenesená",J208,0)</f>
        <v>0</v>
      </c>
      <c r="BH208" s="197">
        <f>IF(N208="sníž. přenesená",J208,0)</f>
        <v>0</v>
      </c>
      <c r="BI208" s="197">
        <f>IF(N208="nulová",J208,0)</f>
        <v>0</v>
      </c>
      <c r="BJ208" s="17" t="s">
        <v>86</v>
      </c>
      <c r="BK208" s="197">
        <f>ROUND(I208*H208,2)</f>
        <v>0</v>
      </c>
      <c r="BL208" s="17" t="s">
        <v>187</v>
      </c>
      <c r="BM208" s="196" t="s">
        <v>1223</v>
      </c>
    </row>
    <row r="209" spans="1:65" s="2" customFormat="1" ht="68.25">
      <c r="A209" s="34"/>
      <c r="B209" s="35"/>
      <c r="C209" s="36"/>
      <c r="D209" s="198" t="s">
        <v>189</v>
      </c>
      <c r="E209" s="36"/>
      <c r="F209" s="199" t="s">
        <v>344</v>
      </c>
      <c r="G209" s="36"/>
      <c r="H209" s="36"/>
      <c r="I209" s="200"/>
      <c r="J209" s="36"/>
      <c r="K209" s="36"/>
      <c r="L209" s="39"/>
      <c r="M209" s="201"/>
      <c r="N209" s="202"/>
      <c r="O209" s="71"/>
      <c r="P209" s="71"/>
      <c r="Q209" s="71"/>
      <c r="R209" s="71"/>
      <c r="S209" s="71"/>
      <c r="T209" s="72"/>
      <c r="U209" s="34"/>
      <c r="V209" s="34"/>
      <c r="W209" s="34"/>
      <c r="X209" s="34"/>
      <c r="Y209" s="34"/>
      <c r="Z209" s="34"/>
      <c r="AA209" s="34"/>
      <c r="AB209" s="34"/>
      <c r="AC209" s="34"/>
      <c r="AD209" s="34"/>
      <c r="AE209" s="34"/>
      <c r="AT209" s="17" t="s">
        <v>189</v>
      </c>
      <c r="AU209" s="17" t="s">
        <v>86</v>
      </c>
    </row>
    <row r="210" spans="1:65" s="13" customFormat="1" ht="11.25">
      <c r="B210" s="213"/>
      <c r="C210" s="214"/>
      <c r="D210" s="198" t="s">
        <v>191</v>
      </c>
      <c r="E210" s="215" t="s">
        <v>1</v>
      </c>
      <c r="F210" s="216" t="s">
        <v>133</v>
      </c>
      <c r="G210" s="214"/>
      <c r="H210" s="217">
        <v>643.51099999999997</v>
      </c>
      <c r="I210" s="218"/>
      <c r="J210" s="214"/>
      <c r="K210" s="214"/>
      <c r="L210" s="219"/>
      <c r="M210" s="220"/>
      <c r="N210" s="221"/>
      <c r="O210" s="221"/>
      <c r="P210" s="221"/>
      <c r="Q210" s="221"/>
      <c r="R210" s="221"/>
      <c r="S210" s="221"/>
      <c r="T210" s="222"/>
      <c r="AT210" s="223" t="s">
        <v>191</v>
      </c>
      <c r="AU210" s="223" t="s">
        <v>86</v>
      </c>
      <c r="AV210" s="13" t="s">
        <v>88</v>
      </c>
      <c r="AW210" s="13" t="s">
        <v>33</v>
      </c>
      <c r="AX210" s="13" t="s">
        <v>86</v>
      </c>
      <c r="AY210" s="223" t="s">
        <v>182</v>
      </c>
    </row>
    <row r="211" spans="1:65" s="2" customFormat="1" ht="62.65" customHeight="1">
      <c r="A211" s="34"/>
      <c r="B211" s="35"/>
      <c r="C211" s="185" t="s">
        <v>351</v>
      </c>
      <c r="D211" s="185" t="s">
        <v>183</v>
      </c>
      <c r="E211" s="186" t="s">
        <v>347</v>
      </c>
      <c r="F211" s="187" t="s">
        <v>348</v>
      </c>
      <c r="G211" s="188" t="s">
        <v>135</v>
      </c>
      <c r="H211" s="189">
        <v>3217.5549999999998</v>
      </c>
      <c r="I211" s="190"/>
      <c r="J211" s="191">
        <f>ROUND(I211*H211,2)</f>
        <v>0</v>
      </c>
      <c r="K211" s="187" t="s">
        <v>186</v>
      </c>
      <c r="L211" s="39"/>
      <c r="M211" s="192" t="s">
        <v>1</v>
      </c>
      <c r="N211" s="193" t="s">
        <v>44</v>
      </c>
      <c r="O211" s="71"/>
      <c r="P211" s="194">
        <f>O211*H211</f>
        <v>0</v>
      </c>
      <c r="Q211" s="194">
        <v>0</v>
      </c>
      <c r="R211" s="194">
        <f>Q211*H211</f>
        <v>0</v>
      </c>
      <c r="S211" s="194">
        <v>0</v>
      </c>
      <c r="T211" s="195">
        <f>S211*H211</f>
        <v>0</v>
      </c>
      <c r="U211" s="34"/>
      <c r="V211" s="34"/>
      <c r="W211" s="34"/>
      <c r="X211" s="34"/>
      <c r="Y211" s="34"/>
      <c r="Z211" s="34"/>
      <c r="AA211" s="34"/>
      <c r="AB211" s="34"/>
      <c r="AC211" s="34"/>
      <c r="AD211" s="34"/>
      <c r="AE211" s="34"/>
      <c r="AR211" s="196" t="s">
        <v>187</v>
      </c>
      <c r="AT211" s="196" t="s">
        <v>183</v>
      </c>
      <c r="AU211" s="196" t="s">
        <v>86</v>
      </c>
      <c r="AY211" s="17" t="s">
        <v>182</v>
      </c>
      <c r="BE211" s="197">
        <f>IF(N211="základní",J211,0)</f>
        <v>0</v>
      </c>
      <c r="BF211" s="197">
        <f>IF(N211="snížená",J211,0)</f>
        <v>0</v>
      </c>
      <c r="BG211" s="197">
        <f>IF(N211="zákl. přenesená",J211,0)</f>
        <v>0</v>
      </c>
      <c r="BH211" s="197">
        <f>IF(N211="sníž. přenesená",J211,0)</f>
        <v>0</v>
      </c>
      <c r="BI211" s="197">
        <f>IF(N211="nulová",J211,0)</f>
        <v>0</v>
      </c>
      <c r="BJ211" s="17" t="s">
        <v>86</v>
      </c>
      <c r="BK211" s="197">
        <f>ROUND(I211*H211,2)</f>
        <v>0</v>
      </c>
      <c r="BL211" s="17" t="s">
        <v>187</v>
      </c>
      <c r="BM211" s="196" t="s">
        <v>1224</v>
      </c>
    </row>
    <row r="212" spans="1:65" s="2" customFormat="1" ht="68.25">
      <c r="A212" s="34"/>
      <c r="B212" s="35"/>
      <c r="C212" s="36"/>
      <c r="D212" s="198" t="s">
        <v>189</v>
      </c>
      <c r="E212" s="36"/>
      <c r="F212" s="199" t="s">
        <v>344</v>
      </c>
      <c r="G212" s="36"/>
      <c r="H212" s="36"/>
      <c r="I212" s="200"/>
      <c r="J212" s="36"/>
      <c r="K212" s="36"/>
      <c r="L212" s="39"/>
      <c r="M212" s="201"/>
      <c r="N212" s="202"/>
      <c r="O212" s="71"/>
      <c r="P212" s="71"/>
      <c r="Q212" s="71"/>
      <c r="R212" s="71"/>
      <c r="S212" s="71"/>
      <c r="T212" s="72"/>
      <c r="U212" s="34"/>
      <c r="V212" s="34"/>
      <c r="W212" s="34"/>
      <c r="X212" s="34"/>
      <c r="Y212" s="34"/>
      <c r="Z212" s="34"/>
      <c r="AA212" s="34"/>
      <c r="AB212" s="34"/>
      <c r="AC212" s="34"/>
      <c r="AD212" s="34"/>
      <c r="AE212" s="34"/>
      <c r="AT212" s="17" t="s">
        <v>189</v>
      </c>
      <c r="AU212" s="17" t="s">
        <v>86</v>
      </c>
    </row>
    <row r="213" spans="1:65" s="13" customFormat="1" ht="11.25">
      <c r="B213" s="213"/>
      <c r="C213" s="214"/>
      <c r="D213" s="198" t="s">
        <v>191</v>
      </c>
      <c r="E213" s="215" t="s">
        <v>1</v>
      </c>
      <c r="F213" s="216" t="s">
        <v>133</v>
      </c>
      <c r="G213" s="214"/>
      <c r="H213" s="217">
        <v>643.51099999999997</v>
      </c>
      <c r="I213" s="218"/>
      <c r="J213" s="214"/>
      <c r="K213" s="214"/>
      <c r="L213" s="219"/>
      <c r="M213" s="220"/>
      <c r="N213" s="221"/>
      <c r="O213" s="221"/>
      <c r="P213" s="221"/>
      <c r="Q213" s="221"/>
      <c r="R213" s="221"/>
      <c r="S213" s="221"/>
      <c r="T213" s="222"/>
      <c r="AT213" s="223" t="s">
        <v>191</v>
      </c>
      <c r="AU213" s="223" t="s">
        <v>86</v>
      </c>
      <c r="AV213" s="13" t="s">
        <v>88</v>
      </c>
      <c r="AW213" s="13" t="s">
        <v>33</v>
      </c>
      <c r="AX213" s="13" t="s">
        <v>86</v>
      </c>
      <c r="AY213" s="223" t="s">
        <v>182</v>
      </c>
    </row>
    <row r="214" spans="1:65" s="13" customFormat="1" ht="11.25">
      <c r="B214" s="213"/>
      <c r="C214" s="214"/>
      <c r="D214" s="198" t="s">
        <v>191</v>
      </c>
      <c r="E214" s="214"/>
      <c r="F214" s="216" t="s">
        <v>1225</v>
      </c>
      <c r="G214" s="214"/>
      <c r="H214" s="217">
        <v>3217.5549999999998</v>
      </c>
      <c r="I214" s="218"/>
      <c r="J214" s="214"/>
      <c r="K214" s="214"/>
      <c r="L214" s="219"/>
      <c r="M214" s="220"/>
      <c r="N214" s="221"/>
      <c r="O214" s="221"/>
      <c r="P214" s="221"/>
      <c r="Q214" s="221"/>
      <c r="R214" s="221"/>
      <c r="S214" s="221"/>
      <c r="T214" s="222"/>
      <c r="AT214" s="223" t="s">
        <v>191</v>
      </c>
      <c r="AU214" s="223" t="s">
        <v>86</v>
      </c>
      <c r="AV214" s="13" t="s">
        <v>88</v>
      </c>
      <c r="AW214" s="13" t="s">
        <v>4</v>
      </c>
      <c r="AX214" s="13" t="s">
        <v>86</v>
      </c>
      <c r="AY214" s="223" t="s">
        <v>182</v>
      </c>
    </row>
    <row r="215" spans="1:65" s="2" customFormat="1" ht="37.9" customHeight="1">
      <c r="A215" s="34"/>
      <c r="B215" s="35"/>
      <c r="C215" s="185" t="s">
        <v>356</v>
      </c>
      <c r="D215" s="185" t="s">
        <v>183</v>
      </c>
      <c r="E215" s="186" t="s">
        <v>357</v>
      </c>
      <c r="F215" s="187" t="s">
        <v>358</v>
      </c>
      <c r="G215" s="188" t="s">
        <v>359</v>
      </c>
      <c r="H215" s="189">
        <v>1158.32</v>
      </c>
      <c r="I215" s="190"/>
      <c r="J215" s="191">
        <f>ROUND(I215*H215,2)</f>
        <v>0</v>
      </c>
      <c r="K215" s="187" t="s">
        <v>186</v>
      </c>
      <c r="L215" s="39"/>
      <c r="M215" s="192" t="s">
        <v>1</v>
      </c>
      <c r="N215" s="193" t="s">
        <v>44</v>
      </c>
      <c r="O215" s="71"/>
      <c r="P215" s="194">
        <f>O215*H215</f>
        <v>0</v>
      </c>
      <c r="Q215" s="194">
        <v>0</v>
      </c>
      <c r="R215" s="194">
        <f>Q215*H215</f>
        <v>0</v>
      </c>
      <c r="S215" s="194">
        <v>0</v>
      </c>
      <c r="T215" s="195">
        <f>S215*H215</f>
        <v>0</v>
      </c>
      <c r="U215" s="34"/>
      <c r="V215" s="34"/>
      <c r="W215" s="34"/>
      <c r="X215" s="34"/>
      <c r="Y215" s="34"/>
      <c r="Z215" s="34"/>
      <c r="AA215" s="34"/>
      <c r="AB215" s="34"/>
      <c r="AC215" s="34"/>
      <c r="AD215" s="34"/>
      <c r="AE215" s="34"/>
      <c r="AR215" s="196" t="s">
        <v>187</v>
      </c>
      <c r="AT215" s="196" t="s">
        <v>183</v>
      </c>
      <c r="AU215" s="196" t="s">
        <v>86</v>
      </c>
      <c r="AY215" s="17" t="s">
        <v>182</v>
      </c>
      <c r="BE215" s="197">
        <f>IF(N215="základní",J215,0)</f>
        <v>0</v>
      </c>
      <c r="BF215" s="197">
        <f>IF(N215="snížená",J215,0)</f>
        <v>0</v>
      </c>
      <c r="BG215" s="197">
        <f>IF(N215="zákl. přenesená",J215,0)</f>
        <v>0</v>
      </c>
      <c r="BH215" s="197">
        <f>IF(N215="sníž. přenesená",J215,0)</f>
        <v>0</v>
      </c>
      <c r="BI215" s="197">
        <f>IF(N215="nulová",J215,0)</f>
        <v>0</v>
      </c>
      <c r="BJ215" s="17" t="s">
        <v>86</v>
      </c>
      <c r="BK215" s="197">
        <f>ROUND(I215*H215,2)</f>
        <v>0</v>
      </c>
      <c r="BL215" s="17" t="s">
        <v>187</v>
      </c>
      <c r="BM215" s="196" t="s">
        <v>1226</v>
      </c>
    </row>
    <row r="216" spans="1:65" s="2" customFormat="1" ht="39">
      <c r="A216" s="34"/>
      <c r="B216" s="35"/>
      <c r="C216" s="36"/>
      <c r="D216" s="198" t="s">
        <v>189</v>
      </c>
      <c r="E216" s="36"/>
      <c r="F216" s="199" t="s">
        <v>361</v>
      </c>
      <c r="G216" s="36"/>
      <c r="H216" s="36"/>
      <c r="I216" s="200"/>
      <c r="J216" s="36"/>
      <c r="K216" s="36"/>
      <c r="L216" s="39"/>
      <c r="M216" s="201"/>
      <c r="N216" s="202"/>
      <c r="O216" s="71"/>
      <c r="P216" s="71"/>
      <c r="Q216" s="71"/>
      <c r="R216" s="71"/>
      <c r="S216" s="71"/>
      <c r="T216" s="72"/>
      <c r="U216" s="34"/>
      <c r="V216" s="34"/>
      <c r="W216" s="34"/>
      <c r="X216" s="34"/>
      <c r="Y216" s="34"/>
      <c r="Z216" s="34"/>
      <c r="AA216" s="34"/>
      <c r="AB216" s="34"/>
      <c r="AC216" s="34"/>
      <c r="AD216" s="34"/>
      <c r="AE216" s="34"/>
      <c r="AT216" s="17" t="s">
        <v>189</v>
      </c>
      <c r="AU216" s="17" t="s">
        <v>86</v>
      </c>
    </row>
    <row r="217" spans="1:65" s="13" customFormat="1" ht="11.25">
      <c r="B217" s="213"/>
      <c r="C217" s="214"/>
      <c r="D217" s="198" t="s">
        <v>191</v>
      </c>
      <c r="E217" s="215" t="s">
        <v>1</v>
      </c>
      <c r="F217" s="216" t="s">
        <v>133</v>
      </c>
      <c r="G217" s="214"/>
      <c r="H217" s="217">
        <v>643.51099999999997</v>
      </c>
      <c r="I217" s="218"/>
      <c r="J217" s="214"/>
      <c r="K217" s="214"/>
      <c r="L217" s="219"/>
      <c r="M217" s="220"/>
      <c r="N217" s="221"/>
      <c r="O217" s="221"/>
      <c r="P217" s="221"/>
      <c r="Q217" s="221"/>
      <c r="R217" s="221"/>
      <c r="S217" s="221"/>
      <c r="T217" s="222"/>
      <c r="AT217" s="223" t="s">
        <v>191</v>
      </c>
      <c r="AU217" s="223" t="s">
        <v>86</v>
      </c>
      <c r="AV217" s="13" t="s">
        <v>88</v>
      </c>
      <c r="AW217" s="13" t="s">
        <v>33</v>
      </c>
      <c r="AX217" s="13" t="s">
        <v>86</v>
      </c>
      <c r="AY217" s="223" t="s">
        <v>182</v>
      </c>
    </row>
    <row r="218" spans="1:65" s="13" customFormat="1" ht="11.25">
      <c r="B218" s="213"/>
      <c r="C218" s="214"/>
      <c r="D218" s="198" t="s">
        <v>191</v>
      </c>
      <c r="E218" s="214"/>
      <c r="F218" s="216" t="s">
        <v>1227</v>
      </c>
      <c r="G218" s="214"/>
      <c r="H218" s="217">
        <v>1158.32</v>
      </c>
      <c r="I218" s="218"/>
      <c r="J218" s="214"/>
      <c r="K218" s="214"/>
      <c r="L218" s="219"/>
      <c r="M218" s="220"/>
      <c r="N218" s="221"/>
      <c r="O218" s="221"/>
      <c r="P218" s="221"/>
      <c r="Q218" s="221"/>
      <c r="R218" s="221"/>
      <c r="S218" s="221"/>
      <c r="T218" s="222"/>
      <c r="AT218" s="223" t="s">
        <v>191</v>
      </c>
      <c r="AU218" s="223" t="s">
        <v>86</v>
      </c>
      <c r="AV218" s="13" t="s">
        <v>88</v>
      </c>
      <c r="AW218" s="13" t="s">
        <v>4</v>
      </c>
      <c r="AX218" s="13" t="s">
        <v>86</v>
      </c>
      <c r="AY218" s="223" t="s">
        <v>182</v>
      </c>
    </row>
    <row r="219" spans="1:65" s="2" customFormat="1" ht="37.9" customHeight="1">
      <c r="A219" s="34"/>
      <c r="B219" s="35"/>
      <c r="C219" s="185" t="s">
        <v>363</v>
      </c>
      <c r="D219" s="185" t="s">
        <v>183</v>
      </c>
      <c r="E219" s="186" t="s">
        <v>364</v>
      </c>
      <c r="F219" s="187" t="s">
        <v>365</v>
      </c>
      <c r="G219" s="188" t="s">
        <v>135</v>
      </c>
      <c r="H219" s="189">
        <v>643.51099999999997</v>
      </c>
      <c r="I219" s="190"/>
      <c r="J219" s="191">
        <f>ROUND(I219*H219,2)</f>
        <v>0</v>
      </c>
      <c r="K219" s="187" t="s">
        <v>186</v>
      </c>
      <c r="L219" s="39"/>
      <c r="M219" s="192" t="s">
        <v>1</v>
      </c>
      <c r="N219" s="193" t="s">
        <v>44</v>
      </c>
      <c r="O219" s="71"/>
      <c r="P219" s="194">
        <f>O219*H219</f>
        <v>0</v>
      </c>
      <c r="Q219" s="194">
        <v>0</v>
      </c>
      <c r="R219" s="194">
        <f>Q219*H219</f>
        <v>0</v>
      </c>
      <c r="S219" s="194">
        <v>0</v>
      </c>
      <c r="T219" s="195">
        <f>S219*H219</f>
        <v>0</v>
      </c>
      <c r="U219" s="34"/>
      <c r="V219" s="34"/>
      <c r="W219" s="34"/>
      <c r="X219" s="34"/>
      <c r="Y219" s="34"/>
      <c r="Z219" s="34"/>
      <c r="AA219" s="34"/>
      <c r="AB219" s="34"/>
      <c r="AC219" s="34"/>
      <c r="AD219" s="34"/>
      <c r="AE219" s="34"/>
      <c r="AR219" s="196" t="s">
        <v>187</v>
      </c>
      <c r="AT219" s="196" t="s">
        <v>183</v>
      </c>
      <c r="AU219" s="196" t="s">
        <v>86</v>
      </c>
      <c r="AY219" s="17" t="s">
        <v>182</v>
      </c>
      <c r="BE219" s="197">
        <f>IF(N219="základní",J219,0)</f>
        <v>0</v>
      </c>
      <c r="BF219" s="197">
        <f>IF(N219="snížená",J219,0)</f>
        <v>0</v>
      </c>
      <c r="BG219" s="197">
        <f>IF(N219="zákl. přenesená",J219,0)</f>
        <v>0</v>
      </c>
      <c r="BH219" s="197">
        <f>IF(N219="sníž. přenesená",J219,0)</f>
        <v>0</v>
      </c>
      <c r="BI219" s="197">
        <f>IF(N219="nulová",J219,0)</f>
        <v>0</v>
      </c>
      <c r="BJ219" s="17" t="s">
        <v>86</v>
      </c>
      <c r="BK219" s="197">
        <f>ROUND(I219*H219,2)</f>
        <v>0</v>
      </c>
      <c r="BL219" s="17" t="s">
        <v>187</v>
      </c>
      <c r="BM219" s="196" t="s">
        <v>1228</v>
      </c>
    </row>
    <row r="220" spans="1:65" s="2" customFormat="1" ht="117">
      <c r="A220" s="34"/>
      <c r="B220" s="35"/>
      <c r="C220" s="36"/>
      <c r="D220" s="198" t="s">
        <v>189</v>
      </c>
      <c r="E220" s="36"/>
      <c r="F220" s="199" t="s">
        <v>367</v>
      </c>
      <c r="G220" s="36"/>
      <c r="H220" s="36"/>
      <c r="I220" s="200"/>
      <c r="J220" s="36"/>
      <c r="K220" s="36"/>
      <c r="L220" s="39"/>
      <c r="M220" s="201"/>
      <c r="N220" s="202"/>
      <c r="O220" s="71"/>
      <c r="P220" s="71"/>
      <c r="Q220" s="71"/>
      <c r="R220" s="71"/>
      <c r="S220" s="71"/>
      <c r="T220" s="72"/>
      <c r="U220" s="34"/>
      <c r="V220" s="34"/>
      <c r="W220" s="34"/>
      <c r="X220" s="34"/>
      <c r="Y220" s="34"/>
      <c r="Z220" s="34"/>
      <c r="AA220" s="34"/>
      <c r="AB220" s="34"/>
      <c r="AC220" s="34"/>
      <c r="AD220" s="34"/>
      <c r="AE220" s="34"/>
      <c r="AT220" s="17" t="s">
        <v>189</v>
      </c>
      <c r="AU220" s="17" t="s">
        <v>86</v>
      </c>
    </row>
    <row r="221" spans="1:65" s="13" customFormat="1" ht="11.25">
      <c r="B221" s="213"/>
      <c r="C221" s="214"/>
      <c r="D221" s="198" t="s">
        <v>191</v>
      </c>
      <c r="E221" s="215" t="s">
        <v>1</v>
      </c>
      <c r="F221" s="216" t="s">
        <v>133</v>
      </c>
      <c r="G221" s="214"/>
      <c r="H221" s="217">
        <v>643.51099999999997</v>
      </c>
      <c r="I221" s="218"/>
      <c r="J221" s="214"/>
      <c r="K221" s="214"/>
      <c r="L221" s="219"/>
      <c r="M221" s="220"/>
      <c r="N221" s="221"/>
      <c r="O221" s="221"/>
      <c r="P221" s="221"/>
      <c r="Q221" s="221"/>
      <c r="R221" s="221"/>
      <c r="S221" s="221"/>
      <c r="T221" s="222"/>
      <c r="AT221" s="223" t="s">
        <v>191</v>
      </c>
      <c r="AU221" s="223" t="s">
        <v>86</v>
      </c>
      <c r="AV221" s="13" t="s">
        <v>88</v>
      </c>
      <c r="AW221" s="13" t="s">
        <v>33</v>
      </c>
      <c r="AX221" s="13" t="s">
        <v>86</v>
      </c>
      <c r="AY221" s="223" t="s">
        <v>182</v>
      </c>
    </row>
    <row r="222" spans="1:65" s="2" customFormat="1" ht="37.9" customHeight="1">
      <c r="A222" s="34"/>
      <c r="B222" s="35"/>
      <c r="C222" s="185" t="s">
        <v>368</v>
      </c>
      <c r="D222" s="185" t="s">
        <v>183</v>
      </c>
      <c r="E222" s="186" t="s">
        <v>369</v>
      </c>
      <c r="F222" s="187" t="s">
        <v>370</v>
      </c>
      <c r="G222" s="188" t="s">
        <v>135</v>
      </c>
      <c r="H222" s="189">
        <v>310.351</v>
      </c>
      <c r="I222" s="190"/>
      <c r="J222" s="191">
        <f>ROUND(I222*H222,2)</f>
        <v>0</v>
      </c>
      <c r="K222" s="187" t="s">
        <v>186</v>
      </c>
      <c r="L222" s="39"/>
      <c r="M222" s="192" t="s">
        <v>1</v>
      </c>
      <c r="N222" s="193" t="s">
        <v>44</v>
      </c>
      <c r="O222" s="71"/>
      <c r="P222" s="194">
        <f>O222*H222</f>
        <v>0</v>
      </c>
      <c r="Q222" s="194">
        <v>0</v>
      </c>
      <c r="R222" s="194">
        <f>Q222*H222</f>
        <v>0</v>
      </c>
      <c r="S222" s="194">
        <v>0</v>
      </c>
      <c r="T222" s="195">
        <f>S222*H222</f>
        <v>0</v>
      </c>
      <c r="U222" s="34"/>
      <c r="V222" s="34"/>
      <c r="W222" s="34"/>
      <c r="X222" s="34"/>
      <c r="Y222" s="34"/>
      <c r="Z222" s="34"/>
      <c r="AA222" s="34"/>
      <c r="AB222" s="34"/>
      <c r="AC222" s="34"/>
      <c r="AD222" s="34"/>
      <c r="AE222" s="34"/>
      <c r="AR222" s="196" t="s">
        <v>187</v>
      </c>
      <c r="AT222" s="196" t="s">
        <v>183</v>
      </c>
      <c r="AU222" s="196" t="s">
        <v>86</v>
      </c>
      <c r="AY222" s="17" t="s">
        <v>182</v>
      </c>
      <c r="BE222" s="197">
        <f>IF(N222="základní",J222,0)</f>
        <v>0</v>
      </c>
      <c r="BF222" s="197">
        <f>IF(N222="snížená",J222,0)</f>
        <v>0</v>
      </c>
      <c r="BG222" s="197">
        <f>IF(N222="zákl. přenesená",J222,0)</f>
        <v>0</v>
      </c>
      <c r="BH222" s="197">
        <f>IF(N222="sníž. přenesená",J222,0)</f>
        <v>0</v>
      </c>
      <c r="BI222" s="197">
        <f>IF(N222="nulová",J222,0)</f>
        <v>0</v>
      </c>
      <c r="BJ222" s="17" t="s">
        <v>86</v>
      </c>
      <c r="BK222" s="197">
        <f>ROUND(I222*H222,2)</f>
        <v>0</v>
      </c>
      <c r="BL222" s="17" t="s">
        <v>187</v>
      </c>
      <c r="BM222" s="196" t="s">
        <v>1229</v>
      </c>
    </row>
    <row r="223" spans="1:65" s="2" customFormat="1" ht="204.75">
      <c r="A223" s="34"/>
      <c r="B223" s="35"/>
      <c r="C223" s="36"/>
      <c r="D223" s="198" t="s">
        <v>189</v>
      </c>
      <c r="E223" s="36"/>
      <c r="F223" s="199" t="s">
        <v>372</v>
      </c>
      <c r="G223" s="36"/>
      <c r="H223" s="36"/>
      <c r="I223" s="200"/>
      <c r="J223" s="36"/>
      <c r="K223" s="36"/>
      <c r="L223" s="39"/>
      <c r="M223" s="201"/>
      <c r="N223" s="202"/>
      <c r="O223" s="71"/>
      <c r="P223" s="71"/>
      <c r="Q223" s="71"/>
      <c r="R223" s="71"/>
      <c r="S223" s="71"/>
      <c r="T223" s="72"/>
      <c r="U223" s="34"/>
      <c r="V223" s="34"/>
      <c r="W223" s="34"/>
      <c r="X223" s="34"/>
      <c r="Y223" s="34"/>
      <c r="Z223" s="34"/>
      <c r="AA223" s="34"/>
      <c r="AB223" s="34"/>
      <c r="AC223" s="34"/>
      <c r="AD223" s="34"/>
      <c r="AE223" s="34"/>
      <c r="AT223" s="17" t="s">
        <v>189</v>
      </c>
      <c r="AU223" s="17" t="s">
        <v>86</v>
      </c>
    </row>
    <row r="224" spans="1:65" s="13" customFormat="1" ht="11.25">
      <c r="B224" s="213"/>
      <c r="C224" s="214"/>
      <c r="D224" s="198" t="s">
        <v>191</v>
      </c>
      <c r="E224" s="215" t="s">
        <v>1</v>
      </c>
      <c r="F224" s="216" t="s">
        <v>133</v>
      </c>
      <c r="G224" s="214"/>
      <c r="H224" s="217">
        <v>643.51099999999997</v>
      </c>
      <c r="I224" s="218"/>
      <c r="J224" s="214"/>
      <c r="K224" s="214"/>
      <c r="L224" s="219"/>
      <c r="M224" s="220"/>
      <c r="N224" s="221"/>
      <c r="O224" s="221"/>
      <c r="P224" s="221"/>
      <c r="Q224" s="221"/>
      <c r="R224" s="221"/>
      <c r="S224" s="221"/>
      <c r="T224" s="222"/>
      <c r="AT224" s="223" t="s">
        <v>191</v>
      </c>
      <c r="AU224" s="223" t="s">
        <v>86</v>
      </c>
      <c r="AV224" s="13" t="s">
        <v>88</v>
      </c>
      <c r="AW224" s="13" t="s">
        <v>33</v>
      </c>
      <c r="AX224" s="13" t="s">
        <v>79</v>
      </c>
      <c r="AY224" s="223" t="s">
        <v>182</v>
      </c>
    </row>
    <row r="225" spans="1:65" s="13" customFormat="1" ht="11.25">
      <c r="B225" s="213"/>
      <c r="C225" s="214"/>
      <c r="D225" s="198" t="s">
        <v>191</v>
      </c>
      <c r="E225" s="215" t="s">
        <v>1</v>
      </c>
      <c r="F225" s="216" t="s">
        <v>373</v>
      </c>
      <c r="G225" s="214"/>
      <c r="H225" s="217">
        <v>-242.56</v>
      </c>
      <c r="I225" s="218"/>
      <c r="J225" s="214"/>
      <c r="K225" s="214"/>
      <c r="L225" s="219"/>
      <c r="M225" s="220"/>
      <c r="N225" s="221"/>
      <c r="O225" s="221"/>
      <c r="P225" s="221"/>
      <c r="Q225" s="221"/>
      <c r="R225" s="221"/>
      <c r="S225" s="221"/>
      <c r="T225" s="222"/>
      <c r="AT225" s="223" t="s">
        <v>191</v>
      </c>
      <c r="AU225" s="223" t="s">
        <v>86</v>
      </c>
      <c r="AV225" s="13" t="s">
        <v>88</v>
      </c>
      <c r="AW225" s="13" t="s">
        <v>33</v>
      </c>
      <c r="AX225" s="13" t="s">
        <v>79</v>
      </c>
      <c r="AY225" s="223" t="s">
        <v>182</v>
      </c>
    </row>
    <row r="226" spans="1:65" s="13" customFormat="1" ht="11.25">
      <c r="B226" s="213"/>
      <c r="C226" s="214"/>
      <c r="D226" s="198" t="s">
        <v>191</v>
      </c>
      <c r="E226" s="215" t="s">
        <v>1</v>
      </c>
      <c r="F226" s="216" t="s">
        <v>374</v>
      </c>
      <c r="G226" s="214"/>
      <c r="H226" s="217">
        <v>-90.6</v>
      </c>
      <c r="I226" s="218"/>
      <c r="J226" s="214"/>
      <c r="K226" s="214"/>
      <c r="L226" s="219"/>
      <c r="M226" s="220"/>
      <c r="N226" s="221"/>
      <c r="O226" s="221"/>
      <c r="P226" s="221"/>
      <c r="Q226" s="221"/>
      <c r="R226" s="221"/>
      <c r="S226" s="221"/>
      <c r="T226" s="222"/>
      <c r="AT226" s="223" t="s">
        <v>191</v>
      </c>
      <c r="AU226" s="223" t="s">
        <v>86</v>
      </c>
      <c r="AV226" s="13" t="s">
        <v>88</v>
      </c>
      <c r="AW226" s="13" t="s">
        <v>33</v>
      </c>
      <c r="AX226" s="13" t="s">
        <v>79</v>
      </c>
      <c r="AY226" s="223" t="s">
        <v>182</v>
      </c>
    </row>
    <row r="227" spans="1:65" s="14" customFormat="1" ht="11.25">
      <c r="B227" s="224"/>
      <c r="C227" s="225"/>
      <c r="D227" s="198" t="s">
        <v>191</v>
      </c>
      <c r="E227" s="226" t="s">
        <v>1</v>
      </c>
      <c r="F227" s="227" t="s">
        <v>298</v>
      </c>
      <c r="G227" s="225"/>
      <c r="H227" s="228">
        <v>310.351</v>
      </c>
      <c r="I227" s="229"/>
      <c r="J227" s="225"/>
      <c r="K227" s="225"/>
      <c r="L227" s="230"/>
      <c r="M227" s="231"/>
      <c r="N227" s="232"/>
      <c r="O227" s="232"/>
      <c r="P227" s="232"/>
      <c r="Q227" s="232"/>
      <c r="R227" s="232"/>
      <c r="S227" s="232"/>
      <c r="T227" s="233"/>
      <c r="AT227" s="234" t="s">
        <v>191</v>
      </c>
      <c r="AU227" s="234" t="s">
        <v>86</v>
      </c>
      <c r="AV227" s="14" t="s">
        <v>187</v>
      </c>
      <c r="AW227" s="14" t="s">
        <v>33</v>
      </c>
      <c r="AX227" s="14" t="s">
        <v>86</v>
      </c>
      <c r="AY227" s="234" t="s">
        <v>182</v>
      </c>
    </row>
    <row r="228" spans="1:65" s="2" customFormat="1" ht="14.45" customHeight="1">
      <c r="A228" s="34"/>
      <c r="B228" s="35"/>
      <c r="C228" s="246" t="s">
        <v>376</v>
      </c>
      <c r="D228" s="246" t="s">
        <v>396</v>
      </c>
      <c r="E228" s="247" t="s">
        <v>599</v>
      </c>
      <c r="F228" s="248" t="s">
        <v>600</v>
      </c>
      <c r="G228" s="249" t="s">
        <v>359</v>
      </c>
      <c r="H228" s="250">
        <v>527.59699999999998</v>
      </c>
      <c r="I228" s="251"/>
      <c r="J228" s="252">
        <f>ROUND(I228*H228,2)</f>
        <v>0</v>
      </c>
      <c r="K228" s="248" t="s">
        <v>186</v>
      </c>
      <c r="L228" s="253"/>
      <c r="M228" s="254" t="s">
        <v>1</v>
      </c>
      <c r="N228" s="255" t="s">
        <v>44</v>
      </c>
      <c r="O228" s="71"/>
      <c r="P228" s="194">
        <f>O228*H228</f>
        <v>0</v>
      </c>
      <c r="Q228" s="194">
        <v>0</v>
      </c>
      <c r="R228" s="194">
        <f>Q228*H228</f>
        <v>0</v>
      </c>
      <c r="S228" s="194">
        <v>0</v>
      </c>
      <c r="T228" s="195">
        <f>S228*H228</f>
        <v>0</v>
      </c>
      <c r="U228" s="34"/>
      <c r="V228" s="34"/>
      <c r="W228" s="34"/>
      <c r="X228" s="34"/>
      <c r="Y228" s="34"/>
      <c r="Z228" s="34"/>
      <c r="AA228" s="34"/>
      <c r="AB228" s="34"/>
      <c r="AC228" s="34"/>
      <c r="AD228" s="34"/>
      <c r="AE228" s="34"/>
      <c r="AR228" s="196" t="s">
        <v>356</v>
      </c>
      <c r="AT228" s="196" t="s">
        <v>396</v>
      </c>
      <c r="AU228" s="196" t="s">
        <v>86</v>
      </c>
      <c r="AY228" s="17" t="s">
        <v>182</v>
      </c>
      <c r="BE228" s="197">
        <f>IF(N228="základní",J228,0)</f>
        <v>0</v>
      </c>
      <c r="BF228" s="197">
        <f>IF(N228="snížená",J228,0)</f>
        <v>0</v>
      </c>
      <c r="BG228" s="197">
        <f>IF(N228="zákl. přenesená",J228,0)</f>
        <v>0</v>
      </c>
      <c r="BH228" s="197">
        <f>IF(N228="sníž. přenesená",J228,0)</f>
        <v>0</v>
      </c>
      <c r="BI228" s="197">
        <f>IF(N228="nulová",J228,0)</f>
        <v>0</v>
      </c>
      <c r="BJ228" s="17" t="s">
        <v>86</v>
      </c>
      <c r="BK228" s="197">
        <f>ROUND(I228*H228,2)</f>
        <v>0</v>
      </c>
      <c r="BL228" s="17" t="s">
        <v>187</v>
      </c>
      <c r="BM228" s="196" t="s">
        <v>1230</v>
      </c>
    </row>
    <row r="229" spans="1:65" s="13" customFormat="1" ht="11.25">
      <c r="B229" s="213"/>
      <c r="C229" s="214"/>
      <c r="D229" s="198" t="s">
        <v>191</v>
      </c>
      <c r="E229" s="215" t="s">
        <v>1</v>
      </c>
      <c r="F229" s="216" t="s">
        <v>133</v>
      </c>
      <c r="G229" s="214"/>
      <c r="H229" s="217">
        <v>643.51099999999997</v>
      </c>
      <c r="I229" s="218"/>
      <c r="J229" s="214"/>
      <c r="K229" s="214"/>
      <c r="L229" s="219"/>
      <c r="M229" s="220"/>
      <c r="N229" s="221"/>
      <c r="O229" s="221"/>
      <c r="P229" s="221"/>
      <c r="Q229" s="221"/>
      <c r="R229" s="221"/>
      <c r="S229" s="221"/>
      <c r="T229" s="222"/>
      <c r="AT229" s="223" t="s">
        <v>191</v>
      </c>
      <c r="AU229" s="223" t="s">
        <v>86</v>
      </c>
      <c r="AV229" s="13" t="s">
        <v>88</v>
      </c>
      <c r="AW229" s="13" t="s">
        <v>33</v>
      </c>
      <c r="AX229" s="13" t="s">
        <v>79</v>
      </c>
      <c r="AY229" s="223" t="s">
        <v>182</v>
      </c>
    </row>
    <row r="230" spans="1:65" s="13" customFormat="1" ht="11.25">
      <c r="B230" s="213"/>
      <c r="C230" s="214"/>
      <c r="D230" s="198" t="s">
        <v>191</v>
      </c>
      <c r="E230" s="215" t="s">
        <v>1</v>
      </c>
      <c r="F230" s="216" t="s">
        <v>373</v>
      </c>
      <c r="G230" s="214"/>
      <c r="H230" s="217">
        <v>-242.56</v>
      </c>
      <c r="I230" s="218"/>
      <c r="J230" s="214"/>
      <c r="K230" s="214"/>
      <c r="L230" s="219"/>
      <c r="M230" s="220"/>
      <c r="N230" s="221"/>
      <c r="O230" s="221"/>
      <c r="P230" s="221"/>
      <c r="Q230" s="221"/>
      <c r="R230" s="221"/>
      <c r="S230" s="221"/>
      <c r="T230" s="222"/>
      <c r="AT230" s="223" t="s">
        <v>191</v>
      </c>
      <c r="AU230" s="223" t="s">
        <v>86</v>
      </c>
      <c r="AV230" s="13" t="s">
        <v>88</v>
      </c>
      <c r="AW230" s="13" t="s">
        <v>33</v>
      </c>
      <c r="AX230" s="13" t="s">
        <v>79</v>
      </c>
      <c r="AY230" s="223" t="s">
        <v>182</v>
      </c>
    </row>
    <row r="231" spans="1:65" s="13" customFormat="1" ht="11.25">
      <c r="B231" s="213"/>
      <c r="C231" s="214"/>
      <c r="D231" s="198" t="s">
        <v>191</v>
      </c>
      <c r="E231" s="215" t="s">
        <v>1</v>
      </c>
      <c r="F231" s="216" t="s">
        <v>374</v>
      </c>
      <c r="G231" s="214"/>
      <c r="H231" s="217">
        <v>-90.6</v>
      </c>
      <c r="I231" s="218"/>
      <c r="J231" s="214"/>
      <c r="K231" s="214"/>
      <c r="L231" s="219"/>
      <c r="M231" s="220"/>
      <c r="N231" s="221"/>
      <c r="O231" s="221"/>
      <c r="P231" s="221"/>
      <c r="Q231" s="221"/>
      <c r="R231" s="221"/>
      <c r="S231" s="221"/>
      <c r="T231" s="222"/>
      <c r="AT231" s="223" t="s">
        <v>191</v>
      </c>
      <c r="AU231" s="223" t="s">
        <v>86</v>
      </c>
      <c r="AV231" s="13" t="s">
        <v>88</v>
      </c>
      <c r="AW231" s="13" t="s">
        <v>33</v>
      </c>
      <c r="AX231" s="13" t="s">
        <v>79</v>
      </c>
      <c r="AY231" s="223" t="s">
        <v>182</v>
      </c>
    </row>
    <row r="232" spans="1:65" s="14" customFormat="1" ht="11.25">
      <c r="B232" s="224"/>
      <c r="C232" s="225"/>
      <c r="D232" s="198" t="s">
        <v>191</v>
      </c>
      <c r="E232" s="226" t="s">
        <v>1</v>
      </c>
      <c r="F232" s="227" t="s">
        <v>298</v>
      </c>
      <c r="G232" s="225"/>
      <c r="H232" s="228">
        <v>310.351</v>
      </c>
      <c r="I232" s="229"/>
      <c r="J232" s="225"/>
      <c r="K232" s="225"/>
      <c r="L232" s="230"/>
      <c r="M232" s="231"/>
      <c r="N232" s="232"/>
      <c r="O232" s="232"/>
      <c r="P232" s="232"/>
      <c r="Q232" s="232"/>
      <c r="R232" s="232"/>
      <c r="S232" s="232"/>
      <c r="T232" s="233"/>
      <c r="AT232" s="234" t="s">
        <v>191</v>
      </c>
      <c r="AU232" s="234" t="s">
        <v>86</v>
      </c>
      <c r="AV232" s="14" t="s">
        <v>187</v>
      </c>
      <c r="AW232" s="14" t="s">
        <v>33</v>
      </c>
      <c r="AX232" s="14" t="s">
        <v>86</v>
      </c>
      <c r="AY232" s="234" t="s">
        <v>182</v>
      </c>
    </row>
    <row r="233" spans="1:65" s="13" customFormat="1" ht="11.25">
      <c r="B233" s="213"/>
      <c r="C233" s="214"/>
      <c r="D233" s="198" t="s">
        <v>191</v>
      </c>
      <c r="E233" s="214"/>
      <c r="F233" s="216" t="s">
        <v>1231</v>
      </c>
      <c r="G233" s="214"/>
      <c r="H233" s="217">
        <v>527.59699999999998</v>
      </c>
      <c r="I233" s="218"/>
      <c r="J233" s="214"/>
      <c r="K233" s="214"/>
      <c r="L233" s="219"/>
      <c r="M233" s="220"/>
      <c r="N233" s="221"/>
      <c r="O233" s="221"/>
      <c r="P233" s="221"/>
      <c r="Q233" s="221"/>
      <c r="R233" s="221"/>
      <c r="S233" s="221"/>
      <c r="T233" s="222"/>
      <c r="AT233" s="223" t="s">
        <v>191</v>
      </c>
      <c r="AU233" s="223" t="s">
        <v>86</v>
      </c>
      <c r="AV233" s="13" t="s">
        <v>88</v>
      </c>
      <c r="AW233" s="13" t="s">
        <v>4</v>
      </c>
      <c r="AX233" s="13" t="s">
        <v>86</v>
      </c>
      <c r="AY233" s="223" t="s">
        <v>182</v>
      </c>
    </row>
    <row r="234" spans="1:65" s="2" customFormat="1" ht="62.65" customHeight="1">
      <c r="A234" s="34"/>
      <c r="B234" s="35"/>
      <c r="C234" s="185" t="s">
        <v>395</v>
      </c>
      <c r="D234" s="185" t="s">
        <v>183</v>
      </c>
      <c r="E234" s="186" t="s">
        <v>377</v>
      </c>
      <c r="F234" s="187" t="s">
        <v>378</v>
      </c>
      <c r="G234" s="188" t="s">
        <v>135</v>
      </c>
      <c r="H234" s="189">
        <v>236.67500000000001</v>
      </c>
      <c r="I234" s="190"/>
      <c r="J234" s="191">
        <f>ROUND(I234*H234,2)</f>
        <v>0</v>
      </c>
      <c r="K234" s="187" t="s">
        <v>186</v>
      </c>
      <c r="L234" s="39"/>
      <c r="M234" s="192" t="s">
        <v>1</v>
      </c>
      <c r="N234" s="193" t="s">
        <v>44</v>
      </c>
      <c r="O234" s="71"/>
      <c r="P234" s="194">
        <f>O234*H234</f>
        <v>0</v>
      </c>
      <c r="Q234" s="194">
        <v>0</v>
      </c>
      <c r="R234" s="194">
        <f>Q234*H234</f>
        <v>0</v>
      </c>
      <c r="S234" s="194">
        <v>0</v>
      </c>
      <c r="T234" s="195">
        <f>S234*H234</f>
        <v>0</v>
      </c>
      <c r="U234" s="34"/>
      <c r="V234" s="34"/>
      <c r="W234" s="34"/>
      <c r="X234" s="34"/>
      <c r="Y234" s="34"/>
      <c r="Z234" s="34"/>
      <c r="AA234" s="34"/>
      <c r="AB234" s="34"/>
      <c r="AC234" s="34"/>
      <c r="AD234" s="34"/>
      <c r="AE234" s="34"/>
      <c r="AR234" s="196" t="s">
        <v>187</v>
      </c>
      <c r="AT234" s="196" t="s">
        <v>183</v>
      </c>
      <c r="AU234" s="196" t="s">
        <v>86</v>
      </c>
      <c r="AY234" s="17" t="s">
        <v>182</v>
      </c>
      <c r="BE234" s="197">
        <f>IF(N234="základní",J234,0)</f>
        <v>0</v>
      </c>
      <c r="BF234" s="197">
        <f>IF(N234="snížená",J234,0)</f>
        <v>0</v>
      </c>
      <c r="BG234" s="197">
        <f>IF(N234="zákl. přenesená",J234,0)</f>
        <v>0</v>
      </c>
      <c r="BH234" s="197">
        <f>IF(N234="sníž. přenesená",J234,0)</f>
        <v>0</v>
      </c>
      <c r="BI234" s="197">
        <f>IF(N234="nulová",J234,0)</f>
        <v>0</v>
      </c>
      <c r="BJ234" s="17" t="s">
        <v>86</v>
      </c>
      <c r="BK234" s="197">
        <f>ROUND(I234*H234,2)</f>
        <v>0</v>
      </c>
      <c r="BL234" s="17" t="s">
        <v>187</v>
      </c>
      <c r="BM234" s="196" t="s">
        <v>1232</v>
      </c>
    </row>
    <row r="235" spans="1:65" s="2" customFormat="1" ht="107.25">
      <c r="A235" s="34"/>
      <c r="B235" s="35"/>
      <c r="C235" s="36"/>
      <c r="D235" s="198" t="s">
        <v>189</v>
      </c>
      <c r="E235" s="36"/>
      <c r="F235" s="199" t="s">
        <v>380</v>
      </c>
      <c r="G235" s="36"/>
      <c r="H235" s="36"/>
      <c r="I235" s="200"/>
      <c r="J235" s="36"/>
      <c r="K235" s="36"/>
      <c r="L235" s="39"/>
      <c r="M235" s="201"/>
      <c r="N235" s="202"/>
      <c r="O235" s="71"/>
      <c r="P235" s="71"/>
      <c r="Q235" s="71"/>
      <c r="R235" s="71"/>
      <c r="S235" s="71"/>
      <c r="T235" s="72"/>
      <c r="U235" s="34"/>
      <c r="V235" s="34"/>
      <c r="W235" s="34"/>
      <c r="X235" s="34"/>
      <c r="Y235" s="34"/>
      <c r="Z235" s="34"/>
      <c r="AA235" s="34"/>
      <c r="AB235" s="34"/>
      <c r="AC235" s="34"/>
      <c r="AD235" s="34"/>
      <c r="AE235" s="34"/>
      <c r="AT235" s="17" t="s">
        <v>189</v>
      </c>
      <c r="AU235" s="17" t="s">
        <v>86</v>
      </c>
    </row>
    <row r="236" spans="1:65" s="13" customFormat="1" ht="11.25">
      <c r="B236" s="213"/>
      <c r="C236" s="214"/>
      <c r="D236" s="198" t="s">
        <v>191</v>
      </c>
      <c r="E236" s="215" t="s">
        <v>147</v>
      </c>
      <c r="F236" s="216" t="s">
        <v>1233</v>
      </c>
      <c r="G236" s="214"/>
      <c r="H236" s="217">
        <v>242.56</v>
      </c>
      <c r="I236" s="218"/>
      <c r="J236" s="214"/>
      <c r="K236" s="214"/>
      <c r="L236" s="219"/>
      <c r="M236" s="220"/>
      <c r="N236" s="221"/>
      <c r="O236" s="221"/>
      <c r="P236" s="221"/>
      <c r="Q236" s="221"/>
      <c r="R236" s="221"/>
      <c r="S236" s="221"/>
      <c r="T236" s="222"/>
      <c r="AT236" s="223" t="s">
        <v>191</v>
      </c>
      <c r="AU236" s="223" t="s">
        <v>86</v>
      </c>
      <c r="AV236" s="13" t="s">
        <v>88</v>
      </c>
      <c r="AW236" s="13" t="s">
        <v>33</v>
      </c>
      <c r="AX236" s="13" t="s">
        <v>79</v>
      </c>
      <c r="AY236" s="223" t="s">
        <v>182</v>
      </c>
    </row>
    <row r="237" spans="1:65" s="12" customFormat="1" ht="11.25">
      <c r="B237" s="203"/>
      <c r="C237" s="204"/>
      <c r="D237" s="198" t="s">
        <v>191</v>
      </c>
      <c r="E237" s="205" t="s">
        <v>1</v>
      </c>
      <c r="F237" s="206" t="s">
        <v>390</v>
      </c>
      <c r="G237" s="204"/>
      <c r="H237" s="205" t="s">
        <v>1</v>
      </c>
      <c r="I237" s="207"/>
      <c r="J237" s="204"/>
      <c r="K237" s="204"/>
      <c r="L237" s="208"/>
      <c r="M237" s="209"/>
      <c r="N237" s="210"/>
      <c r="O237" s="210"/>
      <c r="P237" s="210"/>
      <c r="Q237" s="210"/>
      <c r="R237" s="210"/>
      <c r="S237" s="210"/>
      <c r="T237" s="211"/>
      <c r="AT237" s="212" t="s">
        <v>191</v>
      </c>
      <c r="AU237" s="212" t="s">
        <v>86</v>
      </c>
      <c r="AV237" s="12" t="s">
        <v>86</v>
      </c>
      <c r="AW237" s="12" t="s">
        <v>33</v>
      </c>
      <c r="AX237" s="12" t="s">
        <v>79</v>
      </c>
      <c r="AY237" s="212" t="s">
        <v>182</v>
      </c>
    </row>
    <row r="238" spans="1:65" s="13" customFormat="1" ht="11.25">
      <c r="B238" s="213"/>
      <c r="C238" s="214"/>
      <c r="D238" s="198" t="s">
        <v>191</v>
      </c>
      <c r="E238" s="215" t="s">
        <v>1</v>
      </c>
      <c r="F238" s="216" t="s">
        <v>1234</v>
      </c>
      <c r="G238" s="214"/>
      <c r="H238" s="217">
        <v>-5.5529999999999999</v>
      </c>
      <c r="I238" s="218"/>
      <c r="J238" s="214"/>
      <c r="K238" s="214"/>
      <c r="L238" s="219"/>
      <c r="M238" s="220"/>
      <c r="N238" s="221"/>
      <c r="O238" s="221"/>
      <c r="P238" s="221"/>
      <c r="Q238" s="221"/>
      <c r="R238" s="221"/>
      <c r="S238" s="221"/>
      <c r="T238" s="222"/>
      <c r="AT238" s="223" t="s">
        <v>191</v>
      </c>
      <c r="AU238" s="223" t="s">
        <v>86</v>
      </c>
      <c r="AV238" s="13" t="s">
        <v>88</v>
      </c>
      <c r="AW238" s="13" t="s">
        <v>33</v>
      </c>
      <c r="AX238" s="13" t="s">
        <v>79</v>
      </c>
      <c r="AY238" s="223" t="s">
        <v>182</v>
      </c>
    </row>
    <row r="239" spans="1:65" s="13" customFormat="1" ht="11.25">
      <c r="B239" s="213"/>
      <c r="C239" s="214"/>
      <c r="D239" s="198" t="s">
        <v>191</v>
      </c>
      <c r="E239" s="215" t="s">
        <v>1</v>
      </c>
      <c r="F239" s="216" t="s">
        <v>1235</v>
      </c>
      <c r="G239" s="214"/>
      <c r="H239" s="217">
        <v>-0.14699999999999999</v>
      </c>
      <c r="I239" s="218"/>
      <c r="J239" s="214"/>
      <c r="K239" s="214"/>
      <c r="L239" s="219"/>
      <c r="M239" s="220"/>
      <c r="N239" s="221"/>
      <c r="O239" s="221"/>
      <c r="P239" s="221"/>
      <c r="Q239" s="221"/>
      <c r="R239" s="221"/>
      <c r="S239" s="221"/>
      <c r="T239" s="222"/>
      <c r="AT239" s="223" t="s">
        <v>191</v>
      </c>
      <c r="AU239" s="223" t="s">
        <v>86</v>
      </c>
      <c r="AV239" s="13" t="s">
        <v>88</v>
      </c>
      <c r="AW239" s="13" t="s">
        <v>33</v>
      </c>
      <c r="AX239" s="13" t="s">
        <v>79</v>
      </c>
      <c r="AY239" s="223" t="s">
        <v>182</v>
      </c>
    </row>
    <row r="240" spans="1:65" s="13" customFormat="1" ht="11.25">
      <c r="B240" s="213"/>
      <c r="C240" s="214"/>
      <c r="D240" s="198" t="s">
        <v>191</v>
      </c>
      <c r="E240" s="215" t="s">
        <v>1</v>
      </c>
      <c r="F240" s="216" t="s">
        <v>1236</v>
      </c>
      <c r="G240" s="214"/>
      <c r="H240" s="217">
        <v>-0.185</v>
      </c>
      <c r="I240" s="218"/>
      <c r="J240" s="214"/>
      <c r="K240" s="214"/>
      <c r="L240" s="219"/>
      <c r="M240" s="220"/>
      <c r="N240" s="221"/>
      <c r="O240" s="221"/>
      <c r="P240" s="221"/>
      <c r="Q240" s="221"/>
      <c r="R240" s="221"/>
      <c r="S240" s="221"/>
      <c r="T240" s="222"/>
      <c r="AT240" s="223" t="s">
        <v>191</v>
      </c>
      <c r="AU240" s="223" t="s">
        <v>86</v>
      </c>
      <c r="AV240" s="13" t="s">
        <v>88</v>
      </c>
      <c r="AW240" s="13" t="s">
        <v>33</v>
      </c>
      <c r="AX240" s="13" t="s">
        <v>79</v>
      </c>
      <c r="AY240" s="223" t="s">
        <v>182</v>
      </c>
    </row>
    <row r="241" spans="1:65" s="14" customFormat="1" ht="11.25">
      <c r="B241" s="224"/>
      <c r="C241" s="225"/>
      <c r="D241" s="198" t="s">
        <v>191</v>
      </c>
      <c r="E241" s="226" t="s">
        <v>1</v>
      </c>
      <c r="F241" s="227" t="s">
        <v>298</v>
      </c>
      <c r="G241" s="225"/>
      <c r="H241" s="228">
        <v>236.67500000000001</v>
      </c>
      <c r="I241" s="229"/>
      <c r="J241" s="225"/>
      <c r="K241" s="225"/>
      <c r="L241" s="230"/>
      <c r="M241" s="231"/>
      <c r="N241" s="232"/>
      <c r="O241" s="232"/>
      <c r="P241" s="232"/>
      <c r="Q241" s="232"/>
      <c r="R241" s="232"/>
      <c r="S241" s="232"/>
      <c r="T241" s="233"/>
      <c r="AT241" s="234" t="s">
        <v>191</v>
      </c>
      <c r="AU241" s="234" t="s">
        <v>86</v>
      </c>
      <c r="AV241" s="14" t="s">
        <v>187</v>
      </c>
      <c r="AW241" s="14" t="s">
        <v>33</v>
      </c>
      <c r="AX241" s="14" t="s">
        <v>86</v>
      </c>
      <c r="AY241" s="234" t="s">
        <v>182</v>
      </c>
    </row>
    <row r="242" spans="1:65" s="2" customFormat="1" ht="14.45" customHeight="1">
      <c r="A242" s="34"/>
      <c r="B242" s="35"/>
      <c r="C242" s="246" t="s">
        <v>402</v>
      </c>
      <c r="D242" s="246" t="s">
        <v>396</v>
      </c>
      <c r="E242" s="247" t="s">
        <v>397</v>
      </c>
      <c r="F242" s="248" t="s">
        <v>398</v>
      </c>
      <c r="G242" s="249" t="s">
        <v>359</v>
      </c>
      <c r="H242" s="250">
        <v>473.35</v>
      </c>
      <c r="I242" s="251"/>
      <c r="J242" s="252">
        <f>ROUND(I242*H242,2)</f>
        <v>0</v>
      </c>
      <c r="K242" s="248" t="s">
        <v>186</v>
      </c>
      <c r="L242" s="253"/>
      <c r="M242" s="254" t="s">
        <v>1</v>
      </c>
      <c r="N242" s="255" t="s">
        <v>44</v>
      </c>
      <c r="O242" s="71"/>
      <c r="P242" s="194">
        <f>O242*H242</f>
        <v>0</v>
      </c>
      <c r="Q242" s="194">
        <v>0</v>
      </c>
      <c r="R242" s="194">
        <f>Q242*H242</f>
        <v>0</v>
      </c>
      <c r="S242" s="194">
        <v>0</v>
      </c>
      <c r="T242" s="195">
        <f>S242*H242</f>
        <v>0</v>
      </c>
      <c r="U242" s="34"/>
      <c r="V242" s="34"/>
      <c r="W242" s="34"/>
      <c r="X242" s="34"/>
      <c r="Y242" s="34"/>
      <c r="Z242" s="34"/>
      <c r="AA242" s="34"/>
      <c r="AB242" s="34"/>
      <c r="AC242" s="34"/>
      <c r="AD242" s="34"/>
      <c r="AE242" s="34"/>
      <c r="AR242" s="196" t="s">
        <v>356</v>
      </c>
      <c r="AT242" s="196" t="s">
        <v>396</v>
      </c>
      <c r="AU242" s="196" t="s">
        <v>86</v>
      </c>
      <c r="AY242" s="17" t="s">
        <v>182</v>
      </c>
      <c r="BE242" s="197">
        <f>IF(N242="základní",J242,0)</f>
        <v>0</v>
      </c>
      <c r="BF242" s="197">
        <f>IF(N242="snížená",J242,0)</f>
        <v>0</v>
      </c>
      <c r="BG242" s="197">
        <f>IF(N242="zákl. přenesená",J242,0)</f>
        <v>0</v>
      </c>
      <c r="BH242" s="197">
        <f>IF(N242="sníž. přenesená",J242,0)</f>
        <v>0</v>
      </c>
      <c r="BI242" s="197">
        <f>IF(N242="nulová",J242,0)</f>
        <v>0</v>
      </c>
      <c r="BJ242" s="17" t="s">
        <v>86</v>
      </c>
      <c r="BK242" s="197">
        <f>ROUND(I242*H242,2)</f>
        <v>0</v>
      </c>
      <c r="BL242" s="17" t="s">
        <v>187</v>
      </c>
      <c r="BM242" s="196" t="s">
        <v>1237</v>
      </c>
    </row>
    <row r="243" spans="1:65" s="13" customFormat="1" ht="11.25">
      <c r="B243" s="213"/>
      <c r="C243" s="214"/>
      <c r="D243" s="198" t="s">
        <v>191</v>
      </c>
      <c r="E243" s="214"/>
      <c r="F243" s="216" t="s">
        <v>1238</v>
      </c>
      <c r="G243" s="214"/>
      <c r="H243" s="217">
        <v>473.35</v>
      </c>
      <c r="I243" s="218"/>
      <c r="J243" s="214"/>
      <c r="K243" s="214"/>
      <c r="L243" s="219"/>
      <c r="M243" s="220"/>
      <c r="N243" s="221"/>
      <c r="O243" s="221"/>
      <c r="P243" s="221"/>
      <c r="Q243" s="221"/>
      <c r="R243" s="221"/>
      <c r="S243" s="221"/>
      <c r="T243" s="222"/>
      <c r="AT243" s="223" t="s">
        <v>191</v>
      </c>
      <c r="AU243" s="223" t="s">
        <v>86</v>
      </c>
      <c r="AV243" s="13" t="s">
        <v>88</v>
      </c>
      <c r="AW243" s="13" t="s">
        <v>4</v>
      </c>
      <c r="AX243" s="13" t="s">
        <v>86</v>
      </c>
      <c r="AY243" s="223" t="s">
        <v>182</v>
      </c>
    </row>
    <row r="244" spans="1:65" s="11" customFormat="1" ht="25.9" customHeight="1">
      <c r="B244" s="171"/>
      <c r="C244" s="172"/>
      <c r="D244" s="173" t="s">
        <v>78</v>
      </c>
      <c r="E244" s="174" t="s">
        <v>187</v>
      </c>
      <c r="F244" s="174" t="s">
        <v>439</v>
      </c>
      <c r="G244" s="172"/>
      <c r="H244" s="172"/>
      <c r="I244" s="175"/>
      <c r="J244" s="176">
        <f>BK244</f>
        <v>0</v>
      </c>
      <c r="K244" s="172"/>
      <c r="L244" s="177"/>
      <c r="M244" s="178"/>
      <c r="N244" s="179"/>
      <c r="O244" s="179"/>
      <c r="P244" s="180">
        <f>SUM(P245:P257)</f>
        <v>0</v>
      </c>
      <c r="Q244" s="179"/>
      <c r="R244" s="180">
        <f>SUM(R245:R257)</f>
        <v>6.702</v>
      </c>
      <c r="S244" s="179"/>
      <c r="T244" s="181">
        <f>SUM(T245:T257)</f>
        <v>0</v>
      </c>
      <c r="AR244" s="182" t="s">
        <v>86</v>
      </c>
      <c r="AT244" s="183" t="s">
        <v>78</v>
      </c>
      <c r="AU244" s="183" t="s">
        <v>79</v>
      </c>
      <c r="AY244" s="182" t="s">
        <v>182</v>
      </c>
      <c r="BK244" s="184">
        <f>SUM(BK245:BK257)</f>
        <v>0</v>
      </c>
    </row>
    <row r="245" spans="1:65" s="2" customFormat="1" ht="24.2" customHeight="1">
      <c r="A245" s="34"/>
      <c r="B245" s="35"/>
      <c r="C245" s="185" t="s">
        <v>409</v>
      </c>
      <c r="D245" s="185" t="s">
        <v>183</v>
      </c>
      <c r="E245" s="186" t="s">
        <v>441</v>
      </c>
      <c r="F245" s="187" t="s">
        <v>442</v>
      </c>
      <c r="G245" s="188" t="s">
        <v>135</v>
      </c>
      <c r="H245" s="189">
        <v>90.6</v>
      </c>
      <c r="I245" s="190"/>
      <c r="J245" s="191">
        <f>ROUND(I245*H245,2)</f>
        <v>0</v>
      </c>
      <c r="K245" s="187" t="s">
        <v>186</v>
      </c>
      <c r="L245" s="39"/>
      <c r="M245" s="192" t="s">
        <v>1</v>
      </c>
      <c r="N245" s="193" t="s">
        <v>44</v>
      </c>
      <c r="O245" s="71"/>
      <c r="P245" s="194">
        <f>O245*H245</f>
        <v>0</v>
      </c>
      <c r="Q245" s="194">
        <v>0</v>
      </c>
      <c r="R245" s="194">
        <f>Q245*H245</f>
        <v>0</v>
      </c>
      <c r="S245" s="194">
        <v>0</v>
      </c>
      <c r="T245" s="195">
        <f>S245*H245</f>
        <v>0</v>
      </c>
      <c r="U245" s="34"/>
      <c r="V245" s="34"/>
      <c r="W245" s="34"/>
      <c r="X245" s="34"/>
      <c r="Y245" s="34"/>
      <c r="Z245" s="34"/>
      <c r="AA245" s="34"/>
      <c r="AB245" s="34"/>
      <c r="AC245" s="34"/>
      <c r="AD245" s="34"/>
      <c r="AE245" s="34"/>
      <c r="AR245" s="196" t="s">
        <v>187</v>
      </c>
      <c r="AT245" s="196" t="s">
        <v>183</v>
      </c>
      <c r="AU245" s="196" t="s">
        <v>86</v>
      </c>
      <c r="AY245" s="17" t="s">
        <v>182</v>
      </c>
      <c r="BE245" s="197">
        <f>IF(N245="základní",J245,0)</f>
        <v>0</v>
      </c>
      <c r="BF245" s="197">
        <f>IF(N245="snížená",J245,0)</f>
        <v>0</v>
      </c>
      <c r="BG245" s="197">
        <f>IF(N245="zákl. přenesená",J245,0)</f>
        <v>0</v>
      </c>
      <c r="BH245" s="197">
        <f>IF(N245="sníž. přenesená",J245,0)</f>
        <v>0</v>
      </c>
      <c r="BI245" s="197">
        <f>IF(N245="nulová",J245,0)</f>
        <v>0</v>
      </c>
      <c r="BJ245" s="17" t="s">
        <v>86</v>
      </c>
      <c r="BK245" s="197">
        <f>ROUND(I245*H245,2)</f>
        <v>0</v>
      </c>
      <c r="BL245" s="17" t="s">
        <v>187</v>
      </c>
      <c r="BM245" s="196" t="s">
        <v>1239</v>
      </c>
    </row>
    <row r="246" spans="1:65" s="2" customFormat="1" ht="39">
      <c r="A246" s="34"/>
      <c r="B246" s="35"/>
      <c r="C246" s="36"/>
      <c r="D246" s="198" t="s">
        <v>189</v>
      </c>
      <c r="E246" s="36"/>
      <c r="F246" s="199" t="s">
        <v>444</v>
      </c>
      <c r="G246" s="36"/>
      <c r="H246" s="36"/>
      <c r="I246" s="200"/>
      <c r="J246" s="36"/>
      <c r="K246" s="36"/>
      <c r="L246" s="39"/>
      <c r="M246" s="201"/>
      <c r="N246" s="202"/>
      <c r="O246" s="71"/>
      <c r="P246" s="71"/>
      <c r="Q246" s="71"/>
      <c r="R246" s="71"/>
      <c r="S246" s="71"/>
      <c r="T246" s="72"/>
      <c r="U246" s="34"/>
      <c r="V246" s="34"/>
      <c r="W246" s="34"/>
      <c r="X246" s="34"/>
      <c r="Y246" s="34"/>
      <c r="Z246" s="34"/>
      <c r="AA246" s="34"/>
      <c r="AB246" s="34"/>
      <c r="AC246" s="34"/>
      <c r="AD246" s="34"/>
      <c r="AE246" s="34"/>
      <c r="AT246" s="17" t="s">
        <v>189</v>
      </c>
      <c r="AU246" s="17" t="s">
        <v>86</v>
      </c>
    </row>
    <row r="247" spans="1:65" s="12" customFormat="1" ht="11.25">
      <c r="B247" s="203"/>
      <c r="C247" s="204"/>
      <c r="D247" s="198" t="s">
        <v>191</v>
      </c>
      <c r="E247" s="205" t="s">
        <v>1</v>
      </c>
      <c r="F247" s="206" t="s">
        <v>1167</v>
      </c>
      <c r="G247" s="204"/>
      <c r="H247" s="205" t="s">
        <v>1</v>
      </c>
      <c r="I247" s="207"/>
      <c r="J247" s="204"/>
      <c r="K247" s="204"/>
      <c r="L247" s="208"/>
      <c r="M247" s="209"/>
      <c r="N247" s="210"/>
      <c r="O247" s="210"/>
      <c r="P247" s="210"/>
      <c r="Q247" s="210"/>
      <c r="R247" s="210"/>
      <c r="S247" s="210"/>
      <c r="T247" s="211"/>
      <c r="AT247" s="212" t="s">
        <v>191</v>
      </c>
      <c r="AU247" s="212" t="s">
        <v>86</v>
      </c>
      <c r="AV247" s="12" t="s">
        <v>86</v>
      </c>
      <c r="AW247" s="12" t="s">
        <v>33</v>
      </c>
      <c r="AX247" s="12" t="s">
        <v>79</v>
      </c>
      <c r="AY247" s="212" t="s">
        <v>182</v>
      </c>
    </row>
    <row r="248" spans="1:65" s="13" customFormat="1" ht="11.25">
      <c r="B248" s="213"/>
      <c r="C248" s="214"/>
      <c r="D248" s="198" t="s">
        <v>191</v>
      </c>
      <c r="E248" s="215" t="s">
        <v>1</v>
      </c>
      <c r="F248" s="216" t="s">
        <v>1240</v>
      </c>
      <c r="G248" s="214"/>
      <c r="H248" s="217">
        <v>29.4</v>
      </c>
      <c r="I248" s="218"/>
      <c r="J248" s="214"/>
      <c r="K248" s="214"/>
      <c r="L248" s="219"/>
      <c r="M248" s="220"/>
      <c r="N248" s="221"/>
      <c r="O248" s="221"/>
      <c r="P248" s="221"/>
      <c r="Q248" s="221"/>
      <c r="R248" s="221"/>
      <c r="S248" s="221"/>
      <c r="T248" s="222"/>
      <c r="AT248" s="223" t="s">
        <v>191</v>
      </c>
      <c r="AU248" s="223" t="s">
        <v>86</v>
      </c>
      <c r="AV248" s="13" t="s">
        <v>88</v>
      </c>
      <c r="AW248" s="13" t="s">
        <v>33</v>
      </c>
      <c r="AX248" s="13" t="s">
        <v>79</v>
      </c>
      <c r="AY248" s="223" t="s">
        <v>182</v>
      </c>
    </row>
    <row r="249" spans="1:65" s="12" customFormat="1" ht="11.25">
      <c r="B249" s="203"/>
      <c r="C249" s="204"/>
      <c r="D249" s="198" t="s">
        <v>191</v>
      </c>
      <c r="E249" s="205" t="s">
        <v>1</v>
      </c>
      <c r="F249" s="206" t="s">
        <v>1169</v>
      </c>
      <c r="G249" s="204"/>
      <c r="H249" s="205" t="s">
        <v>1</v>
      </c>
      <c r="I249" s="207"/>
      <c r="J249" s="204"/>
      <c r="K249" s="204"/>
      <c r="L249" s="208"/>
      <c r="M249" s="209"/>
      <c r="N249" s="210"/>
      <c r="O249" s="210"/>
      <c r="P249" s="210"/>
      <c r="Q249" s="210"/>
      <c r="R249" s="210"/>
      <c r="S249" s="210"/>
      <c r="T249" s="211"/>
      <c r="AT249" s="212" t="s">
        <v>191</v>
      </c>
      <c r="AU249" s="212" t="s">
        <v>86</v>
      </c>
      <c r="AV249" s="12" t="s">
        <v>86</v>
      </c>
      <c r="AW249" s="12" t="s">
        <v>33</v>
      </c>
      <c r="AX249" s="12" t="s">
        <v>79</v>
      </c>
      <c r="AY249" s="212" t="s">
        <v>182</v>
      </c>
    </row>
    <row r="250" spans="1:65" s="13" customFormat="1" ht="11.25">
      <c r="B250" s="213"/>
      <c r="C250" s="214"/>
      <c r="D250" s="198" t="s">
        <v>191</v>
      </c>
      <c r="E250" s="215" t="s">
        <v>1</v>
      </c>
      <c r="F250" s="216" t="s">
        <v>1241</v>
      </c>
      <c r="G250" s="214"/>
      <c r="H250" s="217">
        <v>55.44</v>
      </c>
      <c r="I250" s="218"/>
      <c r="J250" s="214"/>
      <c r="K250" s="214"/>
      <c r="L250" s="219"/>
      <c r="M250" s="220"/>
      <c r="N250" s="221"/>
      <c r="O250" s="221"/>
      <c r="P250" s="221"/>
      <c r="Q250" s="221"/>
      <c r="R250" s="221"/>
      <c r="S250" s="221"/>
      <c r="T250" s="222"/>
      <c r="AT250" s="223" t="s">
        <v>191</v>
      </c>
      <c r="AU250" s="223" t="s">
        <v>86</v>
      </c>
      <c r="AV250" s="13" t="s">
        <v>88</v>
      </c>
      <c r="AW250" s="13" t="s">
        <v>33</v>
      </c>
      <c r="AX250" s="13" t="s">
        <v>79</v>
      </c>
      <c r="AY250" s="223" t="s">
        <v>182</v>
      </c>
    </row>
    <row r="251" spans="1:65" s="12" customFormat="1" ht="11.25">
      <c r="B251" s="203"/>
      <c r="C251" s="204"/>
      <c r="D251" s="198" t="s">
        <v>191</v>
      </c>
      <c r="E251" s="205" t="s">
        <v>1</v>
      </c>
      <c r="F251" s="206" t="s">
        <v>1171</v>
      </c>
      <c r="G251" s="204"/>
      <c r="H251" s="205" t="s">
        <v>1</v>
      </c>
      <c r="I251" s="207"/>
      <c r="J251" s="204"/>
      <c r="K251" s="204"/>
      <c r="L251" s="208"/>
      <c r="M251" s="209"/>
      <c r="N251" s="210"/>
      <c r="O251" s="210"/>
      <c r="P251" s="210"/>
      <c r="Q251" s="210"/>
      <c r="R251" s="210"/>
      <c r="S251" s="210"/>
      <c r="T251" s="211"/>
      <c r="AT251" s="212" t="s">
        <v>191</v>
      </c>
      <c r="AU251" s="212" t="s">
        <v>86</v>
      </c>
      <c r="AV251" s="12" t="s">
        <v>86</v>
      </c>
      <c r="AW251" s="12" t="s">
        <v>33</v>
      </c>
      <c r="AX251" s="12" t="s">
        <v>79</v>
      </c>
      <c r="AY251" s="212" t="s">
        <v>182</v>
      </c>
    </row>
    <row r="252" spans="1:65" s="13" customFormat="1" ht="11.25">
      <c r="B252" s="213"/>
      <c r="C252" s="214"/>
      <c r="D252" s="198" t="s">
        <v>191</v>
      </c>
      <c r="E252" s="215" t="s">
        <v>1</v>
      </c>
      <c r="F252" s="216" t="s">
        <v>1242</v>
      </c>
      <c r="G252" s="214"/>
      <c r="H252" s="217">
        <v>2.76</v>
      </c>
      <c r="I252" s="218"/>
      <c r="J252" s="214"/>
      <c r="K252" s="214"/>
      <c r="L252" s="219"/>
      <c r="M252" s="220"/>
      <c r="N252" s="221"/>
      <c r="O252" s="221"/>
      <c r="P252" s="221"/>
      <c r="Q252" s="221"/>
      <c r="R252" s="221"/>
      <c r="S252" s="221"/>
      <c r="T252" s="222"/>
      <c r="AT252" s="223" t="s">
        <v>191</v>
      </c>
      <c r="AU252" s="223" t="s">
        <v>86</v>
      </c>
      <c r="AV252" s="13" t="s">
        <v>88</v>
      </c>
      <c r="AW252" s="13" t="s">
        <v>33</v>
      </c>
      <c r="AX252" s="13" t="s">
        <v>79</v>
      </c>
      <c r="AY252" s="223" t="s">
        <v>182</v>
      </c>
    </row>
    <row r="253" spans="1:65" s="12" customFormat="1" ht="11.25">
      <c r="B253" s="203"/>
      <c r="C253" s="204"/>
      <c r="D253" s="198" t="s">
        <v>191</v>
      </c>
      <c r="E253" s="205" t="s">
        <v>1</v>
      </c>
      <c r="F253" s="206" t="s">
        <v>1173</v>
      </c>
      <c r="G253" s="204"/>
      <c r="H253" s="205" t="s">
        <v>1</v>
      </c>
      <c r="I253" s="207"/>
      <c r="J253" s="204"/>
      <c r="K253" s="204"/>
      <c r="L253" s="208"/>
      <c r="M253" s="209"/>
      <c r="N253" s="210"/>
      <c r="O253" s="210"/>
      <c r="P253" s="210"/>
      <c r="Q253" s="210"/>
      <c r="R253" s="210"/>
      <c r="S253" s="210"/>
      <c r="T253" s="211"/>
      <c r="AT253" s="212" t="s">
        <v>191</v>
      </c>
      <c r="AU253" s="212" t="s">
        <v>86</v>
      </c>
      <c r="AV253" s="12" t="s">
        <v>86</v>
      </c>
      <c r="AW253" s="12" t="s">
        <v>33</v>
      </c>
      <c r="AX253" s="12" t="s">
        <v>79</v>
      </c>
      <c r="AY253" s="212" t="s">
        <v>182</v>
      </c>
    </row>
    <row r="254" spans="1:65" s="13" customFormat="1" ht="11.25">
      <c r="B254" s="213"/>
      <c r="C254" s="214"/>
      <c r="D254" s="198" t="s">
        <v>191</v>
      </c>
      <c r="E254" s="215" t="s">
        <v>1</v>
      </c>
      <c r="F254" s="216" t="s">
        <v>1243</v>
      </c>
      <c r="G254" s="214"/>
      <c r="H254" s="217">
        <v>3</v>
      </c>
      <c r="I254" s="218"/>
      <c r="J254" s="214"/>
      <c r="K254" s="214"/>
      <c r="L254" s="219"/>
      <c r="M254" s="220"/>
      <c r="N254" s="221"/>
      <c r="O254" s="221"/>
      <c r="P254" s="221"/>
      <c r="Q254" s="221"/>
      <c r="R254" s="221"/>
      <c r="S254" s="221"/>
      <c r="T254" s="222"/>
      <c r="AT254" s="223" t="s">
        <v>191</v>
      </c>
      <c r="AU254" s="223" t="s">
        <v>86</v>
      </c>
      <c r="AV254" s="13" t="s">
        <v>88</v>
      </c>
      <c r="AW254" s="13" t="s">
        <v>33</v>
      </c>
      <c r="AX254" s="13" t="s">
        <v>79</v>
      </c>
      <c r="AY254" s="223" t="s">
        <v>182</v>
      </c>
    </row>
    <row r="255" spans="1:65" s="14" customFormat="1" ht="11.25">
      <c r="B255" s="224"/>
      <c r="C255" s="225"/>
      <c r="D255" s="198" t="s">
        <v>191</v>
      </c>
      <c r="E255" s="226" t="s">
        <v>144</v>
      </c>
      <c r="F255" s="227" t="s">
        <v>298</v>
      </c>
      <c r="G255" s="225"/>
      <c r="H255" s="228">
        <v>90.6</v>
      </c>
      <c r="I255" s="229"/>
      <c r="J255" s="225"/>
      <c r="K255" s="225"/>
      <c r="L255" s="230"/>
      <c r="M255" s="231"/>
      <c r="N255" s="232"/>
      <c r="O255" s="232"/>
      <c r="P255" s="232"/>
      <c r="Q255" s="232"/>
      <c r="R255" s="232"/>
      <c r="S255" s="232"/>
      <c r="T255" s="233"/>
      <c r="AT255" s="234" t="s">
        <v>191</v>
      </c>
      <c r="AU255" s="234" t="s">
        <v>86</v>
      </c>
      <c r="AV255" s="14" t="s">
        <v>187</v>
      </c>
      <c r="AW255" s="14" t="s">
        <v>33</v>
      </c>
      <c r="AX255" s="14" t="s">
        <v>86</v>
      </c>
      <c r="AY255" s="234" t="s">
        <v>182</v>
      </c>
    </row>
    <row r="256" spans="1:65" s="2" customFormat="1" ht="37.9" customHeight="1">
      <c r="A256" s="34"/>
      <c r="B256" s="35"/>
      <c r="C256" s="185" t="s">
        <v>8</v>
      </c>
      <c r="D256" s="185" t="s">
        <v>183</v>
      </c>
      <c r="E256" s="186" t="s">
        <v>1244</v>
      </c>
      <c r="F256" s="187" t="s">
        <v>1245</v>
      </c>
      <c r="G256" s="188" t="s">
        <v>135</v>
      </c>
      <c r="H256" s="189">
        <v>3</v>
      </c>
      <c r="I256" s="190"/>
      <c r="J256" s="191">
        <f>ROUND(I256*H256,2)</f>
        <v>0</v>
      </c>
      <c r="K256" s="187" t="s">
        <v>186</v>
      </c>
      <c r="L256" s="39"/>
      <c r="M256" s="192" t="s">
        <v>1</v>
      </c>
      <c r="N256" s="193" t="s">
        <v>44</v>
      </c>
      <c r="O256" s="71"/>
      <c r="P256" s="194">
        <f>O256*H256</f>
        <v>0</v>
      </c>
      <c r="Q256" s="194">
        <v>2.234</v>
      </c>
      <c r="R256" s="194">
        <f>Q256*H256</f>
        <v>6.702</v>
      </c>
      <c r="S256" s="194">
        <v>0</v>
      </c>
      <c r="T256" s="195">
        <f>S256*H256</f>
        <v>0</v>
      </c>
      <c r="U256" s="34"/>
      <c r="V256" s="34"/>
      <c r="W256" s="34"/>
      <c r="X256" s="34"/>
      <c r="Y256" s="34"/>
      <c r="Z256" s="34"/>
      <c r="AA256" s="34"/>
      <c r="AB256" s="34"/>
      <c r="AC256" s="34"/>
      <c r="AD256" s="34"/>
      <c r="AE256" s="34"/>
      <c r="AR256" s="196" t="s">
        <v>187</v>
      </c>
      <c r="AT256" s="196" t="s">
        <v>183</v>
      </c>
      <c r="AU256" s="196" t="s">
        <v>86</v>
      </c>
      <c r="AY256" s="17" t="s">
        <v>182</v>
      </c>
      <c r="BE256" s="197">
        <f>IF(N256="základní",J256,0)</f>
        <v>0</v>
      </c>
      <c r="BF256" s="197">
        <f>IF(N256="snížená",J256,0)</f>
        <v>0</v>
      </c>
      <c r="BG256" s="197">
        <f>IF(N256="zákl. přenesená",J256,0)</f>
        <v>0</v>
      </c>
      <c r="BH256" s="197">
        <f>IF(N256="sníž. přenesená",J256,0)</f>
        <v>0</v>
      </c>
      <c r="BI256" s="197">
        <f>IF(N256="nulová",J256,0)</f>
        <v>0</v>
      </c>
      <c r="BJ256" s="17" t="s">
        <v>86</v>
      </c>
      <c r="BK256" s="197">
        <f>ROUND(I256*H256,2)</f>
        <v>0</v>
      </c>
      <c r="BL256" s="17" t="s">
        <v>187</v>
      </c>
      <c r="BM256" s="196" t="s">
        <v>1246</v>
      </c>
    </row>
    <row r="257" spans="1:65" s="2" customFormat="1" ht="39">
      <c r="A257" s="34"/>
      <c r="B257" s="35"/>
      <c r="C257" s="36"/>
      <c r="D257" s="198" t="s">
        <v>189</v>
      </c>
      <c r="E257" s="36"/>
      <c r="F257" s="199" t="s">
        <v>737</v>
      </c>
      <c r="G257" s="36"/>
      <c r="H257" s="36"/>
      <c r="I257" s="200"/>
      <c r="J257" s="36"/>
      <c r="K257" s="36"/>
      <c r="L257" s="39"/>
      <c r="M257" s="201"/>
      <c r="N257" s="202"/>
      <c r="O257" s="71"/>
      <c r="P257" s="71"/>
      <c r="Q257" s="71"/>
      <c r="R257" s="71"/>
      <c r="S257" s="71"/>
      <c r="T257" s="72"/>
      <c r="U257" s="34"/>
      <c r="V257" s="34"/>
      <c r="W257" s="34"/>
      <c r="X257" s="34"/>
      <c r="Y257" s="34"/>
      <c r="Z257" s="34"/>
      <c r="AA257" s="34"/>
      <c r="AB257" s="34"/>
      <c r="AC257" s="34"/>
      <c r="AD257" s="34"/>
      <c r="AE257" s="34"/>
      <c r="AT257" s="17" t="s">
        <v>189</v>
      </c>
      <c r="AU257" s="17" t="s">
        <v>86</v>
      </c>
    </row>
    <row r="258" spans="1:65" s="11" customFormat="1" ht="25.9" customHeight="1">
      <c r="B258" s="171"/>
      <c r="C258" s="172"/>
      <c r="D258" s="173" t="s">
        <v>78</v>
      </c>
      <c r="E258" s="174" t="s">
        <v>356</v>
      </c>
      <c r="F258" s="174" t="s">
        <v>1247</v>
      </c>
      <c r="G258" s="172"/>
      <c r="H258" s="172"/>
      <c r="I258" s="175"/>
      <c r="J258" s="176">
        <f>BK258</f>
        <v>0</v>
      </c>
      <c r="K258" s="172"/>
      <c r="L258" s="177"/>
      <c r="M258" s="178"/>
      <c r="N258" s="179"/>
      <c r="O258" s="179"/>
      <c r="P258" s="180">
        <f>SUM(P259:P335)</f>
        <v>0</v>
      </c>
      <c r="Q258" s="179"/>
      <c r="R258" s="180">
        <f>SUM(R259:R335)</f>
        <v>19.244593200000001</v>
      </c>
      <c r="S258" s="179"/>
      <c r="T258" s="181">
        <f>SUM(T259:T335)</f>
        <v>0</v>
      </c>
      <c r="AR258" s="182" t="s">
        <v>86</v>
      </c>
      <c r="AT258" s="183" t="s">
        <v>78</v>
      </c>
      <c r="AU258" s="183" t="s">
        <v>79</v>
      </c>
      <c r="AY258" s="182" t="s">
        <v>182</v>
      </c>
      <c r="BK258" s="184">
        <f>SUM(BK259:BK335)</f>
        <v>0</v>
      </c>
    </row>
    <row r="259" spans="1:65" s="2" customFormat="1" ht="24.2" customHeight="1">
      <c r="A259" s="34"/>
      <c r="B259" s="35"/>
      <c r="C259" s="185" t="s">
        <v>420</v>
      </c>
      <c r="D259" s="185" t="s">
        <v>183</v>
      </c>
      <c r="E259" s="186" t="s">
        <v>1248</v>
      </c>
      <c r="F259" s="187" t="s">
        <v>1249</v>
      </c>
      <c r="G259" s="188" t="s">
        <v>423</v>
      </c>
      <c r="H259" s="189">
        <v>707</v>
      </c>
      <c r="I259" s="190"/>
      <c r="J259" s="191">
        <f>ROUND(I259*H259,2)</f>
        <v>0</v>
      </c>
      <c r="K259" s="187" t="s">
        <v>186</v>
      </c>
      <c r="L259" s="39"/>
      <c r="M259" s="192" t="s">
        <v>1</v>
      </c>
      <c r="N259" s="193" t="s">
        <v>44</v>
      </c>
      <c r="O259" s="71"/>
      <c r="P259" s="194">
        <f>O259*H259</f>
        <v>0</v>
      </c>
      <c r="Q259" s="194">
        <v>0</v>
      </c>
      <c r="R259" s="194">
        <f>Q259*H259</f>
        <v>0</v>
      </c>
      <c r="S259" s="194">
        <v>0</v>
      </c>
      <c r="T259" s="195">
        <f>S259*H259</f>
        <v>0</v>
      </c>
      <c r="U259" s="34"/>
      <c r="V259" s="34"/>
      <c r="W259" s="34"/>
      <c r="X259" s="34"/>
      <c r="Y259" s="34"/>
      <c r="Z259" s="34"/>
      <c r="AA259" s="34"/>
      <c r="AB259" s="34"/>
      <c r="AC259" s="34"/>
      <c r="AD259" s="34"/>
      <c r="AE259" s="34"/>
      <c r="AR259" s="196" t="s">
        <v>187</v>
      </c>
      <c r="AT259" s="196" t="s">
        <v>183</v>
      </c>
      <c r="AU259" s="196" t="s">
        <v>86</v>
      </c>
      <c r="AY259" s="17" t="s">
        <v>182</v>
      </c>
      <c r="BE259" s="197">
        <f>IF(N259="základní",J259,0)</f>
        <v>0</v>
      </c>
      <c r="BF259" s="197">
        <f>IF(N259="snížená",J259,0)</f>
        <v>0</v>
      </c>
      <c r="BG259" s="197">
        <f>IF(N259="zákl. přenesená",J259,0)</f>
        <v>0</v>
      </c>
      <c r="BH259" s="197">
        <f>IF(N259="sníž. přenesená",J259,0)</f>
        <v>0</v>
      </c>
      <c r="BI259" s="197">
        <f>IF(N259="nulová",J259,0)</f>
        <v>0</v>
      </c>
      <c r="BJ259" s="17" t="s">
        <v>86</v>
      </c>
      <c r="BK259" s="197">
        <f>ROUND(I259*H259,2)</f>
        <v>0</v>
      </c>
      <c r="BL259" s="17" t="s">
        <v>187</v>
      </c>
      <c r="BM259" s="196" t="s">
        <v>1250</v>
      </c>
    </row>
    <row r="260" spans="1:65" s="2" customFormat="1" ht="107.25">
      <c r="A260" s="34"/>
      <c r="B260" s="35"/>
      <c r="C260" s="36"/>
      <c r="D260" s="198" t="s">
        <v>189</v>
      </c>
      <c r="E260" s="36"/>
      <c r="F260" s="199" t="s">
        <v>1251</v>
      </c>
      <c r="G260" s="36"/>
      <c r="H260" s="36"/>
      <c r="I260" s="200"/>
      <c r="J260" s="36"/>
      <c r="K260" s="36"/>
      <c r="L260" s="39"/>
      <c r="M260" s="201"/>
      <c r="N260" s="202"/>
      <c r="O260" s="71"/>
      <c r="P260" s="71"/>
      <c r="Q260" s="71"/>
      <c r="R260" s="71"/>
      <c r="S260" s="71"/>
      <c r="T260" s="72"/>
      <c r="U260" s="34"/>
      <c r="V260" s="34"/>
      <c r="W260" s="34"/>
      <c r="X260" s="34"/>
      <c r="Y260" s="34"/>
      <c r="Z260" s="34"/>
      <c r="AA260" s="34"/>
      <c r="AB260" s="34"/>
      <c r="AC260" s="34"/>
      <c r="AD260" s="34"/>
      <c r="AE260" s="34"/>
      <c r="AT260" s="17" t="s">
        <v>189</v>
      </c>
      <c r="AU260" s="17" t="s">
        <v>86</v>
      </c>
    </row>
    <row r="261" spans="1:65" s="2" customFormat="1" ht="24.2" customHeight="1">
      <c r="A261" s="34"/>
      <c r="B261" s="35"/>
      <c r="C261" s="246" t="s">
        <v>440</v>
      </c>
      <c r="D261" s="246" t="s">
        <v>396</v>
      </c>
      <c r="E261" s="247" t="s">
        <v>1252</v>
      </c>
      <c r="F261" s="248" t="s">
        <v>1253</v>
      </c>
      <c r="G261" s="249" t="s">
        <v>423</v>
      </c>
      <c r="H261" s="250">
        <v>714.07</v>
      </c>
      <c r="I261" s="251"/>
      <c r="J261" s="252">
        <f>ROUND(I261*H261,2)</f>
        <v>0</v>
      </c>
      <c r="K261" s="248" t="s">
        <v>186</v>
      </c>
      <c r="L261" s="253"/>
      <c r="M261" s="254" t="s">
        <v>1</v>
      </c>
      <c r="N261" s="255" t="s">
        <v>44</v>
      </c>
      <c r="O261" s="71"/>
      <c r="P261" s="194">
        <f>O261*H261</f>
        <v>0</v>
      </c>
      <c r="Q261" s="194">
        <v>2.1499999999999998E-2</v>
      </c>
      <c r="R261" s="194">
        <f>Q261*H261</f>
        <v>15.352505000000001</v>
      </c>
      <c r="S261" s="194">
        <v>0</v>
      </c>
      <c r="T261" s="195">
        <f>S261*H261</f>
        <v>0</v>
      </c>
      <c r="U261" s="34"/>
      <c r="V261" s="34"/>
      <c r="W261" s="34"/>
      <c r="X261" s="34"/>
      <c r="Y261" s="34"/>
      <c r="Z261" s="34"/>
      <c r="AA261" s="34"/>
      <c r="AB261" s="34"/>
      <c r="AC261" s="34"/>
      <c r="AD261" s="34"/>
      <c r="AE261" s="34"/>
      <c r="AR261" s="196" t="s">
        <v>356</v>
      </c>
      <c r="AT261" s="196" t="s">
        <v>396</v>
      </c>
      <c r="AU261" s="196" t="s">
        <v>86</v>
      </c>
      <c r="AY261" s="17" t="s">
        <v>182</v>
      </c>
      <c r="BE261" s="197">
        <f>IF(N261="základní",J261,0)</f>
        <v>0</v>
      </c>
      <c r="BF261" s="197">
        <f>IF(N261="snížená",J261,0)</f>
        <v>0</v>
      </c>
      <c r="BG261" s="197">
        <f>IF(N261="zákl. přenesená",J261,0)</f>
        <v>0</v>
      </c>
      <c r="BH261" s="197">
        <f>IF(N261="sníž. přenesená",J261,0)</f>
        <v>0</v>
      </c>
      <c r="BI261" s="197">
        <f>IF(N261="nulová",J261,0)</f>
        <v>0</v>
      </c>
      <c r="BJ261" s="17" t="s">
        <v>86</v>
      </c>
      <c r="BK261" s="197">
        <f>ROUND(I261*H261,2)</f>
        <v>0</v>
      </c>
      <c r="BL261" s="17" t="s">
        <v>187</v>
      </c>
      <c r="BM261" s="196" t="s">
        <v>1254</v>
      </c>
    </row>
    <row r="262" spans="1:65" s="13" customFormat="1" ht="11.25">
      <c r="B262" s="213"/>
      <c r="C262" s="214"/>
      <c r="D262" s="198" t="s">
        <v>191</v>
      </c>
      <c r="E262" s="214"/>
      <c r="F262" s="216" t="s">
        <v>1255</v>
      </c>
      <c r="G262" s="214"/>
      <c r="H262" s="217">
        <v>714.07</v>
      </c>
      <c r="I262" s="218"/>
      <c r="J262" s="214"/>
      <c r="K262" s="214"/>
      <c r="L262" s="219"/>
      <c r="M262" s="220"/>
      <c r="N262" s="221"/>
      <c r="O262" s="221"/>
      <c r="P262" s="221"/>
      <c r="Q262" s="221"/>
      <c r="R262" s="221"/>
      <c r="S262" s="221"/>
      <c r="T262" s="222"/>
      <c r="AT262" s="223" t="s">
        <v>191</v>
      </c>
      <c r="AU262" s="223" t="s">
        <v>86</v>
      </c>
      <c r="AV262" s="13" t="s">
        <v>88</v>
      </c>
      <c r="AW262" s="13" t="s">
        <v>4</v>
      </c>
      <c r="AX262" s="13" t="s">
        <v>86</v>
      </c>
      <c r="AY262" s="223" t="s">
        <v>182</v>
      </c>
    </row>
    <row r="263" spans="1:65" s="2" customFormat="1" ht="24.2" customHeight="1">
      <c r="A263" s="34"/>
      <c r="B263" s="35"/>
      <c r="C263" s="185" t="s">
        <v>450</v>
      </c>
      <c r="D263" s="185" t="s">
        <v>183</v>
      </c>
      <c r="E263" s="186" t="s">
        <v>1256</v>
      </c>
      <c r="F263" s="187" t="s">
        <v>1257</v>
      </c>
      <c r="G263" s="188" t="s">
        <v>423</v>
      </c>
      <c r="H263" s="189">
        <v>3</v>
      </c>
      <c r="I263" s="190"/>
      <c r="J263" s="191">
        <f>ROUND(I263*H263,2)</f>
        <v>0</v>
      </c>
      <c r="K263" s="187" t="s">
        <v>186</v>
      </c>
      <c r="L263" s="39"/>
      <c r="M263" s="192" t="s">
        <v>1</v>
      </c>
      <c r="N263" s="193" t="s">
        <v>44</v>
      </c>
      <c r="O263" s="71"/>
      <c r="P263" s="194">
        <f>O263*H263</f>
        <v>0</v>
      </c>
      <c r="Q263" s="194">
        <v>0</v>
      </c>
      <c r="R263" s="194">
        <f>Q263*H263</f>
        <v>0</v>
      </c>
      <c r="S263" s="194">
        <v>0</v>
      </c>
      <c r="T263" s="195">
        <f>S263*H263</f>
        <v>0</v>
      </c>
      <c r="U263" s="34"/>
      <c r="V263" s="34"/>
      <c r="W263" s="34"/>
      <c r="X263" s="34"/>
      <c r="Y263" s="34"/>
      <c r="Z263" s="34"/>
      <c r="AA263" s="34"/>
      <c r="AB263" s="34"/>
      <c r="AC263" s="34"/>
      <c r="AD263" s="34"/>
      <c r="AE263" s="34"/>
      <c r="AR263" s="196" t="s">
        <v>187</v>
      </c>
      <c r="AT263" s="196" t="s">
        <v>183</v>
      </c>
      <c r="AU263" s="196" t="s">
        <v>86</v>
      </c>
      <c r="AY263" s="17" t="s">
        <v>182</v>
      </c>
      <c r="BE263" s="197">
        <f>IF(N263="základní",J263,0)</f>
        <v>0</v>
      </c>
      <c r="BF263" s="197">
        <f>IF(N263="snížená",J263,0)</f>
        <v>0</v>
      </c>
      <c r="BG263" s="197">
        <f>IF(N263="zákl. přenesená",J263,0)</f>
        <v>0</v>
      </c>
      <c r="BH263" s="197">
        <f>IF(N263="sníž. přenesená",J263,0)</f>
        <v>0</v>
      </c>
      <c r="BI263" s="197">
        <f>IF(N263="nulová",J263,0)</f>
        <v>0</v>
      </c>
      <c r="BJ263" s="17" t="s">
        <v>86</v>
      </c>
      <c r="BK263" s="197">
        <f>ROUND(I263*H263,2)</f>
        <v>0</v>
      </c>
      <c r="BL263" s="17" t="s">
        <v>187</v>
      </c>
      <c r="BM263" s="196" t="s">
        <v>1258</v>
      </c>
    </row>
    <row r="264" spans="1:65" s="2" customFormat="1" ht="107.25">
      <c r="A264" s="34"/>
      <c r="B264" s="35"/>
      <c r="C264" s="36"/>
      <c r="D264" s="198" t="s">
        <v>189</v>
      </c>
      <c r="E264" s="36"/>
      <c r="F264" s="199" t="s">
        <v>1251</v>
      </c>
      <c r="G264" s="36"/>
      <c r="H264" s="36"/>
      <c r="I264" s="200"/>
      <c r="J264" s="36"/>
      <c r="K264" s="36"/>
      <c r="L264" s="39"/>
      <c r="M264" s="201"/>
      <c r="N264" s="202"/>
      <c r="O264" s="71"/>
      <c r="P264" s="71"/>
      <c r="Q264" s="71"/>
      <c r="R264" s="71"/>
      <c r="S264" s="71"/>
      <c r="T264" s="72"/>
      <c r="U264" s="34"/>
      <c r="V264" s="34"/>
      <c r="W264" s="34"/>
      <c r="X264" s="34"/>
      <c r="Y264" s="34"/>
      <c r="Z264" s="34"/>
      <c r="AA264" s="34"/>
      <c r="AB264" s="34"/>
      <c r="AC264" s="34"/>
      <c r="AD264" s="34"/>
      <c r="AE264" s="34"/>
      <c r="AT264" s="17" t="s">
        <v>189</v>
      </c>
      <c r="AU264" s="17" t="s">
        <v>86</v>
      </c>
    </row>
    <row r="265" spans="1:65" s="2" customFormat="1" ht="24.2" customHeight="1">
      <c r="A265" s="34"/>
      <c r="B265" s="35"/>
      <c r="C265" s="246" t="s">
        <v>457</v>
      </c>
      <c r="D265" s="246" t="s">
        <v>396</v>
      </c>
      <c r="E265" s="247" t="s">
        <v>1259</v>
      </c>
      <c r="F265" s="248" t="s">
        <v>1260</v>
      </c>
      <c r="G265" s="249" t="s">
        <v>423</v>
      </c>
      <c r="H265" s="250">
        <v>3.03</v>
      </c>
      <c r="I265" s="251"/>
      <c r="J265" s="252">
        <f>ROUND(I265*H265,2)</f>
        <v>0</v>
      </c>
      <c r="K265" s="248" t="s">
        <v>186</v>
      </c>
      <c r="L265" s="253"/>
      <c r="M265" s="254" t="s">
        <v>1</v>
      </c>
      <c r="N265" s="255" t="s">
        <v>44</v>
      </c>
      <c r="O265" s="71"/>
      <c r="P265" s="194">
        <f>O265*H265</f>
        <v>0</v>
      </c>
      <c r="Q265" s="194">
        <v>5.6500000000000002E-2</v>
      </c>
      <c r="R265" s="194">
        <f>Q265*H265</f>
        <v>0.17119499999999999</v>
      </c>
      <c r="S265" s="194">
        <v>0</v>
      </c>
      <c r="T265" s="195">
        <f>S265*H265</f>
        <v>0</v>
      </c>
      <c r="U265" s="34"/>
      <c r="V265" s="34"/>
      <c r="W265" s="34"/>
      <c r="X265" s="34"/>
      <c r="Y265" s="34"/>
      <c r="Z265" s="34"/>
      <c r="AA265" s="34"/>
      <c r="AB265" s="34"/>
      <c r="AC265" s="34"/>
      <c r="AD265" s="34"/>
      <c r="AE265" s="34"/>
      <c r="AR265" s="196" t="s">
        <v>356</v>
      </c>
      <c r="AT265" s="196" t="s">
        <v>396</v>
      </c>
      <c r="AU265" s="196" t="s">
        <v>86</v>
      </c>
      <c r="AY265" s="17" t="s">
        <v>182</v>
      </c>
      <c r="BE265" s="197">
        <f>IF(N265="základní",J265,0)</f>
        <v>0</v>
      </c>
      <c r="BF265" s="197">
        <f>IF(N265="snížená",J265,0)</f>
        <v>0</v>
      </c>
      <c r="BG265" s="197">
        <f>IF(N265="zákl. přenesená",J265,0)</f>
        <v>0</v>
      </c>
      <c r="BH265" s="197">
        <f>IF(N265="sníž. přenesená",J265,0)</f>
        <v>0</v>
      </c>
      <c r="BI265" s="197">
        <f>IF(N265="nulová",J265,0)</f>
        <v>0</v>
      </c>
      <c r="BJ265" s="17" t="s">
        <v>86</v>
      </c>
      <c r="BK265" s="197">
        <f>ROUND(I265*H265,2)</f>
        <v>0</v>
      </c>
      <c r="BL265" s="17" t="s">
        <v>187</v>
      </c>
      <c r="BM265" s="196" t="s">
        <v>1261</v>
      </c>
    </row>
    <row r="266" spans="1:65" s="13" customFormat="1" ht="11.25">
      <c r="B266" s="213"/>
      <c r="C266" s="214"/>
      <c r="D266" s="198" t="s">
        <v>191</v>
      </c>
      <c r="E266" s="214"/>
      <c r="F266" s="216" t="s">
        <v>1262</v>
      </c>
      <c r="G266" s="214"/>
      <c r="H266" s="217">
        <v>3.03</v>
      </c>
      <c r="I266" s="218"/>
      <c r="J266" s="214"/>
      <c r="K266" s="214"/>
      <c r="L266" s="219"/>
      <c r="M266" s="220"/>
      <c r="N266" s="221"/>
      <c r="O266" s="221"/>
      <c r="P266" s="221"/>
      <c r="Q266" s="221"/>
      <c r="R266" s="221"/>
      <c r="S266" s="221"/>
      <c r="T266" s="222"/>
      <c r="AT266" s="223" t="s">
        <v>191</v>
      </c>
      <c r="AU266" s="223" t="s">
        <v>86</v>
      </c>
      <c r="AV266" s="13" t="s">
        <v>88</v>
      </c>
      <c r="AW266" s="13" t="s">
        <v>4</v>
      </c>
      <c r="AX266" s="13" t="s">
        <v>86</v>
      </c>
      <c r="AY266" s="223" t="s">
        <v>182</v>
      </c>
    </row>
    <row r="267" spans="1:65" s="2" customFormat="1" ht="49.15" customHeight="1">
      <c r="A267" s="34"/>
      <c r="B267" s="35"/>
      <c r="C267" s="185" t="s">
        <v>461</v>
      </c>
      <c r="D267" s="185" t="s">
        <v>183</v>
      </c>
      <c r="E267" s="186" t="s">
        <v>1263</v>
      </c>
      <c r="F267" s="187" t="s">
        <v>1264</v>
      </c>
      <c r="G267" s="188" t="s">
        <v>453</v>
      </c>
      <c r="H267" s="189">
        <v>9</v>
      </c>
      <c r="I267" s="190"/>
      <c r="J267" s="191">
        <f>ROUND(I267*H267,2)</f>
        <v>0</v>
      </c>
      <c r="K267" s="187" t="s">
        <v>186</v>
      </c>
      <c r="L267" s="39"/>
      <c r="M267" s="192" t="s">
        <v>1</v>
      </c>
      <c r="N267" s="193" t="s">
        <v>44</v>
      </c>
      <c r="O267" s="71"/>
      <c r="P267" s="194">
        <f>O267*H267</f>
        <v>0</v>
      </c>
      <c r="Q267" s="194">
        <v>0</v>
      </c>
      <c r="R267" s="194">
        <f>Q267*H267</f>
        <v>0</v>
      </c>
      <c r="S267" s="194">
        <v>0</v>
      </c>
      <c r="T267" s="195">
        <f>S267*H267</f>
        <v>0</v>
      </c>
      <c r="U267" s="34"/>
      <c r="V267" s="34"/>
      <c r="W267" s="34"/>
      <c r="X267" s="34"/>
      <c r="Y267" s="34"/>
      <c r="Z267" s="34"/>
      <c r="AA267" s="34"/>
      <c r="AB267" s="34"/>
      <c r="AC267" s="34"/>
      <c r="AD267" s="34"/>
      <c r="AE267" s="34"/>
      <c r="AR267" s="196" t="s">
        <v>187</v>
      </c>
      <c r="AT267" s="196" t="s">
        <v>183</v>
      </c>
      <c r="AU267" s="196" t="s">
        <v>86</v>
      </c>
      <c r="AY267" s="17" t="s">
        <v>182</v>
      </c>
      <c r="BE267" s="197">
        <f>IF(N267="základní",J267,0)</f>
        <v>0</v>
      </c>
      <c r="BF267" s="197">
        <f>IF(N267="snížená",J267,0)</f>
        <v>0</v>
      </c>
      <c r="BG267" s="197">
        <f>IF(N267="zákl. přenesená",J267,0)</f>
        <v>0</v>
      </c>
      <c r="BH267" s="197">
        <f>IF(N267="sníž. přenesená",J267,0)</f>
        <v>0</v>
      </c>
      <c r="BI267" s="197">
        <f>IF(N267="nulová",J267,0)</f>
        <v>0</v>
      </c>
      <c r="BJ267" s="17" t="s">
        <v>86</v>
      </c>
      <c r="BK267" s="197">
        <f>ROUND(I267*H267,2)</f>
        <v>0</v>
      </c>
      <c r="BL267" s="17" t="s">
        <v>187</v>
      </c>
      <c r="BM267" s="196" t="s">
        <v>1265</v>
      </c>
    </row>
    <row r="268" spans="1:65" s="2" customFormat="1" ht="68.25">
      <c r="A268" s="34"/>
      <c r="B268" s="35"/>
      <c r="C268" s="36"/>
      <c r="D268" s="198" t="s">
        <v>189</v>
      </c>
      <c r="E268" s="36"/>
      <c r="F268" s="199" t="s">
        <v>1266</v>
      </c>
      <c r="G268" s="36"/>
      <c r="H268" s="36"/>
      <c r="I268" s="200"/>
      <c r="J268" s="36"/>
      <c r="K268" s="36"/>
      <c r="L268" s="39"/>
      <c r="M268" s="201"/>
      <c r="N268" s="202"/>
      <c r="O268" s="71"/>
      <c r="P268" s="71"/>
      <c r="Q268" s="71"/>
      <c r="R268" s="71"/>
      <c r="S268" s="71"/>
      <c r="T268" s="72"/>
      <c r="U268" s="34"/>
      <c r="V268" s="34"/>
      <c r="W268" s="34"/>
      <c r="X268" s="34"/>
      <c r="Y268" s="34"/>
      <c r="Z268" s="34"/>
      <c r="AA268" s="34"/>
      <c r="AB268" s="34"/>
      <c r="AC268" s="34"/>
      <c r="AD268" s="34"/>
      <c r="AE268" s="34"/>
      <c r="AT268" s="17" t="s">
        <v>189</v>
      </c>
      <c r="AU268" s="17" t="s">
        <v>86</v>
      </c>
    </row>
    <row r="269" spans="1:65" s="2" customFormat="1" ht="24.2" customHeight="1">
      <c r="A269" s="34"/>
      <c r="B269" s="35"/>
      <c r="C269" s="246" t="s">
        <v>7</v>
      </c>
      <c r="D269" s="246" t="s">
        <v>396</v>
      </c>
      <c r="E269" s="247" t="s">
        <v>1267</v>
      </c>
      <c r="F269" s="248" t="s">
        <v>1268</v>
      </c>
      <c r="G269" s="249" t="s">
        <v>453</v>
      </c>
      <c r="H269" s="250">
        <v>3</v>
      </c>
      <c r="I269" s="251"/>
      <c r="J269" s="252">
        <f>ROUND(I269*H269,2)</f>
        <v>0</v>
      </c>
      <c r="K269" s="248" t="s">
        <v>186</v>
      </c>
      <c r="L269" s="253"/>
      <c r="M269" s="254" t="s">
        <v>1</v>
      </c>
      <c r="N269" s="255" t="s">
        <v>44</v>
      </c>
      <c r="O269" s="71"/>
      <c r="P269" s="194">
        <f>O269*H269</f>
        <v>0</v>
      </c>
      <c r="Q269" s="194">
        <v>1.01E-2</v>
      </c>
      <c r="R269" s="194">
        <f>Q269*H269</f>
        <v>3.0300000000000001E-2</v>
      </c>
      <c r="S269" s="194">
        <v>0</v>
      </c>
      <c r="T269" s="195">
        <f>S269*H269</f>
        <v>0</v>
      </c>
      <c r="U269" s="34"/>
      <c r="V269" s="34"/>
      <c r="W269" s="34"/>
      <c r="X269" s="34"/>
      <c r="Y269" s="34"/>
      <c r="Z269" s="34"/>
      <c r="AA269" s="34"/>
      <c r="AB269" s="34"/>
      <c r="AC269" s="34"/>
      <c r="AD269" s="34"/>
      <c r="AE269" s="34"/>
      <c r="AR269" s="196" t="s">
        <v>356</v>
      </c>
      <c r="AT269" s="196" t="s">
        <v>396</v>
      </c>
      <c r="AU269" s="196" t="s">
        <v>86</v>
      </c>
      <c r="AY269" s="17" t="s">
        <v>182</v>
      </c>
      <c r="BE269" s="197">
        <f>IF(N269="základní",J269,0)</f>
        <v>0</v>
      </c>
      <c r="BF269" s="197">
        <f>IF(N269="snížená",J269,0)</f>
        <v>0</v>
      </c>
      <c r="BG269" s="197">
        <f>IF(N269="zákl. přenesená",J269,0)</f>
        <v>0</v>
      </c>
      <c r="BH269" s="197">
        <f>IF(N269="sníž. přenesená",J269,0)</f>
        <v>0</v>
      </c>
      <c r="BI269" s="197">
        <f>IF(N269="nulová",J269,0)</f>
        <v>0</v>
      </c>
      <c r="BJ269" s="17" t="s">
        <v>86</v>
      </c>
      <c r="BK269" s="197">
        <f>ROUND(I269*H269,2)</f>
        <v>0</v>
      </c>
      <c r="BL269" s="17" t="s">
        <v>187</v>
      </c>
      <c r="BM269" s="196" t="s">
        <v>1269</v>
      </c>
    </row>
    <row r="270" spans="1:65" s="2" customFormat="1" ht="24.2" customHeight="1">
      <c r="A270" s="34"/>
      <c r="B270" s="35"/>
      <c r="C270" s="246" t="s">
        <v>468</v>
      </c>
      <c r="D270" s="246" t="s">
        <v>396</v>
      </c>
      <c r="E270" s="247" t="s">
        <v>1270</v>
      </c>
      <c r="F270" s="248" t="s">
        <v>1271</v>
      </c>
      <c r="G270" s="249" t="s">
        <v>453</v>
      </c>
      <c r="H270" s="250">
        <v>3</v>
      </c>
      <c r="I270" s="251"/>
      <c r="J270" s="252">
        <f>ROUND(I270*H270,2)</f>
        <v>0</v>
      </c>
      <c r="K270" s="248" t="s">
        <v>186</v>
      </c>
      <c r="L270" s="253"/>
      <c r="M270" s="254" t="s">
        <v>1</v>
      </c>
      <c r="N270" s="255" t="s">
        <v>44</v>
      </c>
      <c r="O270" s="71"/>
      <c r="P270" s="194">
        <f>O270*H270</f>
        <v>0</v>
      </c>
      <c r="Q270" s="194">
        <v>8.8000000000000005E-3</v>
      </c>
      <c r="R270" s="194">
        <f>Q270*H270</f>
        <v>2.64E-2</v>
      </c>
      <c r="S270" s="194">
        <v>0</v>
      </c>
      <c r="T270" s="195">
        <f>S270*H270</f>
        <v>0</v>
      </c>
      <c r="U270" s="34"/>
      <c r="V270" s="34"/>
      <c r="W270" s="34"/>
      <c r="X270" s="34"/>
      <c r="Y270" s="34"/>
      <c r="Z270" s="34"/>
      <c r="AA270" s="34"/>
      <c r="AB270" s="34"/>
      <c r="AC270" s="34"/>
      <c r="AD270" s="34"/>
      <c r="AE270" s="34"/>
      <c r="AR270" s="196" t="s">
        <v>356</v>
      </c>
      <c r="AT270" s="196" t="s">
        <v>396</v>
      </c>
      <c r="AU270" s="196" t="s">
        <v>86</v>
      </c>
      <c r="AY270" s="17" t="s">
        <v>182</v>
      </c>
      <c r="BE270" s="197">
        <f>IF(N270="základní",J270,0)</f>
        <v>0</v>
      </c>
      <c r="BF270" s="197">
        <f>IF(N270="snížená",J270,0)</f>
        <v>0</v>
      </c>
      <c r="BG270" s="197">
        <f>IF(N270="zákl. přenesená",J270,0)</f>
        <v>0</v>
      </c>
      <c r="BH270" s="197">
        <f>IF(N270="sníž. přenesená",J270,0)</f>
        <v>0</v>
      </c>
      <c r="BI270" s="197">
        <f>IF(N270="nulová",J270,0)</f>
        <v>0</v>
      </c>
      <c r="BJ270" s="17" t="s">
        <v>86</v>
      </c>
      <c r="BK270" s="197">
        <f>ROUND(I270*H270,2)</f>
        <v>0</v>
      </c>
      <c r="BL270" s="17" t="s">
        <v>187</v>
      </c>
      <c r="BM270" s="196" t="s">
        <v>1272</v>
      </c>
    </row>
    <row r="271" spans="1:65" s="2" customFormat="1" ht="24.2" customHeight="1">
      <c r="A271" s="34"/>
      <c r="B271" s="35"/>
      <c r="C271" s="246" t="s">
        <v>473</v>
      </c>
      <c r="D271" s="246" t="s">
        <v>396</v>
      </c>
      <c r="E271" s="247" t="s">
        <v>1273</v>
      </c>
      <c r="F271" s="248" t="s">
        <v>1274</v>
      </c>
      <c r="G271" s="249" t="s">
        <v>453</v>
      </c>
      <c r="H271" s="250">
        <v>1</v>
      </c>
      <c r="I271" s="251"/>
      <c r="J271" s="252">
        <f>ROUND(I271*H271,2)</f>
        <v>0</v>
      </c>
      <c r="K271" s="248" t="s">
        <v>186</v>
      </c>
      <c r="L271" s="253"/>
      <c r="M271" s="254" t="s">
        <v>1</v>
      </c>
      <c r="N271" s="255" t="s">
        <v>44</v>
      </c>
      <c r="O271" s="71"/>
      <c r="P271" s="194">
        <f>O271*H271</f>
        <v>0</v>
      </c>
      <c r="Q271" s="194">
        <v>1.04E-2</v>
      </c>
      <c r="R271" s="194">
        <f>Q271*H271</f>
        <v>1.04E-2</v>
      </c>
      <c r="S271" s="194">
        <v>0</v>
      </c>
      <c r="T271" s="195">
        <f>S271*H271</f>
        <v>0</v>
      </c>
      <c r="U271" s="34"/>
      <c r="V271" s="34"/>
      <c r="W271" s="34"/>
      <c r="X271" s="34"/>
      <c r="Y271" s="34"/>
      <c r="Z271" s="34"/>
      <c r="AA271" s="34"/>
      <c r="AB271" s="34"/>
      <c r="AC271" s="34"/>
      <c r="AD271" s="34"/>
      <c r="AE271" s="34"/>
      <c r="AR271" s="196" t="s">
        <v>356</v>
      </c>
      <c r="AT271" s="196" t="s">
        <v>396</v>
      </c>
      <c r="AU271" s="196" t="s">
        <v>86</v>
      </c>
      <c r="AY271" s="17" t="s">
        <v>182</v>
      </c>
      <c r="BE271" s="197">
        <f>IF(N271="základní",J271,0)</f>
        <v>0</v>
      </c>
      <c r="BF271" s="197">
        <f>IF(N271="snížená",J271,0)</f>
        <v>0</v>
      </c>
      <c r="BG271" s="197">
        <f>IF(N271="zákl. přenesená",J271,0)</f>
        <v>0</v>
      </c>
      <c r="BH271" s="197">
        <f>IF(N271="sníž. přenesená",J271,0)</f>
        <v>0</v>
      </c>
      <c r="BI271" s="197">
        <f>IF(N271="nulová",J271,0)</f>
        <v>0</v>
      </c>
      <c r="BJ271" s="17" t="s">
        <v>86</v>
      </c>
      <c r="BK271" s="197">
        <f>ROUND(I271*H271,2)</f>
        <v>0</v>
      </c>
      <c r="BL271" s="17" t="s">
        <v>187</v>
      </c>
      <c r="BM271" s="196" t="s">
        <v>1275</v>
      </c>
    </row>
    <row r="272" spans="1:65" s="2" customFormat="1" ht="24.2" customHeight="1">
      <c r="A272" s="34"/>
      <c r="B272" s="35"/>
      <c r="C272" s="246" t="s">
        <v>483</v>
      </c>
      <c r="D272" s="246" t="s">
        <v>396</v>
      </c>
      <c r="E272" s="247" t="s">
        <v>1276</v>
      </c>
      <c r="F272" s="248" t="s">
        <v>1277</v>
      </c>
      <c r="G272" s="249" t="s">
        <v>453</v>
      </c>
      <c r="H272" s="250">
        <v>2</v>
      </c>
      <c r="I272" s="251"/>
      <c r="J272" s="252">
        <f>ROUND(I272*H272,2)</f>
        <v>0</v>
      </c>
      <c r="K272" s="248" t="s">
        <v>186</v>
      </c>
      <c r="L272" s="253"/>
      <c r="M272" s="254" t="s">
        <v>1</v>
      </c>
      <c r="N272" s="255" t="s">
        <v>44</v>
      </c>
      <c r="O272" s="71"/>
      <c r="P272" s="194">
        <f>O272*H272</f>
        <v>0</v>
      </c>
      <c r="Q272" s="194">
        <v>1.2200000000000001E-2</v>
      </c>
      <c r="R272" s="194">
        <f>Q272*H272</f>
        <v>2.4400000000000002E-2</v>
      </c>
      <c r="S272" s="194">
        <v>0</v>
      </c>
      <c r="T272" s="195">
        <f>S272*H272</f>
        <v>0</v>
      </c>
      <c r="U272" s="34"/>
      <c r="V272" s="34"/>
      <c r="W272" s="34"/>
      <c r="X272" s="34"/>
      <c r="Y272" s="34"/>
      <c r="Z272" s="34"/>
      <c r="AA272" s="34"/>
      <c r="AB272" s="34"/>
      <c r="AC272" s="34"/>
      <c r="AD272" s="34"/>
      <c r="AE272" s="34"/>
      <c r="AR272" s="196" t="s">
        <v>356</v>
      </c>
      <c r="AT272" s="196" t="s">
        <v>396</v>
      </c>
      <c r="AU272" s="196" t="s">
        <v>86</v>
      </c>
      <c r="AY272" s="17" t="s">
        <v>182</v>
      </c>
      <c r="BE272" s="197">
        <f>IF(N272="základní",J272,0)</f>
        <v>0</v>
      </c>
      <c r="BF272" s="197">
        <f>IF(N272="snížená",J272,0)</f>
        <v>0</v>
      </c>
      <c r="BG272" s="197">
        <f>IF(N272="zákl. přenesená",J272,0)</f>
        <v>0</v>
      </c>
      <c r="BH272" s="197">
        <f>IF(N272="sníž. přenesená",J272,0)</f>
        <v>0</v>
      </c>
      <c r="BI272" s="197">
        <f>IF(N272="nulová",J272,0)</f>
        <v>0</v>
      </c>
      <c r="BJ272" s="17" t="s">
        <v>86</v>
      </c>
      <c r="BK272" s="197">
        <f>ROUND(I272*H272,2)</f>
        <v>0</v>
      </c>
      <c r="BL272" s="17" t="s">
        <v>187</v>
      </c>
      <c r="BM272" s="196" t="s">
        <v>1278</v>
      </c>
    </row>
    <row r="273" spans="1:65" s="2" customFormat="1" ht="49.15" customHeight="1">
      <c r="A273" s="34"/>
      <c r="B273" s="35"/>
      <c r="C273" s="185" t="s">
        <v>491</v>
      </c>
      <c r="D273" s="185" t="s">
        <v>183</v>
      </c>
      <c r="E273" s="186" t="s">
        <v>1279</v>
      </c>
      <c r="F273" s="187" t="s">
        <v>1280</v>
      </c>
      <c r="G273" s="188" t="s">
        <v>453</v>
      </c>
      <c r="H273" s="189">
        <v>43</v>
      </c>
      <c r="I273" s="190"/>
      <c r="J273" s="191">
        <f>ROUND(I273*H273,2)</f>
        <v>0</v>
      </c>
      <c r="K273" s="187" t="s">
        <v>186</v>
      </c>
      <c r="L273" s="39"/>
      <c r="M273" s="192" t="s">
        <v>1</v>
      </c>
      <c r="N273" s="193" t="s">
        <v>44</v>
      </c>
      <c r="O273" s="71"/>
      <c r="P273" s="194">
        <f>O273*H273</f>
        <v>0</v>
      </c>
      <c r="Q273" s="194">
        <v>1E-4</v>
      </c>
      <c r="R273" s="194">
        <f>Q273*H273</f>
        <v>4.3E-3</v>
      </c>
      <c r="S273" s="194">
        <v>0</v>
      </c>
      <c r="T273" s="195">
        <f>S273*H273</f>
        <v>0</v>
      </c>
      <c r="U273" s="34"/>
      <c r="V273" s="34"/>
      <c r="W273" s="34"/>
      <c r="X273" s="34"/>
      <c r="Y273" s="34"/>
      <c r="Z273" s="34"/>
      <c r="AA273" s="34"/>
      <c r="AB273" s="34"/>
      <c r="AC273" s="34"/>
      <c r="AD273" s="34"/>
      <c r="AE273" s="34"/>
      <c r="AR273" s="196" t="s">
        <v>187</v>
      </c>
      <c r="AT273" s="196" t="s">
        <v>183</v>
      </c>
      <c r="AU273" s="196" t="s">
        <v>86</v>
      </c>
      <c r="AY273" s="17" t="s">
        <v>182</v>
      </c>
      <c r="BE273" s="197">
        <f>IF(N273="základní",J273,0)</f>
        <v>0</v>
      </c>
      <c r="BF273" s="197">
        <f>IF(N273="snížená",J273,0)</f>
        <v>0</v>
      </c>
      <c r="BG273" s="197">
        <f>IF(N273="zákl. přenesená",J273,0)</f>
        <v>0</v>
      </c>
      <c r="BH273" s="197">
        <f>IF(N273="sníž. přenesená",J273,0)</f>
        <v>0</v>
      </c>
      <c r="BI273" s="197">
        <f>IF(N273="nulová",J273,0)</f>
        <v>0</v>
      </c>
      <c r="BJ273" s="17" t="s">
        <v>86</v>
      </c>
      <c r="BK273" s="197">
        <f>ROUND(I273*H273,2)</f>
        <v>0</v>
      </c>
      <c r="BL273" s="17" t="s">
        <v>187</v>
      </c>
      <c r="BM273" s="196" t="s">
        <v>1281</v>
      </c>
    </row>
    <row r="274" spans="1:65" s="2" customFormat="1" ht="68.25">
      <c r="A274" s="34"/>
      <c r="B274" s="35"/>
      <c r="C274" s="36"/>
      <c r="D274" s="198" t="s">
        <v>189</v>
      </c>
      <c r="E274" s="36"/>
      <c r="F274" s="199" t="s">
        <v>1266</v>
      </c>
      <c r="G274" s="36"/>
      <c r="H274" s="36"/>
      <c r="I274" s="200"/>
      <c r="J274" s="36"/>
      <c r="K274" s="36"/>
      <c r="L274" s="39"/>
      <c r="M274" s="201"/>
      <c r="N274" s="202"/>
      <c r="O274" s="71"/>
      <c r="P274" s="71"/>
      <c r="Q274" s="71"/>
      <c r="R274" s="71"/>
      <c r="S274" s="71"/>
      <c r="T274" s="72"/>
      <c r="U274" s="34"/>
      <c r="V274" s="34"/>
      <c r="W274" s="34"/>
      <c r="X274" s="34"/>
      <c r="Y274" s="34"/>
      <c r="Z274" s="34"/>
      <c r="AA274" s="34"/>
      <c r="AB274" s="34"/>
      <c r="AC274" s="34"/>
      <c r="AD274" s="34"/>
      <c r="AE274" s="34"/>
      <c r="AT274" s="17" t="s">
        <v>189</v>
      </c>
      <c r="AU274" s="17" t="s">
        <v>86</v>
      </c>
    </row>
    <row r="275" spans="1:65" s="2" customFormat="1" ht="24.2" customHeight="1">
      <c r="A275" s="34"/>
      <c r="B275" s="35"/>
      <c r="C275" s="246" t="s">
        <v>496</v>
      </c>
      <c r="D275" s="246" t="s">
        <v>396</v>
      </c>
      <c r="E275" s="247" t="s">
        <v>1282</v>
      </c>
      <c r="F275" s="248" t="s">
        <v>1283</v>
      </c>
      <c r="G275" s="249" t="s">
        <v>453</v>
      </c>
      <c r="H275" s="250">
        <v>7</v>
      </c>
      <c r="I275" s="251"/>
      <c r="J275" s="252">
        <f t="shared" ref="J275:J284" si="0">ROUND(I275*H275,2)</f>
        <v>0</v>
      </c>
      <c r="K275" s="248" t="s">
        <v>186</v>
      </c>
      <c r="L275" s="253"/>
      <c r="M275" s="254" t="s">
        <v>1</v>
      </c>
      <c r="N275" s="255" t="s">
        <v>44</v>
      </c>
      <c r="O275" s="71"/>
      <c r="P275" s="194">
        <f t="shared" ref="P275:P284" si="1">O275*H275</f>
        <v>0</v>
      </c>
      <c r="Q275" s="194">
        <v>8.6999999999999994E-3</v>
      </c>
      <c r="R275" s="194">
        <f t="shared" ref="R275:R284" si="2">Q275*H275</f>
        <v>6.0899999999999996E-2</v>
      </c>
      <c r="S275" s="194">
        <v>0</v>
      </c>
      <c r="T275" s="195">
        <f t="shared" ref="T275:T284" si="3">S275*H275</f>
        <v>0</v>
      </c>
      <c r="U275" s="34"/>
      <c r="V275" s="34"/>
      <c r="W275" s="34"/>
      <c r="X275" s="34"/>
      <c r="Y275" s="34"/>
      <c r="Z275" s="34"/>
      <c r="AA275" s="34"/>
      <c r="AB275" s="34"/>
      <c r="AC275" s="34"/>
      <c r="AD275" s="34"/>
      <c r="AE275" s="34"/>
      <c r="AR275" s="196" t="s">
        <v>356</v>
      </c>
      <c r="AT275" s="196" t="s">
        <v>396</v>
      </c>
      <c r="AU275" s="196" t="s">
        <v>86</v>
      </c>
      <c r="AY275" s="17" t="s">
        <v>182</v>
      </c>
      <c r="BE275" s="197">
        <f t="shared" ref="BE275:BE284" si="4">IF(N275="základní",J275,0)</f>
        <v>0</v>
      </c>
      <c r="BF275" s="197">
        <f t="shared" ref="BF275:BF284" si="5">IF(N275="snížená",J275,0)</f>
        <v>0</v>
      </c>
      <c r="BG275" s="197">
        <f t="shared" ref="BG275:BG284" si="6">IF(N275="zákl. přenesená",J275,0)</f>
        <v>0</v>
      </c>
      <c r="BH275" s="197">
        <f t="shared" ref="BH275:BH284" si="7">IF(N275="sníž. přenesená",J275,0)</f>
        <v>0</v>
      </c>
      <c r="BI275" s="197">
        <f t="shared" ref="BI275:BI284" si="8">IF(N275="nulová",J275,0)</f>
        <v>0</v>
      </c>
      <c r="BJ275" s="17" t="s">
        <v>86</v>
      </c>
      <c r="BK275" s="197">
        <f t="shared" ref="BK275:BK284" si="9">ROUND(I275*H275,2)</f>
        <v>0</v>
      </c>
      <c r="BL275" s="17" t="s">
        <v>187</v>
      </c>
      <c r="BM275" s="196" t="s">
        <v>1284</v>
      </c>
    </row>
    <row r="276" spans="1:65" s="2" customFormat="1" ht="14.45" customHeight="1">
      <c r="A276" s="34"/>
      <c r="B276" s="35"/>
      <c r="C276" s="246" t="s">
        <v>501</v>
      </c>
      <c r="D276" s="246" t="s">
        <v>396</v>
      </c>
      <c r="E276" s="247" t="s">
        <v>1285</v>
      </c>
      <c r="F276" s="248" t="s">
        <v>1286</v>
      </c>
      <c r="G276" s="249" t="s">
        <v>453</v>
      </c>
      <c r="H276" s="250">
        <v>1</v>
      </c>
      <c r="I276" s="251"/>
      <c r="J276" s="252">
        <f t="shared" si="0"/>
        <v>0</v>
      </c>
      <c r="K276" s="248" t="s">
        <v>186</v>
      </c>
      <c r="L276" s="253"/>
      <c r="M276" s="254" t="s">
        <v>1</v>
      </c>
      <c r="N276" s="255" t="s">
        <v>44</v>
      </c>
      <c r="O276" s="71"/>
      <c r="P276" s="194">
        <f t="shared" si="1"/>
        <v>0</v>
      </c>
      <c r="Q276" s="194">
        <v>1.0699999999999999E-2</v>
      </c>
      <c r="R276" s="194">
        <f t="shared" si="2"/>
        <v>1.0699999999999999E-2</v>
      </c>
      <c r="S276" s="194">
        <v>0</v>
      </c>
      <c r="T276" s="195">
        <f t="shared" si="3"/>
        <v>0</v>
      </c>
      <c r="U276" s="34"/>
      <c r="V276" s="34"/>
      <c r="W276" s="34"/>
      <c r="X276" s="34"/>
      <c r="Y276" s="34"/>
      <c r="Z276" s="34"/>
      <c r="AA276" s="34"/>
      <c r="AB276" s="34"/>
      <c r="AC276" s="34"/>
      <c r="AD276" s="34"/>
      <c r="AE276" s="34"/>
      <c r="AR276" s="196" t="s">
        <v>356</v>
      </c>
      <c r="AT276" s="196" t="s">
        <v>396</v>
      </c>
      <c r="AU276" s="196" t="s">
        <v>86</v>
      </c>
      <c r="AY276" s="17" t="s">
        <v>182</v>
      </c>
      <c r="BE276" s="197">
        <f t="shared" si="4"/>
        <v>0</v>
      </c>
      <c r="BF276" s="197">
        <f t="shared" si="5"/>
        <v>0</v>
      </c>
      <c r="BG276" s="197">
        <f t="shared" si="6"/>
        <v>0</v>
      </c>
      <c r="BH276" s="197">
        <f t="shared" si="7"/>
        <v>0</v>
      </c>
      <c r="BI276" s="197">
        <f t="shared" si="8"/>
        <v>0</v>
      </c>
      <c r="BJ276" s="17" t="s">
        <v>86</v>
      </c>
      <c r="BK276" s="197">
        <f t="shared" si="9"/>
        <v>0</v>
      </c>
      <c r="BL276" s="17" t="s">
        <v>187</v>
      </c>
      <c r="BM276" s="196" t="s">
        <v>1287</v>
      </c>
    </row>
    <row r="277" spans="1:65" s="2" customFormat="1" ht="24.2" customHeight="1">
      <c r="A277" s="34"/>
      <c r="B277" s="35"/>
      <c r="C277" s="246" t="s">
        <v>506</v>
      </c>
      <c r="D277" s="246" t="s">
        <v>396</v>
      </c>
      <c r="E277" s="247" t="s">
        <v>1288</v>
      </c>
      <c r="F277" s="248" t="s">
        <v>1289</v>
      </c>
      <c r="G277" s="249" t="s">
        <v>453</v>
      </c>
      <c r="H277" s="250">
        <v>7</v>
      </c>
      <c r="I277" s="251"/>
      <c r="J277" s="252">
        <f t="shared" si="0"/>
        <v>0</v>
      </c>
      <c r="K277" s="248" t="s">
        <v>186</v>
      </c>
      <c r="L277" s="253"/>
      <c r="M277" s="254" t="s">
        <v>1</v>
      </c>
      <c r="N277" s="255" t="s">
        <v>44</v>
      </c>
      <c r="O277" s="71"/>
      <c r="P277" s="194">
        <f t="shared" si="1"/>
        <v>0</v>
      </c>
      <c r="Q277" s="194">
        <v>6.8999999999999999E-3</v>
      </c>
      <c r="R277" s="194">
        <f t="shared" si="2"/>
        <v>4.8299999999999996E-2</v>
      </c>
      <c r="S277" s="194">
        <v>0</v>
      </c>
      <c r="T277" s="195">
        <f t="shared" si="3"/>
        <v>0</v>
      </c>
      <c r="U277" s="34"/>
      <c r="V277" s="34"/>
      <c r="W277" s="34"/>
      <c r="X277" s="34"/>
      <c r="Y277" s="34"/>
      <c r="Z277" s="34"/>
      <c r="AA277" s="34"/>
      <c r="AB277" s="34"/>
      <c r="AC277" s="34"/>
      <c r="AD277" s="34"/>
      <c r="AE277" s="34"/>
      <c r="AR277" s="196" t="s">
        <v>356</v>
      </c>
      <c r="AT277" s="196" t="s">
        <v>396</v>
      </c>
      <c r="AU277" s="196" t="s">
        <v>86</v>
      </c>
      <c r="AY277" s="17" t="s">
        <v>182</v>
      </c>
      <c r="BE277" s="197">
        <f t="shared" si="4"/>
        <v>0</v>
      </c>
      <c r="BF277" s="197">
        <f t="shared" si="5"/>
        <v>0</v>
      </c>
      <c r="BG277" s="197">
        <f t="shared" si="6"/>
        <v>0</v>
      </c>
      <c r="BH277" s="197">
        <f t="shared" si="7"/>
        <v>0</v>
      </c>
      <c r="BI277" s="197">
        <f t="shared" si="8"/>
        <v>0</v>
      </c>
      <c r="BJ277" s="17" t="s">
        <v>86</v>
      </c>
      <c r="BK277" s="197">
        <f t="shared" si="9"/>
        <v>0</v>
      </c>
      <c r="BL277" s="17" t="s">
        <v>187</v>
      </c>
      <c r="BM277" s="196" t="s">
        <v>1290</v>
      </c>
    </row>
    <row r="278" spans="1:65" s="2" customFormat="1" ht="24.2" customHeight="1">
      <c r="A278" s="34"/>
      <c r="B278" s="35"/>
      <c r="C278" s="246" t="s">
        <v>511</v>
      </c>
      <c r="D278" s="246" t="s">
        <v>396</v>
      </c>
      <c r="E278" s="247" t="s">
        <v>1291</v>
      </c>
      <c r="F278" s="248" t="s">
        <v>1292</v>
      </c>
      <c r="G278" s="249" t="s">
        <v>453</v>
      </c>
      <c r="H278" s="250">
        <v>3</v>
      </c>
      <c r="I278" s="251"/>
      <c r="J278" s="252">
        <f t="shared" si="0"/>
        <v>0</v>
      </c>
      <c r="K278" s="248" t="s">
        <v>186</v>
      </c>
      <c r="L278" s="253"/>
      <c r="M278" s="254" t="s">
        <v>1</v>
      </c>
      <c r="N278" s="255" t="s">
        <v>44</v>
      </c>
      <c r="O278" s="71"/>
      <c r="P278" s="194">
        <f t="shared" si="1"/>
        <v>0</v>
      </c>
      <c r="Q278" s="194">
        <v>1.35E-2</v>
      </c>
      <c r="R278" s="194">
        <f t="shared" si="2"/>
        <v>4.0500000000000001E-2</v>
      </c>
      <c r="S278" s="194">
        <v>0</v>
      </c>
      <c r="T278" s="195">
        <f t="shared" si="3"/>
        <v>0</v>
      </c>
      <c r="U278" s="34"/>
      <c r="V278" s="34"/>
      <c r="W278" s="34"/>
      <c r="X278" s="34"/>
      <c r="Y278" s="34"/>
      <c r="Z278" s="34"/>
      <c r="AA278" s="34"/>
      <c r="AB278" s="34"/>
      <c r="AC278" s="34"/>
      <c r="AD278" s="34"/>
      <c r="AE278" s="34"/>
      <c r="AR278" s="196" t="s">
        <v>356</v>
      </c>
      <c r="AT278" s="196" t="s">
        <v>396</v>
      </c>
      <c r="AU278" s="196" t="s">
        <v>86</v>
      </c>
      <c r="AY278" s="17" t="s">
        <v>182</v>
      </c>
      <c r="BE278" s="197">
        <f t="shared" si="4"/>
        <v>0</v>
      </c>
      <c r="BF278" s="197">
        <f t="shared" si="5"/>
        <v>0</v>
      </c>
      <c r="BG278" s="197">
        <f t="shared" si="6"/>
        <v>0</v>
      </c>
      <c r="BH278" s="197">
        <f t="shared" si="7"/>
        <v>0</v>
      </c>
      <c r="BI278" s="197">
        <f t="shared" si="8"/>
        <v>0</v>
      </c>
      <c r="BJ278" s="17" t="s">
        <v>86</v>
      </c>
      <c r="BK278" s="197">
        <f t="shared" si="9"/>
        <v>0</v>
      </c>
      <c r="BL278" s="17" t="s">
        <v>187</v>
      </c>
      <c r="BM278" s="196" t="s">
        <v>1293</v>
      </c>
    </row>
    <row r="279" spans="1:65" s="2" customFormat="1" ht="24.2" customHeight="1">
      <c r="A279" s="34"/>
      <c r="B279" s="35"/>
      <c r="C279" s="246" t="s">
        <v>90</v>
      </c>
      <c r="D279" s="246" t="s">
        <v>396</v>
      </c>
      <c r="E279" s="247" t="s">
        <v>1294</v>
      </c>
      <c r="F279" s="248" t="s">
        <v>1295</v>
      </c>
      <c r="G279" s="249" t="s">
        <v>453</v>
      </c>
      <c r="H279" s="250">
        <v>2</v>
      </c>
      <c r="I279" s="251"/>
      <c r="J279" s="252">
        <f t="shared" si="0"/>
        <v>0</v>
      </c>
      <c r="K279" s="248" t="s">
        <v>186</v>
      </c>
      <c r="L279" s="253"/>
      <c r="M279" s="254" t="s">
        <v>1</v>
      </c>
      <c r="N279" s="255" t="s">
        <v>44</v>
      </c>
      <c r="O279" s="71"/>
      <c r="P279" s="194">
        <f t="shared" si="1"/>
        <v>0</v>
      </c>
      <c r="Q279" s="194">
        <v>8.0999999999999996E-3</v>
      </c>
      <c r="R279" s="194">
        <f t="shared" si="2"/>
        <v>1.6199999999999999E-2</v>
      </c>
      <c r="S279" s="194">
        <v>0</v>
      </c>
      <c r="T279" s="195">
        <f t="shared" si="3"/>
        <v>0</v>
      </c>
      <c r="U279" s="34"/>
      <c r="V279" s="34"/>
      <c r="W279" s="34"/>
      <c r="X279" s="34"/>
      <c r="Y279" s="34"/>
      <c r="Z279" s="34"/>
      <c r="AA279" s="34"/>
      <c r="AB279" s="34"/>
      <c r="AC279" s="34"/>
      <c r="AD279" s="34"/>
      <c r="AE279" s="34"/>
      <c r="AR279" s="196" t="s">
        <v>356</v>
      </c>
      <c r="AT279" s="196" t="s">
        <v>396</v>
      </c>
      <c r="AU279" s="196" t="s">
        <v>86</v>
      </c>
      <c r="AY279" s="17" t="s">
        <v>182</v>
      </c>
      <c r="BE279" s="197">
        <f t="shared" si="4"/>
        <v>0</v>
      </c>
      <c r="BF279" s="197">
        <f t="shared" si="5"/>
        <v>0</v>
      </c>
      <c r="BG279" s="197">
        <f t="shared" si="6"/>
        <v>0</v>
      </c>
      <c r="BH279" s="197">
        <f t="shared" si="7"/>
        <v>0</v>
      </c>
      <c r="BI279" s="197">
        <f t="shared" si="8"/>
        <v>0</v>
      </c>
      <c r="BJ279" s="17" t="s">
        <v>86</v>
      </c>
      <c r="BK279" s="197">
        <f t="shared" si="9"/>
        <v>0</v>
      </c>
      <c r="BL279" s="17" t="s">
        <v>187</v>
      </c>
      <c r="BM279" s="196" t="s">
        <v>1296</v>
      </c>
    </row>
    <row r="280" spans="1:65" s="2" customFormat="1" ht="24.2" customHeight="1">
      <c r="A280" s="34"/>
      <c r="B280" s="35"/>
      <c r="C280" s="246" t="s">
        <v>94</v>
      </c>
      <c r="D280" s="246" t="s">
        <v>396</v>
      </c>
      <c r="E280" s="247" t="s">
        <v>1297</v>
      </c>
      <c r="F280" s="248" t="s">
        <v>1298</v>
      </c>
      <c r="G280" s="249" t="s">
        <v>453</v>
      </c>
      <c r="H280" s="250">
        <v>4</v>
      </c>
      <c r="I280" s="251"/>
      <c r="J280" s="252">
        <f t="shared" si="0"/>
        <v>0</v>
      </c>
      <c r="K280" s="248" t="s">
        <v>1</v>
      </c>
      <c r="L280" s="253"/>
      <c r="M280" s="254" t="s">
        <v>1</v>
      </c>
      <c r="N280" s="255" t="s">
        <v>44</v>
      </c>
      <c r="O280" s="71"/>
      <c r="P280" s="194">
        <f t="shared" si="1"/>
        <v>0</v>
      </c>
      <c r="Q280" s="194">
        <v>1.5E-3</v>
      </c>
      <c r="R280" s="194">
        <f t="shared" si="2"/>
        <v>6.0000000000000001E-3</v>
      </c>
      <c r="S280" s="194">
        <v>0</v>
      </c>
      <c r="T280" s="195">
        <f t="shared" si="3"/>
        <v>0</v>
      </c>
      <c r="U280" s="34"/>
      <c r="V280" s="34"/>
      <c r="W280" s="34"/>
      <c r="X280" s="34"/>
      <c r="Y280" s="34"/>
      <c r="Z280" s="34"/>
      <c r="AA280" s="34"/>
      <c r="AB280" s="34"/>
      <c r="AC280" s="34"/>
      <c r="AD280" s="34"/>
      <c r="AE280" s="34"/>
      <c r="AR280" s="196" t="s">
        <v>356</v>
      </c>
      <c r="AT280" s="196" t="s">
        <v>396</v>
      </c>
      <c r="AU280" s="196" t="s">
        <v>86</v>
      </c>
      <c r="AY280" s="17" t="s">
        <v>182</v>
      </c>
      <c r="BE280" s="197">
        <f t="shared" si="4"/>
        <v>0</v>
      </c>
      <c r="BF280" s="197">
        <f t="shared" si="5"/>
        <v>0</v>
      </c>
      <c r="BG280" s="197">
        <f t="shared" si="6"/>
        <v>0</v>
      </c>
      <c r="BH280" s="197">
        <f t="shared" si="7"/>
        <v>0</v>
      </c>
      <c r="BI280" s="197">
        <f t="shared" si="8"/>
        <v>0</v>
      </c>
      <c r="BJ280" s="17" t="s">
        <v>86</v>
      </c>
      <c r="BK280" s="197">
        <f t="shared" si="9"/>
        <v>0</v>
      </c>
      <c r="BL280" s="17" t="s">
        <v>187</v>
      </c>
      <c r="BM280" s="196" t="s">
        <v>1299</v>
      </c>
    </row>
    <row r="281" spans="1:65" s="2" customFormat="1" ht="14.45" customHeight="1">
      <c r="A281" s="34"/>
      <c r="B281" s="35"/>
      <c r="C281" s="246" t="s">
        <v>97</v>
      </c>
      <c r="D281" s="246" t="s">
        <v>396</v>
      </c>
      <c r="E281" s="247" t="s">
        <v>1300</v>
      </c>
      <c r="F281" s="248" t="s">
        <v>1301</v>
      </c>
      <c r="G281" s="249" t="s">
        <v>550</v>
      </c>
      <c r="H281" s="250">
        <v>13</v>
      </c>
      <c r="I281" s="251"/>
      <c r="J281" s="252">
        <f t="shared" si="0"/>
        <v>0</v>
      </c>
      <c r="K281" s="248" t="s">
        <v>1</v>
      </c>
      <c r="L281" s="253"/>
      <c r="M281" s="254" t="s">
        <v>1</v>
      </c>
      <c r="N281" s="255" t="s">
        <v>44</v>
      </c>
      <c r="O281" s="71"/>
      <c r="P281" s="194">
        <f t="shared" si="1"/>
        <v>0</v>
      </c>
      <c r="Q281" s="194">
        <v>0</v>
      </c>
      <c r="R281" s="194">
        <f t="shared" si="2"/>
        <v>0</v>
      </c>
      <c r="S281" s="194">
        <v>0</v>
      </c>
      <c r="T281" s="195">
        <f t="shared" si="3"/>
        <v>0</v>
      </c>
      <c r="U281" s="34"/>
      <c r="V281" s="34"/>
      <c r="W281" s="34"/>
      <c r="X281" s="34"/>
      <c r="Y281" s="34"/>
      <c r="Z281" s="34"/>
      <c r="AA281" s="34"/>
      <c r="AB281" s="34"/>
      <c r="AC281" s="34"/>
      <c r="AD281" s="34"/>
      <c r="AE281" s="34"/>
      <c r="AR281" s="196" t="s">
        <v>356</v>
      </c>
      <c r="AT281" s="196" t="s">
        <v>396</v>
      </c>
      <c r="AU281" s="196" t="s">
        <v>86</v>
      </c>
      <c r="AY281" s="17" t="s">
        <v>182</v>
      </c>
      <c r="BE281" s="197">
        <f t="shared" si="4"/>
        <v>0</v>
      </c>
      <c r="BF281" s="197">
        <f t="shared" si="5"/>
        <v>0</v>
      </c>
      <c r="BG281" s="197">
        <f t="shared" si="6"/>
        <v>0</v>
      </c>
      <c r="BH281" s="197">
        <f t="shared" si="7"/>
        <v>0</v>
      </c>
      <c r="BI281" s="197">
        <f t="shared" si="8"/>
        <v>0</v>
      </c>
      <c r="BJ281" s="17" t="s">
        <v>86</v>
      </c>
      <c r="BK281" s="197">
        <f t="shared" si="9"/>
        <v>0</v>
      </c>
      <c r="BL281" s="17" t="s">
        <v>187</v>
      </c>
      <c r="BM281" s="196" t="s">
        <v>1302</v>
      </c>
    </row>
    <row r="282" spans="1:65" s="2" customFormat="1" ht="14.45" customHeight="1">
      <c r="A282" s="34"/>
      <c r="B282" s="35"/>
      <c r="C282" s="246" t="s">
        <v>100</v>
      </c>
      <c r="D282" s="246" t="s">
        <v>396</v>
      </c>
      <c r="E282" s="247" t="s">
        <v>1303</v>
      </c>
      <c r="F282" s="248" t="s">
        <v>1304</v>
      </c>
      <c r="G282" s="249" t="s">
        <v>550</v>
      </c>
      <c r="H282" s="250">
        <v>4</v>
      </c>
      <c r="I282" s="251"/>
      <c r="J282" s="252">
        <f t="shared" si="0"/>
        <v>0</v>
      </c>
      <c r="K282" s="248" t="s">
        <v>1</v>
      </c>
      <c r="L282" s="253"/>
      <c r="M282" s="254" t="s">
        <v>1</v>
      </c>
      <c r="N282" s="255" t="s">
        <v>44</v>
      </c>
      <c r="O282" s="71"/>
      <c r="P282" s="194">
        <f t="shared" si="1"/>
        <v>0</v>
      </c>
      <c r="Q282" s="194">
        <v>0</v>
      </c>
      <c r="R282" s="194">
        <f t="shared" si="2"/>
        <v>0</v>
      </c>
      <c r="S282" s="194">
        <v>0</v>
      </c>
      <c r="T282" s="195">
        <f t="shared" si="3"/>
        <v>0</v>
      </c>
      <c r="U282" s="34"/>
      <c r="V282" s="34"/>
      <c r="W282" s="34"/>
      <c r="X282" s="34"/>
      <c r="Y282" s="34"/>
      <c r="Z282" s="34"/>
      <c r="AA282" s="34"/>
      <c r="AB282" s="34"/>
      <c r="AC282" s="34"/>
      <c r="AD282" s="34"/>
      <c r="AE282" s="34"/>
      <c r="AR282" s="196" t="s">
        <v>356</v>
      </c>
      <c r="AT282" s="196" t="s">
        <v>396</v>
      </c>
      <c r="AU282" s="196" t="s">
        <v>86</v>
      </c>
      <c r="AY282" s="17" t="s">
        <v>182</v>
      </c>
      <c r="BE282" s="197">
        <f t="shared" si="4"/>
        <v>0</v>
      </c>
      <c r="BF282" s="197">
        <f t="shared" si="5"/>
        <v>0</v>
      </c>
      <c r="BG282" s="197">
        <f t="shared" si="6"/>
        <v>0</v>
      </c>
      <c r="BH282" s="197">
        <f t="shared" si="7"/>
        <v>0</v>
      </c>
      <c r="BI282" s="197">
        <f t="shared" si="8"/>
        <v>0</v>
      </c>
      <c r="BJ282" s="17" t="s">
        <v>86</v>
      </c>
      <c r="BK282" s="197">
        <f t="shared" si="9"/>
        <v>0</v>
      </c>
      <c r="BL282" s="17" t="s">
        <v>187</v>
      </c>
      <c r="BM282" s="196" t="s">
        <v>1305</v>
      </c>
    </row>
    <row r="283" spans="1:65" s="2" customFormat="1" ht="24.2" customHeight="1">
      <c r="A283" s="34"/>
      <c r="B283" s="35"/>
      <c r="C283" s="246" t="s">
        <v>527</v>
      </c>
      <c r="D283" s="246" t="s">
        <v>396</v>
      </c>
      <c r="E283" s="247" t="s">
        <v>1306</v>
      </c>
      <c r="F283" s="248" t="s">
        <v>1307</v>
      </c>
      <c r="G283" s="249" t="s">
        <v>550</v>
      </c>
      <c r="H283" s="250">
        <v>2</v>
      </c>
      <c r="I283" s="251"/>
      <c r="J283" s="252">
        <f t="shared" si="0"/>
        <v>0</v>
      </c>
      <c r="K283" s="248" t="s">
        <v>1</v>
      </c>
      <c r="L283" s="253"/>
      <c r="M283" s="254" t="s">
        <v>1</v>
      </c>
      <c r="N283" s="255" t="s">
        <v>44</v>
      </c>
      <c r="O283" s="71"/>
      <c r="P283" s="194">
        <f t="shared" si="1"/>
        <v>0</v>
      </c>
      <c r="Q283" s="194">
        <v>9.7999999999999997E-3</v>
      </c>
      <c r="R283" s="194">
        <f t="shared" si="2"/>
        <v>1.9599999999999999E-2</v>
      </c>
      <c r="S283" s="194">
        <v>0</v>
      </c>
      <c r="T283" s="195">
        <f t="shared" si="3"/>
        <v>0</v>
      </c>
      <c r="U283" s="34"/>
      <c r="V283" s="34"/>
      <c r="W283" s="34"/>
      <c r="X283" s="34"/>
      <c r="Y283" s="34"/>
      <c r="Z283" s="34"/>
      <c r="AA283" s="34"/>
      <c r="AB283" s="34"/>
      <c r="AC283" s="34"/>
      <c r="AD283" s="34"/>
      <c r="AE283" s="34"/>
      <c r="AR283" s="196" t="s">
        <v>356</v>
      </c>
      <c r="AT283" s="196" t="s">
        <v>396</v>
      </c>
      <c r="AU283" s="196" t="s">
        <v>86</v>
      </c>
      <c r="AY283" s="17" t="s">
        <v>182</v>
      </c>
      <c r="BE283" s="197">
        <f t="shared" si="4"/>
        <v>0</v>
      </c>
      <c r="BF283" s="197">
        <f t="shared" si="5"/>
        <v>0</v>
      </c>
      <c r="BG283" s="197">
        <f t="shared" si="6"/>
        <v>0</v>
      </c>
      <c r="BH283" s="197">
        <f t="shared" si="7"/>
        <v>0</v>
      </c>
      <c r="BI283" s="197">
        <f t="shared" si="8"/>
        <v>0</v>
      </c>
      <c r="BJ283" s="17" t="s">
        <v>86</v>
      </c>
      <c r="BK283" s="197">
        <f t="shared" si="9"/>
        <v>0</v>
      </c>
      <c r="BL283" s="17" t="s">
        <v>187</v>
      </c>
      <c r="BM283" s="196" t="s">
        <v>1308</v>
      </c>
    </row>
    <row r="284" spans="1:65" s="2" customFormat="1" ht="49.15" customHeight="1">
      <c r="A284" s="34"/>
      <c r="B284" s="35"/>
      <c r="C284" s="185" t="s">
        <v>531</v>
      </c>
      <c r="D284" s="185" t="s">
        <v>183</v>
      </c>
      <c r="E284" s="186" t="s">
        <v>1309</v>
      </c>
      <c r="F284" s="187" t="s">
        <v>1310</v>
      </c>
      <c r="G284" s="188" t="s">
        <v>453</v>
      </c>
      <c r="H284" s="189">
        <v>1</v>
      </c>
      <c r="I284" s="190"/>
      <c r="J284" s="191">
        <f t="shared" si="0"/>
        <v>0</v>
      </c>
      <c r="K284" s="187" t="s">
        <v>186</v>
      </c>
      <c r="L284" s="39"/>
      <c r="M284" s="192" t="s">
        <v>1</v>
      </c>
      <c r="N284" s="193" t="s">
        <v>44</v>
      </c>
      <c r="O284" s="71"/>
      <c r="P284" s="194">
        <f t="shared" si="1"/>
        <v>0</v>
      </c>
      <c r="Q284" s="194">
        <v>0</v>
      </c>
      <c r="R284" s="194">
        <f t="shared" si="2"/>
        <v>0</v>
      </c>
      <c r="S284" s="194">
        <v>0</v>
      </c>
      <c r="T284" s="195">
        <f t="shared" si="3"/>
        <v>0</v>
      </c>
      <c r="U284" s="34"/>
      <c r="V284" s="34"/>
      <c r="W284" s="34"/>
      <c r="X284" s="34"/>
      <c r="Y284" s="34"/>
      <c r="Z284" s="34"/>
      <c r="AA284" s="34"/>
      <c r="AB284" s="34"/>
      <c r="AC284" s="34"/>
      <c r="AD284" s="34"/>
      <c r="AE284" s="34"/>
      <c r="AR284" s="196" t="s">
        <v>187</v>
      </c>
      <c r="AT284" s="196" t="s">
        <v>183</v>
      </c>
      <c r="AU284" s="196" t="s">
        <v>86</v>
      </c>
      <c r="AY284" s="17" t="s">
        <v>182</v>
      </c>
      <c r="BE284" s="197">
        <f t="shared" si="4"/>
        <v>0</v>
      </c>
      <c r="BF284" s="197">
        <f t="shared" si="5"/>
        <v>0</v>
      </c>
      <c r="BG284" s="197">
        <f t="shared" si="6"/>
        <v>0</v>
      </c>
      <c r="BH284" s="197">
        <f t="shared" si="7"/>
        <v>0</v>
      </c>
      <c r="BI284" s="197">
        <f t="shared" si="8"/>
        <v>0</v>
      </c>
      <c r="BJ284" s="17" t="s">
        <v>86</v>
      </c>
      <c r="BK284" s="197">
        <f t="shared" si="9"/>
        <v>0</v>
      </c>
      <c r="BL284" s="17" t="s">
        <v>187</v>
      </c>
      <c r="BM284" s="196" t="s">
        <v>1311</v>
      </c>
    </row>
    <row r="285" spans="1:65" s="2" customFormat="1" ht="68.25">
      <c r="A285" s="34"/>
      <c r="B285" s="35"/>
      <c r="C285" s="36"/>
      <c r="D285" s="198" t="s">
        <v>189</v>
      </c>
      <c r="E285" s="36"/>
      <c r="F285" s="199" t="s">
        <v>1266</v>
      </c>
      <c r="G285" s="36"/>
      <c r="H285" s="36"/>
      <c r="I285" s="200"/>
      <c r="J285" s="36"/>
      <c r="K285" s="36"/>
      <c r="L285" s="39"/>
      <c r="M285" s="201"/>
      <c r="N285" s="202"/>
      <c r="O285" s="71"/>
      <c r="P285" s="71"/>
      <c r="Q285" s="71"/>
      <c r="R285" s="71"/>
      <c r="S285" s="71"/>
      <c r="T285" s="72"/>
      <c r="U285" s="34"/>
      <c r="V285" s="34"/>
      <c r="W285" s="34"/>
      <c r="X285" s="34"/>
      <c r="Y285" s="34"/>
      <c r="Z285" s="34"/>
      <c r="AA285" s="34"/>
      <c r="AB285" s="34"/>
      <c r="AC285" s="34"/>
      <c r="AD285" s="34"/>
      <c r="AE285" s="34"/>
      <c r="AT285" s="17" t="s">
        <v>189</v>
      </c>
      <c r="AU285" s="17" t="s">
        <v>86</v>
      </c>
    </row>
    <row r="286" spans="1:65" s="2" customFormat="1" ht="24.2" customHeight="1">
      <c r="A286" s="34"/>
      <c r="B286" s="35"/>
      <c r="C286" s="246" t="s">
        <v>535</v>
      </c>
      <c r="D286" s="246" t="s">
        <v>396</v>
      </c>
      <c r="E286" s="247" t="s">
        <v>1312</v>
      </c>
      <c r="F286" s="248" t="s">
        <v>1313</v>
      </c>
      <c r="G286" s="249" t="s">
        <v>453</v>
      </c>
      <c r="H286" s="250">
        <v>1</v>
      </c>
      <c r="I286" s="251"/>
      <c r="J286" s="252">
        <f>ROUND(I286*H286,2)</f>
        <v>0</v>
      </c>
      <c r="K286" s="248" t="s">
        <v>186</v>
      </c>
      <c r="L286" s="253"/>
      <c r="M286" s="254" t="s">
        <v>1</v>
      </c>
      <c r="N286" s="255" t="s">
        <v>44</v>
      </c>
      <c r="O286" s="71"/>
      <c r="P286" s="194">
        <f>O286*H286</f>
        <v>0</v>
      </c>
      <c r="Q286" s="194">
        <v>1.32E-2</v>
      </c>
      <c r="R286" s="194">
        <f>Q286*H286</f>
        <v>1.32E-2</v>
      </c>
      <c r="S286" s="194">
        <v>0</v>
      </c>
      <c r="T286" s="195">
        <f>S286*H286</f>
        <v>0</v>
      </c>
      <c r="U286" s="34"/>
      <c r="V286" s="34"/>
      <c r="W286" s="34"/>
      <c r="X286" s="34"/>
      <c r="Y286" s="34"/>
      <c r="Z286" s="34"/>
      <c r="AA286" s="34"/>
      <c r="AB286" s="34"/>
      <c r="AC286" s="34"/>
      <c r="AD286" s="34"/>
      <c r="AE286" s="34"/>
      <c r="AR286" s="196" t="s">
        <v>356</v>
      </c>
      <c r="AT286" s="196" t="s">
        <v>396</v>
      </c>
      <c r="AU286" s="196" t="s">
        <v>86</v>
      </c>
      <c r="AY286" s="17" t="s">
        <v>182</v>
      </c>
      <c r="BE286" s="197">
        <f>IF(N286="základní",J286,0)</f>
        <v>0</v>
      </c>
      <c r="BF286" s="197">
        <f>IF(N286="snížená",J286,0)</f>
        <v>0</v>
      </c>
      <c r="BG286" s="197">
        <f>IF(N286="zákl. přenesená",J286,0)</f>
        <v>0</v>
      </c>
      <c r="BH286" s="197">
        <f>IF(N286="sníž. přenesená",J286,0)</f>
        <v>0</v>
      </c>
      <c r="BI286" s="197">
        <f>IF(N286="nulová",J286,0)</f>
        <v>0</v>
      </c>
      <c r="BJ286" s="17" t="s">
        <v>86</v>
      </c>
      <c r="BK286" s="197">
        <f>ROUND(I286*H286,2)</f>
        <v>0</v>
      </c>
      <c r="BL286" s="17" t="s">
        <v>187</v>
      </c>
      <c r="BM286" s="196" t="s">
        <v>1314</v>
      </c>
    </row>
    <row r="287" spans="1:65" s="2" customFormat="1" ht="49.15" customHeight="1">
      <c r="A287" s="34"/>
      <c r="B287" s="35"/>
      <c r="C287" s="185" t="s">
        <v>539</v>
      </c>
      <c r="D287" s="185" t="s">
        <v>183</v>
      </c>
      <c r="E287" s="186" t="s">
        <v>1315</v>
      </c>
      <c r="F287" s="187" t="s">
        <v>1316</v>
      </c>
      <c r="G287" s="188" t="s">
        <v>453</v>
      </c>
      <c r="H287" s="189">
        <v>7</v>
      </c>
      <c r="I287" s="190"/>
      <c r="J287" s="191">
        <f>ROUND(I287*H287,2)</f>
        <v>0</v>
      </c>
      <c r="K287" s="187" t="s">
        <v>186</v>
      </c>
      <c r="L287" s="39"/>
      <c r="M287" s="192" t="s">
        <v>1</v>
      </c>
      <c r="N287" s="193" t="s">
        <v>44</v>
      </c>
      <c r="O287" s="71"/>
      <c r="P287" s="194">
        <f>O287*H287</f>
        <v>0</v>
      </c>
      <c r="Q287" s="194">
        <v>2.1000000000000001E-4</v>
      </c>
      <c r="R287" s="194">
        <f>Q287*H287</f>
        <v>1.47E-3</v>
      </c>
      <c r="S287" s="194">
        <v>0</v>
      </c>
      <c r="T287" s="195">
        <f>S287*H287</f>
        <v>0</v>
      </c>
      <c r="U287" s="34"/>
      <c r="V287" s="34"/>
      <c r="W287" s="34"/>
      <c r="X287" s="34"/>
      <c r="Y287" s="34"/>
      <c r="Z287" s="34"/>
      <c r="AA287" s="34"/>
      <c r="AB287" s="34"/>
      <c r="AC287" s="34"/>
      <c r="AD287" s="34"/>
      <c r="AE287" s="34"/>
      <c r="AR287" s="196" t="s">
        <v>187</v>
      </c>
      <c r="AT287" s="196" t="s">
        <v>183</v>
      </c>
      <c r="AU287" s="196" t="s">
        <v>86</v>
      </c>
      <c r="AY287" s="17" t="s">
        <v>182</v>
      </c>
      <c r="BE287" s="197">
        <f>IF(N287="základní",J287,0)</f>
        <v>0</v>
      </c>
      <c r="BF287" s="197">
        <f>IF(N287="snížená",J287,0)</f>
        <v>0</v>
      </c>
      <c r="BG287" s="197">
        <f>IF(N287="zákl. přenesená",J287,0)</f>
        <v>0</v>
      </c>
      <c r="BH287" s="197">
        <f>IF(N287="sníž. přenesená",J287,0)</f>
        <v>0</v>
      </c>
      <c r="BI287" s="197">
        <f>IF(N287="nulová",J287,0)</f>
        <v>0</v>
      </c>
      <c r="BJ287" s="17" t="s">
        <v>86</v>
      </c>
      <c r="BK287" s="197">
        <f>ROUND(I287*H287,2)</f>
        <v>0</v>
      </c>
      <c r="BL287" s="17" t="s">
        <v>187</v>
      </c>
      <c r="BM287" s="196" t="s">
        <v>1317</v>
      </c>
    </row>
    <row r="288" spans="1:65" s="2" customFormat="1" ht="68.25">
      <c r="A288" s="34"/>
      <c r="B288" s="35"/>
      <c r="C288" s="36"/>
      <c r="D288" s="198" t="s">
        <v>189</v>
      </c>
      <c r="E288" s="36"/>
      <c r="F288" s="199" t="s">
        <v>1266</v>
      </c>
      <c r="G288" s="36"/>
      <c r="H288" s="36"/>
      <c r="I288" s="200"/>
      <c r="J288" s="36"/>
      <c r="K288" s="36"/>
      <c r="L288" s="39"/>
      <c r="M288" s="201"/>
      <c r="N288" s="202"/>
      <c r="O288" s="71"/>
      <c r="P288" s="71"/>
      <c r="Q288" s="71"/>
      <c r="R288" s="71"/>
      <c r="S288" s="71"/>
      <c r="T288" s="72"/>
      <c r="U288" s="34"/>
      <c r="V288" s="34"/>
      <c r="W288" s="34"/>
      <c r="X288" s="34"/>
      <c r="Y288" s="34"/>
      <c r="Z288" s="34"/>
      <c r="AA288" s="34"/>
      <c r="AB288" s="34"/>
      <c r="AC288" s="34"/>
      <c r="AD288" s="34"/>
      <c r="AE288" s="34"/>
      <c r="AT288" s="17" t="s">
        <v>189</v>
      </c>
      <c r="AU288" s="17" t="s">
        <v>86</v>
      </c>
    </row>
    <row r="289" spans="1:65" s="2" customFormat="1" ht="24.2" customHeight="1">
      <c r="A289" s="34"/>
      <c r="B289" s="35"/>
      <c r="C289" s="246" t="s">
        <v>543</v>
      </c>
      <c r="D289" s="246" t="s">
        <v>396</v>
      </c>
      <c r="E289" s="247" t="s">
        <v>1318</v>
      </c>
      <c r="F289" s="248" t="s">
        <v>1319</v>
      </c>
      <c r="G289" s="249" t="s">
        <v>453</v>
      </c>
      <c r="H289" s="250">
        <v>4</v>
      </c>
      <c r="I289" s="251"/>
      <c r="J289" s="252">
        <f>ROUND(I289*H289,2)</f>
        <v>0</v>
      </c>
      <c r="K289" s="248" t="s">
        <v>186</v>
      </c>
      <c r="L289" s="253"/>
      <c r="M289" s="254" t="s">
        <v>1</v>
      </c>
      <c r="N289" s="255" t="s">
        <v>44</v>
      </c>
      <c r="O289" s="71"/>
      <c r="P289" s="194">
        <f>O289*H289</f>
        <v>0</v>
      </c>
      <c r="Q289" s="194">
        <v>1.46E-2</v>
      </c>
      <c r="R289" s="194">
        <f>Q289*H289</f>
        <v>5.8400000000000001E-2</v>
      </c>
      <c r="S289" s="194">
        <v>0</v>
      </c>
      <c r="T289" s="195">
        <f>S289*H289</f>
        <v>0</v>
      </c>
      <c r="U289" s="34"/>
      <c r="V289" s="34"/>
      <c r="W289" s="34"/>
      <c r="X289" s="34"/>
      <c r="Y289" s="34"/>
      <c r="Z289" s="34"/>
      <c r="AA289" s="34"/>
      <c r="AB289" s="34"/>
      <c r="AC289" s="34"/>
      <c r="AD289" s="34"/>
      <c r="AE289" s="34"/>
      <c r="AR289" s="196" t="s">
        <v>356</v>
      </c>
      <c r="AT289" s="196" t="s">
        <v>396</v>
      </c>
      <c r="AU289" s="196" t="s">
        <v>86</v>
      </c>
      <c r="AY289" s="17" t="s">
        <v>182</v>
      </c>
      <c r="BE289" s="197">
        <f>IF(N289="základní",J289,0)</f>
        <v>0</v>
      </c>
      <c r="BF289" s="197">
        <f>IF(N289="snížená",J289,0)</f>
        <v>0</v>
      </c>
      <c r="BG289" s="197">
        <f>IF(N289="zákl. přenesená",J289,0)</f>
        <v>0</v>
      </c>
      <c r="BH289" s="197">
        <f>IF(N289="sníž. přenesená",J289,0)</f>
        <v>0</v>
      </c>
      <c r="BI289" s="197">
        <f>IF(N289="nulová",J289,0)</f>
        <v>0</v>
      </c>
      <c r="BJ289" s="17" t="s">
        <v>86</v>
      </c>
      <c r="BK289" s="197">
        <f>ROUND(I289*H289,2)</f>
        <v>0</v>
      </c>
      <c r="BL289" s="17" t="s">
        <v>187</v>
      </c>
      <c r="BM289" s="196" t="s">
        <v>1320</v>
      </c>
    </row>
    <row r="290" spans="1:65" s="2" customFormat="1" ht="24.2" customHeight="1">
      <c r="A290" s="34"/>
      <c r="B290" s="35"/>
      <c r="C290" s="246" t="s">
        <v>547</v>
      </c>
      <c r="D290" s="246" t="s">
        <v>396</v>
      </c>
      <c r="E290" s="247" t="s">
        <v>1321</v>
      </c>
      <c r="F290" s="248" t="s">
        <v>1322</v>
      </c>
      <c r="G290" s="249" t="s">
        <v>453</v>
      </c>
      <c r="H290" s="250">
        <v>2</v>
      </c>
      <c r="I290" s="251"/>
      <c r="J290" s="252">
        <f>ROUND(I290*H290,2)</f>
        <v>0</v>
      </c>
      <c r="K290" s="248" t="s">
        <v>186</v>
      </c>
      <c r="L290" s="253"/>
      <c r="M290" s="254" t="s">
        <v>1</v>
      </c>
      <c r="N290" s="255" t="s">
        <v>44</v>
      </c>
      <c r="O290" s="71"/>
      <c r="P290" s="194">
        <f>O290*H290</f>
        <v>0</v>
      </c>
      <c r="Q290" s="194">
        <v>1.6400000000000001E-2</v>
      </c>
      <c r="R290" s="194">
        <f>Q290*H290</f>
        <v>3.2800000000000003E-2</v>
      </c>
      <c r="S290" s="194">
        <v>0</v>
      </c>
      <c r="T290" s="195">
        <f>S290*H290</f>
        <v>0</v>
      </c>
      <c r="U290" s="34"/>
      <c r="V290" s="34"/>
      <c r="W290" s="34"/>
      <c r="X290" s="34"/>
      <c r="Y290" s="34"/>
      <c r="Z290" s="34"/>
      <c r="AA290" s="34"/>
      <c r="AB290" s="34"/>
      <c r="AC290" s="34"/>
      <c r="AD290" s="34"/>
      <c r="AE290" s="34"/>
      <c r="AR290" s="196" t="s">
        <v>356</v>
      </c>
      <c r="AT290" s="196" t="s">
        <v>396</v>
      </c>
      <c r="AU290" s="196" t="s">
        <v>86</v>
      </c>
      <c r="AY290" s="17" t="s">
        <v>182</v>
      </c>
      <c r="BE290" s="197">
        <f>IF(N290="základní",J290,0)</f>
        <v>0</v>
      </c>
      <c r="BF290" s="197">
        <f>IF(N290="snížená",J290,0)</f>
        <v>0</v>
      </c>
      <c r="BG290" s="197">
        <f>IF(N290="zákl. přenesená",J290,0)</f>
        <v>0</v>
      </c>
      <c r="BH290" s="197">
        <f>IF(N290="sníž. přenesená",J290,0)</f>
        <v>0</v>
      </c>
      <c r="BI290" s="197">
        <f>IF(N290="nulová",J290,0)</f>
        <v>0</v>
      </c>
      <c r="BJ290" s="17" t="s">
        <v>86</v>
      </c>
      <c r="BK290" s="197">
        <f>ROUND(I290*H290,2)</f>
        <v>0</v>
      </c>
      <c r="BL290" s="17" t="s">
        <v>187</v>
      </c>
      <c r="BM290" s="196" t="s">
        <v>1323</v>
      </c>
    </row>
    <row r="291" spans="1:65" s="2" customFormat="1" ht="24.2" customHeight="1">
      <c r="A291" s="34"/>
      <c r="B291" s="35"/>
      <c r="C291" s="246" t="s">
        <v>106</v>
      </c>
      <c r="D291" s="246" t="s">
        <v>396</v>
      </c>
      <c r="E291" s="247" t="s">
        <v>1324</v>
      </c>
      <c r="F291" s="248" t="s">
        <v>1325</v>
      </c>
      <c r="G291" s="249" t="s">
        <v>453</v>
      </c>
      <c r="H291" s="250">
        <v>1</v>
      </c>
      <c r="I291" s="251"/>
      <c r="J291" s="252">
        <f>ROUND(I291*H291,2)</f>
        <v>0</v>
      </c>
      <c r="K291" s="248" t="s">
        <v>186</v>
      </c>
      <c r="L291" s="253"/>
      <c r="M291" s="254" t="s">
        <v>1</v>
      </c>
      <c r="N291" s="255" t="s">
        <v>44</v>
      </c>
      <c r="O291" s="71"/>
      <c r="P291" s="194">
        <f>O291*H291</f>
        <v>0</v>
      </c>
      <c r="Q291" s="194">
        <v>1.9699999999999999E-2</v>
      </c>
      <c r="R291" s="194">
        <f>Q291*H291</f>
        <v>1.9699999999999999E-2</v>
      </c>
      <c r="S291" s="194">
        <v>0</v>
      </c>
      <c r="T291" s="195">
        <f>S291*H291</f>
        <v>0</v>
      </c>
      <c r="U291" s="34"/>
      <c r="V291" s="34"/>
      <c r="W291" s="34"/>
      <c r="X291" s="34"/>
      <c r="Y291" s="34"/>
      <c r="Z291" s="34"/>
      <c r="AA291" s="34"/>
      <c r="AB291" s="34"/>
      <c r="AC291" s="34"/>
      <c r="AD291" s="34"/>
      <c r="AE291" s="34"/>
      <c r="AR291" s="196" t="s">
        <v>356</v>
      </c>
      <c r="AT291" s="196" t="s">
        <v>396</v>
      </c>
      <c r="AU291" s="196" t="s">
        <v>86</v>
      </c>
      <c r="AY291" s="17" t="s">
        <v>182</v>
      </c>
      <c r="BE291" s="197">
        <f>IF(N291="základní",J291,0)</f>
        <v>0</v>
      </c>
      <c r="BF291" s="197">
        <f>IF(N291="snížená",J291,0)</f>
        <v>0</v>
      </c>
      <c r="BG291" s="197">
        <f>IF(N291="zákl. přenesená",J291,0)</f>
        <v>0</v>
      </c>
      <c r="BH291" s="197">
        <f>IF(N291="sníž. přenesená",J291,0)</f>
        <v>0</v>
      </c>
      <c r="BI291" s="197">
        <f>IF(N291="nulová",J291,0)</f>
        <v>0</v>
      </c>
      <c r="BJ291" s="17" t="s">
        <v>86</v>
      </c>
      <c r="BK291" s="197">
        <f>ROUND(I291*H291,2)</f>
        <v>0</v>
      </c>
      <c r="BL291" s="17" t="s">
        <v>187</v>
      </c>
      <c r="BM291" s="196" t="s">
        <v>1326</v>
      </c>
    </row>
    <row r="292" spans="1:65" s="2" customFormat="1" ht="37.9" customHeight="1">
      <c r="A292" s="34"/>
      <c r="B292" s="35"/>
      <c r="C292" s="185" t="s">
        <v>109</v>
      </c>
      <c r="D292" s="185" t="s">
        <v>183</v>
      </c>
      <c r="E292" s="186" t="s">
        <v>1327</v>
      </c>
      <c r="F292" s="187" t="s">
        <v>1328</v>
      </c>
      <c r="G292" s="188" t="s">
        <v>453</v>
      </c>
      <c r="H292" s="189">
        <v>2</v>
      </c>
      <c r="I292" s="190"/>
      <c r="J292" s="191">
        <f>ROUND(I292*H292,2)</f>
        <v>0</v>
      </c>
      <c r="K292" s="187" t="s">
        <v>186</v>
      </c>
      <c r="L292" s="39"/>
      <c r="M292" s="192" t="s">
        <v>1</v>
      </c>
      <c r="N292" s="193" t="s">
        <v>44</v>
      </c>
      <c r="O292" s="71"/>
      <c r="P292" s="194">
        <f>O292*H292</f>
        <v>0</v>
      </c>
      <c r="Q292" s="194">
        <v>6.5700000000000003E-3</v>
      </c>
      <c r="R292" s="194">
        <f>Q292*H292</f>
        <v>1.3140000000000001E-2</v>
      </c>
      <c r="S292" s="194">
        <v>0</v>
      </c>
      <c r="T292" s="195">
        <f>S292*H292</f>
        <v>0</v>
      </c>
      <c r="U292" s="34"/>
      <c r="V292" s="34"/>
      <c r="W292" s="34"/>
      <c r="X292" s="34"/>
      <c r="Y292" s="34"/>
      <c r="Z292" s="34"/>
      <c r="AA292" s="34"/>
      <c r="AB292" s="34"/>
      <c r="AC292" s="34"/>
      <c r="AD292" s="34"/>
      <c r="AE292" s="34"/>
      <c r="AR292" s="196" t="s">
        <v>187</v>
      </c>
      <c r="AT292" s="196" t="s">
        <v>183</v>
      </c>
      <c r="AU292" s="196" t="s">
        <v>86</v>
      </c>
      <c r="AY292" s="17" t="s">
        <v>182</v>
      </c>
      <c r="BE292" s="197">
        <f>IF(N292="základní",J292,0)</f>
        <v>0</v>
      </c>
      <c r="BF292" s="197">
        <f>IF(N292="snížená",J292,0)</f>
        <v>0</v>
      </c>
      <c r="BG292" s="197">
        <f>IF(N292="zákl. přenesená",J292,0)</f>
        <v>0</v>
      </c>
      <c r="BH292" s="197">
        <f>IF(N292="sníž. přenesená",J292,0)</f>
        <v>0</v>
      </c>
      <c r="BI292" s="197">
        <f>IF(N292="nulová",J292,0)</f>
        <v>0</v>
      </c>
      <c r="BJ292" s="17" t="s">
        <v>86</v>
      </c>
      <c r="BK292" s="197">
        <f>ROUND(I292*H292,2)</f>
        <v>0</v>
      </c>
      <c r="BL292" s="17" t="s">
        <v>187</v>
      </c>
      <c r="BM292" s="196" t="s">
        <v>1329</v>
      </c>
    </row>
    <row r="293" spans="1:65" s="2" customFormat="1" ht="68.25">
      <c r="A293" s="34"/>
      <c r="B293" s="35"/>
      <c r="C293" s="36"/>
      <c r="D293" s="198" t="s">
        <v>189</v>
      </c>
      <c r="E293" s="36"/>
      <c r="F293" s="199" t="s">
        <v>1266</v>
      </c>
      <c r="G293" s="36"/>
      <c r="H293" s="36"/>
      <c r="I293" s="200"/>
      <c r="J293" s="36"/>
      <c r="K293" s="36"/>
      <c r="L293" s="39"/>
      <c r="M293" s="201"/>
      <c r="N293" s="202"/>
      <c r="O293" s="71"/>
      <c r="P293" s="71"/>
      <c r="Q293" s="71"/>
      <c r="R293" s="71"/>
      <c r="S293" s="71"/>
      <c r="T293" s="72"/>
      <c r="U293" s="34"/>
      <c r="V293" s="34"/>
      <c r="W293" s="34"/>
      <c r="X293" s="34"/>
      <c r="Y293" s="34"/>
      <c r="Z293" s="34"/>
      <c r="AA293" s="34"/>
      <c r="AB293" s="34"/>
      <c r="AC293" s="34"/>
      <c r="AD293" s="34"/>
      <c r="AE293" s="34"/>
      <c r="AT293" s="17" t="s">
        <v>189</v>
      </c>
      <c r="AU293" s="17" t="s">
        <v>86</v>
      </c>
    </row>
    <row r="294" spans="1:65" s="2" customFormat="1" ht="24.2" customHeight="1">
      <c r="A294" s="34"/>
      <c r="B294" s="35"/>
      <c r="C294" s="246" t="s">
        <v>560</v>
      </c>
      <c r="D294" s="246" t="s">
        <v>396</v>
      </c>
      <c r="E294" s="247" t="s">
        <v>1330</v>
      </c>
      <c r="F294" s="248" t="s">
        <v>1331</v>
      </c>
      <c r="G294" s="249" t="s">
        <v>453</v>
      </c>
      <c r="H294" s="250">
        <v>1</v>
      </c>
      <c r="I294" s="251"/>
      <c r="J294" s="252">
        <f>ROUND(I294*H294,2)</f>
        <v>0</v>
      </c>
      <c r="K294" s="248" t="s">
        <v>186</v>
      </c>
      <c r="L294" s="253"/>
      <c r="M294" s="254" t="s">
        <v>1</v>
      </c>
      <c r="N294" s="255" t="s">
        <v>44</v>
      </c>
      <c r="O294" s="71"/>
      <c r="P294" s="194">
        <f>O294*H294</f>
        <v>0</v>
      </c>
      <c r="Q294" s="194">
        <v>4.3400000000000001E-2</v>
      </c>
      <c r="R294" s="194">
        <f>Q294*H294</f>
        <v>4.3400000000000001E-2</v>
      </c>
      <c r="S294" s="194">
        <v>0</v>
      </c>
      <c r="T294" s="195">
        <f>S294*H294</f>
        <v>0</v>
      </c>
      <c r="U294" s="34"/>
      <c r="V294" s="34"/>
      <c r="W294" s="34"/>
      <c r="X294" s="34"/>
      <c r="Y294" s="34"/>
      <c r="Z294" s="34"/>
      <c r="AA294" s="34"/>
      <c r="AB294" s="34"/>
      <c r="AC294" s="34"/>
      <c r="AD294" s="34"/>
      <c r="AE294" s="34"/>
      <c r="AR294" s="196" t="s">
        <v>356</v>
      </c>
      <c r="AT294" s="196" t="s">
        <v>396</v>
      </c>
      <c r="AU294" s="196" t="s">
        <v>86</v>
      </c>
      <c r="AY294" s="17" t="s">
        <v>182</v>
      </c>
      <c r="BE294" s="197">
        <f>IF(N294="základní",J294,0)</f>
        <v>0</v>
      </c>
      <c r="BF294" s="197">
        <f>IF(N294="snížená",J294,0)</f>
        <v>0</v>
      </c>
      <c r="BG294" s="197">
        <f>IF(N294="zákl. přenesená",J294,0)</f>
        <v>0</v>
      </c>
      <c r="BH294" s="197">
        <f>IF(N294="sníž. přenesená",J294,0)</f>
        <v>0</v>
      </c>
      <c r="BI294" s="197">
        <f>IF(N294="nulová",J294,0)</f>
        <v>0</v>
      </c>
      <c r="BJ294" s="17" t="s">
        <v>86</v>
      </c>
      <c r="BK294" s="197">
        <f>ROUND(I294*H294,2)</f>
        <v>0</v>
      </c>
      <c r="BL294" s="17" t="s">
        <v>187</v>
      </c>
      <c r="BM294" s="196" t="s">
        <v>1332</v>
      </c>
    </row>
    <row r="295" spans="1:65" s="2" customFormat="1" ht="24.2" customHeight="1">
      <c r="A295" s="34"/>
      <c r="B295" s="35"/>
      <c r="C295" s="246" t="s">
        <v>567</v>
      </c>
      <c r="D295" s="246" t="s">
        <v>396</v>
      </c>
      <c r="E295" s="247" t="s">
        <v>1333</v>
      </c>
      <c r="F295" s="248" t="s">
        <v>1334</v>
      </c>
      <c r="G295" s="249" t="s">
        <v>550</v>
      </c>
      <c r="H295" s="250">
        <v>1</v>
      </c>
      <c r="I295" s="251"/>
      <c r="J295" s="252">
        <f>ROUND(I295*H295,2)</f>
        <v>0</v>
      </c>
      <c r="K295" s="248" t="s">
        <v>1</v>
      </c>
      <c r="L295" s="253"/>
      <c r="M295" s="254" t="s">
        <v>1</v>
      </c>
      <c r="N295" s="255" t="s">
        <v>44</v>
      </c>
      <c r="O295" s="71"/>
      <c r="P295" s="194">
        <f>O295*H295</f>
        <v>0</v>
      </c>
      <c r="Q295" s="194">
        <v>3.1800000000000002E-2</v>
      </c>
      <c r="R295" s="194">
        <f>Q295*H295</f>
        <v>3.1800000000000002E-2</v>
      </c>
      <c r="S295" s="194">
        <v>0</v>
      </c>
      <c r="T295" s="195">
        <f>S295*H295</f>
        <v>0</v>
      </c>
      <c r="U295" s="34"/>
      <c r="V295" s="34"/>
      <c r="W295" s="34"/>
      <c r="X295" s="34"/>
      <c r="Y295" s="34"/>
      <c r="Z295" s="34"/>
      <c r="AA295" s="34"/>
      <c r="AB295" s="34"/>
      <c r="AC295" s="34"/>
      <c r="AD295" s="34"/>
      <c r="AE295" s="34"/>
      <c r="AR295" s="196" t="s">
        <v>356</v>
      </c>
      <c r="AT295" s="196" t="s">
        <v>396</v>
      </c>
      <c r="AU295" s="196" t="s">
        <v>86</v>
      </c>
      <c r="AY295" s="17" t="s">
        <v>182</v>
      </c>
      <c r="BE295" s="197">
        <f>IF(N295="základní",J295,0)</f>
        <v>0</v>
      </c>
      <c r="BF295" s="197">
        <f>IF(N295="snížená",J295,0)</f>
        <v>0</v>
      </c>
      <c r="BG295" s="197">
        <f>IF(N295="zákl. přenesená",J295,0)</f>
        <v>0</v>
      </c>
      <c r="BH295" s="197">
        <f>IF(N295="sníž. přenesená",J295,0)</f>
        <v>0</v>
      </c>
      <c r="BI295" s="197">
        <f>IF(N295="nulová",J295,0)</f>
        <v>0</v>
      </c>
      <c r="BJ295" s="17" t="s">
        <v>86</v>
      </c>
      <c r="BK295" s="197">
        <f>ROUND(I295*H295,2)</f>
        <v>0</v>
      </c>
      <c r="BL295" s="17" t="s">
        <v>187</v>
      </c>
      <c r="BM295" s="196" t="s">
        <v>1335</v>
      </c>
    </row>
    <row r="296" spans="1:65" s="2" customFormat="1" ht="37.9" customHeight="1">
      <c r="A296" s="34"/>
      <c r="B296" s="35"/>
      <c r="C296" s="185" t="s">
        <v>984</v>
      </c>
      <c r="D296" s="185" t="s">
        <v>183</v>
      </c>
      <c r="E296" s="186" t="s">
        <v>1336</v>
      </c>
      <c r="F296" s="187" t="s">
        <v>1337</v>
      </c>
      <c r="G296" s="188" t="s">
        <v>423</v>
      </c>
      <c r="H296" s="189">
        <v>48</v>
      </c>
      <c r="I296" s="190"/>
      <c r="J296" s="191">
        <f>ROUND(I296*H296,2)</f>
        <v>0</v>
      </c>
      <c r="K296" s="187" t="s">
        <v>186</v>
      </c>
      <c r="L296" s="39"/>
      <c r="M296" s="192" t="s">
        <v>1</v>
      </c>
      <c r="N296" s="193" t="s">
        <v>44</v>
      </c>
      <c r="O296" s="71"/>
      <c r="P296" s="194">
        <f>O296*H296</f>
        <v>0</v>
      </c>
      <c r="Q296" s="194">
        <v>0</v>
      </c>
      <c r="R296" s="194">
        <f>Q296*H296</f>
        <v>0</v>
      </c>
      <c r="S296" s="194">
        <v>0</v>
      </c>
      <c r="T296" s="195">
        <f>S296*H296</f>
        <v>0</v>
      </c>
      <c r="U296" s="34"/>
      <c r="V296" s="34"/>
      <c r="W296" s="34"/>
      <c r="X296" s="34"/>
      <c r="Y296" s="34"/>
      <c r="Z296" s="34"/>
      <c r="AA296" s="34"/>
      <c r="AB296" s="34"/>
      <c r="AC296" s="34"/>
      <c r="AD296" s="34"/>
      <c r="AE296" s="34"/>
      <c r="AR296" s="196" t="s">
        <v>187</v>
      </c>
      <c r="AT296" s="196" t="s">
        <v>183</v>
      </c>
      <c r="AU296" s="196" t="s">
        <v>86</v>
      </c>
      <c r="AY296" s="17" t="s">
        <v>182</v>
      </c>
      <c r="BE296" s="197">
        <f>IF(N296="základní",J296,0)</f>
        <v>0</v>
      </c>
      <c r="BF296" s="197">
        <f>IF(N296="snížená",J296,0)</f>
        <v>0</v>
      </c>
      <c r="BG296" s="197">
        <f>IF(N296="zákl. přenesená",J296,0)</f>
        <v>0</v>
      </c>
      <c r="BH296" s="197">
        <f>IF(N296="sníž. přenesená",J296,0)</f>
        <v>0</v>
      </c>
      <c r="BI296" s="197">
        <f>IF(N296="nulová",J296,0)</f>
        <v>0</v>
      </c>
      <c r="BJ296" s="17" t="s">
        <v>86</v>
      </c>
      <c r="BK296" s="197">
        <f>ROUND(I296*H296,2)</f>
        <v>0</v>
      </c>
      <c r="BL296" s="17" t="s">
        <v>187</v>
      </c>
      <c r="BM296" s="196" t="s">
        <v>1338</v>
      </c>
    </row>
    <row r="297" spans="1:65" s="2" customFormat="1" ht="68.25">
      <c r="A297" s="34"/>
      <c r="B297" s="35"/>
      <c r="C297" s="36"/>
      <c r="D297" s="198" t="s">
        <v>189</v>
      </c>
      <c r="E297" s="36"/>
      <c r="F297" s="199" t="s">
        <v>1339</v>
      </c>
      <c r="G297" s="36"/>
      <c r="H297" s="36"/>
      <c r="I297" s="200"/>
      <c r="J297" s="36"/>
      <c r="K297" s="36"/>
      <c r="L297" s="39"/>
      <c r="M297" s="201"/>
      <c r="N297" s="202"/>
      <c r="O297" s="71"/>
      <c r="P297" s="71"/>
      <c r="Q297" s="71"/>
      <c r="R297" s="71"/>
      <c r="S297" s="71"/>
      <c r="T297" s="72"/>
      <c r="U297" s="34"/>
      <c r="V297" s="34"/>
      <c r="W297" s="34"/>
      <c r="X297" s="34"/>
      <c r="Y297" s="34"/>
      <c r="Z297" s="34"/>
      <c r="AA297" s="34"/>
      <c r="AB297" s="34"/>
      <c r="AC297" s="34"/>
      <c r="AD297" s="34"/>
      <c r="AE297" s="34"/>
      <c r="AT297" s="17" t="s">
        <v>189</v>
      </c>
      <c r="AU297" s="17" t="s">
        <v>86</v>
      </c>
    </row>
    <row r="298" spans="1:65" s="2" customFormat="1" ht="24.2" customHeight="1">
      <c r="A298" s="34"/>
      <c r="B298" s="35"/>
      <c r="C298" s="246" t="s">
        <v>989</v>
      </c>
      <c r="D298" s="246" t="s">
        <v>396</v>
      </c>
      <c r="E298" s="247" t="s">
        <v>1340</v>
      </c>
      <c r="F298" s="248" t="s">
        <v>1341</v>
      </c>
      <c r="G298" s="249" t="s">
        <v>423</v>
      </c>
      <c r="H298" s="250">
        <v>48.72</v>
      </c>
      <c r="I298" s="251"/>
      <c r="J298" s="252">
        <f>ROUND(I298*H298,2)</f>
        <v>0</v>
      </c>
      <c r="K298" s="248" t="s">
        <v>186</v>
      </c>
      <c r="L298" s="253"/>
      <c r="M298" s="254" t="s">
        <v>1</v>
      </c>
      <c r="N298" s="255" t="s">
        <v>44</v>
      </c>
      <c r="O298" s="71"/>
      <c r="P298" s="194">
        <f>O298*H298</f>
        <v>0</v>
      </c>
      <c r="Q298" s="194">
        <v>1.06E-3</v>
      </c>
      <c r="R298" s="194">
        <f>Q298*H298</f>
        <v>5.16432E-2</v>
      </c>
      <c r="S298" s="194">
        <v>0</v>
      </c>
      <c r="T298" s="195">
        <f>S298*H298</f>
        <v>0</v>
      </c>
      <c r="U298" s="34"/>
      <c r="V298" s="34"/>
      <c r="W298" s="34"/>
      <c r="X298" s="34"/>
      <c r="Y298" s="34"/>
      <c r="Z298" s="34"/>
      <c r="AA298" s="34"/>
      <c r="AB298" s="34"/>
      <c r="AC298" s="34"/>
      <c r="AD298" s="34"/>
      <c r="AE298" s="34"/>
      <c r="AR298" s="196" t="s">
        <v>356</v>
      </c>
      <c r="AT298" s="196" t="s">
        <v>396</v>
      </c>
      <c r="AU298" s="196" t="s">
        <v>86</v>
      </c>
      <c r="AY298" s="17" t="s">
        <v>182</v>
      </c>
      <c r="BE298" s="197">
        <f>IF(N298="základní",J298,0)</f>
        <v>0</v>
      </c>
      <c r="BF298" s="197">
        <f>IF(N298="snížená",J298,0)</f>
        <v>0</v>
      </c>
      <c r="BG298" s="197">
        <f>IF(N298="zákl. přenesená",J298,0)</f>
        <v>0</v>
      </c>
      <c r="BH298" s="197">
        <f>IF(N298="sníž. přenesená",J298,0)</f>
        <v>0</v>
      </c>
      <c r="BI298" s="197">
        <f>IF(N298="nulová",J298,0)</f>
        <v>0</v>
      </c>
      <c r="BJ298" s="17" t="s">
        <v>86</v>
      </c>
      <c r="BK298" s="197">
        <f>ROUND(I298*H298,2)</f>
        <v>0</v>
      </c>
      <c r="BL298" s="17" t="s">
        <v>187</v>
      </c>
      <c r="BM298" s="196" t="s">
        <v>1342</v>
      </c>
    </row>
    <row r="299" spans="1:65" s="13" customFormat="1" ht="11.25">
      <c r="B299" s="213"/>
      <c r="C299" s="214"/>
      <c r="D299" s="198" t="s">
        <v>191</v>
      </c>
      <c r="E299" s="214"/>
      <c r="F299" s="216" t="s">
        <v>1343</v>
      </c>
      <c r="G299" s="214"/>
      <c r="H299" s="217">
        <v>48.72</v>
      </c>
      <c r="I299" s="218"/>
      <c r="J299" s="214"/>
      <c r="K299" s="214"/>
      <c r="L299" s="219"/>
      <c r="M299" s="220"/>
      <c r="N299" s="221"/>
      <c r="O299" s="221"/>
      <c r="P299" s="221"/>
      <c r="Q299" s="221"/>
      <c r="R299" s="221"/>
      <c r="S299" s="221"/>
      <c r="T299" s="222"/>
      <c r="AT299" s="223" t="s">
        <v>191</v>
      </c>
      <c r="AU299" s="223" t="s">
        <v>86</v>
      </c>
      <c r="AV299" s="13" t="s">
        <v>88</v>
      </c>
      <c r="AW299" s="13" t="s">
        <v>4</v>
      </c>
      <c r="AX299" s="13" t="s">
        <v>86</v>
      </c>
      <c r="AY299" s="223" t="s">
        <v>182</v>
      </c>
    </row>
    <row r="300" spans="1:65" s="2" customFormat="1" ht="37.9" customHeight="1">
      <c r="A300" s="34"/>
      <c r="B300" s="35"/>
      <c r="C300" s="185" t="s">
        <v>991</v>
      </c>
      <c r="D300" s="185" t="s">
        <v>183</v>
      </c>
      <c r="E300" s="186" t="s">
        <v>1344</v>
      </c>
      <c r="F300" s="187" t="s">
        <v>1345</v>
      </c>
      <c r="G300" s="188" t="s">
        <v>453</v>
      </c>
      <c r="H300" s="189">
        <v>4</v>
      </c>
      <c r="I300" s="190"/>
      <c r="J300" s="191">
        <f>ROUND(I300*H300,2)</f>
        <v>0</v>
      </c>
      <c r="K300" s="187" t="s">
        <v>186</v>
      </c>
      <c r="L300" s="39"/>
      <c r="M300" s="192" t="s">
        <v>1</v>
      </c>
      <c r="N300" s="193" t="s">
        <v>44</v>
      </c>
      <c r="O300" s="71"/>
      <c r="P300" s="194">
        <f>O300*H300</f>
        <v>0</v>
      </c>
      <c r="Q300" s="194">
        <v>0</v>
      </c>
      <c r="R300" s="194">
        <f>Q300*H300</f>
        <v>0</v>
      </c>
      <c r="S300" s="194">
        <v>0</v>
      </c>
      <c r="T300" s="195">
        <f>S300*H300</f>
        <v>0</v>
      </c>
      <c r="U300" s="34"/>
      <c r="V300" s="34"/>
      <c r="W300" s="34"/>
      <c r="X300" s="34"/>
      <c r="Y300" s="34"/>
      <c r="Z300" s="34"/>
      <c r="AA300" s="34"/>
      <c r="AB300" s="34"/>
      <c r="AC300" s="34"/>
      <c r="AD300" s="34"/>
      <c r="AE300" s="34"/>
      <c r="AR300" s="196" t="s">
        <v>187</v>
      </c>
      <c r="AT300" s="196" t="s">
        <v>183</v>
      </c>
      <c r="AU300" s="196" t="s">
        <v>86</v>
      </c>
      <c r="AY300" s="17" t="s">
        <v>182</v>
      </c>
      <c r="BE300" s="197">
        <f>IF(N300="základní",J300,0)</f>
        <v>0</v>
      </c>
      <c r="BF300" s="197">
        <f>IF(N300="snížená",J300,0)</f>
        <v>0</v>
      </c>
      <c r="BG300" s="197">
        <f>IF(N300="zákl. přenesená",J300,0)</f>
        <v>0</v>
      </c>
      <c r="BH300" s="197">
        <f>IF(N300="sníž. přenesená",J300,0)</f>
        <v>0</v>
      </c>
      <c r="BI300" s="197">
        <f>IF(N300="nulová",J300,0)</f>
        <v>0</v>
      </c>
      <c r="BJ300" s="17" t="s">
        <v>86</v>
      </c>
      <c r="BK300" s="197">
        <f>ROUND(I300*H300,2)</f>
        <v>0</v>
      </c>
      <c r="BL300" s="17" t="s">
        <v>187</v>
      </c>
      <c r="BM300" s="196" t="s">
        <v>1346</v>
      </c>
    </row>
    <row r="301" spans="1:65" s="2" customFormat="1" ht="29.25">
      <c r="A301" s="34"/>
      <c r="B301" s="35"/>
      <c r="C301" s="36"/>
      <c r="D301" s="198" t="s">
        <v>189</v>
      </c>
      <c r="E301" s="36"/>
      <c r="F301" s="199" t="s">
        <v>1347</v>
      </c>
      <c r="G301" s="36"/>
      <c r="H301" s="36"/>
      <c r="I301" s="200"/>
      <c r="J301" s="36"/>
      <c r="K301" s="36"/>
      <c r="L301" s="39"/>
      <c r="M301" s="201"/>
      <c r="N301" s="202"/>
      <c r="O301" s="71"/>
      <c r="P301" s="71"/>
      <c r="Q301" s="71"/>
      <c r="R301" s="71"/>
      <c r="S301" s="71"/>
      <c r="T301" s="72"/>
      <c r="U301" s="34"/>
      <c r="V301" s="34"/>
      <c r="W301" s="34"/>
      <c r="X301" s="34"/>
      <c r="Y301" s="34"/>
      <c r="Z301" s="34"/>
      <c r="AA301" s="34"/>
      <c r="AB301" s="34"/>
      <c r="AC301" s="34"/>
      <c r="AD301" s="34"/>
      <c r="AE301" s="34"/>
      <c r="AT301" s="17" t="s">
        <v>189</v>
      </c>
      <c r="AU301" s="17" t="s">
        <v>86</v>
      </c>
    </row>
    <row r="302" spans="1:65" s="2" customFormat="1" ht="14.45" customHeight="1">
      <c r="A302" s="34"/>
      <c r="B302" s="35"/>
      <c r="C302" s="246" t="s">
        <v>994</v>
      </c>
      <c r="D302" s="246" t="s">
        <v>396</v>
      </c>
      <c r="E302" s="247" t="s">
        <v>1348</v>
      </c>
      <c r="F302" s="248" t="s">
        <v>1349</v>
      </c>
      <c r="G302" s="249" t="s">
        <v>453</v>
      </c>
      <c r="H302" s="250">
        <v>4</v>
      </c>
      <c r="I302" s="251"/>
      <c r="J302" s="252">
        <f>ROUND(I302*H302,2)</f>
        <v>0</v>
      </c>
      <c r="K302" s="248" t="s">
        <v>186</v>
      </c>
      <c r="L302" s="253"/>
      <c r="M302" s="254" t="s">
        <v>1</v>
      </c>
      <c r="N302" s="255" t="s">
        <v>44</v>
      </c>
      <c r="O302" s="71"/>
      <c r="P302" s="194">
        <f>O302*H302</f>
        <v>0</v>
      </c>
      <c r="Q302" s="194">
        <v>2.2000000000000001E-4</v>
      </c>
      <c r="R302" s="194">
        <f>Q302*H302</f>
        <v>8.8000000000000003E-4</v>
      </c>
      <c r="S302" s="194">
        <v>0</v>
      </c>
      <c r="T302" s="195">
        <f>S302*H302</f>
        <v>0</v>
      </c>
      <c r="U302" s="34"/>
      <c r="V302" s="34"/>
      <c r="W302" s="34"/>
      <c r="X302" s="34"/>
      <c r="Y302" s="34"/>
      <c r="Z302" s="34"/>
      <c r="AA302" s="34"/>
      <c r="AB302" s="34"/>
      <c r="AC302" s="34"/>
      <c r="AD302" s="34"/>
      <c r="AE302" s="34"/>
      <c r="AR302" s="196" t="s">
        <v>356</v>
      </c>
      <c r="AT302" s="196" t="s">
        <v>396</v>
      </c>
      <c r="AU302" s="196" t="s">
        <v>86</v>
      </c>
      <c r="AY302" s="17" t="s">
        <v>182</v>
      </c>
      <c r="BE302" s="197">
        <f>IF(N302="základní",J302,0)</f>
        <v>0</v>
      </c>
      <c r="BF302" s="197">
        <f>IF(N302="snížená",J302,0)</f>
        <v>0</v>
      </c>
      <c r="BG302" s="197">
        <f>IF(N302="zákl. přenesená",J302,0)</f>
        <v>0</v>
      </c>
      <c r="BH302" s="197">
        <f>IF(N302="sníž. přenesená",J302,0)</f>
        <v>0</v>
      </c>
      <c r="BI302" s="197">
        <f>IF(N302="nulová",J302,0)</f>
        <v>0</v>
      </c>
      <c r="BJ302" s="17" t="s">
        <v>86</v>
      </c>
      <c r="BK302" s="197">
        <f>ROUND(I302*H302,2)</f>
        <v>0</v>
      </c>
      <c r="BL302" s="17" t="s">
        <v>187</v>
      </c>
      <c r="BM302" s="196" t="s">
        <v>1350</v>
      </c>
    </row>
    <row r="303" spans="1:65" s="2" customFormat="1" ht="37.9" customHeight="1">
      <c r="A303" s="34"/>
      <c r="B303" s="35"/>
      <c r="C303" s="185" t="s">
        <v>997</v>
      </c>
      <c r="D303" s="185" t="s">
        <v>183</v>
      </c>
      <c r="E303" s="186" t="s">
        <v>1351</v>
      </c>
      <c r="F303" s="187" t="s">
        <v>1352</v>
      </c>
      <c r="G303" s="188" t="s">
        <v>453</v>
      </c>
      <c r="H303" s="189">
        <v>2</v>
      </c>
      <c r="I303" s="190"/>
      <c r="J303" s="191">
        <f>ROUND(I303*H303,2)</f>
        <v>0</v>
      </c>
      <c r="K303" s="187" t="s">
        <v>186</v>
      </c>
      <c r="L303" s="39"/>
      <c r="M303" s="192" t="s">
        <v>1</v>
      </c>
      <c r="N303" s="193" t="s">
        <v>44</v>
      </c>
      <c r="O303" s="71"/>
      <c r="P303" s="194">
        <f>O303*H303</f>
        <v>0</v>
      </c>
      <c r="Q303" s="194">
        <v>0</v>
      </c>
      <c r="R303" s="194">
        <f>Q303*H303</f>
        <v>0</v>
      </c>
      <c r="S303" s="194">
        <v>0</v>
      </c>
      <c r="T303" s="195">
        <f>S303*H303</f>
        <v>0</v>
      </c>
      <c r="U303" s="34"/>
      <c r="V303" s="34"/>
      <c r="W303" s="34"/>
      <c r="X303" s="34"/>
      <c r="Y303" s="34"/>
      <c r="Z303" s="34"/>
      <c r="AA303" s="34"/>
      <c r="AB303" s="34"/>
      <c r="AC303" s="34"/>
      <c r="AD303" s="34"/>
      <c r="AE303" s="34"/>
      <c r="AR303" s="196" t="s">
        <v>187</v>
      </c>
      <c r="AT303" s="196" t="s">
        <v>183</v>
      </c>
      <c r="AU303" s="196" t="s">
        <v>86</v>
      </c>
      <c r="AY303" s="17" t="s">
        <v>182</v>
      </c>
      <c r="BE303" s="197">
        <f>IF(N303="základní",J303,0)</f>
        <v>0</v>
      </c>
      <c r="BF303" s="197">
        <f>IF(N303="snížená",J303,0)</f>
        <v>0</v>
      </c>
      <c r="BG303" s="197">
        <f>IF(N303="zákl. přenesená",J303,0)</f>
        <v>0</v>
      </c>
      <c r="BH303" s="197">
        <f>IF(N303="sníž. přenesená",J303,0)</f>
        <v>0</v>
      </c>
      <c r="BI303" s="197">
        <f>IF(N303="nulová",J303,0)</f>
        <v>0</v>
      </c>
      <c r="BJ303" s="17" t="s">
        <v>86</v>
      </c>
      <c r="BK303" s="197">
        <f>ROUND(I303*H303,2)</f>
        <v>0</v>
      </c>
      <c r="BL303" s="17" t="s">
        <v>187</v>
      </c>
      <c r="BM303" s="196" t="s">
        <v>1353</v>
      </c>
    </row>
    <row r="304" spans="1:65" s="2" customFormat="1" ht="29.25">
      <c r="A304" s="34"/>
      <c r="B304" s="35"/>
      <c r="C304" s="36"/>
      <c r="D304" s="198" t="s">
        <v>189</v>
      </c>
      <c r="E304" s="36"/>
      <c r="F304" s="199" t="s">
        <v>1347</v>
      </c>
      <c r="G304" s="36"/>
      <c r="H304" s="36"/>
      <c r="I304" s="200"/>
      <c r="J304" s="36"/>
      <c r="K304" s="36"/>
      <c r="L304" s="39"/>
      <c r="M304" s="201"/>
      <c r="N304" s="202"/>
      <c r="O304" s="71"/>
      <c r="P304" s="71"/>
      <c r="Q304" s="71"/>
      <c r="R304" s="71"/>
      <c r="S304" s="71"/>
      <c r="T304" s="72"/>
      <c r="U304" s="34"/>
      <c r="V304" s="34"/>
      <c r="W304" s="34"/>
      <c r="X304" s="34"/>
      <c r="Y304" s="34"/>
      <c r="Z304" s="34"/>
      <c r="AA304" s="34"/>
      <c r="AB304" s="34"/>
      <c r="AC304" s="34"/>
      <c r="AD304" s="34"/>
      <c r="AE304" s="34"/>
      <c r="AT304" s="17" t="s">
        <v>189</v>
      </c>
      <c r="AU304" s="17" t="s">
        <v>86</v>
      </c>
    </row>
    <row r="305" spans="1:65" s="2" customFormat="1" ht="14.45" customHeight="1">
      <c r="A305" s="34"/>
      <c r="B305" s="35"/>
      <c r="C305" s="246" t="s">
        <v>999</v>
      </c>
      <c r="D305" s="246" t="s">
        <v>396</v>
      </c>
      <c r="E305" s="247" t="s">
        <v>1354</v>
      </c>
      <c r="F305" s="248" t="s">
        <v>1355</v>
      </c>
      <c r="G305" s="249" t="s">
        <v>453</v>
      </c>
      <c r="H305" s="250">
        <v>2</v>
      </c>
      <c r="I305" s="251"/>
      <c r="J305" s="252">
        <f>ROUND(I305*H305,2)</f>
        <v>0</v>
      </c>
      <c r="K305" s="248" t="s">
        <v>186</v>
      </c>
      <c r="L305" s="253"/>
      <c r="M305" s="254" t="s">
        <v>1</v>
      </c>
      <c r="N305" s="255" t="s">
        <v>44</v>
      </c>
      <c r="O305" s="71"/>
      <c r="P305" s="194">
        <f>O305*H305</f>
        <v>0</v>
      </c>
      <c r="Q305" s="194">
        <v>3.2000000000000003E-4</v>
      </c>
      <c r="R305" s="194">
        <f>Q305*H305</f>
        <v>6.4000000000000005E-4</v>
      </c>
      <c r="S305" s="194">
        <v>0</v>
      </c>
      <c r="T305" s="195">
        <f>S305*H305</f>
        <v>0</v>
      </c>
      <c r="U305" s="34"/>
      <c r="V305" s="34"/>
      <c r="W305" s="34"/>
      <c r="X305" s="34"/>
      <c r="Y305" s="34"/>
      <c r="Z305" s="34"/>
      <c r="AA305" s="34"/>
      <c r="AB305" s="34"/>
      <c r="AC305" s="34"/>
      <c r="AD305" s="34"/>
      <c r="AE305" s="34"/>
      <c r="AR305" s="196" t="s">
        <v>356</v>
      </c>
      <c r="AT305" s="196" t="s">
        <v>396</v>
      </c>
      <c r="AU305" s="196" t="s">
        <v>86</v>
      </c>
      <c r="AY305" s="17" t="s">
        <v>182</v>
      </c>
      <c r="BE305" s="197">
        <f>IF(N305="základní",J305,0)</f>
        <v>0</v>
      </c>
      <c r="BF305" s="197">
        <f>IF(N305="snížená",J305,0)</f>
        <v>0</v>
      </c>
      <c r="BG305" s="197">
        <f>IF(N305="zákl. přenesená",J305,0)</f>
        <v>0</v>
      </c>
      <c r="BH305" s="197">
        <f>IF(N305="sníž. přenesená",J305,0)</f>
        <v>0</v>
      </c>
      <c r="BI305" s="197">
        <f>IF(N305="nulová",J305,0)</f>
        <v>0</v>
      </c>
      <c r="BJ305" s="17" t="s">
        <v>86</v>
      </c>
      <c r="BK305" s="197">
        <f>ROUND(I305*H305,2)</f>
        <v>0</v>
      </c>
      <c r="BL305" s="17" t="s">
        <v>187</v>
      </c>
      <c r="BM305" s="196" t="s">
        <v>1356</v>
      </c>
    </row>
    <row r="306" spans="1:65" s="2" customFormat="1" ht="37.9" customHeight="1">
      <c r="A306" s="34"/>
      <c r="B306" s="35"/>
      <c r="C306" s="185" t="s">
        <v>115</v>
      </c>
      <c r="D306" s="185" t="s">
        <v>183</v>
      </c>
      <c r="E306" s="186" t="s">
        <v>1357</v>
      </c>
      <c r="F306" s="187" t="s">
        <v>1358</v>
      </c>
      <c r="G306" s="188" t="s">
        <v>453</v>
      </c>
      <c r="H306" s="189">
        <v>6</v>
      </c>
      <c r="I306" s="190"/>
      <c r="J306" s="191">
        <f>ROUND(I306*H306,2)</f>
        <v>0</v>
      </c>
      <c r="K306" s="187" t="s">
        <v>186</v>
      </c>
      <c r="L306" s="39"/>
      <c r="M306" s="192" t="s">
        <v>1</v>
      </c>
      <c r="N306" s="193" t="s">
        <v>44</v>
      </c>
      <c r="O306" s="71"/>
      <c r="P306" s="194">
        <f>O306*H306</f>
        <v>0</v>
      </c>
      <c r="Q306" s="194">
        <v>0</v>
      </c>
      <c r="R306" s="194">
        <f>Q306*H306</f>
        <v>0</v>
      </c>
      <c r="S306" s="194">
        <v>0</v>
      </c>
      <c r="T306" s="195">
        <f>S306*H306</f>
        <v>0</v>
      </c>
      <c r="U306" s="34"/>
      <c r="V306" s="34"/>
      <c r="W306" s="34"/>
      <c r="X306" s="34"/>
      <c r="Y306" s="34"/>
      <c r="Z306" s="34"/>
      <c r="AA306" s="34"/>
      <c r="AB306" s="34"/>
      <c r="AC306" s="34"/>
      <c r="AD306" s="34"/>
      <c r="AE306" s="34"/>
      <c r="AR306" s="196" t="s">
        <v>187</v>
      </c>
      <c r="AT306" s="196" t="s">
        <v>183</v>
      </c>
      <c r="AU306" s="196" t="s">
        <v>86</v>
      </c>
      <c r="AY306" s="17" t="s">
        <v>182</v>
      </c>
      <c r="BE306" s="197">
        <f>IF(N306="základní",J306,0)</f>
        <v>0</v>
      </c>
      <c r="BF306" s="197">
        <f>IF(N306="snížená",J306,0)</f>
        <v>0</v>
      </c>
      <c r="BG306" s="197">
        <f>IF(N306="zákl. přenesená",J306,0)</f>
        <v>0</v>
      </c>
      <c r="BH306" s="197">
        <f>IF(N306="sníž. přenesená",J306,0)</f>
        <v>0</v>
      </c>
      <c r="BI306" s="197">
        <f>IF(N306="nulová",J306,0)</f>
        <v>0</v>
      </c>
      <c r="BJ306" s="17" t="s">
        <v>86</v>
      </c>
      <c r="BK306" s="197">
        <f>ROUND(I306*H306,2)</f>
        <v>0</v>
      </c>
      <c r="BL306" s="17" t="s">
        <v>187</v>
      </c>
      <c r="BM306" s="196" t="s">
        <v>1359</v>
      </c>
    </row>
    <row r="307" spans="1:65" s="2" customFormat="1" ht="29.25">
      <c r="A307" s="34"/>
      <c r="B307" s="35"/>
      <c r="C307" s="36"/>
      <c r="D307" s="198" t="s">
        <v>189</v>
      </c>
      <c r="E307" s="36"/>
      <c r="F307" s="199" t="s">
        <v>1347</v>
      </c>
      <c r="G307" s="36"/>
      <c r="H307" s="36"/>
      <c r="I307" s="200"/>
      <c r="J307" s="36"/>
      <c r="K307" s="36"/>
      <c r="L307" s="39"/>
      <c r="M307" s="201"/>
      <c r="N307" s="202"/>
      <c r="O307" s="71"/>
      <c r="P307" s="71"/>
      <c r="Q307" s="71"/>
      <c r="R307" s="71"/>
      <c r="S307" s="71"/>
      <c r="T307" s="72"/>
      <c r="U307" s="34"/>
      <c r="V307" s="34"/>
      <c r="W307" s="34"/>
      <c r="X307" s="34"/>
      <c r="Y307" s="34"/>
      <c r="Z307" s="34"/>
      <c r="AA307" s="34"/>
      <c r="AB307" s="34"/>
      <c r="AC307" s="34"/>
      <c r="AD307" s="34"/>
      <c r="AE307" s="34"/>
      <c r="AT307" s="17" t="s">
        <v>189</v>
      </c>
      <c r="AU307" s="17" t="s">
        <v>86</v>
      </c>
    </row>
    <row r="308" spans="1:65" s="2" customFormat="1" ht="14.45" customHeight="1">
      <c r="A308" s="34"/>
      <c r="B308" s="35"/>
      <c r="C308" s="246" t="s">
        <v>118</v>
      </c>
      <c r="D308" s="246" t="s">
        <v>396</v>
      </c>
      <c r="E308" s="247" t="s">
        <v>1360</v>
      </c>
      <c r="F308" s="248" t="s">
        <v>1361</v>
      </c>
      <c r="G308" s="249" t="s">
        <v>453</v>
      </c>
      <c r="H308" s="250">
        <v>6</v>
      </c>
      <c r="I308" s="251"/>
      <c r="J308" s="252">
        <f>ROUND(I308*H308,2)</f>
        <v>0</v>
      </c>
      <c r="K308" s="248" t="s">
        <v>186</v>
      </c>
      <c r="L308" s="253"/>
      <c r="M308" s="254" t="s">
        <v>1</v>
      </c>
      <c r="N308" s="255" t="s">
        <v>44</v>
      </c>
      <c r="O308" s="71"/>
      <c r="P308" s="194">
        <f>O308*H308</f>
        <v>0</v>
      </c>
      <c r="Q308" s="194">
        <v>2.0000000000000001E-4</v>
      </c>
      <c r="R308" s="194">
        <f>Q308*H308</f>
        <v>1.2000000000000001E-3</v>
      </c>
      <c r="S308" s="194">
        <v>0</v>
      </c>
      <c r="T308" s="195">
        <f>S308*H308</f>
        <v>0</v>
      </c>
      <c r="U308" s="34"/>
      <c r="V308" s="34"/>
      <c r="W308" s="34"/>
      <c r="X308" s="34"/>
      <c r="Y308" s="34"/>
      <c r="Z308" s="34"/>
      <c r="AA308" s="34"/>
      <c r="AB308" s="34"/>
      <c r="AC308" s="34"/>
      <c r="AD308" s="34"/>
      <c r="AE308" s="34"/>
      <c r="AR308" s="196" t="s">
        <v>356</v>
      </c>
      <c r="AT308" s="196" t="s">
        <v>396</v>
      </c>
      <c r="AU308" s="196" t="s">
        <v>86</v>
      </c>
      <c r="AY308" s="17" t="s">
        <v>182</v>
      </c>
      <c r="BE308" s="197">
        <f>IF(N308="základní",J308,0)</f>
        <v>0</v>
      </c>
      <c r="BF308" s="197">
        <f>IF(N308="snížená",J308,0)</f>
        <v>0</v>
      </c>
      <c r="BG308" s="197">
        <f>IF(N308="zákl. přenesená",J308,0)</f>
        <v>0</v>
      </c>
      <c r="BH308" s="197">
        <f>IF(N308="sníž. přenesená",J308,0)</f>
        <v>0</v>
      </c>
      <c r="BI308" s="197">
        <f>IF(N308="nulová",J308,0)</f>
        <v>0</v>
      </c>
      <c r="BJ308" s="17" t="s">
        <v>86</v>
      </c>
      <c r="BK308" s="197">
        <f>ROUND(I308*H308,2)</f>
        <v>0</v>
      </c>
      <c r="BL308" s="17" t="s">
        <v>187</v>
      </c>
      <c r="BM308" s="196" t="s">
        <v>1362</v>
      </c>
    </row>
    <row r="309" spans="1:65" s="2" customFormat="1" ht="24.2" customHeight="1">
      <c r="A309" s="34"/>
      <c r="B309" s="35"/>
      <c r="C309" s="185" t="s">
        <v>1363</v>
      </c>
      <c r="D309" s="185" t="s">
        <v>183</v>
      </c>
      <c r="E309" s="186" t="s">
        <v>1364</v>
      </c>
      <c r="F309" s="187" t="s">
        <v>1365</v>
      </c>
      <c r="G309" s="188" t="s">
        <v>453</v>
      </c>
      <c r="H309" s="189">
        <v>5</v>
      </c>
      <c r="I309" s="190"/>
      <c r="J309" s="191">
        <f>ROUND(I309*H309,2)</f>
        <v>0</v>
      </c>
      <c r="K309" s="187" t="s">
        <v>186</v>
      </c>
      <c r="L309" s="39"/>
      <c r="M309" s="192" t="s">
        <v>1</v>
      </c>
      <c r="N309" s="193" t="s">
        <v>44</v>
      </c>
      <c r="O309" s="71"/>
      <c r="P309" s="194">
        <f>O309*H309</f>
        <v>0</v>
      </c>
      <c r="Q309" s="194">
        <v>3.4000000000000002E-4</v>
      </c>
      <c r="R309" s="194">
        <f>Q309*H309</f>
        <v>1.7000000000000001E-3</v>
      </c>
      <c r="S309" s="194">
        <v>0</v>
      </c>
      <c r="T309" s="195">
        <f>S309*H309</f>
        <v>0</v>
      </c>
      <c r="U309" s="34"/>
      <c r="V309" s="34"/>
      <c r="W309" s="34"/>
      <c r="X309" s="34"/>
      <c r="Y309" s="34"/>
      <c r="Z309" s="34"/>
      <c r="AA309" s="34"/>
      <c r="AB309" s="34"/>
      <c r="AC309" s="34"/>
      <c r="AD309" s="34"/>
      <c r="AE309" s="34"/>
      <c r="AR309" s="196" t="s">
        <v>187</v>
      </c>
      <c r="AT309" s="196" t="s">
        <v>183</v>
      </c>
      <c r="AU309" s="196" t="s">
        <v>86</v>
      </c>
      <c r="AY309" s="17" t="s">
        <v>182</v>
      </c>
      <c r="BE309" s="197">
        <f>IF(N309="základní",J309,0)</f>
        <v>0</v>
      </c>
      <c r="BF309" s="197">
        <f>IF(N309="snížená",J309,0)</f>
        <v>0</v>
      </c>
      <c r="BG309" s="197">
        <f>IF(N309="zákl. přenesená",J309,0)</f>
        <v>0</v>
      </c>
      <c r="BH309" s="197">
        <f>IF(N309="sníž. přenesená",J309,0)</f>
        <v>0</v>
      </c>
      <c r="BI309" s="197">
        <f>IF(N309="nulová",J309,0)</f>
        <v>0</v>
      </c>
      <c r="BJ309" s="17" t="s">
        <v>86</v>
      </c>
      <c r="BK309" s="197">
        <f>ROUND(I309*H309,2)</f>
        <v>0</v>
      </c>
      <c r="BL309" s="17" t="s">
        <v>187</v>
      </c>
      <c r="BM309" s="196" t="s">
        <v>1366</v>
      </c>
    </row>
    <row r="310" spans="1:65" s="2" customFormat="1" ht="253.5">
      <c r="A310" s="34"/>
      <c r="B310" s="35"/>
      <c r="C310" s="36"/>
      <c r="D310" s="198" t="s">
        <v>189</v>
      </c>
      <c r="E310" s="36"/>
      <c r="F310" s="199" t="s">
        <v>1367</v>
      </c>
      <c r="G310" s="36"/>
      <c r="H310" s="36"/>
      <c r="I310" s="200"/>
      <c r="J310" s="36"/>
      <c r="K310" s="36"/>
      <c r="L310" s="39"/>
      <c r="M310" s="201"/>
      <c r="N310" s="202"/>
      <c r="O310" s="71"/>
      <c r="P310" s="71"/>
      <c r="Q310" s="71"/>
      <c r="R310" s="71"/>
      <c r="S310" s="71"/>
      <c r="T310" s="72"/>
      <c r="U310" s="34"/>
      <c r="V310" s="34"/>
      <c r="W310" s="34"/>
      <c r="X310" s="34"/>
      <c r="Y310" s="34"/>
      <c r="Z310" s="34"/>
      <c r="AA310" s="34"/>
      <c r="AB310" s="34"/>
      <c r="AC310" s="34"/>
      <c r="AD310" s="34"/>
      <c r="AE310" s="34"/>
      <c r="AT310" s="17" t="s">
        <v>189</v>
      </c>
      <c r="AU310" s="17" t="s">
        <v>86</v>
      </c>
    </row>
    <row r="311" spans="1:65" s="2" customFormat="1" ht="24.2" customHeight="1">
      <c r="A311" s="34"/>
      <c r="B311" s="35"/>
      <c r="C311" s="246" t="s">
        <v>1368</v>
      </c>
      <c r="D311" s="246" t="s">
        <v>396</v>
      </c>
      <c r="E311" s="247" t="s">
        <v>1369</v>
      </c>
      <c r="F311" s="248" t="s">
        <v>1370</v>
      </c>
      <c r="G311" s="249" t="s">
        <v>453</v>
      </c>
      <c r="H311" s="250">
        <v>5</v>
      </c>
      <c r="I311" s="251"/>
      <c r="J311" s="252">
        <f>ROUND(I311*H311,2)</f>
        <v>0</v>
      </c>
      <c r="K311" s="248" t="s">
        <v>186</v>
      </c>
      <c r="L311" s="253"/>
      <c r="M311" s="254" t="s">
        <v>1</v>
      </c>
      <c r="N311" s="255" t="s">
        <v>44</v>
      </c>
      <c r="O311" s="71"/>
      <c r="P311" s="194">
        <f>O311*H311</f>
        <v>0</v>
      </c>
      <c r="Q311" s="194">
        <v>0.04</v>
      </c>
      <c r="R311" s="194">
        <f>Q311*H311</f>
        <v>0.2</v>
      </c>
      <c r="S311" s="194">
        <v>0</v>
      </c>
      <c r="T311" s="195">
        <f>S311*H311</f>
        <v>0</v>
      </c>
      <c r="U311" s="34"/>
      <c r="V311" s="34"/>
      <c r="W311" s="34"/>
      <c r="X311" s="34"/>
      <c r="Y311" s="34"/>
      <c r="Z311" s="34"/>
      <c r="AA311" s="34"/>
      <c r="AB311" s="34"/>
      <c r="AC311" s="34"/>
      <c r="AD311" s="34"/>
      <c r="AE311" s="34"/>
      <c r="AR311" s="196" t="s">
        <v>356</v>
      </c>
      <c r="AT311" s="196" t="s">
        <v>396</v>
      </c>
      <c r="AU311" s="196" t="s">
        <v>86</v>
      </c>
      <c r="AY311" s="17" t="s">
        <v>182</v>
      </c>
      <c r="BE311" s="197">
        <f>IF(N311="základní",J311,0)</f>
        <v>0</v>
      </c>
      <c r="BF311" s="197">
        <f>IF(N311="snížená",J311,0)</f>
        <v>0</v>
      </c>
      <c r="BG311" s="197">
        <f>IF(N311="zákl. přenesená",J311,0)</f>
        <v>0</v>
      </c>
      <c r="BH311" s="197">
        <f>IF(N311="sníž. přenesená",J311,0)</f>
        <v>0</v>
      </c>
      <c r="BI311" s="197">
        <f>IF(N311="nulová",J311,0)</f>
        <v>0</v>
      </c>
      <c r="BJ311" s="17" t="s">
        <v>86</v>
      </c>
      <c r="BK311" s="197">
        <f>ROUND(I311*H311,2)</f>
        <v>0</v>
      </c>
      <c r="BL311" s="17" t="s">
        <v>187</v>
      </c>
      <c r="BM311" s="196" t="s">
        <v>1371</v>
      </c>
    </row>
    <row r="312" spans="1:65" s="2" customFormat="1" ht="49.15" customHeight="1">
      <c r="A312" s="34"/>
      <c r="B312" s="35"/>
      <c r="C312" s="185" t="s">
        <v>1372</v>
      </c>
      <c r="D312" s="185" t="s">
        <v>183</v>
      </c>
      <c r="E312" s="186" t="s">
        <v>1373</v>
      </c>
      <c r="F312" s="187" t="s">
        <v>1374</v>
      </c>
      <c r="G312" s="188" t="s">
        <v>453</v>
      </c>
      <c r="H312" s="189">
        <v>6</v>
      </c>
      <c r="I312" s="190"/>
      <c r="J312" s="191">
        <f>ROUND(I312*H312,2)</f>
        <v>0</v>
      </c>
      <c r="K312" s="187" t="s">
        <v>186</v>
      </c>
      <c r="L312" s="39"/>
      <c r="M312" s="192" t="s">
        <v>1</v>
      </c>
      <c r="N312" s="193" t="s">
        <v>44</v>
      </c>
      <c r="O312" s="71"/>
      <c r="P312" s="194">
        <f>O312*H312</f>
        <v>0</v>
      </c>
      <c r="Q312" s="194">
        <v>1.65E-3</v>
      </c>
      <c r="R312" s="194">
        <f>Q312*H312</f>
        <v>9.8999999999999991E-3</v>
      </c>
      <c r="S312" s="194">
        <v>0</v>
      </c>
      <c r="T312" s="195">
        <f>S312*H312</f>
        <v>0</v>
      </c>
      <c r="U312" s="34"/>
      <c r="V312" s="34"/>
      <c r="W312" s="34"/>
      <c r="X312" s="34"/>
      <c r="Y312" s="34"/>
      <c r="Z312" s="34"/>
      <c r="AA312" s="34"/>
      <c r="AB312" s="34"/>
      <c r="AC312" s="34"/>
      <c r="AD312" s="34"/>
      <c r="AE312" s="34"/>
      <c r="AR312" s="196" t="s">
        <v>187</v>
      </c>
      <c r="AT312" s="196" t="s">
        <v>183</v>
      </c>
      <c r="AU312" s="196" t="s">
        <v>86</v>
      </c>
      <c r="AY312" s="17" t="s">
        <v>182</v>
      </c>
      <c r="BE312" s="197">
        <f>IF(N312="základní",J312,0)</f>
        <v>0</v>
      </c>
      <c r="BF312" s="197">
        <f>IF(N312="snížená",J312,0)</f>
        <v>0</v>
      </c>
      <c r="BG312" s="197">
        <f>IF(N312="zákl. přenesená",J312,0)</f>
        <v>0</v>
      </c>
      <c r="BH312" s="197">
        <f>IF(N312="sníž. přenesená",J312,0)</f>
        <v>0</v>
      </c>
      <c r="BI312" s="197">
        <f>IF(N312="nulová",J312,0)</f>
        <v>0</v>
      </c>
      <c r="BJ312" s="17" t="s">
        <v>86</v>
      </c>
      <c r="BK312" s="197">
        <f>ROUND(I312*H312,2)</f>
        <v>0</v>
      </c>
      <c r="BL312" s="17" t="s">
        <v>187</v>
      </c>
      <c r="BM312" s="196" t="s">
        <v>1375</v>
      </c>
    </row>
    <row r="313" spans="1:65" s="2" customFormat="1" ht="253.5">
      <c r="A313" s="34"/>
      <c r="B313" s="35"/>
      <c r="C313" s="36"/>
      <c r="D313" s="198" t="s">
        <v>189</v>
      </c>
      <c r="E313" s="36"/>
      <c r="F313" s="199" t="s">
        <v>1367</v>
      </c>
      <c r="G313" s="36"/>
      <c r="H313" s="36"/>
      <c r="I313" s="200"/>
      <c r="J313" s="36"/>
      <c r="K313" s="36"/>
      <c r="L313" s="39"/>
      <c r="M313" s="201"/>
      <c r="N313" s="202"/>
      <c r="O313" s="71"/>
      <c r="P313" s="71"/>
      <c r="Q313" s="71"/>
      <c r="R313" s="71"/>
      <c r="S313" s="71"/>
      <c r="T313" s="72"/>
      <c r="U313" s="34"/>
      <c r="V313" s="34"/>
      <c r="W313" s="34"/>
      <c r="X313" s="34"/>
      <c r="Y313" s="34"/>
      <c r="Z313" s="34"/>
      <c r="AA313" s="34"/>
      <c r="AB313" s="34"/>
      <c r="AC313" s="34"/>
      <c r="AD313" s="34"/>
      <c r="AE313" s="34"/>
      <c r="AT313" s="17" t="s">
        <v>189</v>
      </c>
      <c r="AU313" s="17" t="s">
        <v>86</v>
      </c>
    </row>
    <row r="314" spans="1:65" s="2" customFormat="1" ht="24.2" customHeight="1">
      <c r="A314" s="34"/>
      <c r="B314" s="35"/>
      <c r="C314" s="246" t="s">
        <v>1376</v>
      </c>
      <c r="D314" s="246" t="s">
        <v>396</v>
      </c>
      <c r="E314" s="247" t="s">
        <v>1377</v>
      </c>
      <c r="F314" s="248" t="s">
        <v>1378</v>
      </c>
      <c r="G314" s="249" t="s">
        <v>453</v>
      </c>
      <c r="H314" s="250">
        <v>2</v>
      </c>
      <c r="I314" s="251"/>
      <c r="J314" s="252">
        <f t="shared" ref="J314:J319" si="10">ROUND(I314*H314,2)</f>
        <v>0</v>
      </c>
      <c r="K314" s="248" t="s">
        <v>186</v>
      </c>
      <c r="L314" s="253"/>
      <c r="M314" s="254" t="s">
        <v>1</v>
      </c>
      <c r="N314" s="255" t="s">
        <v>44</v>
      </c>
      <c r="O314" s="71"/>
      <c r="P314" s="194">
        <f t="shared" ref="P314:P319" si="11">O314*H314</f>
        <v>0</v>
      </c>
      <c r="Q314" s="194">
        <v>1.0500000000000001E-2</v>
      </c>
      <c r="R314" s="194">
        <f t="shared" ref="R314:R319" si="12">Q314*H314</f>
        <v>2.1000000000000001E-2</v>
      </c>
      <c r="S314" s="194">
        <v>0</v>
      </c>
      <c r="T314" s="195">
        <f t="shared" ref="T314:T319" si="13">S314*H314</f>
        <v>0</v>
      </c>
      <c r="U314" s="34"/>
      <c r="V314" s="34"/>
      <c r="W314" s="34"/>
      <c r="X314" s="34"/>
      <c r="Y314" s="34"/>
      <c r="Z314" s="34"/>
      <c r="AA314" s="34"/>
      <c r="AB314" s="34"/>
      <c r="AC314" s="34"/>
      <c r="AD314" s="34"/>
      <c r="AE314" s="34"/>
      <c r="AR314" s="196" t="s">
        <v>356</v>
      </c>
      <c r="AT314" s="196" t="s">
        <v>396</v>
      </c>
      <c r="AU314" s="196" t="s">
        <v>86</v>
      </c>
      <c r="AY314" s="17" t="s">
        <v>182</v>
      </c>
      <c r="BE314" s="197">
        <f t="shared" ref="BE314:BE319" si="14">IF(N314="základní",J314,0)</f>
        <v>0</v>
      </c>
      <c r="BF314" s="197">
        <f t="shared" ref="BF314:BF319" si="15">IF(N314="snížená",J314,0)</f>
        <v>0</v>
      </c>
      <c r="BG314" s="197">
        <f t="shared" ref="BG314:BG319" si="16">IF(N314="zákl. přenesená",J314,0)</f>
        <v>0</v>
      </c>
      <c r="BH314" s="197">
        <f t="shared" ref="BH314:BH319" si="17">IF(N314="sníž. přenesená",J314,0)</f>
        <v>0</v>
      </c>
      <c r="BI314" s="197">
        <f t="shared" ref="BI314:BI319" si="18">IF(N314="nulová",J314,0)</f>
        <v>0</v>
      </c>
      <c r="BJ314" s="17" t="s">
        <v>86</v>
      </c>
      <c r="BK314" s="197">
        <f t="shared" ref="BK314:BK319" si="19">ROUND(I314*H314,2)</f>
        <v>0</v>
      </c>
      <c r="BL314" s="17" t="s">
        <v>187</v>
      </c>
      <c r="BM314" s="196" t="s">
        <v>1379</v>
      </c>
    </row>
    <row r="315" spans="1:65" s="2" customFormat="1" ht="24.2" customHeight="1">
      <c r="A315" s="34"/>
      <c r="B315" s="35"/>
      <c r="C315" s="246" t="s">
        <v>1380</v>
      </c>
      <c r="D315" s="246" t="s">
        <v>396</v>
      </c>
      <c r="E315" s="247" t="s">
        <v>1381</v>
      </c>
      <c r="F315" s="248" t="s">
        <v>1382</v>
      </c>
      <c r="G315" s="249" t="s">
        <v>453</v>
      </c>
      <c r="H315" s="250">
        <v>4</v>
      </c>
      <c r="I315" s="251"/>
      <c r="J315" s="252">
        <f t="shared" si="10"/>
        <v>0</v>
      </c>
      <c r="K315" s="248" t="s">
        <v>186</v>
      </c>
      <c r="L315" s="253"/>
      <c r="M315" s="254" t="s">
        <v>1</v>
      </c>
      <c r="N315" s="255" t="s">
        <v>44</v>
      </c>
      <c r="O315" s="71"/>
      <c r="P315" s="194">
        <f t="shared" si="11"/>
        <v>0</v>
      </c>
      <c r="Q315" s="194">
        <v>1.9E-2</v>
      </c>
      <c r="R315" s="194">
        <f t="shared" si="12"/>
        <v>7.5999999999999998E-2</v>
      </c>
      <c r="S315" s="194">
        <v>0</v>
      </c>
      <c r="T315" s="195">
        <f t="shared" si="13"/>
        <v>0</v>
      </c>
      <c r="U315" s="34"/>
      <c r="V315" s="34"/>
      <c r="W315" s="34"/>
      <c r="X315" s="34"/>
      <c r="Y315" s="34"/>
      <c r="Z315" s="34"/>
      <c r="AA315" s="34"/>
      <c r="AB315" s="34"/>
      <c r="AC315" s="34"/>
      <c r="AD315" s="34"/>
      <c r="AE315" s="34"/>
      <c r="AR315" s="196" t="s">
        <v>356</v>
      </c>
      <c r="AT315" s="196" t="s">
        <v>396</v>
      </c>
      <c r="AU315" s="196" t="s">
        <v>86</v>
      </c>
      <c r="AY315" s="17" t="s">
        <v>182</v>
      </c>
      <c r="BE315" s="197">
        <f t="shared" si="14"/>
        <v>0</v>
      </c>
      <c r="BF315" s="197">
        <f t="shared" si="15"/>
        <v>0</v>
      </c>
      <c r="BG315" s="197">
        <f t="shared" si="16"/>
        <v>0</v>
      </c>
      <c r="BH315" s="197">
        <f t="shared" si="17"/>
        <v>0</v>
      </c>
      <c r="BI315" s="197">
        <f t="shared" si="18"/>
        <v>0</v>
      </c>
      <c r="BJ315" s="17" t="s">
        <v>86</v>
      </c>
      <c r="BK315" s="197">
        <f t="shared" si="19"/>
        <v>0</v>
      </c>
      <c r="BL315" s="17" t="s">
        <v>187</v>
      </c>
      <c r="BM315" s="196" t="s">
        <v>1383</v>
      </c>
    </row>
    <row r="316" spans="1:65" s="2" customFormat="1" ht="14.45" customHeight="1">
      <c r="A316" s="34"/>
      <c r="B316" s="35"/>
      <c r="C316" s="246" t="s">
        <v>1384</v>
      </c>
      <c r="D316" s="246" t="s">
        <v>396</v>
      </c>
      <c r="E316" s="247" t="s">
        <v>1385</v>
      </c>
      <c r="F316" s="248" t="s">
        <v>1386</v>
      </c>
      <c r="G316" s="249" t="s">
        <v>453</v>
      </c>
      <c r="H316" s="250">
        <v>2</v>
      </c>
      <c r="I316" s="251"/>
      <c r="J316" s="252">
        <f t="shared" si="10"/>
        <v>0</v>
      </c>
      <c r="K316" s="248" t="s">
        <v>186</v>
      </c>
      <c r="L316" s="253"/>
      <c r="M316" s="254" t="s">
        <v>1</v>
      </c>
      <c r="N316" s="255" t="s">
        <v>44</v>
      </c>
      <c r="O316" s="71"/>
      <c r="P316" s="194">
        <f t="shared" si="11"/>
        <v>0</v>
      </c>
      <c r="Q316" s="194">
        <v>3.5000000000000001E-3</v>
      </c>
      <c r="R316" s="194">
        <f t="shared" si="12"/>
        <v>7.0000000000000001E-3</v>
      </c>
      <c r="S316" s="194">
        <v>0</v>
      </c>
      <c r="T316" s="195">
        <f t="shared" si="13"/>
        <v>0</v>
      </c>
      <c r="U316" s="34"/>
      <c r="V316" s="34"/>
      <c r="W316" s="34"/>
      <c r="X316" s="34"/>
      <c r="Y316" s="34"/>
      <c r="Z316" s="34"/>
      <c r="AA316" s="34"/>
      <c r="AB316" s="34"/>
      <c r="AC316" s="34"/>
      <c r="AD316" s="34"/>
      <c r="AE316" s="34"/>
      <c r="AR316" s="196" t="s">
        <v>356</v>
      </c>
      <c r="AT316" s="196" t="s">
        <v>396</v>
      </c>
      <c r="AU316" s="196" t="s">
        <v>86</v>
      </c>
      <c r="AY316" s="17" t="s">
        <v>182</v>
      </c>
      <c r="BE316" s="197">
        <f t="shared" si="14"/>
        <v>0</v>
      </c>
      <c r="BF316" s="197">
        <f t="shared" si="15"/>
        <v>0</v>
      </c>
      <c r="BG316" s="197">
        <f t="shared" si="16"/>
        <v>0</v>
      </c>
      <c r="BH316" s="197">
        <f t="shared" si="17"/>
        <v>0</v>
      </c>
      <c r="BI316" s="197">
        <f t="shared" si="18"/>
        <v>0</v>
      </c>
      <c r="BJ316" s="17" t="s">
        <v>86</v>
      </c>
      <c r="BK316" s="197">
        <f t="shared" si="19"/>
        <v>0</v>
      </c>
      <c r="BL316" s="17" t="s">
        <v>187</v>
      </c>
      <c r="BM316" s="196" t="s">
        <v>1387</v>
      </c>
    </row>
    <row r="317" spans="1:65" s="2" customFormat="1" ht="24.2" customHeight="1">
      <c r="A317" s="34"/>
      <c r="B317" s="35"/>
      <c r="C317" s="246" t="s">
        <v>1388</v>
      </c>
      <c r="D317" s="246" t="s">
        <v>396</v>
      </c>
      <c r="E317" s="247" t="s">
        <v>1389</v>
      </c>
      <c r="F317" s="248" t="s">
        <v>1390</v>
      </c>
      <c r="G317" s="249" t="s">
        <v>453</v>
      </c>
      <c r="H317" s="250">
        <v>4</v>
      </c>
      <c r="I317" s="251"/>
      <c r="J317" s="252">
        <f t="shared" si="10"/>
        <v>0</v>
      </c>
      <c r="K317" s="248" t="s">
        <v>186</v>
      </c>
      <c r="L317" s="253"/>
      <c r="M317" s="254" t="s">
        <v>1</v>
      </c>
      <c r="N317" s="255" t="s">
        <v>44</v>
      </c>
      <c r="O317" s="71"/>
      <c r="P317" s="194">
        <f t="shared" si="11"/>
        <v>0</v>
      </c>
      <c r="Q317" s="194">
        <v>4.0000000000000001E-3</v>
      </c>
      <c r="R317" s="194">
        <f t="shared" si="12"/>
        <v>1.6E-2</v>
      </c>
      <c r="S317" s="194">
        <v>0</v>
      </c>
      <c r="T317" s="195">
        <f t="shared" si="13"/>
        <v>0</v>
      </c>
      <c r="U317" s="34"/>
      <c r="V317" s="34"/>
      <c r="W317" s="34"/>
      <c r="X317" s="34"/>
      <c r="Y317" s="34"/>
      <c r="Z317" s="34"/>
      <c r="AA317" s="34"/>
      <c r="AB317" s="34"/>
      <c r="AC317" s="34"/>
      <c r="AD317" s="34"/>
      <c r="AE317" s="34"/>
      <c r="AR317" s="196" t="s">
        <v>356</v>
      </c>
      <c r="AT317" s="196" t="s">
        <v>396</v>
      </c>
      <c r="AU317" s="196" t="s">
        <v>86</v>
      </c>
      <c r="AY317" s="17" t="s">
        <v>182</v>
      </c>
      <c r="BE317" s="197">
        <f t="shared" si="14"/>
        <v>0</v>
      </c>
      <c r="BF317" s="197">
        <f t="shared" si="15"/>
        <v>0</v>
      </c>
      <c r="BG317" s="197">
        <f t="shared" si="16"/>
        <v>0</v>
      </c>
      <c r="BH317" s="197">
        <f t="shared" si="17"/>
        <v>0</v>
      </c>
      <c r="BI317" s="197">
        <f t="shared" si="18"/>
        <v>0</v>
      </c>
      <c r="BJ317" s="17" t="s">
        <v>86</v>
      </c>
      <c r="BK317" s="197">
        <f t="shared" si="19"/>
        <v>0</v>
      </c>
      <c r="BL317" s="17" t="s">
        <v>187</v>
      </c>
      <c r="BM317" s="196" t="s">
        <v>1391</v>
      </c>
    </row>
    <row r="318" spans="1:65" s="2" customFormat="1" ht="24.2" customHeight="1">
      <c r="A318" s="34"/>
      <c r="B318" s="35"/>
      <c r="C318" s="185" t="s">
        <v>1392</v>
      </c>
      <c r="D318" s="185" t="s">
        <v>183</v>
      </c>
      <c r="E318" s="186" t="s">
        <v>1393</v>
      </c>
      <c r="F318" s="187" t="s">
        <v>1394</v>
      </c>
      <c r="G318" s="188" t="s">
        <v>550</v>
      </c>
      <c r="H318" s="189">
        <v>2</v>
      </c>
      <c r="I318" s="190"/>
      <c r="J318" s="191">
        <f t="shared" si="10"/>
        <v>0</v>
      </c>
      <c r="K318" s="187" t="s">
        <v>1</v>
      </c>
      <c r="L318" s="39"/>
      <c r="M318" s="192" t="s">
        <v>1</v>
      </c>
      <c r="N318" s="193" t="s">
        <v>44</v>
      </c>
      <c r="O318" s="71"/>
      <c r="P318" s="194">
        <f t="shared" si="11"/>
        <v>0</v>
      </c>
      <c r="Q318" s="194">
        <v>0</v>
      </c>
      <c r="R318" s="194">
        <f t="shared" si="12"/>
        <v>0</v>
      </c>
      <c r="S318" s="194">
        <v>0</v>
      </c>
      <c r="T318" s="195">
        <f t="shared" si="13"/>
        <v>0</v>
      </c>
      <c r="U318" s="34"/>
      <c r="V318" s="34"/>
      <c r="W318" s="34"/>
      <c r="X318" s="34"/>
      <c r="Y318" s="34"/>
      <c r="Z318" s="34"/>
      <c r="AA318" s="34"/>
      <c r="AB318" s="34"/>
      <c r="AC318" s="34"/>
      <c r="AD318" s="34"/>
      <c r="AE318" s="34"/>
      <c r="AR318" s="196" t="s">
        <v>187</v>
      </c>
      <c r="AT318" s="196" t="s">
        <v>183</v>
      </c>
      <c r="AU318" s="196" t="s">
        <v>86</v>
      </c>
      <c r="AY318" s="17" t="s">
        <v>182</v>
      </c>
      <c r="BE318" s="197">
        <f t="shared" si="14"/>
        <v>0</v>
      </c>
      <c r="BF318" s="197">
        <f t="shared" si="15"/>
        <v>0</v>
      </c>
      <c r="BG318" s="197">
        <f t="shared" si="16"/>
        <v>0</v>
      </c>
      <c r="BH318" s="197">
        <f t="shared" si="17"/>
        <v>0</v>
      </c>
      <c r="BI318" s="197">
        <f t="shared" si="18"/>
        <v>0</v>
      </c>
      <c r="BJ318" s="17" t="s">
        <v>86</v>
      </c>
      <c r="BK318" s="197">
        <f t="shared" si="19"/>
        <v>0</v>
      </c>
      <c r="BL318" s="17" t="s">
        <v>187</v>
      </c>
      <c r="BM318" s="196" t="s">
        <v>1395</v>
      </c>
    </row>
    <row r="319" spans="1:65" s="2" customFormat="1" ht="14.45" customHeight="1">
      <c r="A319" s="34"/>
      <c r="B319" s="35"/>
      <c r="C319" s="185" t="s">
        <v>124</v>
      </c>
      <c r="D319" s="185" t="s">
        <v>183</v>
      </c>
      <c r="E319" s="186" t="s">
        <v>1396</v>
      </c>
      <c r="F319" s="187" t="s">
        <v>1397</v>
      </c>
      <c r="G319" s="188" t="s">
        <v>423</v>
      </c>
      <c r="H319" s="189">
        <v>707</v>
      </c>
      <c r="I319" s="190"/>
      <c r="J319" s="191">
        <f t="shared" si="10"/>
        <v>0</v>
      </c>
      <c r="K319" s="187" t="s">
        <v>186</v>
      </c>
      <c r="L319" s="39"/>
      <c r="M319" s="192" t="s">
        <v>1</v>
      </c>
      <c r="N319" s="193" t="s">
        <v>44</v>
      </c>
      <c r="O319" s="71"/>
      <c r="P319" s="194">
        <f t="shared" si="11"/>
        <v>0</v>
      </c>
      <c r="Q319" s="194">
        <v>0</v>
      </c>
      <c r="R319" s="194">
        <f t="shared" si="12"/>
        <v>0</v>
      </c>
      <c r="S319" s="194">
        <v>0</v>
      </c>
      <c r="T319" s="195">
        <f t="shared" si="13"/>
        <v>0</v>
      </c>
      <c r="U319" s="34"/>
      <c r="V319" s="34"/>
      <c r="W319" s="34"/>
      <c r="X319" s="34"/>
      <c r="Y319" s="34"/>
      <c r="Z319" s="34"/>
      <c r="AA319" s="34"/>
      <c r="AB319" s="34"/>
      <c r="AC319" s="34"/>
      <c r="AD319" s="34"/>
      <c r="AE319" s="34"/>
      <c r="AR319" s="196" t="s">
        <v>187</v>
      </c>
      <c r="AT319" s="196" t="s">
        <v>183</v>
      </c>
      <c r="AU319" s="196" t="s">
        <v>86</v>
      </c>
      <c r="AY319" s="17" t="s">
        <v>182</v>
      </c>
      <c r="BE319" s="197">
        <f t="shared" si="14"/>
        <v>0</v>
      </c>
      <c r="BF319" s="197">
        <f t="shared" si="15"/>
        <v>0</v>
      </c>
      <c r="BG319" s="197">
        <f t="shared" si="16"/>
        <v>0</v>
      </c>
      <c r="BH319" s="197">
        <f t="shared" si="17"/>
        <v>0</v>
      </c>
      <c r="BI319" s="197">
        <f t="shared" si="18"/>
        <v>0</v>
      </c>
      <c r="BJ319" s="17" t="s">
        <v>86</v>
      </c>
      <c r="BK319" s="197">
        <f t="shared" si="19"/>
        <v>0</v>
      </c>
      <c r="BL319" s="17" t="s">
        <v>187</v>
      </c>
      <c r="BM319" s="196" t="s">
        <v>1398</v>
      </c>
    </row>
    <row r="320" spans="1:65" s="2" customFormat="1" ht="97.5">
      <c r="A320" s="34"/>
      <c r="B320" s="35"/>
      <c r="C320" s="36"/>
      <c r="D320" s="198" t="s">
        <v>189</v>
      </c>
      <c r="E320" s="36"/>
      <c r="F320" s="199" t="s">
        <v>1399</v>
      </c>
      <c r="G320" s="36"/>
      <c r="H320" s="36"/>
      <c r="I320" s="200"/>
      <c r="J320" s="36"/>
      <c r="K320" s="36"/>
      <c r="L320" s="39"/>
      <c r="M320" s="201"/>
      <c r="N320" s="202"/>
      <c r="O320" s="71"/>
      <c r="P320" s="71"/>
      <c r="Q320" s="71"/>
      <c r="R320" s="71"/>
      <c r="S320" s="71"/>
      <c r="T320" s="72"/>
      <c r="U320" s="34"/>
      <c r="V320" s="34"/>
      <c r="W320" s="34"/>
      <c r="X320" s="34"/>
      <c r="Y320" s="34"/>
      <c r="Z320" s="34"/>
      <c r="AA320" s="34"/>
      <c r="AB320" s="34"/>
      <c r="AC320" s="34"/>
      <c r="AD320" s="34"/>
      <c r="AE320" s="34"/>
      <c r="AT320" s="17" t="s">
        <v>189</v>
      </c>
      <c r="AU320" s="17" t="s">
        <v>86</v>
      </c>
    </row>
    <row r="321" spans="1:65" s="2" customFormat="1" ht="24.2" customHeight="1">
      <c r="A321" s="34"/>
      <c r="B321" s="35"/>
      <c r="C321" s="185" t="s">
        <v>127</v>
      </c>
      <c r="D321" s="185" t="s">
        <v>183</v>
      </c>
      <c r="E321" s="186" t="s">
        <v>1400</v>
      </c>
      <c r="F321" s="187" t="s">
        <v>1401</v>
      </c>
      <c r="G321" s="188" t="s">
        <v>423</v>
      </c>
      <c r="H321" s="189">
        <v>707</v>
      </c>
      <c r="I321" s="190"/>
      <c r="J321" s="191">
        <f>ROUND(I321*H321,2)</f>
        <v>0</v>
      </c>
      <c r="K321" s="187" t="s">
        <v>186</v>
      </c>
      <c r="L321" s="39"/>
      <c r="M321" s="192" t="s">
        <v>1</v>
      </c>
      <c r="N321" s="193" t="s">
        <v>44</v>
      </c>
      <c r="O321" s="71"/>
      <c r="P321" s="194">
        <f>O321*H321</f>
        <v>0</v>
      </c>
      <c r="Q321" s="194">
        <v>0</v>
      </c>
      <c r="R321" s="194">
        <f>Q321*H321</f>
        <v>0</v>
      </c>
      <c r="S321" s="194">
        <v>0</v>
      </c>
      <c r="T321" s="195">
        <f>S321*H321</f>
        <v>0</v>
      </c>
      <c r="U321" s="34"/>
      <c r="V321" s="34"/>
      <c r="W321" s="34"/>
      <c r="X321" s="34"/>
      <c r="Y321" s="34"/>
      <c r="Z321" s="34"/>
      <c r="AA321" s="34"/>
      <c r="AB321" s="34"/>
      <c r="AC321" s="34"/>
      <c r="AD321" s="34"/>
      <c r="AE321" s="34"/>
      <c r="AR321" s="196" t="s">
        <v>187</v>
      </c>
      <c r="AT321" s="196" t="s">
        <v>183</v>
      </c>
      <c r="AU321" s="196" t="s">
        <v>86</v>
      </c>
      <c r="AY321" s="17" t="s">
        <v>182</v>
      </c>
      <c r="BE321" s="197">
        <f>IF(N321="základní",J321,0)</f>
        <v>0</v>
      </c>
      <c r="BF321" s="197">
        <f>IF(N321="snížená",J321,0)</f>
        <v>0</v>
      </c>
      <c r="BG321" s="197">
        <f>IF(N321="zákl. přenesená",J321,0)</f>
        <v>0</v>
      </c>
      <c r="BH321" s="197">
        <f>IF(N321="sníž. přenesená",J321,0)</f>
        <v>0</v>
      </c>
      <c r="BI321" s="197">
        <f>IF(N321="nulová",J321,0)</f>
        <v>0</v>
      </c>
      <c r="BJ321" s="17" t="s">
        <v>86</v>
      </c>
      <c r="BK321" s="197">
        <f>ROUND(I321*H321,2)</f>
        <v>0</v>
      </c>
      <c r="BL321" s="17" t="s">
        <v>187</v>
      </c>
      <c r="BM321" s="196" t="s">
        <v>1402</v>
      </c>
    </row>
    <row r="322" spans="1:65" s="2" customFormat="1" ht="29.25">
      <c r="A322" s="34"/>
      <c r="B322" s="35"/>
      <c r="C322" s="36"/>
      <c r="D322" s="198" t="s">
        <v>189</v>
      </c>
      <c r="E322" s="36"/>
      <c r="F322" s="199" t="s">
        <v>1403</v>
      </c>
      <c r="G322" s="36"/>
      <c r="H322" s="36"/>
      <c r="I322" s="200"/>
      <c r="J322" s="36"/>
      <c r="K322" s="36"/>
      <c r="L322" s="39"/>
      <c r="M322" s="201"/>
      <c r="N322" s="202"/>
      <c r="O322" s="71"/>
      <c r="P322" s="71"/>
      <c r="Q322" s="71"/>
      <c r="R322" s="71"/>
      <c r="S322" s="71"/>
      <c r="T322" s="72"/>
      <c r="U322" s="34"/>
      <c r="V322" s="34"/>
      <c r="W322" s="34"/>
      <c r="X322" s="34"/>
      <c r="Y322" s="34"/>
      <c r="Z322" s="34"/>
      <c r="AA322" s="34"/>
      <c r="AB322" s="34"/>
      <c r="AC322" s="34"/>
      <c r="AD322" s="34"/>
      <c r="AE322" s="34"/>
      <c r="AT322" s="17" t="s">
        <v>189</v>
      </c>
      <c r="AU322" s="17" t="s">
        <v>86</v>
      </c>
    </row>
    <row r="323" spans="1:65" s="2" customFormat="1" ht="24.2" customHeight="1">
      <c r="A323" s="34"/>
      <c r="B323" s="35"/>
      <c r="C323" s="185" t="s">
        <v>1404</v>
      </c>
      <c r="D323" s="185" t="s">
        <v>183</v>
      </c>
      <c r="E323" s="186" t="s">
        <v>1405</v>
      </c>
      <c r="F323" s="187" t="s">
        <v>1406</v>
      </c>
      <c r="G323" s="188" t="s">
        <v>423</v>
      </c>
      <c r="H323" s="189">
        <v>3</v>
      </c>
      <c r="I323" s="190"/>
      <c r="J323" s="191">
        <f>ROUND(I323*H323,2)</f>
        <v>0</v>
      </c>
      <c r="K323" s="187" t="s">
        <v>186</v>
      </c>
      <c r="L323" s="39"/>
      <c r="M323" s="192" t="s">
        <v>1</v>
      </c>
      <c r="N323" s="193" t="s">
        <v>44</v>
      </c>
      <c r="O323" s="71"/>
      <c r="P323" s="194">
        <f>O323*H323</f>
        <v>0</v>
      </c>
      <c r="Q323" s="194">
        <v>0</v>
      </c>
      <c r="R323" s="194">
        <f>Q323*H323</f>
        <v>0</v>
      </c>
      <c r="S323" s="194">
        <v>0</v>
      </c>
      <c r="T323" s="195">
        <f>S323*H323</f>
        <v>0</v>
      </c>
      <c r="U323" s="34"/>
      <c r="V323" s="34"/>
      <c r="W323" s="34"/>
      <c r="X323" s="34"/>
      <c r="Y323" s="34"/>
      <c r="Z323" s="34"/>
      <c r="AA323" s="34"/>
      <c r="AB323" s="34"/>
      <c r="AC323" s="34"/>
      <c r="AD323" s="34"/>
      <c r="AE323" s="34"/>
      <c r="AR323" s="196" t="s">
        <v>187</v>
      </c>
      <c r="AT323" s="196" t="s">
        <v>183</v>
      </c>
      <c r="AU323" s="196" t="s">
        <v>86</v>
      </c>
      <c r="AY323" s="17" t="s">
        <v>182</v>
      </c>
      <c r="BE323" s="197">
        <f>IF(N323="základní",J323,0)</f>
        <v>0</v>
      </c>
      <c r="BF323" s="197">
        <f>IF(N323="snížená",J323,0)</f>
        <v>0</v>
      </c>
      <c r="BG323" s="197">
        <f>IF(N323="zákl. přenesená",J323,0)</f>
        <v>0</v>
      </c>
      <c r="BH323" s="197">
        <f>IF(N323="sníž. přenesená",J323,0)</f>
        <v>0</v>
      </c>
      <c r="BI323" s="197">
        <f>IF(N323="nulová",J323,0)</f>
        <v>0</v>
      </c>
      <c r="BJ323" s="17" t="s">
        <v>86</v>
      </c>
      <c r="BK323" s="197">
        <f>ROUND(I323*H323,2)</f>
        <v>0</v>
      </c>
      <c r="BL323" s="17" t="s">
        <v>187</v>
      </c>
      <c r="BM323" s="196" t="s">
        <v>1407</v>
      </c>
    </row>
    <row r="324" spans="1:65" s="2" customFormat="1" ht="97.5">
      <c r="A324" s="34"/>
      <c r="B324" s="35"/>
      <c r="C324" s="36"/>
      <c r="D324" s="198" t="s">
        <v>189</v>
      </c>
      <c r="E324" s="36"/>
      <c r="F324" s="199" t="s">
        <v>1399</v>
      </c>
      <c r="G324" s="36"/>
      <c r="H324" s="36"/>
      <c r="I324" s="200"/>
      <c r="J324" s="36"/>
      <c r="K324" s="36"/>
      <c r="L324" s="39"/>
      <c r="M324" s="201"/>
      <c r="N324" s="202"/>
      <c r="O324" s="71"/>
      <c r="P324" s="71"/>
      <c r="Q324" s="71"/>
      <c r="R324" s="71"/>
      <c r="S324" s="71"/>
      <c r="T324" s="72"/>
      <c r="U324" s="34"/>
      <c r="V324" s="34"/>
      <c r="W324" s="34"/>
      <c r="X324" s="34"/>
      <c r="Y324" s="34"/>
      <c r="Z324" s="34"/>
      <c r="AA324" s="34"/>
      <c r="AB324" s="34"/>
      <c r="AC324" s="34"/>
      <c r="AD324" s="34"/>
      <c r="AE324" s="34"/>
      <c r="AT324" s="17" t="s">
        <v>189</v>
      </c>
      <c r="AU324" s="17" t="s">
        <v>86</v>
      </c>
    </row>
    <row r="325" spans="1:65" s="2" customFormat="1" ht="24.2" customHeight="1">
      <c r="A325" s="34"/>
      <c r="B325" s="35"/>
      <c r="C325" s="185" t="s">
        <v>1408</v>
      </c>
      <c r="D325" s="185" t="s">
        <v>183</v>
      </c>
      <c r="E325" s="186" t="s">
        <v>1409</v>
      </c>
      <c r="F325" s="187" t="s">
        <v>1410</v>
      </c>
      <c r="G325" s="188" t="s">
        <v>423</v>
      </c>
      <c r="H325" s="189">
        <v>3</v>
      </c>
      <c r="I325" s="190"/>
      <c r="J325" s="191">
        <f>ROUND(I325*H325,2)</f>
        <v>0</v>
      </c>
      <c r="K325" s="187" t="s">
        <v>186</v>
      </c>
      <c r="L325" s="39"/>
      <c r="M325" s="192" t="s">
        <v>1</v>
      </c>
      <c r="N325" s="193" t="s">
        <v>44</v>
      </c>
      <c r="O325" s="71"/>
      <c r="P325" s="194">
        <f>O325*H325</f>
        <v>0</v>
      </c>
      <c r="Q325" s="194">
        <v>0</v>
      </c>
      <c r="R325" s="194">
        <f>Q325*H325</f>
        <v>0</v>
      </c>
      <c r="S325" s="194">
        <v>0</v>
      </c>
      <c r="T325" s="195">
        <f>S325*H325</f>
        <v>0</v>
      </c>
      <c r="U325" s="34"/>
      <c r="V325" s="34"/>
      <c r="W325" s="34"/>
      <c r="X325" s="34"/>
      <c r="Y325" s="34"/>
      <c r="Z325" s="34"/>
      <c r="AA325" s="34"/>
      <c r="AB325" s="34"/>
      <c r="AC325" s="34"/>
      <c r="AD325" s="34"/>
      <c r="AE325" s="34"/>
      <c r="AR325" s="196" t="s">
        <v>187</v>
      </c>
      <c r="AT325" s="196" t="s">
        <v>183</v>
      </c>
      <c r="AU325" s="196" t="s">
        <v>86</v>
      </c>
      <c r="AY325" s="17" t="s">
        <v>182</v>
      </c>
      <c r="BE325" s="197">
        <f>IF(N325="základní",J325,0)</f>
        <v>0</v>
      </c>
      <c r="BF325" s="197">
        <f>IF(N325="snížená",J325,0)</f>
        <v>0</v>
      </c>
      <c r="BG325" s="197">
        <f>IF(N325="zákl. přenesená",J325,0)</f>
        <v>0</v>
      </c>
      <c r="BH325" s="197">
        <f>IF(N325="sníž. přenesená",J325,0)</f>
        <v>0</v>
      </c>
      <c r="BI325" s="197">
        <f>IF(N325="nulová",J325,0)</f>
        <v>0</v>
      </c>
      <c r="BJ325" s="17" t="s">
        <v>86</v>
      </c>
      <c r="BK325" s="197">
        <f>ROUND(I325*H325,2)</f>
        <v>0</v>
      </c>
      <c r="BL325" s="17" t="s">
        <v>187</v>
      </c>
      <c r="BM325" s="196" t="s">
        <v>1411</v>
      </c>
    </row>
    <row r="326" spans="1:65" s="2" customFormat="1" ht="29.25">
      <c r="A326" s="34"/>
      <c r="B326" s="35"/>
      <c r="C326" s="36"/>
      <c r="D326" s="198" t="s">
        <v>189</v>
      </c>
      <c r="E326" s="36"/>
      <c r="F326" s="199" t="s">
        <v>1403</v>
      </c>
      <c r="G326" s="36"/>
      <c r="H326" s="36"/>
      <c r="I326" s="200"/>
      <c r="J326" s="36"/>
      <c r="K326" s="36"/>
      <c r="L326" s="39"/>
      <c r="M326" s="201"/>
      <c r="N326" s="202"/>
      <c r="O326" s="71"/>
      <c r="P326" s="71"/>
      <c r="Q326" s="71"/>
      <c r="R326" s="71"/>
      <c r="S326" s="71"/>
      <c r="T326" s="72"/>
      <c r="U326" s="34"/>
      <c r="V326" s="34"/>
      <c r="W326" s="34"/>
      <c r="X326" s="34"/>
      <c r="Y326" s="34"/>
      <c r="Z326" s="34"/>
      <c r="AA326" s="34"/>
      <c r="AB326" s="34"/>
      <c r="AC326" s="34"/>
      <c r="AD326" s="34"/>
      <c r="AE326" s="34"/>
      <c r="AT326" s="17" t="s">
        <v>189</v>
      </c>
      <c r="AU326" s="17" t="s">
        <v>86</v>
      </c>
    </row>
    <row r="327" spans="1:65" s="2" customFormat="1" ht="14.45" customHeight="1">
      <c r="A327" s="34"/>
      <c r="B327" s="35"/>
      <c r="C327" s="185" t="s">
        <v>747</v>
      </c>
      <c r="D327" s="185" t="s">
        <v>183</v>
      </c>
      <c r="E327" s="186" t="s">
        <v>1412</v>
      </c>
      <c r="F327" s="187" t="s">
        <v>1413</v>
      </c>
      <c r="G327" s="188" t="s">
        <v>453</v>
      </c>
      <c r="H327" s="189">
        <v>6</v>
      </c>
      <c r="I327" s="190"/>
      <c r="J327" s="191">
        <f>ROUND(I327*H327,2)</f>
        <v>0</v>
      </c>
      <c r="K327" s="187" t="s">
        <v>186</v>
      </c>
      <c r="L327" s="39"/>
      <c r="M327" s="192" t="s">
        <v>1</v>
      </c>
      <c r="N327" s="193" t="s">
        <v>44</v>
      </c>
      <c r="O327" s="71"/>
      <c r="P327" s="194">
        <f>O327*H327</f>
        <v>0</v>
      </c>
      <c r="Q327" s="194">
        <v>0.12303</v>
      </c>
      <c r="R327" s="194">
        <f>Q327*H327</f>
        <v>0.73818000000000006</v>
      </c>
      <c r="S327" s="194">
        <v>0</v>
      </c>
      <c r="T327" s="195">
        <f>S327*H327</f>
        <v>0</v>
      </c>
      <c r="U327" s="34"/>
      <c r="V327" s="34"/>
      <c r="W327" s="34"/>
      <c r="X327" s="34"/>
      <c r="Y327" s="34"/>
      <c r="Z327" s="34"/>
      <c r="AA327" s="34"/>
      <c r="AB327" s="34"/>
      <c r="AC327" s="34"/>
      <c r="AD327" s="34"/>
      <c r="AE327" s="34"/>
      <c r="AR327" s="196" t="s">
        <v>187</v>
      </c>
      <c r="AT327" s="196" t="s">
        <v>183</v>
      </c>
      <c r="AU327" s="196" t="s">
        <v>86</v>
      </c>
      <c r="AY327" s="17" t="s">
        <v>182</v>
      </c>
      <c r="BE327" s="197">
        <f>IF(N327="základní",J327,0)</f>
        <v>0</v>
      </c>
      <c r="BF327" s="197">
        <f>IF(N327="snížená",J327,0)</f>
        <v>0</v>
      </c>
      <c r="BG327" s="197">
        <f>IF(N327="zákl. přenesená",J327,0)</f>
        <v>0</v>
      </c>
      <c r="BH327" s="197">
        <f>IF(N327="sníž. přenesená",J327,0)</f>
        <v>0</v>
      </c>
      <c r="BI327" s="197">
        <f>IF(N327="nulová",J327,0)</f>
        <v>0</v>
      </c>
      <c r="BJ327" s="17" t="s">
        <v>86</v>
      </c>
      <c r="BK327" s="197">
        <f>ROUND(I327*H327,2)</f>
        <v>0</v>
      </c>
      <c r="BL327" s="17" t="s">
        <v>187</v>
      </c>
      <c r="BM327" s="196" t="s">
        <v>1414</v>
      </c>
    </row>
    <row r="328" spans="1:65" s="2" customFormat="1" ht="39">
      <c r="A328" s="34"/>
      <c r="B328" s="35"/>
      <c r="C328" s="36"/>
      <c r="D328" s="198" t="s">
        <v>189</v>
      </c>
      <c r="E328" s="36"/>
      <c r="F328" s="199" t="s">
        <v>1415</v>
      </c>
      <c r="G328" s="36"/>
      <c r="H328" s="36"/>
      <c r="I328" s="200"/>
      <c r="J328" s="36"/>
      <c r="K328" s="36"/>
      <c r="L328" s="39"/>
      <c r="M328" s="201"/>
      <c r="N328" s="202"/>
      <c r="O328" s="71"/>
      <c r="P328" s="71"/>
      <c r="Q328" s="71"/>
      <c r="R328" s="71"/>
      <c r="S328" s="71"/>
      <c r="T328" s="72"/>
      <c r="U328" s="34"/>
      <c r="V328" s="34"/>
      <c r="W328" s="34"/>
      <c r="X328" s="34"/>
      <c r="Y328" s="34"/>
      <c r="Z328" s="34"/>
      <c r="AA328" s="34"/>
      <c r="AB328" s="34"/>
      <c r="AC328" s="34"/>
      <c r="AD328" s="34"/>
      <c r="AE328" s="34"/>
      <c r="AT328" s="17" t="s">
        <v>189</v>
      </c>
      <c r="AU328" s="17" t="s">
        <v>86</v>
      </c>
    </row>
    <row r="329" spans="1:65" s="2" customFormat="1" ht="24.2" customHeight="1">
      <c r="A329" s="34"/>
      <c r="B329" s="35"/>
      <c r="C329" s="246" t="s">
        <v>1416</v>
      </c>
      <c r="D329" s="246" t="s">
        <v>396</v>
      </c>
      <c r="E329" s="247" t="s">
        <v>1417</v>
      </c>
      <c r="F329" s="248" t="s">
        <v>1418</v>
      </c>
      <c r="G329" s="249" t="s">
        <v>453</v>
      </c>
      <c r="H329" s="250">
        <v>6</v>
      </c>
      <c r="I329" s="251"/>
      <c r="J329" s="252">
        <f>ROUND(I329*H329,2)</f>
        <v>0</v>
      </c>
      <c r="K329" s="248" t="s">
        <v>186</v>
      </c>
      <c r="L329" s="253"/>
      <c r="M329" s="254" t="s">
        <v>1</v>
      </c>
      <c r="N329" s="255" t="s">
        <v>44</v>
      </c>
      <c r="O329" s="71"/>
      <c r="P329" s="194">
        <f>O329*H329</f>
        <v>0</v>
      </c>
      <c r="Q329" s="194">
        <v>1.3299999999999999E-2</v>
      </c>
      <c r="R329" s="194">
        <f>Q329*H329</f>
        <v>7.9799999999999996E-2</v>
      </c>
      <c r="S329" s="194">
        <v>0</v>
      </c>
      <c r="T329" s="195">
        <f>S329*H329</f>
        <v>0</v>
      </c>
      <c r="U329" s="34"/>
      <c r="V329" s="34"/>
      <c r="W329" s="34"/>
      <c r="X329" s="34"/>
      <c r="Y329" s="34"/>
      <c r="Z329" s="34"/>
      <c r="AA329" s="34"/>
      <c r="AB329" s="34"/>
      <c r="AC329" s="34"/>
      <c r="AD329" s="34"/>
      <c r="AE329" s="34"/>
      <c r="AR329" s="196" t="s">
        <v>356</v>
      </c>
      <c r="AT329" s="196" t="s">
        <v>396</v>
      </c>
      <c r="AU329" s="196" t="s">
        <v>86</v>
      </c>
      <c r="AY329" s="17" t="s">
        <v>182</v>
      </c>
      <c r="BE329" s="197">
        <f>IF(N329="základní",J329,0)</f>
        <v>0</v>
      </c>
      <c r="BF329" s="197">
        <f>IF(N329="snížená",J329,0)</f>
        <v>0</v>
      </c>
      <c r="BG329" s="197">
        <f>IF(N329="zákl. přenesená",J329,0)</f>
        <v>0</v>
      </c>
      <c r="BH329" s="197">
        <f>IF(N329="sníž. přenesená",J329,0)</f>
        <v>0</v>
      </c>
      <c r="BI329" s="197">
        <f>IF(N329="nulová",J329,0)</f>
        <v>0</v>
      </c>
      <c r="BJ329" s="17" t="s">
        <v>86</v>
      </c>
      <c r="BK329" s="197">
        <f>ROUND(I329*H329,2)</f>
        <v>0</v>
      </c>
      <c r="BL329" s="17" t="s">
        <v>187</v>
      </c>
      <c r="BM329" s="196" t="s">
        <v>1419</v>
      </c>
    </row>
    <row r="330" spans="1:65" s="2" customFormat="1" ht="14.45" customHeight="1">
      <c r="A330" s="34"/>
      <c r="B330" s="35"/>
      <c r="C330" s="185" t="s">
        <v>1420</v>
      </c>
      <c r="D330" s="185" t="s">
        <v>183</v>
      </c>
      <c r="E330" s="186" t="s">
        <v>1421</v>
      </c>
      <c r="F330" s="187" t="s">
        <v>1422</v>
      </c>
      <c r="G330" s="188" t="s">
        <v>453</v>
      </c>
      <c r="H330" s="189">
        <v>5</v>
      </c>
      <c r="I330" s="190"/>
      <c r="J330" s="191">
        <f>ROUND(I330*H330,2)</f>
        <v>0</v>
      </c>
      <c r="K330" s="187" t="s">
        <v>186</v>
      </c>
      <c r="L330" s="39"/>
      <c r="M330" s="192" t="s">
        <v>1</v>
      </c>
      <c r="N330" s="193" t="s">
        <v>44</v>
      </c>
      <c r="O330" s="71"/>
      <c r="P330" s="194">
        <f>O330*H330</f>
        <v>0</v>
      </c>
      <c r="Q330" s="194">
        <v>0.32906000000000002</v>
      </c>
      <c r="R330" s="194">
        <f>Q330*H330</f>
        <v>1.6453000000000002</v>
      </c>
      <c r="S330" s="194">
        <v>0</v>
      </c>
      <c r="T330" s="195">
        <f>S330*H330</f>
        <v>0</v>
      </c>
      <c r="U330" s="34"/>
      <c r="V330" s="34"/>
      <c r="W330" s="34"/>
      <c r="X330" s="34"/>
      <c r="Y330" s="34"/>
      <c r="Z330" s="34"/>
      <c r="AA330" s="34"/>
      <c r="AB330" s="34"/>
      <c r="AC330" s="34"/>
      <c r="AD330" s="34"/>
      <c r="AE330" s="34"/>
      <c r="AR330" s="196" t="s">
        <v>187</v>
      </c>
      <c r="AT330" s="196" t="s">
        <v>183</v>
      </c>
      <c r="AU330" s="196" t="s">
        <v>86</v>
      </c>
      <c r="AY330" s="17" t="s">
        <v>182</v>
      </c>
      <c r="BE330" s="197">
        <f>IF(N330="základní",J330,0)</f>
        <v>0</v>
      </c>
      <c r="BF330" s="197">
        <f>IF(N330="snížená",J330,0)</f>
        <v>0</v>
      </c>
      <c r="BG330" s="197">
        <f>IF(N330="zákl. přenesená",J330,0)</f>
        <v>0</v>
      </c>
      <c r="BH330" s="197">
        <f>IF(N330="sníž. přenesená",J330,0)</f>
        <v>0</v>
      </c>
      <c r="BI330" s="197">
        <f>IF(N330="nulová",J330,0)</f>
        <v>0</v>
      </c>
      <c r="BJ330" s="17" t="s">
        <v>86</v>
      </c>
      <c r="BK330" s="197">
        <f>ROUND(I330*H330,2)</f>
        <v>0</v>
      </c>
      <c r="BL330" s="17" t="s">
        <v>187</v>
      </c>
      <c r="BM330" s="196" t="s">
        <v>1423</v>
      </c>
    </row>
    <row r="331" spans="1:65" s="2" customFormat="1" ht="39">
      <c r="A331" s="34"/>
      <c r="B331" s="35"/>
      <c r="C331" s="36"/>
      <c r="D331" s="198" t="s">
        <v>189</v>
      </c>
      <c r="E331" s="36"/>
      <c r="F331" s="199" t="s">
        <v>1415</v>
      </c>
      <c r="G331" s="36"/>
      <c r="H331" s="36"/>
      <c r="I331" s="200"/>
      <c r="J331" s="36"/>
      <c r="K331" s="36"/>
      <c r="L331" s="39"/>
      <c r="M331" s="201"/>
      <c r="N331" s="202"/>
      <c r="O331" s="71"/>
      <c r="P331" s="71"/>
      <c r="Q331" s="71"/>
      <c r="R331" s="71"/>
      <c r="S331" s="71"/>
      <c r="T331" s="72"/>
      <c r="U331" s="34"/>
      <c r="V331" s="34"/>
      <c r="W331" s="34"/>
      <c r="X331" s="34"/>
      <c r="Y331" s="34"/>
      <c r="Z331" s="34"/>
      <c r="AA331" s="34"/>
      <c r="AB331" s="34"/>
      <c r="AC331" s="34"/>
      <c r="AD331" s="34"/>
      <c r="AE331" s="34"/>
      <c r="AT331" s="17" t="s">
        <v>189</v>
      </c>
      <c r="AU331" s="17" t="s">
        <v>86</v>
      </c>
    </row>
    <row r="332" spans="1:65" s="2" customFormat="1" ht="14.45" customHeight="1">
      <c r="A332" s="34"/>
      <c r="B332" s="35"/>
      <c r="C332" s="246" t="s">
        <v>1424</v>
      </c>
      <c r="D332" s="246" t="s">
        <v>396</v>
      </c>
      <c r="E332" s="247" t="s">
        <v>1425</v>
      </c>
      <c r="F332" s="248" t="s">
        <v>1426</v>
      </c>
      <c r="G332" s="249" t="s">
        <v>453</v>
      </c>
      <c r="H332" s="250">
        <v>5</v>
      </c>
      <c r="I332" s="251"/>
      <c r="J332" s="252">
        <f>ROUND(I332*H332,2)</f>
        <v>0</v>
      </c>
      <c r="K332" s="248" t="s">
        <v>186</v>
      </c>
      <c r="L332" s="253"/>
      <c r="M332" s="254" t="s">
        <v>1</v>
      </c>
      <c r="N332" s="255" t="s">
        <v>44</v>
      </c>
      <c r="O332" s="71"/>
      <c r="P332" s="194">
        <f>O332*H332</f>
        <v>0</v>
      </c>
      <c r="Q332" s="194">
        <v>2.9499999999999998E-2</v>
      </c>
      <c r="R332" s="194">
        <f>Q332*H332</f>
        <v>0.14749999999999999</v>
      </c>
      <c r="S332" s="194">
        <v>0</v>
      </c>
      <c r="T332" s="195">
        <f>S332*H332</f>
        <v>0</v>
      </c>
      <c r="U332" s="34"/>
      <c r="V332" s="34"/>
      <c r="W332" s="34"/>
      <c r="X332" s="34"/>
      <c r="Y332" s="34"/>
      <c r="Z332" s="34"/>
      <c r="AA332" s="34"/>
      <c r="AB332" s="34"/>
      <c r="AC332" s="34"/>
      <c r="AD332" s="34"/>
      <c r="AE332" s="34"/>
      <c r="AR332" s="196" t="s">
        <v>356</v>
      </c>
      <c r="AT332" s="196" t="s">
        <v>396</v>
      </c>
      <c r="AU332" s="196" t="s">
        <v>86</v>
      </c>
      <c r="AY332" s="17" t="s">
        <v>182</v>
      </c>
      <c r="BE332" s="197">
        <f>IF(N332="základní",J332,0)</f>
        <v>0</v>
      </c>
      <c r="BF332" s="197">
        <f>IF(N332="snížená",J332,0)</f>
        <v>0</v>
      </c>
      <c r="BG332" s="197">
        <f>IF(N332="zákl. přenesená",J332,0)</f>
        <v>0</v>
      </c>
      <c r="BH332" s="197">
        <f>IF(N332="sníž. přenesená",J332,0)</f>
        <v>0</v>
      </c>
      <c r="BI332" s="197">
        <f>IF(N332="nulová",J332,0)</f>
        <v>0</v>
      </c>
      <c r="BJ332" s="17" t="s">
        <v>86</v>
      </c>
      <c r="BK332" s="197">
        <f>ROUND(I332*H332,2)</f>
        <v>0</v>
      </c>
      <c r="BL332" s="17" t="s">
        <v>187</v>
      </c>
      <c r="BM332" s="196" t="s">
        <v>1427</v>
      </c>
    </row>
    <row r="333" spans="1:65" s="2" customFormat="1" ht="14.45" customHeight="1">
      <c r="A333" s="34"/>
      <c r="B333" s="35"/>
      <c r="C333" s="185" t="s">
        <v>1428</v>
      </c>
      <c r="D333" s="185" t="s">
        <v>183</v>
      </c>
      <c r="E333" s="186" t="s">
        <v>1429</v>
      </c>
      <c r="F333" s="187" t="s">
        <v>1430</v>
      </c>
      <c r="G333" s="188" t="s">
        <v>423</v>
      </c>
      <c r="H333" s="189">
        <v>758</v>
      </c>
      <c r="I333" s="190"/>
      <c r="J333" s="191">
        <f>ROUND(I333*H333,2)</f>
        <v>0</v>
      </c>
      <c r="K333" s="187" t="s">
        <v>186</v>
      </c>
      <c r="L333" s="39"/>
      <c r="M333" s="192" t="s">
        <v>1</v>
      </c>
      <c r="N333" s="193" t="s">
        <v>44</v>
      </c>
      <c r="O333" s="71"/>
      <c r="P333" s="194">
        <f>O333*H333</f>
        <v>0</v>
      </c>
      <c r="Q333" s="194">
        <v>1.9000000000000001E-4</v>
      </c>
      <c r="R333" s="194">
        <f>Q333*H333</f>
        <v>0.14402000000000001</v>
      </c>
      <c r="S333" s="194">
        <v>0</v>
      </c>
      <c r="T333" s="195">
        <f>S333*H333</f>
        <v>0</v>
      </c>
      <c r="U333" s="34"/>
      <c r="V333" s="34"/>
      <c r="W333" s="34"/>
      <c r="X333" s="34"/>
      <c r="Y333" s="34"/>
      <c r="Z333" s="34"/>
      <c r="AA333" s="34"/>
      <c r="AB333" s="34"/>
      <c r="AC333" s="34"/>
      <c r="AD333" s="34"/>
      <c r="AE333" s="34"/>
      <c r="AR333" s="196" t="s">
        <v>187</v>
      </c>
      <c r="AT333" s="196" t="s">
        <v>183</v>
      </c>
      <c r="AU333" s="196" t="s">
        <v>86</v>
      </c>
      <c r="AY333" s="17" t="s">
        <v>182</v>
      </c>
      <c r="BE333" s="197">
        <f>IF(N333="základní",J333,0)</f>
        <v>0</v>
      </c>
      <c r="BF333" s="197">
        <f>IF(N333="snížená",J333,0)</f>
        <v>0</v>
      </c>
      <c r="BG333" s="197">
        <f>IF(N333="zákl. přenesená",J333,0)</f>
        <v>0</v>
      </c>
      <c r="BH333" s="197">
        <f>IF(N333="sníž. přenesená",J333,0)</f>
        <v>0</v>
      </c>
      <c r="BI333" s="197">
        <f>IF(N333="nulová",J333,0)</f>
        <v>0</v>
      </c>
      <c r="BJ333" s="17" t="s">
        <v>86</v>
      </c>
      <c r="BK333" s="197">
        <f>ROUND(I333*H333,2)</f>
        <v>0</v>
      </c>
      <c r="BL333" s="17" t="s">
        <v>187</v>
      </c>
      <c r="BM333" s="196" t="s">
        <v>1431</v>
      </c>
    </row>
    <row r="334" spans="1:65" s="13" customFormat="1" ht="11.25">
      <c r="B334" s="213"/>
      <c r="C334" s="214"/>
      <c r="D334" s="198" t="s">
        <v>191</v>
      </c>
      <c r="E334" s="215" t="s">
        <v>1</v>
      </c>
      <c r="F334" s="216" t="s">
        <v>1432</v>
      </c>
      <c r="G334" s="214"/>
      <c r="H334" s="217">
        <v>758</v>
      </c>
      <c r="I334" s="218"/>
      <c r="J334" s="214"/>
      <c r="K334" s="214"/>
      <c r="L334" s="219"/>
      <c r="M334" s="220"/>
      <c r="N334" s="221"/>
      <c r="O334" s="221"/>
      <c r="P334" s="221"/>
      <c r="Q334" s="221"/>
      <c r="R334" s="221"/>
      <c r="S334" s="221"/>
      <c r="T334" s="222"/>
      <c r="AT334" s="223" t="s">
        <v>191</v>
      </c>
      <c r="AU334" s="223" t="s">
        <v>86</v>
      </c>
      <c r="AV334" s="13" t="s">
        <v>88</v>
      </c>
      <c r="AW334" s="13" t="s">
        <v>33</v>
      </c>
      <c r="AX334" s="13" t="s">
        <v>86</v>
      </c>
      <c r="AY334" s="223" t="s">
        <v>182</v>
      </c>
    </row>
    <row r="335" spans="1:65" s="2" customFormat="1" ht="14.45" customHeight="1">
      <c r="A335" s="34"/>
      <c r="B335" s="35"/>
      <c r="C335" s="185" t="s">
        <v>1433</v>
      </c>
      <c r="D335" s="185" t="s">
        <v>183</v>
      </c>
      <c r="E335" s="186" t="s">
        <v>975</v>
      </c>
      <c r="F335" s="187" t="s">
        <v>976</v>
      </c>
      <c r="G335" s="188" t="s">
        <v>423</v>
      </c>
      <c r="H335" s="189">
        <v>758</v>
      </c>
      <c r="I335" s="190"/>
      <c r="J335" s="191">
        <f>ROUND(I335*H335,2)</f>
        <v>0</v>
      </c>
      <c r="K335" s="187" t="s">
        <v>186</v>
      </c>
      <c r="L335" s="39"/>
      <c r="M335" s="192" t="s">
        <v>1</v>
      </c>
      <c r="N335" s="193" t="s">
        <v>44</v>
      </c>
      <c r="O335" s="71"/>
      <c r="P335" s="194">
        <f>O335*H335</f>
        <v>0</v>
      </c>
      <c r="Q335" s="194">
        <v>9.0000000000000006E-5</v>
      </c>
      <c r="R335" s="194">
        <f>Q335*H335</f>
        <v>6.8220000000000003E-2</v>
      </c>
      <c r="S335" s="194">
        <v>0</v>
      </c>
      <c r="T335" s="195">
        <f>S335*H335</f>
        <v>0</v>
      </c>
      <c r="U335" s="34"/>
      <c r="V335" s="34"/>
      <c r="W335" s="34"/>
      <c r="X335" s="34"/>
      <c r="Y335" s="34"/>
      <c r="Z335" s="34"/>
      <c r="AA335" s="34"/>
      <c r="AB335" s="34"/>
      <c r="AC335" s="34"/>
      <c r="AD335" s="34"/>
      <c r="AE335" s="34"/>
      <c r="AR335" s="196" t="s">
        <v>187</v>
      </c>
      <c r="AT335" s="196" t="s">
        <v>183</v>
      </c>
      <c r="AU335" s="196" t="s">
        <v>86</v>
      </c>
      <c r="AY335" s="17" t="s">
        <v>182</v>
      </c>
      <c r="BE335" s="197">
        <f>IF(N335="základní",J335,0)</f>
        <v>0</v>
      </c>
      <c r="BF335" s="197">
        <f>IF(N335="snížená",J335,0)</f>
        <v>0</v>
      </c>
      <c r="BG335" s="197">
        <f>IF(N335="zákl. přenesená",J335,0)</f>
        <v>0</v>
      </c>
      <c r="BH335" s="197">
        <f>IF(N335="sníž. přenesená",J335,0)</f>
        <v>0</v>
      </c>
      <c r="BI335" s="197">
        <f>IF(N335="nulová",J335,0)</f>
        <v>0</v>
      </c>
      <c r="BJ335" s="17" t="s">
        <v>86</v>
      </c>
      <c r="BK335" s="197">
        <f>ROUND(I335*H335,2)</f>
        <v>0</v>
      </c>
      <c r="BL335" s="17" t="s">
        <v>187</v>
      </c>
      <c r="BM335" s="196" t="s">
        <v>1434</v>
      </c>
    </row>
    <row r="336" spans="1:65" s="11" customFormat="1" ht="25.9" customHeight="1">
      <c r="B336" s="171"/>
      <c r="C336" s="172"/>
      <c r="D336" s="173" t="s">
        <v>78</v>
      </c>
      <c r="E336" s="174" t="s">
        <v>626</v>
      </c>
      <c r="F336" s="174" t="s">
        <v>627</v>
      </c>
      <c r="G336" s="172"/>
      <c r="H336" s="172"/>
      <c r="I336" s="175"/>
      <c r="J336" s="176">
        <f>BK336</f>
        <v>0</v>
      </c>
      <c r="K336" s="172"/>
      <c r="L336" s="177"/>
      <c r="M336" s="178"/>
      <c r="N336" s="179"/>
      <c r="O336" s="179"/>
      <c r="P336" s="180">
        <f>SUM(P337:P346)</f>
        <v>0</v>
      </c>
      <c r="Q336" s="179"/>
      <c r="R336" s="180">
        <f>SUM(R337:R346)</f>
        <v>0</v>
      </c>
      <c r="S336" s="179"/>
      <c r="T336" s="181">
        <f>SUM(T337:T346)</f>
        <v>0</v>
      </c>
      <c r="AR336" s="182" t="s">
        <v>86</v>
      </c>
      <c r="AT336" s="183" t="s">
        <v>78</v>
      </c>
      <c r="AU336" s="183" t="s">
        <v>79</v>
      </c>
      <c r="AY336" s="182" t="s">
        <v>182</v>
      </c>
      <c r="BK336" s="184">
        <f>SUM(BK337:BK346)</f>
        <v>0</v>
      </c>
    </row>
    <row r="337" spans="1:65" s="2" customFormat="1" ht="37.9" customHeight="1">
      <c r="A337" s="34"/>
      <c r="B337" s="35"/>
      <c r="C337" s="185" t="s">
        <v>1435</v>
      </c>
      <c r="D337" s="185" t="s">
        <v>183</v>
      </c>
      <c r="E337" s="186" t="s">
        <v>628</v>
      </c>
      <c r="F337" s="187" t="s">
        <v>629</v>
      </c>
      <c r="G337" s="188" t="s">
        <v>359</v>
      </c>
      <c r="H337" s="189">
        <v>138.91999999999999</v>
      </c>
      <c r="I337" s="190"/>
      <c r="J337" s="191">
        <f>ROUND(I337*H337,2)</f>
        <v>0</v>
      </c>
      <c r="K337" s="187" t="s">
        <v>186</v>
      </c>
      <c r="L337" s="39"/>
      <c r="M337" s="192" t="s">
        <v>1</v>
      </c>
      <c r="N337" s="193" t="s">
        <v>44</v>
      </c>
      <c r="O337" s="71"/>
      <c r="P337" s="194">
        <f>O337*H337</f>
        <v>0</v>
      </c>
      <c r="Q337" s="194">
        <v>0</v>
      </c>
      <c r="R337" s="194">
        <f>Q337*H337</f>
        <v>0</v>
      </c>
      <c r="S337" s="194">
        <v>0</v>
      </c>
      <c r="T337" s="195">
        <f>S337*H337</f>
        <v>0</v>
      </c>
      <c r="U337" s="34"/>
      <c r="V337" s="34"/>
      <c r="W337" s="34"/>
      <c r="X337" s="34"/>
      <c r="Y337" s="34"/>
      <c r="Z337" s="34"/>
      <c r="AA337" s="34"/>
      <c r="AB337" s="34"/>
      <c r="AC337" s="34"/>
      <c r="AD337" s="34"/>
      <c r="AE337" s="34"/>
      <c r="AR337" s="196" t="s">
        <v>187</v>
      </c>
      <c r="AT337" s="196" t="s">
        <v>183</v>
      </c>
      <c r="AU337" s="196" t="s">
        <v>86</v>
      </c>
      <c r="AY337" s="17" t="s">
        <v>182</v>
      </c>
      <c r="BE337" s="197">
        <f>IF(N337="základní",J337,0)</f>
        <v>0</v>
      </c>
      <c r="BF337" s="197">
        <f>IF(N337="snížená",J337,0)</f>
        <v>0</v>
      </c>
      <c r="BG337" s="197">
        <f>IF(N337="zákl. přenesená",J337,0)</f>
        <v>0</v>
      </c>
      <c r="BH337" s="197">
        <f>IF(N337="sníž. přenesená",J337,0)</f>
        <v>0</v>
      </c>
      <c r="BI337" s="197">
        <f>IF(N337="nulová",J337,0)</f>
        <v>0</v>
      </c>
      <c r="BJ337" s="17" t="s">
        <v>86</v>
      </c>
      <c r="BK337" s="197">
        <f>ROUND(I337*H337,2)</f>
        <v>0</v>
      </c>
      <c r="BL337" s="17" t="s">
        <v>187</v>
      </c>
      <c r="BM337" s="196" t="s">
        <v>1436</v>
      </c>
    </row>
    <row r="338" spans="1:65" s="2" customFormat="1" ht="97.5">
      <c r="A338" s="34"/>
      <c r="B338" s="35"/>
      <c r="C338" s="36"/>
      <c r="D338" s="198" t="s">
        <v>189</v>
      </c>
      <c r="E338" s="36"/>
      <c r="F338" s="199" t="s">
        <v>631</v>
      </c>
      <c r="G338" s="36"/>
      <c r="H338" s="36"/>
      <c r="I338" s="200"/>
      <c r="J338" s="36"/>
      <c r="K338" s="36"/>
      <c r="L338" s="39"/>
      <c r="M338" s="201"/>
      <c r="N338" s="202"/>
      <c r="O338" s="71"/>
      <c r="P338" s="71"/>
      <c r="Q338" s="71"/>
      <c r="R338" s="71"/>
      <c r="S338" s="71"/>
      <c r="T338" s="72"/>
      <c r="U338" s="34"/>
      <c r="V338" s="34"/>
      <c r="W338" s="34"/>
      <c r="X338" s="34"/>
      <c r="Y338" s="34"/>
      <c r="Z338" s="34"/>
      <c r="AA338" s="34"/>
      <c r="AB338" s="34"/>
      <c r="AC338" s="34"/>
      <c r="AD338" s="34"/>
      <c r="AE338" s="34"/>
      <c r="AT338" s="17" t="s">
        <v>189</v>
      </c>
      <c r="AU338" s="17" t="s">
        <v>86</v>
      </c>
    </row>
    <row r="339" spans="1:65" s="2" customFormat="1" ht="19.5">
      <c r="A339" s="34"/>
      <c r="B339" s="35"/>
      <c r="C339" s="36"/>
      <c r="D339" s="198" t="s">
        <v>426</v>
      </c>
      <c r="E339" s="36"/>
      <c r="F339" s="199" t="s">
        <v>632</v>
      </c>
      <c r="G339" s="36"/>
      <c r="H339" s="36"/>
      <c r="I339" s="200"/>
      <c r="J339" s="36"/>
      <c r="K339" s="36"/>
      <c r="L339" s="39"/>
      <c r="M339" s="201"/>
      <c r="N339" s="202"/>
      <c r="O339" s="71"/>
      <c r="P339" s="71"/>
      <c r="Q339" s="71"/>
      <c r="R339" s="71"/>
      <c r="S339" s="71"/>
      <c r="T339" s="72"/>
      <c r="U339" s="34"/>
      <c r="V339" s="34"/>
      <c r="W339" s="34"/>
      <c r="X339" s="34"/>
      <c r="Y339" s="34"/>
      <c r="Z339" s="34"/>
      <c r="AA339" s="34"/>
      <c r="AB339" s="34"/>
      <c r="AC339" s="34"/>
      <c r="AD339" s="34"/>
      <c r="AE339" s="34"/>
      <c r="AT339" s="17" t="s">
        <v>426</v>
      </c>
      <c r="AU339" s="17" t="s">
        <v>86</v>
      </c>
    </row>
    <row r="340" spans="1:65" s="2" customFormat="1" ht="37.9" customHeight="1">
      <c r="A340" s="34"/>
      <c r="B340" s="35"/>
      <c r="C340" s="185" t="s">
        <v>1437</v>
      </c>
      <c r="D340" s="185" t="s">
        <v>183</v>
      </c>
      <c r="E340" s="186" t="s">
        <v>633</v>
      </c>
      <c r="F340" s="187" t="s">
        <v>634</v>
      </c>
      <c r="G340" s="188" t="s">
        <v>359</v>
      </c>
      <c r="H340" s="189">
        <v>1944.88</v>
      </c>
      <c r="I340" s="190"/>
      <c r="J340" s="191">
        <f>ROUND(I340*H340,2)</f>
        <v>0</v>
      </c>
      <c r="K340" s="187" t="s">
        <v>186</v>
      </c>
      <c r="L340" s="39"/>
      <c r="M340" s="192" t="s">
        <v>1</v>
      </c>
      <c r="N340" s="193" t="s">
        <v>44</v>
      </c>
      <c r="O340" s="71"/>
      <c r="P340" s="194">
        <f>O340*H340</f>
        <v>0</v>
      </c>
      <c r="Q340" s="194">
        <v>0</v>
      </c>
      <c r="R340" s="194">
        <f>Q340*H340</f>
        <v>0</v>
      </c>
      <c r="S340" s="194">
        <v>0</v>
      </c>
      <c r="T340" s="195">
        <f>S340*H340</f>
        <v>0</v>
      </c>
      <c r="U340" s="34"/>
      <c r="V340" s="34"/>
      <c r="W340" s="34"/>
      <c r="X340" s="34"/>
      <c r="Y340" s="34"/>
      <c r="Z340" s="34"/>
      <c r="AA340" s="34"/>
      <c r="AB340" s="34"/>
      <c r="AC340" s="34"/>
      <c r="AD340" s="34"/>
      <c r="AE340" s="34"/>
      <c r="AR340" s="196" t="s">
        <v>187</v>
      </c>
      <c r="AT340" s="196" t="s">
        <v>183</v>
      </c>
      <c r="AU340" s="196" t="s">
        <v>86</v>
      </c>
      <c r="AY340" s="17" t="s">
        <v>182</v>
      </c>
      <c r="BE340" s="197">
        <f>IF(N340="základní",J340,0)</f>
        <v>0</v>
      </c>
      <c r="BF340" s="197">
        <f>IF(N340="snížená",J340,0)</f>
        <v>0</v>
      </c>
      <c r="BG340" s="197">
        <f>IF(N340="zákl. přenesená",J340,0)</f>
        <v>0</v>
      </c>
      <c r="BH340" s="197">
        <f>IF(N340="sníž. přenesená",J340,0)</f>
        <v>0</v>
      </c>
      <c r="BI340" s="197">
        <f>IF(N340="nulová",J340,0)</f>
        <v>0</v>
      </c>
      <c r="BJ340" s="17" t="s">
        <v>86</v>
      </c>
      <c r="BK340" s="197">
        <f>ROUND(I340*H340,2)</f>
        <v>0</v>
      </c>
      <c r="BL340" s="17" t="s">
        <v>187</v>
      </c>
      <c r="BM340" s="196" t="s">
        <v>1438</v>
      </c>
    </row>
    <row r="341" spans="1:65" s="2" customFormat="1" ht="97.5">
      <c r="A341" s="34"/>
      <c r="B341" s="35"/>
      <c r="C341" s="36"/>
      <c r="D341" s="198" t="s">
        <v>189</v>
      </c>
      <c r="E341" s="36"/>
      <c r="F341" s="199" t="s">
        <v>631</v>
      </c>
      <c r="G341" s="36"/>
      <c r="H341" s="36"/>
      <c r="I341" s="200"/>
      <c r="J341" s="36"/>
      <c r="K341" s="36"/>
      <c r="L341" s="39"/>
      <c r="M341" s="201"/>
      <c r="N341" s="202"/>
      <c r="O341" s="71"/>
      <c r="P341" s="71"/>
      <c r="Q341" s="71"/>
      <c r="R341" s="71"/>
      <c r="S341" s="71"/>
      <c r="T341" s="72"/>
      <c r="U341" s="34"/>
      <c r="V341" s="34"/>
      <c r="W341" s="34"/>
      <c r="X341" s="34"/>
      <c r="Y341" s="34"/>
      <c r="Z341" s="34"/>
      <c r="AA341" s="34"/>
      <c r="AB341" s="34"/>
      <c r="AC341" s="34"/>
      <c r="AD341" s="34"/>
      <c r="AE341" s="34"/>
      <c r="AT341" s="17" t="s">
        <v>189</v>
      </c>
      <c r="AU341" s="17" t="s">
        <v>86</v>
      </c>
    </row>
    <row r="342" spans="1:65" s="2" customFormat="1" ht="19.5">
      <c r="A342" s="34"/>
      <c r="B342" s="35"/>
      <c r="C342" s="36"/>
      <c r="D342" s="198" t="s">
        <v>426</v>
      </c>
      <c r="E342" s="36"/>
      <c r="F342" s="199" t="s">
        <v>632</v>
      </c>
      <c r="G342" s="36"/>
      <c r="H342" s="36"/>
      <c r="I342" s="200"/>
      <c r="J342" s="36"/>
      <c r="K342" s="36"/>
      <c r="L342" s="39"/>
      <c r="M342" s="201"/>
      <c r="N342" s="202"/>
      <c r="O342" s="71"/>
      <c r="P342" s="71"/>
      <c r="Q342" s="71"/>
      <c r="R342" s="71"/>
      <c r="S342" s="71"/>
      <c r="T342" s="72"/>
      <c r="U342" s="34"/>
      <c r="V342" s="34"/>
      <c r="W342" s="34"/>
      <c r="X342" s="34"/>
      <c r="Y342" s="34"/>
      <c r="Z342" s="34"/>
      <c r="AA342" s="34"/>
      <c r="AB342" s="34"/>
      <c r="AC342" s="34"/>
      <c r="AD342" s="34"/>
      <c r="AE342" s="34"/>
      <c r="AT342" s="17" t="s">
        <v>426</v>
      </c>
      <c r="AU342" s="17" t="s">
        <v>86</v>
      </c>
    </row>
    <row r="343" spans="1:65" s="13" customFormat="1" ht="11.25">
      <c r="B343" s="213"/>
      <c r="C343" s="214"/>
      <c r="D343" s="198" t="s">
        <v>191</v>
      </c>
      <c r="E343" s="214"/>
      <c r="F343" s="216" t="s">
        <v>1439</v>
      </c>
      <c r="G343" s="214"/>
      <c r="H343" s="217">
        <v>1944.88</v>
      </c>
      <c r="I343" s="218"/>
      <c r="J343" s="214"/>
      <c r="K343" s="214"/>
      <c r="L343" s="219"/>
      <c r="M343" s="220"/>
      <c r="N343" s="221"/>
      <c r="O343" s="221"/>
      <c r="P343" s="221"/>
      <c r="Q343" s="221"/>
      <c r="R343" s="221"/>
      <c r="S343" s="221"/>
      <c r="T343" s="222"/>
      <c r="AT343" s="223" t="s">
        <v>191</v>
      </c>
      <c r="AU343" s="223" t="s">
        <v>86</v>
      </c>
      <c r="AV343" s="13" t="s">
        <v>88</v>
      </c>
      <c r="AW343" s="13" t="s">
        <v>4</v>
      </c>
      <c r="AX343" s="13" t="s">
        <v>86</v>
      </c>
      <c r="AY343" s="223" t="s">
        <v>182</v>
      </c>
    </row>
    <row r="344" spans="1:65" s="2" customFormat="1" ht="37.9" customHeight="1">
      <c r="A344" s="34"/>
      <c r="B344" s="35"/>
      <c r="C344" s="185" t="s">
        <v>1440</v>
      </c>
      <c r="D344" s="185" t="s">
        <v>183</v>
      </c>
      <c r="E344" s="186" t="s">
        <v>637</v>
      </c>
      <c r="F344" s="187" t="s">
        <v>638</v>
      </c>
      <c r="G344" s="188" t="s">
        <v>359</v>
      </c>
      <c r="H344" s="189">
        <v>138.91999999999999</v>
      </c>
      <c r="I344" s="190"/>
      <c r="J344" s="191">
        <f>ROUND(I344*H344,2)</f>
        <v>0</v>
      </c>
      <c r="K344" s="187" t="s">
        <v>186</v>
      </c>
      <c r="L344" s="39"/>
      <c r="M344" s="192" t="s">
        <v>1</v>
      </c>
      <c r="N344" s="193" t="s">
        <v>44</v>
      </c>
      <c r="O344" s="71"/>
      <c r="P344" s="194">
        <f>O344*H344</f>
        <v>0</v>
      </c>
      <c r="Q344" s="194">
        <v>0</v>
      </c>
      <c r="R344" s="194">
        <f>Q344*H344</f>
        <v>0</v>
      </c>
      <c r="S344" s="194">
        <v>0</v>
      </c>
      <c r="T344" s="195">
        <f>S344*H344</f>
        <v>0</v>
      </c>
      <c r="U344" s="34"/>
      <c r="V344" s="34"/>
      <c r="W344" s="34"/>
      <c r="X344" s="34"/>
      <c r="Y344" s="34"/>
      <c r="Z344" s="34"/>
      <c r="AA344" s="34"/>
      <c r="AB344" s="34"/>
      <c r="AC344" s="34"/>
      <c r="AD344" s="34"/>
      <c r="AE344" s="34"/>
      <c r="AR344" s="196" t="s">
        <v>187</v>
      </c>
      <c r="AT344" s="196" t="s">
        <v>183</v>
      </c>
      <c r="AU344" s="196" t="s">
        <v>86</v>
      </c>
      <c r="AY344" s="17" t="s">
        <v>182</v>
      </c>
      <c r="BE344" s="197">
        <f>IF(N344="základní",J344,0)</f>
        <v>0</v>
      </c>
      <c r="BF344" s="197">
        <f>IF(N344="snížená",J344,0)</f>
        <v>0</v>
      </c>
      <c r="BG344" s="197">
        <f>IF(N344="zákl. přenesená",J344,0)</f>
        <v>0</v>
      </c>
      <c r="BH344" s="197">
        <f>IF(N344="sníž. přenesená",J344,0)</f>
        <v>0</v>
      </c>
      <c r="BI344" s="197">
        <f>IF(N344="nulová",J344,0)</f>
        <v>0</v>
      </c>
      <c r="BJ344" s="17" t="s">
        <v>86</v>
      </c>
      <c r="BK344" s="197">
        <f>ROUND(I344*H344,2)</f>
        <v>0</v>
      </c>
      <c r="BL344" s="17" t="s">
        <v>187</v>
      </c>
      <c r="BM344" s="196" t="s">
        <v>1441</v>
      </c>
    </row>
    <row r="345" spans="1:65" s="2" customFormat="1" ht="78">
      <c r="A345" s="34"/>
      <c r="B345" s="35"/>
      <c r="C345" s="36"/>
      <c r="D345" s="198" t="s">
        <v>189</v>
      </c>
      <c r="E345" s="36"/>
      <c r="F345" s="199" t="s">
        <v>640</v>
      </c>
      <c r="G345" s="36"/>
      <c r="H345" s="36"/>
      <c r="I345" s="200"/>
      <c r="J345" s="36"/>
      <c r="K345" s="36"/>
      <c r="L345" s="39"/>
      <c r="M345" s="201"/>
      <c r="N345" s="202"/>
      <c r="O345" s="71"/>
      <c r="P345" s="71"/>
      <c r="Q345" s="71"/>
      <c r="R345" s="71"/>
      <c r="S345" s="71"/>
      <c r="T345" s="72"/>
      <c r="U345" s="34"/>
      <c r="V345" s="34"/>
      <c r="W345" s="34"/>
      <c r="X345" s="34"/>
      <c r="Y345" s="34"/>
      <c r="Z345" s="34"/>
      <c r="AA345" s="34"/>
      <c r="AB345" s="34"/>
      <c r="AC345" s="34"/>
      <c r="AD345" s="34"/>
      <c r="AE345" s="34"/>
      <c r="AT345" s="17" t="s">
        <v>189</v>
      </c>
      <c r="AU345" s="17" t="s">
        <v>86</v>
      </c>
    </row>
    <row r="346" spans="1:65" s="2" customFormat="1" ht="19.5">
      <c r="A346" s="34"/>
      <c r="B346" s="35"/>
      <c r="C346" s="36"/>
      <c r="D346" s="198" t="s">
        <v>426</v>
      </c>
      <c r="E346" s="36"/>
      <c r="F346" s="199" t="s">
        <v>632</v>
      </c>
      <c r="G346" s="36"/>
      <c r="H346" s="36"/>
      <c r="I346" s="200"/>
      <c r="J346" s="36"/>
      <c r="K346" s="36"/>
      <c r="L346" s="39"/>
      <c r="M346" s="201"/>
      <c r="N346" s="202"/>
      <c r="O346" s="71"/>
      <c r="P346" s="71"/>
      <c r="Q346" s="71"/>
      <c r="R346" s="71"/>
      <c r="S346" s="71"/>
      <c r="T346" s="72"/>
      <c r="U346" s="34"/>
      <c r="V346" s="34"/>
      <c r="W346" s="34"/>
      <c r="X346" s="34"/>
      <c r="Y346" s="34"/>
      <c r="Z346" s="34"/>
      <c r="AA346" s="34"/>
      <c r="AB346" s="34"/>
      <c r="AC346" s="34"/>
      <c r="AD346" s="34"/>
      <c r="AE346" s="34"/>
      <c r="AT346" s="17" t="s">
        <v>426</v>
      </c>
      <c r="AU346" s="17" t="s">
        <v>86</v>
      </c>
    </row>
    <row r="347" spans="1:65" s="11" customFormat="1" ht="25.9" customHeight="1">
      <c r="B347" s="171"/>
      <c r="C347" s="172"/>
      <c r="D347" s="173" t="s">
        <v>78</v>
      </c>
      <c r="E347" s="174" t="s">
        <v>558</v>
      </c>
      <c r="F347" s="174" t="s">
        <v>559</v>
      </c>
      <c r="G347" s="172"/>
      <c r="H347" s="172"/>
      <c r="I347" s="175"/>
      <c r="J347" s="176">
        <f>BK347</f>
        <v>0</v>
      </c>
      <c r="K347" s="172"/>
      <c r="L347" s="177"/>
      <c r="M347" s="178"/>
      <c r="N347" s="179"/>
      <c r="O347" s="179"/>
      <c r="P347" s="180">
        <f>SUM(P348:P349)</f>
        <v>0</v>
      </c>
      <c r="Q347" s="179"/>
      <c r="R347" s="180">
        <f>SUM(R348:R349)</f>
        <v>0</v>
      </c>
      <c r="S347" s="179"/>
      <c r="T347" s="181">
        <f>SUM(T348:T349)</f>
        <v>0</v>
      </c>
      <c r="AR347" s="182" t="s">
        <v>86</v>
      </c>
      <c r="AT347" s="183" t="s">
        <v>78</v>
      </c>
      <c r="AU347" s="183" t="s">
        <v>79</v>
      </c>
      <c r="AY347" s="182" t="s">
        <v>182</v>
      </c>
      <c r="BK347" s="184">
        <f>SUM(BK348:BK349)</f>
        <v>0</v>
      </c>
    </row>
    <row r="348" spans="1:65" s="2" customFormat="1" ht="37.9" customHeight="1">
      <c r="A348" s="34"/>
      <c r="B348" s="35"/>
      <c r="C348" s="185" t="s">
        <v>1442</v>
      </c>
      <c r="D348" s="185" t="s">
        <v>183</v>
      </c>
      <c r="E348" s="186" t="s">
        <v>1443</v>
      </c>
      <c r="F348" s="187" t="s">
        <v>1444</v>
      </c>
      <c r="G348" s="188" t="s">
        <v>359</v>
      </c>
      <c r="H348" s="189">
        <v>26.658999999999999</v>
      </c>
      <c r="I348" s="190"/>
      <c r="J348" s="191">
        <f>ROUND(I348*H348,2)</f>
        <v>0</v>
      </c>
      <c r="K348" s="187" t="s">
        <v>186</v>
      </c>
      <c r="L348" s="39"/>
      <c r="M348" s="192" t="s">
        <v>1</v>
      </c>
      <c r="N348" s="193" t="s">
        <v>44</v>
      </c>
      <c r="O348" s="71"/>
      <c r="P348" s="194">
        <f>O348*H348</f>
        <v>0</v>
      </c>
      <c r="Q348" s="194">
        <v>0</v>
      </c>
      <c r="R348" s="194">
        <f>Q348*H348</f>
        <v>0</v>
      </c>
      <c r="S348" s="194">
        <v>0</v>
      </c>
      <c r="T348" s="195">
        <f>S348*H348</f>
        <v>0</v>
      </c>
      <c r="U348" s="34"/>
      <c r="V348" s="34"/>
      <c r="W348" s="34"/>
      <c r="X348" s="34"/>
      <c r="Y348" s="34"/>
      <c r="Z348" s="34"/>
      <c r="AA348" s="34"/>
      <c r="AB348" s="34"/>
      <c r="AC348" s="34"/>
      <c r="AD348" s="34"/>
      <c r="AE348" s="34"/>
      <c r="AR348" s="196" t="s">
        <v>187</v>
      </c>
      <c r="AT348" s="196" t="s">
        <v>183</v>
      </c>
      <c r="AU348" s="196" t="s">
        <v>86</v>
      </c>
      <c r="AY348" s="17" t="s">
        <v>182</v>
      </c>
      <c r="BE348" s="197">
        <f>IF(N348="základní",J348,0)</f>
        <v>0</v>
      </c>
      <c r="BF348" s="197">
        <f>IF(N348="snížená",J348,0)</f>
        <v>0</v>
      </c>
      <c r="BG348" s="197">
        <f>IF(N348="zákl. přenesená",J348,0)</f>
        <v>0</v>
      </c>
      <c r="BH348" s="197">
        <f>IF(N348="sníž. přenesená",J348,0)</f>
        <v>0</v>
      </c>
      <c r="BI348" s="197">
        <f>IF(N348="nulová",J348,0)</f>
        <v>0</v>
      </c>
      <c r="BJ348" s="17" t="s">
        <v>86</v>
      </c>
      <c r="BK348" s="197">
        <f>ROUND(I348*H348,2)</f>
        <v>0</v>
      </c>
      <c r="BL348" s="17" t="s">
        <v>187</v>
      </c>
      <c r="BM348" s="196" t="s">
        <v>1445</v>
      </c>
    </row>
    <row r="349" spans="1:65" s="2" customFormat="1" ht="48.75">
      <c r="A349" s="34"/>
      <c r="B349" s="35"/>
      <c r="C349" s="36"/>
      <c r="D349" s="198" t="s">
        <v>189</v>
      </c>
      <c r="E349" s="36"/>
      <c r="F349" s="199" t="s">
        <v>1446</v>
      </c>
      <c r="G349" s="36"/>
      <c r="H349" s="36"/>
      <c r="I349" s="200"/>
      <c r="J349" s="36"/>
      <c r="K349" s="36"/>
      <c r="L349" s="39"/>
      <c r="M349" s="201"/>
      <c r="N349" s="202"/>
      <c r="O349" s="71"/>
      <c r="P349" s="71"/>
      <c r="Q349" s="71"/>
      <c r="R349" s="71"/>
      <c r="S349" s="71"/>
      <c r="T349" s="72"/>
      <c r="U349" s="34"/>
      <c r="V349" s="34"/>
      <c r="W349" s="34"/>
      <c r="X349" s="34"/>
      <c r="Y349" s="34"/>
      <c r="Z349" s="34"/>
      <c r="AA349" s="34"/>
      <c r="AB349" s="34"/>
      <c r="AC349" s="34"/>
      <c r="AD349" s="34"/>
      <c r="AE349" s="34"/>
      <c r="AT349" s="17" t="s">
        <v>189</v>
      </c>
      <c r="AU349" s="17" t="s">
        <v>86</v>
      </c>
    </row>
    <row r="350" spans="1:65" s="11" customFormat="1" ht="25.9" customHeight="1">
      <c r="B350" s="171"/>
      <c r="C350" s="172"/>
      <c r="D350" s="173" t="s">
        <v>78</v>
      </c>
      <c r="E350" s="174" t="s">
        <v>1447</v>
      </c>
      <c r="F350" s="174" t="s">
        <v>1448</v>
      </c>
      <c r="G350" s="172"/>
      <c r="H350" s="172"/>
      <c r="I350" s="175"/>
      <c r="J350" s="176">
        <f>BK350</f>
        <v>0</v>
      </c>
      <c r="K350" s="172"/>
      <c r="L350" s="177"/>
      <c r="M350" s="178"/>
      <c r="N350" s="179"/>
      <c r="O350" s="179"/>
      <c r="P350" s="180">
        <f>SUM(P351:P352)</f>
        <v>0</v>
      </c>
      <c r="Q350" s="179"/>
      <c r="R350" s="180">
        <f>SUM(R351:R352)</f>
        <v>2.0000000000000002E-5</v>
      </c>
      <c r="S350" s="179"/>
      <c r="T350" s="181">
        <f>SUM(T351:T352)</f>
        <v>0</v>
      </c>
      <c r="AR350" s="182" t="s">
        <v>88</v>
      </c>
      <c r="AT350" s="183" t="s">
        <v>78</v>
      </c>
      <c r="AU350" s="183" t="s">
        <v>79</v>
      </c>
      <c r="AY350" s="182" t="s">
        <v>182</v>
      </c>
      <c r="BK350" s="184">
        <f>SUM(BK351:BK352)</f>
        <v>0</v>
      </c>
    </row>
    <row r="351" spans="1:65" s="2" customFormat="1" ht="24.2" customHeight="1">
      <c r="A351" s="34"/>
      <c r="B351" s="35"/>
      <c r="C351" s="185" t="s">
        <v>1449</v>
      </c>
      <c r="D351" s="185" t="s">
        <v>183</v>
      </c>
      <c r="E351" s="186" t="s">
        <v>1450</v>
      </c>
      <c r="F351" s="187" t="s">
        <v>1451</v>
      </c>
      <c r="G351" s="188" t="s">
        <v>453</v>
      </c>
      <c r="H351" s="189">
        <v>1</v>
      </c>
      <c r="I351" s="190"/>
      <c r="J351" s="191">
        <f>ROUND(I351*H351,2)</f>
        <v>0</v>
      </c>
      <c r="K351" s="187" t="s">
        <v>186</v>
      </c>
      <c r="L351" s="39"/>
      <c r="M351" s="192" t="s">
        <v>1</v>
      </c>
      <c r="N351" s="193" t="s">
        <v>44</v>
      </c>
      <c r="O351" s="71"/>
      <c r="P351" s="194">
        <f>O351*H351</f>
        <v>0</v>
      </c>
      <c r="Q351" s="194">
        <v>2.0000000000000002E-5</v>
      </c>
      <c r="R351" s="194">
        <f>Q351*H351</f>
        <v>2.0000000000000002E-5</v>
      </c>
      <c r="S351" s="194">
        <v>0</v>
      </c>
      <c r="T351" s="195">
        <f>S351*H351</f>
        <v>0</v>
      </c>
      <c r="U351" s="34"/>
      <c r="V351" s="34"/>
      <c r="W351" s="34"/>
      <c r="X351" s="34"/>
      <c r="Y351" s="34"/>
      <c r="Z351" s="34"/>
      <c r="AA351" s="34"/>
      <c r="AB351" s="34"/>
      <c r="AC351" s="34"/>
      <c r="AD351" s="34"/>
      <c r="AE351" s="34"/>
      <c r="AR351" s="196" t="s">
        <v>420</v>
      </c>
      <c r="AT351" s="196" t="s">
        <v>183</v>
      </c>
      <c r="AU351" s="196" t="s">
        <v>86</v>
      </c>
      <c r="AY351" s="17" t="s">
        <v>182</v>
      </c>
      <c r="BE351" s="197">
        <f>IF(N351="základní",J351,0)</f>
        <v>0</v>
      </c>
      <c r="BF351" s="197">
        <f>IF(N351="snížená",J351,0)</f>
        <v>0</v>
      </c>
      <c r="BG351" s="197">
        <f>IF(N351="zákl. přenesená",J351,0)</f>
        <v>0</v>
      </c>
      <c r="BH351" s="197">
        <f>IF(N351="sníž. přenesená",J351,0)</f>
        <v>0</v>
      </c>
      <c r="BI351" s="197">
        <f>IF(N351="nulová",J351,0)</f>
        <v>0</v>
      </c>
      <c r="BJ351" s="17" t="s">
        <v>86</v>
      </c>
      <c r="BK351" s="197">
        <f>ROUND(I351*H351,2)</f>
        <v>0</v>
      </c>
      <c r="BL351" s="17" t="s">
        <v>420</v>
      </c>
      <c r="BM351" s="196" t="s">
        <v>1452</v>
      </c>
    </row>
    <row r="352" spans="1:65" s="2" customFormat="1" ht="24.2" customHeight="1">
      <c r="A352" s="34"/>
      <c r="B352" s="35"/>
      <c r="C352" s="246" t="s">
        <v>1453</v>
      </c>
      <c r="D352" s="246" t="s">
        <v>396</v>
      </c>
      <c r="E352" s="247" t="s">
        <v>1454</v>
      </c>
      <c r="F352" s="248" t="s">
        <v>1455</v>
      </c>
      <c r="G352" s="249" t="s">
        <v>550</v>
      </c>
      <c r="H352" s="250">
        <v>1</v>
      </c>
      <c r="I352" s="251"/>
      <c r="J352" s="252">
        <f>ROUND(I352*H352,2)</f>
        <v>0</v>
      </c>
      <c r="K352" s="248" t="s">
        <v>1</v>
      </c>
      <c r="L352" s="253"/>
      <c r="M352" s="264" t="s">
        <v>1</v>
      </c>
      <c r="N352" s="265" t="s">
        <v>44</v>
      </c>
      <c r="O352" s="258"/>
      <c r="P352" s="259">
        <f>O352*H352</f>
        <v>0</v>
      </c>
      <c r="Q352" s="259">
        <v>0</v>
      </c>
      <c r="R352" s="259">
        <f>Q352*H352</f>
        <v>0</v>
      </c>
      <c r="S352" s="259">
        <v>0</v>
      </c>
      <c r="T352" s="260">
        <f>S352*H352</f>
        <v>0</v>
      </c>
      <c r="U352" s="34"/>
      <c r="V352" s="34"/>
      <c r="W352" s="34"/>
      <c r="X352" s="34"/>
      <c r="Y352" s="34"/>
      <c r="Z352" s="34"/>
      <c r="AA352" s="34"/>
      <c r="AB352" s="34"/>
      <c r="AC352" s="34"/>
      <c r="AD352" s="34"/>
      <c r="AE352" s="34"/>
      <c r="AR352" s="196" t="s">
        <v>97</v>
      </c>
      <c r="AT352" s="196" t="s">
        <v>396</v>
      </c>
      <c r="AU352" s="196" t="s">
        <v>86</v>
      </c>
      <c r="AY352" s="17" t="s">
        <v>182</v>
      </c>
      <c r="BE352" s="197">
        <f>IF(N352="základní",J352,0)</f>
        <v>0</v>
      </c>
      <c r="BF352" s="197">
        <f>IF(N352="snížená",J352,0)</f>
        <v>0</v>
      </c>
      <c r="BG352" s="197">
        <f>IF(N352="zákl. přenesená",J352,0)</f>
        <v>0</v>
      </c>
      <c r="BH352" s="197">
        <f>IF(N352="sníž. přenesená",J352,0)</f>
        <v>0</v>
      </c>
      <c r="BI352" s="197">
        <f>IF(N352="nulová",J352,0)</f>
        <v>0</v>
      </c>
      <c r="BJ352" s="17" t="s">
        <v>86</v>
      </c>
      <c r="BK352" s="197">
        <f>ROUND(I352*H352,2)</f>
        <v>0</v>
      </c>
      <c r="BL352" s="17" t="s">
        <v>420</v>
      </c>
      <c r="BM352" s="196" t="s">
        <v>1456</v>
      </c>
    </row>
    <row r="353" spans="1:31" s="2" customFormat="1" ht="6.95" customHeight="1">
      <c r="A353" s="34"/>
      <c r="B353" s="54"/>
      <c r="C353" s="55"/>
      <c r="D353" s="55"/>
      <c r="E353" s="55"/>
      <c r="F353" s="55"/>
      <c r="G353" s="55"/>
      <c r="H353" s="55"/>
      <c r="I353" s="55"/>
      <c r="J353" s="55"/>
      <c r="K353" s="55"/>
      <c r="L353" s="39"/>
      <c r="M353" s="34"/>
      <c r="O353" s="34"/>
      <c r="P353" s="34"/>
      <c r="Q353" s="34"/>
      <c r="R353" s="34"/>
      <c r="S353" s="34"/>
      <c r="T353" s="34"/>
      <c r="U353" s="34"/>
      <c r="V353" s="34"/>
      <c r="W353" s="34"/>
      <c r="X353" s="34"/>
      <c r="Y353" s="34"/>
      <c r="Z353" s="34"/>
      <c r="AA353" s="34"/>
      <c r="AB353" s="34"/>
      <c r="AC353" s="34"/>
      <c r="AD353" s="34"/>
      <c r="AE353" s="34"/>
    </row>
  </sheetData>
  <sheetProtection algorithmName="SHA-512" hashValue="6rsyVkW2ncEGfk1RaeIynguSK3KUX70k2HM2SsoKyUUcy/iJPD/96vZo4k3oYETcbufF5WII4GDS+1npv7ax+g==" saltValue="/MmqLm75fqsv7piAxdiCArXh45mkveH23hiL1fiqyA/Kb3+ECI10yZoKB/OGAUUhT2AkEfrK+CKbI4mnUnH4xQ==" spinCount="100000" sheet="1" objects="1" scenarios="1" formatColumns="0" formatRows="0" autoFilter="0"/>
  <autoFilter ref="C125:K352"/>
  <mergeCells count="12">
    <mergeCell ref="E118:H118"/>
    <mergeCell ref="L2:V2"/>
    <mergeCell ref="E85:H85"/>
    <mergeCell ref="E87:H87"/>
    <mergeCell ref="E89:H89"/>
    <mergeCell ref="E114:H114"/>
    <mergeCell ref="E116:H116"/>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18"/>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56" s="1" customFormat="1" ht="36.950000000000003" customHeight="1">
      <c r="L2" s="308"/>
      <c r="M2" s="308"/>
      <c r="N2" s="308"/>
      <c r="O2" s="308"/>
      <c r="P2" s="308"/>
      <c r="Q2" s="308"/>
      <c r="R2" s="308"/>
      <c r="S2" s="308"/>
      <c r="T2" s="308"/>
      <c r="U2" s="308"/>
      <c r="V2" s="308"/>
      <c r="AT2" s="17" t="s">
        <v>120</v>
      </c>
      <c r="AZ2" s="115" t="s">
        <v>133</v>
      </c>
      <c r="BA2" s="115" t="s">
        <v>134</v>
      </c>
      <c r="BB2" s="115" t="s">
        <v>135</v>
      </c>
      <c r="BC2" s="115" t="s">
        <v>1457</v>
      </c>
      <c r="BD2" s="115" t="s">
        <v>88</v>
      </c>
    </row>
    <row r="3" spans="1:56" s="1" customFormat="1" ht="6.95" customHeight="1">
      <c r="B3" s="116"/>
      <c r="C3" s="117"/>
      <c r="D3" s="117"/>
      <c r="E3" s="117"/>
      <c r="F3" s="117"/>
      <c r="G3" s="117"/>
      <c r="H3" s="117"/>
      <c r="I3" s="117"/>
      <c r="J3" s="117"/>
      <c r="K3" s="117"/>
      <c r="L3" s="20"/>
      <c r="AT3" s="17" t="s">
        <v>88</v>
      </c>
      <c r="AZ3" s="115" t="s">
        <v>147</v>
      </c>
      <c r="BA3" s="115" t="s">
        <v>148</v>
      </c>
      <c r="BB3" s="115" t="s">
        <v>135</v>
      </c>
      <c r="BC3" s="115" t="s">
        <v>1458</v>
      </c>
      <c r="BD3" s="115" t="s">
        <v>88</v>
      </c>
    </row>
    <row r="4" spans="1:56" s="1" customFormat="1" ht="24.95" customHeight="1">
      <c r="B4" s="20"/>
      <c r="D4" s="118" t="s">
        <v>139</v>
      </c>
      <c r="L4" s="20"/>
      <c r="M4" s="119" t="s">
        <v>10</v>
      </c>
      <c r="AT4" s="17" t="s">
        <v>4</v>
      </c>
      <c r="AZ4" s="115" t="s">
        <v>144</v>
      </c>
      <c r="BA4" s="115" t="s">
        <v>145</v>
      </c>
      <c r="BB4" s="115" t="s">
        <v>135</v>
      </c>
      <c r="BC4" s="115" t="s">
        <v>1459</v>
      </c>
      <c r="BD4" s="115" t="s">
        <v>88</v>
      </c>
    </row>
    <row r="5" spans="1:56" s="1" customFormat="1" ht="6.95" customHeight="1">
      <c r="B5" s="20"/>
      <c r="L5" s="20"/>
    </row>
    <row r="6" spans="1:56" s="1" customFormat="1" ht="12" customHeight="1">
      <c r="B6" s="20"/>
      <c r="D6" s="120" t="s">
        <v>16</v>
      </c>
      <c r="L6" s="20"/>
    </row>
    <row r="7" spans="1:56" s="1" customFormat="1" ht="16.5" customHeight="1">
      <c r="B7" s="20"/>
      <c r="E7" s="326" t="str">
        <f>'Rekapitulace stavby'!K6</f>
        <v>Příprava Území-Lokalita Petra Cingra ve Starém Bohumíně</v>
      </c>
      <c r="F7" s="327"/>
      <c r="G7" s="327"/>
      <c r="H7" s="327"/>
      <c r="L7" s="20"/>
    </row>
    <row r="8" spans="1:56" s="1" customFormat="1" ht="12" customHeight="1">
      <c r="B8" s="20"/>
      <c r="D8" s="120" t="s">
        <v>153</v>
      </c>
      <c r="L8" s="20"/>
    </row>
    <row r="9" spans="1:56" s="2" customFormat="1" ht="16.5" customHeight="1">
      <c r="A9" s="34"/>
      <c r="B9" s="39"/>
      <c r="C9" s="34"/>
      <c r="D9" s="34"/>
      <c r="E9" s="326" t="s">
        <v>1162</v>
      </c>
      <c r="F9" s="328"/>
      <c r="G9" s="328"/>
      <c r="H9" s="328"/>
      <c r="I9" s="34"/>
      <c r="J9" s="34"/>
      <c r="K9" s="34"/>
      <c r="L9" s="51"/>
      <c r="S9" s="34"/>
      <c r="T9" s="34"/>
      <c r="U9" s="34"/>
      <c r="V9" s="34"/>
      <c r="W9" s="34"/>
      <c r="X9" s="34"/>
      <c r="Y9" s="34"/>
      <c r="Z9" s="34"/>
      <c r="AA9" s="34"/>
      <c r="AB9" s="34"/>
      <c r="AC9" s="34"/>
      <c r="AD9" s="34"/>
      <c r="AE9" s="34"/>
    </row>
    <row r="10" spans="1:56" s="2" customFormat="1" ht="12" customHeight="1">
      <c r="A10" s="34"/>
      <c r="B10" s="39"/>
      <c r="C10" s="34"/>
      <c r="D10" s="120" t="s">
        <v>155</v>
      </c>
      <c r="E10" s="34"/>
      <c r="F10" s="34"/>
      <c r="G10" s="34"/>
      <c r="H10" s="34"/>
      <c r="I10" s="34"/>
      <c r="J10" s="34"/>
      <c r="K10" s="34"/>
      <c r="L10" s="51"/>
      <c r="S10" s="34"/>
      <c r="T10" s="34"/>
      <c r="U10" s="34"/>
      <c r="V10" s="34"/>
      <c r="W10" s="34"/>
      <c r="X10" s="34"/>
      <c r="Y10" s="34"/>
      <c r="Z10" s="34"/>
      <c r="AA10" s="34"/>
      <c r="AB10" s="34"/>
      <c r="AC10" s="34"/>
      <c r="AD10" s="34"/>
      <c r="AE10" s="34"/>
    </row>
    <row r="11" spans="1:56" s="2" customFormat="1" ht="16.5" customHeight="1">
      <c r="A11" s="34"/>
      <c r="B11" s="39"/>
      <c r="C11" s="34"/>
      <c r="D11" s="34"/>
      <c r="E11" s="329" t="s">
        <v>1460</v>
      </c>
      <c r="F11" s="328"/>
      <c r="G11" s="328"/>
      <c r="H11" s="328"/>
      <c r="I11" s="34"/>
      <c r="J11" s="34"/>
      <c r="K11" s="34"/>
      <c r="L11" s="51"/>
      <c r="S11" s="34"/>
      <c r="T11" s="34"/>
      <c r="U11" s="34"/>
      <c r="V11" s="34"/>
      <c r="W11" s="34"/>
      <c r="X11" s="34"/>
      <c r="Y11" s="34"/>
      <c r="Z11" s="34"/>
      <c r="AA11" s="34"/>
      <c r="AB11" s="34"/>
      <c r="AC11" s="34"/>
      <c r="AD11" s="34"/>
      <c r="AE11" s="34"/>
    </row>
    <row r="12" spans="1:56" s="2" customFormat="1" ht="11.25">
      <c r="A12" s="34"/>
      <c r="B12" s="39"/>
      <c r="C12" s="34"/>
      <c r="D12" s="34"/>
      <c r="E12" s="34"/>
      <c r="F12" s="34"/>
      <c r="G12" s="34"/>
      <c r="H12" s="34"/>
      <c r="I12" s="34"/>
      <c r="J12" s="34"/>
      <c r="K12" s="34"/>
      <c r="L12" s="51"/>
      <c r="S12" s="34"/>
      <c r="T12" s="34"/>
      <c r="U12" s="34"/>
      <c r="V12" s="34"/>
      <c r="W12" s="34"/>
      <c r="X12" s="34"/>
      <c r="Y12" s="34"/>
      <c r="Z12" s="34"/>
      <c r="AA12" s="34"/>
      <c r="AB12" s="34"/>
      <c r="AC12" s="34"/>
      <c r="AD12" s="34"/>
      <c r="AE12" s="34"/>
    </row>
    <row r="13" spans="1:56" s="2" customFormat="1" ht="12" customHeight="1">
      <c r="A13" s="34"/>
      <c r="B13" s="39"/>
      <c r="C13" s="34"/>
      <c r="D13" s="120" t="s">
        <v>18</v>
      </c>
      <c r="E13" s="34"/>
      <c r="F13" s="110" t="s">
        <v>1</v>
      </c>
      <c r="G13" s="34"/>
      <c r="H13" s="34"/>
      <c r="I13" s="120" t="s">
        <v>19</v>
      </c>
      <c r="J13" s="110" t="s">
        <v>1</v>
      </c>
      <c r="K13" s="34"/>
      <c r="L13" s="51"/>
      <c r="S13" s="34"/>
      <c r="T13" s="34"/>
      <c r="U13" s="34"/>
      <c r="V13" s="34"/>
      <c r="W13" s="34"/>
      <c r="X13" s="34"/>
      <c r="Y13" s="34"/>
      <c r="Z13" s="34"/>
      <c r="AA13" s="34"/>
      <c r="AB13" s="34"/>
      <c r="AC13" s="34"/>
      <c r="AD13" s="34"/>
      <c r="AE13" s="34"/>
    </row>
    <row r="14" spans="1:56" s="2" customFormat="1" ht="12" customHeight="1">
      <c r="A14" s="34"/>
      <c r="B14" s="39"/>
      <c r="C14" s="34"/>
      <c r="D14" s="120" t="s">
        <v>20</v>
      </c>
      <c r="E14" s="34"/>
      <c r="F14" s="110" t="s">
        <v>21</v>
      </c>
      <c r="G14" s="34"/>
      <c r="H14" s="34"/>
      <c r="I14" s="120" t="s">
        <v>22</v>
      </c>
      <c r="J14" s="121" t="str">
        <f>'Rekapitulace stavby'!AN8</f>
        <v>4. 5. 2021</v>
      </c>
      <c r="K14" s="34"/>
      <c r="L14" s="51"/>
      <c r="S14" s="34"/>
      <c r="T14" s="34"/>
      <c r="U14" s="34"/>
      <c r="V14" s="34"/>
      <c r="W14" s="34"/>
      <c r="X14" s="34"/>
      <c r="Y14" s="34"/>
      <c r="Z14" s="34"/>
      <c r="AA14" s="34"/>
      <c r="AB14" s="34"/>
      <c r="AC14" s="34"/>
      <c r="AD14" s="34"/>
      <c r="AE14" s="34"/>
    </row>
    <row r="15" spans="1:56" s="2" customFormat="1" ht="10.9" customHeight="1">
      <c r="A15" s="34"/>
      <c r="B15" s="39"/>
      <c r="C15" s="34"/>
      <c r="D15" s="34"/>
      <c r="E15" s="34"/>
      <c r="F15" s="34"/>
      <c r="G15" s="34"/>
      <c r="H15" s="34"/>
      <c r="I15" s="34"/>
      <c r="J15" s="34"/>
      <c r="K15" s="34"/>
      <c r="L15" s="51"/>
      <c r="S15" s="34"/>
      <c r="T15" s="34"/>
      <c r="U15" s="34"/>
      <c r="V15" s="34"/>
      <c r="W15" s="34"/>
      <c r="X15" s="34"/>
      <c r="Y15" s="34"/>
      <c r="Z15" s="34"/>
      <c r="AA15" s="34"/>
      <c r="AB15" s="34"/>
      <c r="AC15" s="34"/>
      <c r="AD15" s="34"/>
      <c r="AE15" s="34"/>
    </row>
    <row r="16" spans="1:56" s="2" customFormat="1" ht="12" customHeight="1">
      <c r="A16" s="34"/>
      <c r="B16" s="39"/>
      <c r="C16" s="34"/>
      <c r="D16" s="120" t="s">
        <v>24</v>
      </c>
      <c r="E16" s="34"/>
      <c r="F16" s="34"/>
      <c r="G16" s="34"/>
      <c r="H16" s="34"/>
      <c r="I16" s="120" t="s">
        <v>25</v>
      </c>
      <c r="J16" s="110" t="s">
        <v>1</v>
      </c>
      <c r="K16" s="34"/>
      <c r="L16" s="51"/>
      <c r="S16" s="34"/>
      <c r="T16" s="34"/>
      <c r="U16" s="34"/>
      <c r="V16" s="34"/>
      <c r="W16" s="34"/>
      <c r="X16" s="34"/>
      <c r="Y16" s="34"/>
      <c r="Z16" s="34"/>
      <c r="AA16" s="34"/>
      <c r="AB16" s="34"/>
      <c r="AC16" s="34"/>
      <c r="AD16" s="34"/>
      <c r="AE16" s="34"/>
    </row>
    <row r="17" spans="1:31" s="2" customFormat="1" ht="18" customHeight="1">
      <c r="A17" s="34"/>
      <c r="B17" s="39"/>
      <c r="C17" s="34"/>
      <c r="D17" s="34"/>
      <c r="E17" s="110" t="s">
        <v>26</v>
      </c>
      <c r="F17" s="34"/>
      <c r="G17" s="34"/>
      <c r="H17" s="34"/>
      <c r="I17" s="120" t="s">
        <v>27</v>
      </c>
      <c r="J17" s="110" t="s">
        <v>1</v>
      </c>
      <c r="K17" s="34"/>
      <c r="L17" s="51"/>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34"/>
      <c r="J18" s="34"/>
      <c r="K18" s="34"/>
      <c r="L18" s="51"/>
      <c r="S18" s="34"/>
      <c r="T18" s="34"/>
      <c r="U18" s="34"/>
      <c r="V18" s="34"/>
      <c r="W18" s="34"/>
      <c r="X18" s="34"/>
      <c r="Y18" s="34"/>
      <c r="Z18" s="34"/>
      <c r="AA18" s="34"/>
      <c r="AB18" s="34"/>
      <c r="AC18" s="34"/>
      <c r="AD18" s="34"/>
      <c r="AE18" s="34"/>
    </row>
    <row r="19" spans="1:31" s="2" customFormat="1" ht="12" customHeight="1">
      <c r="A19" s="34"/>
      <c r="B19" s="39"/>
      <c r="C19" s="34"/>
      <c r="D19" s="120" t="s">
        <v>28</v>
      </c>
      <c r="E19" s="34"/>
      <c r="F19" s="34"/>
      <c r="G19" s="34"/>
      <c r="H19" s="34"/>
      <c r="I19" s="120" t="s">
        <v>25</v>
      </c>
      <c r="J19" s="30" t="str">
        <f>'Rekapitulace stavby'!AN13</f>
        <v>Vyplň údaj</v>
      </c>
      <c r="K19" s="34"/>
      <c r="L19" s="51"/>
      <c r="S19" s="34"/>
      <c r="T19" s="34"/>
      <c r="U19" s="34"/>
      <c r="V19" s="34"/>
      <c r="W19" s="34"/>
      <c r="X19" s="34"/>
      <c r="Y19" s="34"/>
      <c r="Z19" s="34"/>
      <c r="AA19" s="34"/>
      <c r="AB19" s="34"/>
      <c r="AC19" s="34"/>
      <c r="AD19" s="34"/>
      <c r="AE19" s="34"/>
    </row>
    <row r="20" spans="1:31" s="2" customFormat="1" ht="18" customHeight="1">
      <c r="A20" s="34"/>
      <c r="B20" s="39"/>
      <c r="C20" s="34"/>
      <c r="D20" s="34"/>
      <c r="E20" s="330" t="str">
        <f>'Rekapitulace stavby'!E14</f>
        <v>Vyplň údaj</v>
      </c>
      <c r="F20" s="331"/>
      <c r="G20" s="331"/>
      <c r="H20" s="331"/>
      <c r="I20" s="120" t="s">
        <v>27</v>
      </c>
      <c r="J20" s="30" t="str">
        <f>'Rekapitulace stavby'!AN14</f>
        <v>Vyplň údaj</v>
      </c>
      <c r="K20" s="34"/>
      <c r="L20" s="51"/>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34"/>
      <c r="J21" s="34"/>
      <c r="K21" s="34"/>
      <c r="L21" s="51"/>
      <c r="S21" s="34"/>
      <c r="T21" s="34"/>
      <c r="U21" s="34"/>
      <c r="V21" s="34"/>
      <c r="W21" s="34"/>
      <c r="X21" s="34"/>
      <c r="Y21" s="34"/>
      <c r="Z21" s="34"/>
      <c r="AA21" s="34"/>
      <c r="AB21" s="34"/>
      <c r="AC21" s="34"/>
      <c r="AD21" s="34"/>
      <c r="AE21" s="34"/>
    </row>
    <row r="22" spans="1:31" s="2" customFormat="1" ht="12" customHeight="1">
      <c r="A22" s="34"/>
      <c r="B22" s="39"/>
      <c r="C22" s="34"/>
      <c r="D22" s="120" t="s">
        <v>30</v>
      </c>
      <c r="E22" s="34"/>
      <c r="F22" s="34"/>
      <c r="G22" s="34"/>
      <c r="H22" s="34"/>
      <c r="I22" s="120" t="s">
        <v>25</v>
      </c>
      <c r="J22" s="110" t="s">
        <v>31</v>
      </c>
      <c r="K22" s="34"/>
      <c r="L22" s="51"/>
      <c r="S22" s="34"/>
      <c r="T22" s="34"/>
      <c r="U22" s="34"/>
      <c r="V22" s="34"/>
      <c r="W22" s="34"/>
      <c r="X22" s="34"/>
      <c r="Y22" s="34"/>
      <c r="Z22" s="34"/>
      <c r="AA22" s="34"/>
      <c r="AB22" s="34"/>
      <c r="AC22" s="34"/>
      <c r="AD22" s="34"/>
      <c r="AE22" s="34"/>
    </row>
    <row r="23" spans="1:31" s="2" customFormat="1" ht="18" customHeight="1">
      <c r="A23" s="34"/>
      <c r="B23" s="39"/>
      <c r="C23" s="34"/>
      <c r="D23" s="34"/>
      <c r="E23" s="110" t="s">
        <v>32</v>
      </c>
      <c r="F23" s="34"/>
      <c r="G23" s="34"/>
      <c r="H23" s="34"/>
      <c r="I23" s="120" t="s">
        <v>27</v>
      </c>
      <c r="J23" s="110" t="s">
        <v>1</v>
      </c>
      <c r="K23" s="34"/>
      <c r="L23" s="51"/>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34"/>
      <c r="J24" s="34"/>
      <c r="K24" s="34"/>
      <c r="L24" s="51"/>
      <c r="S24" s="34"/>
      <c r="T24" s="34"/>
      <c r="U24" s="34"/>
      <c r="V24" s="34"/>
      <c r="W24" s="34"/>
      <c r="X24" s="34"/>
      <c r="Y24" s="34"/>
      <c r="Z24" s="34"/>
      <c r="AA24" s="34"/>
      <c r="AB24" s="34"/>
      <c r="AC24" s="34"/>
      <c r="AD24" s="34"/>
      <c r="AE24" s="34"/>
    </row>
    <row r="25" spans="1:31" s="2" customFormat="1" ht="12" customHeight="1">
      <c r="A25" s="34"/>
      <c r="B25" s="39"/>
      <c r="C25" s="34"/>
      <c r="D25" s="120" t="s">
        <v>34</v>
      </c>
      <c r="E25" s="34"/>
      <c r="F25" s="34"/>
      <c r="G25" s="34"/>
      <c r="H25" s="34"/>
      <c r="I25" s="120" t="s">
        <v>25</v>
      </c>
      <c r="J25" s="110" t="s">
        <v>35</v>
      </c>
      <c r="K25" s="34"/>
      <c r="L25" s="51"/>
      <c r="S25" s="34"/>
      <c r="T25" s="34"/>
      <c r="U25" s="34"/>
      <c r="V25" s="34"/>
      <c r="W25" s="34"/>
      <c r="X25" s="34"/>
      <c r="Y25" s="34"/>
      <c r="Z25" s="34"/>
      <c r="AA25" s="34"/>
      <c r="AB25" s="34"/>
      <c r="AC25" s="34"/>
      <c r="AD25" s="34"/>
      <c r="AE25" s="34"/>
    </row>
    <row r="26" spans="1:31" s="2" customFormat="1" ht="18" customHeight="1">
      <c r="A26" s="34"/>
      <c r="B26" s="39"/>
      <c r="C26" s="34"/>
      <c r="D26" s="34"/>
      <c r="E26" s="110" t="s">
        <v>36</v>
      </c>
      <c r="F26" s="34"/>
      <c r="G26" s="34"/>
      <c r="H26" s="34"/>
      <c r="I26" s="120" t="s">
        <v>27</v>
      </c>
      <c r="J26" s="110" t="s">
        <v>1</v>
      </c>
      <c r="K26" s="34"/>
      <c r="L26" s="51"/>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34"/>
      <c r="J27" s="34"/>
      <c r="K27" s="34"/>
      <c r="L27" s="51"/>
      <c r="S27" s="34"/>
      <c r="T27" s="34"/>
      <c r="U27" s="34"/>
      <c r="V27" s="34"/>
      <c r="W27" s="34"/>
      <c r="X27" s="34"/>
      <c r="Y27" s="34"/>
      <c r="Z27" s="34"/>
      <c r="AA27" s="34"/>
      <c r="AB27" s="34"/>
      <c r="AC27" s="34"/>
      <c r="AD27" s="34"/>
      <c r="AE27" s="34"/>
    </row>
    <row r="28" spans="1:31" s="2" customFormat="1" ht="12" customHeight="1">
      <c r="A28" s="34"/>
      <c r="B28" s="39"/>
      <c r="C28" s="34"/>
      <c r="D28" s="120" t="s">
        <v>37</v>
      </c>
      <c r="E28" s="34"/>
      <c r="F28" s="34"/>
      <c r="G28" s="34"/>
      <c r="H28" s="34"/>
      <c r="I28" s="34"/>
      <c r="J28" s="34"/>
      <c r="K28" s="34"/>
      <c r="L28" s="51"/>
      <c r="S28" s="34"/>
      <c r="T28" s="34"/>
      <c r="U28" s="34"/>
      <c r="V28" s="34"/>
      <c r="W28" s="34"/>
      <c r="X28" s="34"/>
      <c r="Y28" s="34"/>
      <c r="Z28" s="34"/>
      <c r="AA28" s="34"/>
      <c r="AB28" s="34"/>
      <c r="AC28" s="34"/>
      <c r="AD28" s="34"/>
      <c r="AE28" s="34"/>
    </row>
    <row r="29" spans="1:31" s="8" customFormat="1" ht="71.25" customHeight="1">
      <c r="A29" s="122"/>
      <c r="B29" s="123"/>
      <c r="C29" s="122"/>
      <c r="D29" s="122"/>
      <c r="E29" s="332" t="s">
        <v>38</v>
      </c>
      <c r="F29" s="332"/>
      <c r="G29" s="332"/>
      <c r="H29" s="332"/>
      <c r="I29" s="122"/>
      <c r="J29" s="122"/>
      <c r="K29" s="122"/>
      <c r="L29" s="124"/>
      <c r="S29" s="122"/>
      <c r="T29" s="122"/>
      <c r="U29" s="122"/>
      <c r="V29" s="122"/>
      <c r="W29" s="122"/>
      <c r="X29" s="122"/>
      <c r="Y29" s="122"/>
      <c r="Z29" s="122"/>
      <c r="AA29" s="122"/>
      <c r="AB29" s="122"/>
      <c r="AC29" s="122"/>
      <c r="AD29" s="122"/>
      <c r="AE29" s="122"/>
    </row>
    <row r="30" spans="1:31" s="2" customFormat="1" ht="6.95" customHeight="1">
      <c r="A30" s="34"/>
      <c r="B30" s="39"/>
      <c r="C30" s="34"/>
      <c r="D30" s="34"/>
      <c r="E30" s="34"/>
      <c r="F30" s="34"/>
      <c r="G30" s="34"/>
      <c r="H30" s="34"/>
      <c r="I30" s="34"/>
      <c r="J30" s="34"/>
      <c r="K30" s="34"/>
      <c r="L30" s="51"/>
      <c r="S30" s="34"/>
      <c r="T30" s="34"/>
      <c r="U30" s="34"/>
      <c r="V30" s="34"/>
      <c r="W30" s="34"/>
      <c r="X30" s="34"/>
      <c r="Y30" s="34"/>
      <c r="Z30" s="34"/>
      <c r="AA30" s="34"/>
      <c r="AB30" s="34"/>
      <c r="AC30" s="34"/>
      <c r="AD30" s="34"/>
      <c r="AE30" s="34"/>
    </row>
    <row r="31" spans="1:31" s="2" customFormat="1" ht="6.95" customHeight="1">
      <c r="A31" s="34"/>
      <c r="B31" s="39"/>
      <c r="C31" s="34"/>
      <c r="D31" s="125"/>
      <c r="E31" s="125"/>
      <c r="F31" s="125"/>
      <c r="G31" s="125"/>
      <c r="H31" s="125"/>
      <c r="I31" s="125"/>
      <c r="J31" s="125"/>
      <c r="K31" s="125"/>
      <c r="L31" s="51"/>
      <c r="S31" s="34"/>
      <c r="T31" s="34"/>
      <c r="U31" s="34"/>
      <c r="V31" s="34"/>
      <c r="W31" s="34"/>
      <c r="X31" s="34"/>
      <c r="Y31" s="34"/>
      <c r="Z31" s="34"/>
      <c r="AA31" s="34"/>
      <c r="AB31" s="34"/>
      <c r="AC31" s="34"/>
      <c r="AD31" s="34"/>
      <c r="AE31" s="34"/>
    </row>
    <row r="32" spans="1:31" s="2" customFormat="1" ht="25.35" customHeight="1">
      <c r="A32" s="34"/>
      <c r="B32" s="39"/>
      <c r="C32" s="34"/>
      <c r="D32" s="126" t="s">
        <v>39</v>
      </c>
      <c r="E32" s="34"/>
      <c r="F32" s="34"/>
      <c r="G32" s="34"/>
      <c r="H32" s="34"/>
      <c r="I32" s="34"/>
      <c r="J32" s="127">
        <f>ROUND(J125, 2)</f>
        <v>0</v>
      </c>
      <c r="K32" s="34"/>
      <c r="L32" s="51"/>
      <c r="S32" s="34"/>
      <c r="T32" s="34"/>
      <c r="U32" s="34"/>
      <c r="V32" s="34"/>
      <c r="W32" s="34"/>
      <c r="X32" s="34"/>
      <c r="Y32" s="34"/>
      <c r="Z32" s="34"/>
      <c r="AA32" s="34"/>
      <c r="AB32" s="34"/>
      <c r="AC32" s="34"/>
      <c r="AD32" s="34"/>
      <c r="AE32" s="34"/>
    </row>
    <row r="33" spans="1:31" s="2" customFormat="1" ht="6.95" customHeight="1">
      <c r="A33" s="34"/>
      <c r="B33" s="39"/>
      <c r="C33" s="34"/>
      <c r="D33" s="125"/>
      <c r="E33" s="125"/>
      <c r="F33" s="125"/>
      <c r="G33" s="125"/>
      <c r="H33" s="125"/>
      <c r="I33" s="125"/>
      <c r="J33" s="125"/>
      <c r="K33" s="125"/>
      <c r="L33" s="51"/>
      <c r="S33" s="34"/>
      <c r="T33" s="34"/>
      <c r="U33" s="34"/>
      <c r="V33" s="34"/>
      <c r="W33" s="34"/>
      <c r="X33" s="34"/>
      <c r="Y33" s="34"/>
      <c r="Z33" s="34"/>
      <c r="AA33" s="34"/>
      <c r="AB33" s="34"/>
      <c r="AC33" s="34"/>
      <c r="AD33" s="34"/>
      <c r="AE33" s="34"/>
    </row>
    <row r="34" spans="1:31" s="2" customFormat="1" ht="14.45" customHeight="1">
      <c r="A34" s="34"/>
      <c r="B34" s="39"/>
      <c r="C34" s="34"/>
      <c r="D34" s="34"/>
      <c r="E34" s="34"/>
      <c r="F34" s="128" t="s">
        <v>41</v>
      </c>
      <c r="G34" s="34"/>
      <c r="H34" s="34"/>
      <c r="I34" s="128" t="s">
        <v>40</v>
      </c>
      <c r="J34" s="128" t="s">
        <v>42</v>
      </c>
      <c r="K34" s="34"/>
      <c r="L34" s="51"/>
      <c r="S34" s="34"/>
      <c r="T34" s="34"/>
      <c r="U34" s="34"/>
      <c r="V34" s="34"/>
      <c r="W34" s="34"/>
      <c r="X34" s="34"/>
      <c r="Y34" s="34"/>
      <c r="Z34" s="34"/>
      <c r="AA34" s="34"/>
      <c r="AB34" s="34"/>
      <c r="AC34" s="34"/>
      <c r="AD34" s="34"/>
      <c r="AE34" s="34"/>
    </row>
    <row r="35" spans="1:31" s="2" customFormat="1" ht="14.45" customHeight="1">
      <c r="A35" s="34"/>
      <c r="B35" s="39"/>
      <c r="C35" s="34"/>
      <c r="D35" s="129" t="s">
        <v>43</v>
      </c>
      <c r="E35" s="120" t="s">
        <v>44</v>
      </c>
      <c r="F35" s="130">
        <f>ROUND((SUM(BE125:BE217)),  2)</f>
        <v>0</v>
      </c>
      <c r="G35" s="34"/>
      <c r="H35" s="34"/>
      <c r="I35" s="131">
        <v>0.21</v>
      </c>
      <c r="J35" s="130">
        <f>ROUND(((SUM(BE125:BE217))*I35),  2)</f>
        <v>0</v>
      </c>
      <c r="K35" s="34"/>
      <c r="L35" s="51"/>
      <c r="S35" s="34"/>
      <c r="T35" s="34"/>
      <c r="U35" s="34"/>
      <c r="V35" s="34"/>
      <c r="W35" s="34"/>
      <c r="X35" s="34"/>
      <c r="Y35" s="34"/>
      <c r="Z35" s="34"/>
      <c r="AA35" s="34"/>
      <c r="AB35" s="34"/>
      <c r="AC35" s="34"/>
      <c r="AD35" s="34"/>
      <c r="AE35" s="34"/>
    </row>
    <row r="36" spans="1:31" s="2" customFormat="1" ht="14.45" customHeight="1">
      <c r="A36" s="34"/>
      <c r="B36" s="39"/>
      <c r="C36" s="34"/>
      <c r="D36" s="34"/>
      <c r="E36" s="120" t="s">
        <v>45</v>
      </c>
      <c r="F36" s="130">
        <f>ROUND((SUM(BF125:BF217)),  2)</f>
        <v>0</v>
      </c>
      <c r="G36" s="34"/>
      <c r="H36" s="34"/>
      <c r="I36" s="131">
        <v>0.15</v>
      </c>
      <c r="J36" s="130">
        <f>ROUND(((SUM(BF125:BF217))*I36),  2)</f>
        <v>0</v>
      </c>
      <c r="K36" s="34"/>
      <c r="L36" s="51"/>
      <c r="S36" s="34"/>
      <c r="T36" s="34"/>
      <c r="U36" s="34"/>
      <c r="V36" s="34"/>
      <c r="W36" s="34"/>
      <c r="X36" s="34"/>
      <c r="Y36" s="34"/>
      <c r="Z36" s="34"/>
      <c r="AA36" s="34"/>
      <c r="AB36" s="34"/>
      <c r="AC36" s="34"/>
      <c r="AD36" s="34"/>
      <c r="AE36" s="34"/>
    </row>
    <row r="37" spans="1:31" s="2" customFormat="1" ht="14.45" hidden="1" customHeight="1">
      <c r="A37" s="34"/>
      <c r="B37" s="39"/>
      <c r="C37" s="34"/>
      <c r="D37" s="34"/>
      <c r="E37" s="120" t="s">
        <v>46</v>
      </c>
      <c r="F37" s="130">
        <f>ROUND((SUM(BG125:BG217)),  2)</f>
        <v>0</v>
      </c>
      <c r="G37" s="34"/>
      <c r="H37" s="34"/>
      <c r="I37" s="131">
        <v>0.21</v>
      </c>
      <c r="J37" s="130">
        <f>0</f>
        <v>0</v>
      </c>
      <c r="K37" s="34"/>
      <c r="L37" s="51"/>
      <c r="S37" s="34"/>
      <c r="T37" s="34"/>
      <c r="U37" s="34"/>
      <c r="V37" s="34"/>
      <c r="W37" s="34"/>
      <c r="X37" s="34"/>
      <c r="Y37" s="34"/>
      <c r="Z37" s="34"/>
      <c r="AA37" s="34"/>
      <c r="AB37" s="34"/>
      <c r="AC37" s="34"/>
      <c r="AD37" s="34"/>
      <c r="AE37" s="34"/>
    </row>
    <row r="38" spans="1:31" s="2" customFormat="1" ht="14.45" hidden="1" customHeight="1">
      <c r="A38" s="34"/>
      <c r="B38" s="39"/>
      <c r="C38" s="34"/>
      <c r="D38" s="34"/>
      <c r="E38" s="120" t="s">
        <v>47</v>
      </c>
      <c r="F38" s="130">
        <f>ROUND((SUM(BH125:BH217)),  2)</f>
        <v>0</v>
      </c>
      <c r="G38" s="34"/>
      <c r="H38" s="34"/>
      <c r="I38" s="131">
        <v>0.15</v>
      </c>
      <c r="J38" s="130">
        <f>0</f>
        <v>0</v>
      </c>
      <c r="K38" s="34"/>
      <c r="L38" s="51"/>
      <c r="S38" s="34"/>
      <c r="T38" s="34"/>
      <c r="U38" s="34"/>
      <c r="V38" s="34"/>
      <c r="W38" s="34"/>
      <c r="X38" s="34"/>
      <c r="Y38" s="34"/>
      <c r="Z38" s="34"/>
      <c r="AA38" s="34"/>
      <c r="AB38" s="34"/>
      <c r="AC38" s="34"/>
      <c r="AD38" s="34"/>
      <c r="AE38" s="34"/>
    </row>
    <row r="39" spans="1:31" s="2" customFormat="1" ht="14.45" hidden="1" customHeight="1">
      <c r="A39" s="34"/>
      <c r="B39" s="39"/>
      <c r="C39" s="34"/>
      <c r="D39" s="34"/>
      <c r="E39" s="120" t="s">
        <v>48</v>
      </c>
      <c r="F39" s="130">
        <f>ROUND((SUM(BI125:BI217)),  2)</f>
        <v>0</v>
      </c>
      <c r="G39" s="34"/>
      <c r="H39" s="34"/>
      <c r="I39" s="131">
        <v>0</v>
      </c>
      <c r="J39" s="130">
        <f>0</f>
        <v>0</v>
      </c>
      <c r="K39" s="34"/>
      <c r="L39" s="51"/>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2" customFormat="1" ht="25.35" customHeight="1">
      <c r="A41" s="34"/>
      <c r="B41" s="39"/>
      <c r="C41" s="132"/>
      <c r="D41" s="133" t="s">
        <v>49</v>
      </c>
      <c r="E41" s="134"/>
      <c r="F41" s="134"/>
      <c r="G41" s="135" t="s">
        <v>50</v>
      </c>
      <c r="H41" s="136" t="s">
        <v>51</v>
      </c>
      <c r="I41" s="134"/>
      <c r="J41" s="137">
        <f>SUM(J32:J39)</f>
        <v>0</v>
      </c>
      <c r="K41" s="138"/>
      <c r="L41" s="51"/>
      <c r="S41" s="34"/>
      <c r="T41" s="34"/>
      <c r="U41" s="34"/>
      <c r="V41" s="34"/>
      <c r="W41" s="34"/>
      <c r="X41" s="34"/>
      <c r="Y41" s="34"/>
      <c r="Z41" s="34"/>
      <c r="AA41" s="34"/>
      <c r="AB41" s="34"/>
      <c r="AC41" s="34"/>
      <c r="AD41" s="34"/>
      <c r="AE41" s="34"/>
    </row>
    <row r="42" spans="1:31" s="2" customFormat="1" ht="14.4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1:31" s="1" customFormat="1" ht="14.45" customHeight="1">
      <c r="B43" s="20"/>
      <c r="L43" s="20"/>
    </row>
    <row r="44" spans="1:31" s="1" customFormat="1" ht="14.45" customHeight="1">
      <c r="B44" s="20"/>
      <c r="L44" s="20"/>
    </row>
    <row r="45" spans="1:31" s="1" customFormat="1" ht="14.45" customHeight="1">
      <c r="B45" s="20"/>
      <c r="L45" s="20"/>
    </row>
    <row r="46" spans="1:31" s="1" customFormat="1" ht="14.45" customHeight="1">
      <c r="B46" s="20"/>
      <c r="L46" s="20"/>
    </row>
    <row r="47" spans="1:31" s="1" customFormat="1" ht="14.45" customHeight="1">
      <c r="B47" s="20"/>
      <c r="L47" s="20"/>
    </row>
    <row r="48" spans="1:31" s="1" customFormat="1" ht="14.45" customHeight="1">
      <c r="B48" s="20"/>
      <c r="L48" s="20"/>
    </row>
    <row r="49" spans="1:31" s="1" customFormat="1" ht="14.45" customHeight="1">
      <c r="B49" s="20"/>
      <c r="L49" s="20"/>
    </row>
    <row r="50" spans="1:31" s="2" customFormat="1" ht="14.45" customHeight="1">
      <c r="B50" s="51"/>
      <c r="D50" s="139" t="s">
        <v>52</v>
      </c>
      <c r="E50" s="140"/>
      <c r="F50" s="140"/>
      <c r="G50" s="139" t="s">
        <v>53</v>
      </c>
      <c r="H50" s="140"/>
      <c r="I50" s="140"/>
      <c r="J50" s="140"/>
      <c r="K50" s="140"/>
      <c r="L50" s="51"/>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4"/>
      <c r="B61" s="39"/>
      <c r="C61" s="34"/>
      <c r="D61" s="141" t="s">
        <v>54</v>
      </c>
      <c r="E61" s="142"/>
      <c r="F61" s="143" t="s">
        <v>55</v>
      </c>
      <c r="G61" s="141" t="s">
        <v>54</v>
      </c>
      <c r="H61" s="142"/>
      <c r="I61" s="142"/>
      <c r="J61" s="144" t="s">
        <v>55</v>
      </c>
      <c r="K61" s="142"/>
      <c r="L61" s="51"/>
      <c r="S61" s="34"/>
      <c r="T61" s="34"/>
      <c r="U61" s="34"/>
      <c r="V61" s="34"/>
      <c r="W61" s="34"/>
      <c r="X61" s="34"/>
      <c r="Y61" s="34"/>
      <c r="Z61" s="34"/>
      <c r="AA61" s="34"/>
      <c r="AB61" s="34"/>
      <c r="AC61" s="34"/>
      <c r="AD61" s="34"/>
      <c r="AE61" s="34"/>
    </row>
    <row r="62" spans="1:31" ht="11.25">
      <c r="B62" s="20"/>
      <c r="L62" s="20"/>
    </row>
    <row r="63" spans="1:31" ht="11.25">
      <c r="B63" s="20"/>
      <c r="L63" s="20"/>
    </row>
    <row r="64" spans="1:31" ht="11.25">
      <c r="B64" s="20"/>
      <c r="L64" s="20"/>
    </row>
    <row r="65" spans="1:31" s="2" customFormat="1" ht="12.75">
      <c r="A65" s="34"/>
      <c r="B65" s="39"/>
      <c r="C65" s="34"/>
      <c r="D65" s="139" t="s">
        <v>56</v>
      </c>
      <c r="E65" s="145"/>
      <c r="F65" s="145"/>
      <c r="G65" s="139" t="s">
        <v>57</v>
      </c>
      <c r="H65" s="145"/>
      <c r="I65" s="145"/>
      <c r="J65" s="145"/>
      <c r="K65" s="145"/>
      <c r="L65" s="51"/>
      <c r="S65" s="34"/>
      <c r="T65" s="34"/>
      <c r="U65" s="34"/>
      <c r="V65" s="34"/>
      <c r="W65" s="34"/>
      <c r="X65" s="34"/>
      <c r="Y65" s="34"/>
      <c r="Z65" s="34"/>
      <c r="AA65" s="34"/>
      <c r="AB65" s="34"/>
      <c r="AC65" s="34"/>
      <c r="AD65" s="34"/>
      <c r="AE65" s="34"/>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4"/>
      <c r="B76" s="39"/>
      <c r="C76" s="34"/>
      <c r="D76" s="141" t="s">
        <v>54</v>
      </c>
      <c r="E76" s="142"/>
      <c r="F76" s="143" t="s">
        <v>55</v>
      </c>
      <c r="G76" s="141" t="s">
        <v>54</v>
      </c>
      <c r="H76" s="142"/>
      <c r="I76" s="142"/>
      <c r="J76" s="144" t="s">
        <v>55</v>
      </c>
      <c r="K76" s="142"/>
      <c r="L76" s="51"/>
      <c r="S76" s="34"/>
      <c r="T76" s="34"/>
      <c r="U76" s="34"/>
      <c r="V76" s="34"/>
      <c r="W76" s="34"/>
      <c r="X76" s="34"/>
      <c r="Y76" s="34"/>
      <c r="Z76" s="34"/>
      <c r="AA76" s="34"/>
      <c r="AB76" s="34"/>
      <c r="AC76" s="34"/>
      <c r="AD76" s="34"/>
      <c r="AE76" s="34"/>
    </row>
    <row r="77" spans="1:31" s="2" customFormat="1" ht="14.45" customHeight="1">
      <c r="A77" s="34"/>
      <c r="B77" s="146"/>
      <c r="C77" s="147"/>
      <c r="D77" s="147"/>
      <c r="E77" s="147"/>
      <c r="F77" s="147"/>
      <c r="G77" s="147"/>
      <c r="H77" s="147"/>
      <c r="I77" s="147"/>
      <c r="J77" s="147"/>
      <c r="K77" s="147"/>
      <c r="L77" s="51"/>
      <c r="S77" s="34"/>
      <c r="T77" s="34"/>
      <c r="U77" s="34"/>
      <c r="V77" s="34"/>
      <c r="W77" s="34"/>
      <c r="X77" s="34"/>
      <c r="Y77" s="34"/>
      <c r="Z77" s="34"/>
      <c r="AA77" s="34"/>
      <c r="AB77" s="34"/>
      <c r="AC77" s="34"/>
      <c r="AD77" s="34"/>
      <c r="AE77" s="34"/>
    </row>
    <row r="81" spans="1:31" s="2" customFormat="1" ht="6.95" customHeight="1">
      <c r="A81" s="34"/>
      <c r="B81" s="148"/>
      <c r="C81" s="149"/>
      <c r="D81" s="149"/>
      <c r="E81" s="149"/>
      <c r="F81" s="149"/>
      <c r="G81" s="149"/>
      <c r="H81" s="149"/>
      <c r="I81" s="149"/>
      <c r="J81" s="149"/>
      <c r="K81" s="149"/>
      <c r="L81" s="51"/>
      <c r="S81" s="34"/>
      <c r="T81" s="34"/>
      <c r="U81" s="34"/>
      <c r="V81" s="34"/>
      <c r="W81" s="34"/>
      <c r="X81" s="34"/>
      <c r="Y81" s="34"/>
      <c r="Z81" s="34"/>
      <c r="AA81" s="34"/>
      <c r="AB81" s="34"/>
      <c r="AC81" s="34"/>
      <c r="AD81" s="34"/>
      <c r="AE81" s="34"/>
    </row>
    <row r="82" spans="1:31" s="2" customFormat="1" ht="24.95" customHeight="1">
      <c r="A82" s="34"/>
      <c r="B82" s="35"/>
      <c r="C82" s="23" t="s">
        <v>157</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33" t="str">
        <f>E7</f>
        <v>Příprava Území-Lokalita Petra Cingra ve Starém Bohumíně</v>
      </c>
      <c r="F85" s="334"/>
      <c r="G85" s="334"/>
      <c r="H85" s="334"/>
      <c r="I85" s="36"/>
      <c r="J85" s="36"/>
      <c r="K85" s="36"/>
      <c r="L85" s="51"/>
      <c r="S85" s="34"/>
      <c r="T85" s="34"/>
      <c r="U85" s="34"/>
      <c r="V85" s="34"/>
      <c r="W85" s="34"/>
      <c r="X85" s="34"/>
      <c r="Y85" s="34"/>
      <c r="Z85" s="34"/>
      <c r="AA85" s="34"/>
      <c r="AB85" s="34"/>
      <c r="AC85" s="34"/>
      <c r="AD85" s="34"/>
      <c r="AE85" s="34"/>
    </row>
    <row r="86" spans="1:31" s="1" customFormat="1" ht="12" customHeight="1">
      <c r="B86" s="21"/>
      <c r="C86" s="29" t="s">
        <v>153</v>
      </c>
      <c r="D86" s="22"/>
      <c r="E86" s="22"/>
      <c r="F86" s="22"/>
      <c r="G86" s="22"/>
      <c r="H86" s="22"/>
      <c r="I86" s="22"/>
      <c r="J86" s="22"/>
      <c r="K86" s="22"/>
      <c r="L86" s="20"/>
    </row>
    <row r="87" spans="1:31" s="2" customFormat="1" ht="16.5" customHeight="1">
      <c r="A87" s="34"/>
      <c r="B87" s="35"/>
      <c r="C87" s="36"/>
      <c r="D87" s="36"/>
      <c r="E87" s="333" t="s">
        <v>1162</v>
      </c>
      <c r="F87" s="335"/>
      <c r="G87" s="335"/>
      <c r="H87" s="335"/>
      <c r="I87" s="36"/>
      <c r="J87" s="36"/>
      <c r="K87" s="36"/>
      <c r="L87" s="51"/>
      <c r="S87" s="34"/>
      <c r="T87" s="34"/>
      <c r="U87" s="34"/>
      <c r="V87" s="34"/>
      <c r="W87" s="34"/>
      <c r="X87" s="34"/>
      <c r="Y87" s="34"/>
      <c r="Z87" s="34"/>
      <c r="AA87" s="34"/>
      <c r="AB87" s="34"/>
      <c r="AC87" s="34"/>
      <c r="AD87" s="34"/>
      <c r="AE87" s="34"/>
    </row>
    <row r="88" spans="1:31" s="2" customFormat="1" ht="12" customHeight="1">
      <c r="A88" s="34"/>
      <c r="B88" s="35"/>
      <c r="C88" s="29" t="s">
        <v>155</v>
      </c>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6.5" customHeight="1">
      <c r="A89" s="34"/>
      <c r="B89" s="35"/>
      <c r="C89" s="36"/>
      <c r="D89" s="36"/>
      <c r="E89" s="286" t="str">
        <f>E11</f>
        <v>51 - Vodovodní přípojky</v>
      </c>
      <c r="F89" s="335"/>
      <c r="G89" s="335"/>
      <c r="H89" s="335"/>
      <c r="I89" s="36"/>
      <c r="J89" s="36"/>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2" customHeight="1">
      <c r="A91" s="34"/>
      <c r="B91" s="35"/>
      <c r="C91" s="29" t="s">
        <v>20</v>
      </c>
      <c r="D91" s="36"/>
      <c r="E91" s="36"/>
      <c r="F91" s="27" t="str">
        <f>F14</f>
        <v xml:space="preserve"> </v>
      </c>
      <c r="G91" s="36"/>
      <c r="H91" s="36"/>
      <c r="I91" s="29" t="s">
        <v>22</v>
      </c>
      <c r="J91" s="66" t="str">
        <f>IF(J14="","",J14)</f>
        <v>4. 5. 2021</v>
      </c>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15.2" customHeight="1">
      <c r="A93" s="34"/>
      <c r="B93" s="35"/>
      <c r="C93" s="29" t="s">
        <v>24</v>
      </c>
      <c r="D93" s="36"/>
      <c r="E93" s="36"/>
      <c r="F93" s="27" t="str">
        <f>E17</f>
        <v>Město Bohumín</v>
      </c>
      <c r="G93" s="36"/>
      <c r="H93" s="36"/>
      <c r="I93" s="29" t="s">
        <v>30</v>
      </c>
      <c r="J93" s="32" t="str">
        <f>E23</f>
        <v>SPAN s. r. o.</v>
      </c>
      <c r="K93" s="36"/>
      <c r="L93" s="51"/>
      <c r="S93" s="34"/>
      <c r="T93" s="34"/>
      <c r="U93" s="34"/>
      <c r="V93" s="34"/>
      <c r="W93" s="34"/>
      <c r="X93" s="34"/>
      <c r="Y93" s="34"/>
      <c r="Z93" s="34"/>
      <c r="AA93" s="34"/>
      <c r="AB93" s="34"/>
      <c r="AC93" s="34"/>
      <c r="AD93" s="34"/>
      <c r="AE93" s="34"/>
    </row>
    <row r="94" spans="1:31" s="2" customFormat="1" ht="15.2" customHeight="1">
      <c r="A94" s="34"/>
      <c r="B94" s="35"/>
      <c r="C94" s="29" t="s">
        <v>28</v>
      </c>
      <c r="D94" s="36"/>
      <c r="E94" s="36"/>
      <c r="F94" s="27" t="str">
        <f>IF(E20="","",E20)</f>
        <v>Vyplň údaj</v>
      </c>
      <c r="G94" s="36"/>
      <c r="H94" s="36"/>
      <c r="I94" s="29" t="s">
        <v>34</v>
      </c>
      <c r="J94" s="32" t="str">
        <f>E26</f>
        <v>Ladislav Pekárek</v>
      </c>
      <c r="K94" s="36"/>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31" s="2" customFormat="1" ht="29.25" customHeight="1">
      <c r="A96" s="34"/>
      <c r="B96" s="35"/>
      <c r="C96" s="150" t="s">
        <v>158</v>
      </c>
      <c r="D96" s="151"/>
      <c r="E96" s="151"/>
      <c r="F96" s="151"/>
      <c r="G96" s="151"/>
      <c r="H96" s="151"/>
      <c r="I96" s="151"/>
      <c r="J96" s="152" t="s">
        <v>159</v>
      </c>
      <c r="K96" s="151"/>
      <c r="L96" s="51"/>
      <c r="S96" s="34"/>
      <c r="T96" s="34"/>
      <c r="U96" s="34"/>
      <c r="V96" s="34"/>
      <c r="W96" s="34"/>
      <c r="X96" s="34"/>
      <c r="Y96" s="34"/>
      <c r="Z96" s="34"/>
      <c r="AA96" s="34"/>
      <c r="AB96" s="34"/>
      <c r="AC96" s="34"/>
      <c r="AD96" s="34"/>
      <c r="AE96" s="34"/>
    </row>
    <row r="97" spans="1:47"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47" s="2" customFormat="1" ht="22.9" customHeight="1">
      <c r="A98" s="34"/>
      <c r="B98" s="35"/>
      <c r="C98" s="153" t="s">
        <v>160</v>
      </c>
      <c r="D98" s="36"/>
      <c r="E98" s="36"/>
      <c r="F98" s="36"/>
      <c r="G98" s="36"/>
      <c r="H98" s="36"/>
      <c r="I98" s="36"/>
      <c r="J98" s="84">
        <f>J125</f>
        <v>0</v>
      </c>
      <c r="K98" s="36"/>
      <c r="L98" s="51"/>
      <c r="S98" s="34"/>
      <c r="T98" s="34"/>
      <c r="U98" s="34"/>
      <c r="V98" s="34"/>
      <c r="W98" s="34"/>
      <c r="X98" s="34"/>
      <c r="Y98" s="34"/>
      <c r="Z98" s="34"/>
      <c r="AA98" s="34"/>
      <c r="AB98" s="34"/>
      <c r="AC98" s="34"/>
      <c r="AD98" s="34"/>
      <c r="AE98" s="34"/>
      <c r="AU98" s="17" t="s">
        <v>161</v>
      </c>
    </row>
    <row r="99" spans="1:47" s="9" customFormat="1" ht="24.95" customHeight="1">
      <c r="B99" s="154"/>
      <c r="C99" s="155"/>
      <c r="D99" s="156" t="s">
        <v>162</v>
      </c>
      <c r="E99" s="157"/>
      <c r="F99" s="157"/>
      <c r="G99" s="157"/>
      <c r="H99" s="157"/>
      <c r="I99" s="157"/>
      <c r="J99" s="158">
        <f>J126</f>
        <v>0</v>
      </c>
      <c r="K99" s="155"/>
      <c r="L99" s="159"/>
    </row>
    <row r="100" spans="1:47" s="9" customFormat="1" ht="24.95" customHeight="1">
      <c r="B100" s="154"/>
      <c r="C100" s="155"/>
      <c r="D100" s="156" t="s">
        <v>164</v>
      </c>
      <c r="E100" s="157"/>
      <c r="F100" s="157"/>
      <c r="G100" s="157"/>
      <c r="H100" s="157"/>
      <c r="I100" s="157"/>
      <c r="J100" s="158">
        <f>J178</f>
        <v>0</v>
      </c>
      <c r="K100" s="155"/>
      <c r="L100" s="159"/>
    </row>
    <row r="101" spans="1:47" s="9" customFormat="1" ht="24.95" customHeight="1">
      <c r="B101" s="154"/>
      <c r="C101" s="155"/>
      <c r="D101" s="156" t="s">
        <v>1164</v>
      </c>
      <c r="E101" s="157"/>
      <c r="F101" s="157"/>
      <c r="G101" s="157"/>
      <c r="H101" s="157"/>
      <c r="I101" s="157"/>
      <c r="J101" s="158">
        <f>J183</f>
        <v>0</v>
      </c>
      <c r="K101" s="155"/>
      <c r="L101" s="159"/>
    </row>
    <row r="102" spans="1:47" s="9" customFormat="1" ht="24.95" customHeight="1">
      <c r="B102" s="154"/>
      <c r="C102" s="155"/>
      <c r="D102" s="156" t="s">
        <v>166</v>
      </c>
      <c r="E102" s="157"/>
      <c r="F102" s="157"/>
      <c r="G102" s="157"/>
      <c r="H102" s="157"/>
      <c r="I102" s="157"/>
      <c r="J102" s="158">
        <f>J212</f>
        <v>0</v>
      </c>
      <c r="K102" s="155"/>
      <c r="L102" s="159"/>
    </row>
    <row r="103" spans="1:47" s="9" customFormat="1" ht="24.95" customHeight="1">
      <c r="B103" s="154"/>
      <c r="C103" s="155"/>
      <c r="D103" s="156" t="s">
        <v>1165</v>
      </c>
      <c r="E103" s="157"/>
      <c r="F103" s="157"/>
      <c r="G103" s="157"/>
      <c r="H103" s="157"/>
      <c r="I103" s="157"/>
      <c r="J103" s="158">
        <f>J215</f>
        <v>0</v>
      </c>
      <c r="K103" s="155"/>
      <c r="L103" s="159"/>
    </row>
    <row r="104" spans="1:47" s="2" customFormat="1" ht="21.75" customHeight="1">
      <c r="A104" s="34"/>
      <c r="B104" s="35"/>
      <c r="C104" s="36"/>
      <c r="D104" s="36"/>
      <c r="E104" s="36"/>
      <c r="F104" s="36"/>
      <c r="G104" s="36"/>
      <c r="H104" s="36"/>
      <c r="I104" s="36"/>
      <c r="J104" s="36"/>
      <c r="K104" s="36"/>
      <c r="L104" s="51"/>
      <c r="S104" s="34"/>
      <c r="T104" s="34"/>
      <c r="U104" s="34"/>
      <c r="V104" s="34"/>
      <c r="W104" s="34"/>
      <c r="X104" s="34"/>
      <c r="Y104" s="34"/>
      <c r="Z104" s="34"/>
      <c r="AA104" s="34"/>
      <c r="AB104" s="34"/>
      <c r="AC104" s="34"/>
      <c r="AD104" s="34"/>
      <c r="AE104" s="34"/>
    </row>
    <row r="105" spans="1:47" s="2" customFormat="1" ht="6.95" customHeight="1">
      <c r="A105" s="34"/>
      <c r="B105" s="54"/>
      <c r="C105" s="55"/>
      <c r="D105" s="55"/>
      <c r="E105" s="55"/>
      <c r="F105" s="55"/>
      <c r="G105" s="55"/>
      <c r="H105" s="55"/>
      <c r="I105" s="55"/>
      <c r="J105" s="55"/>
      <c r="K105" s="55"/>
      <c r="L105" s="51"/>
      <c r="S105" s="34"/>
      <c r="T105" s="34"/>
      <c r="U105" s="34"/>
      <c r="V105" s="34"/>
      <c r="W105" s="34"/>
      <c r="X105" s="34"/>
      <c r="Y105" s="34"/>
      <c r="Z105" s="34"/>
      <c r="AA105" s="34"/>
      <c r="AB105" s="34"/>
      <c r="AC105" s="34"/>
      <c r="AD105" s="34"/>
      <c r="AE105" s="34"/>
    </row>
    <row r="109" spans="1:47" s="2" customFormat="1" ht="6.95" customHeight="1">
      <c r="A109" s="34"/>
      <c r="B109" s="56"/>
      <c r="C109" s="57"/>
      <c r="D109" s="57"/>
      <c r="E109" s="57"/>
      <c r="F109" s="57"/>
      <c r="G109" s="57"/>
      <c r="H109" s="57"/>
      <c r="I109" s="57"/>
      <c r="J109" s="57"/>
      <c r="K109" s="57"/>
      <c r="L109" s="51"/>
      <c r="S109" s="34"/>
      <c r="T109" s="34"/>
      <c r="U109" s="34"/>
      <c r="V109" s="34"/>
      <c r="W109" s="34"/>
      <c r="X109" s="34"/>
      <c r="Y109" s="34"/>
      <c r="Z109" s="34"/>
      <c r="AA109" s="34"/>
      <c r="AB109" s="34"/>
      <c r="AC109" s="34"/>
      <c r="AD109" s="34"/>
      <c r="AE109" s="34"/>
    </row>
    <row r="110" spans="1:47" s="2" customFormat="1" ht="24.95" customHeight="1">
      <c r="A110" s="34"/>
      <c r="B110" s="35"/>
      <c r="C110" s="23" t="s">
        <v>168</v>
      </c>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47" s="2" customFormat="1" ht="6.95" customHeight="1">
      <c r="A111" s="34"/>
      <c r="B111" s="35"/>
      <c r="C111" s="36"/>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47" s="2" customFormat="1" ht="12" customHeight="1">
      <c r="A112" s="34"/>
      <c r="B112" s="35"/>
      <c r="C112" s="29" t="s">
        <v>16</v>
      </c>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65" s="2" customFormat="1" ht="16.5" customHeight="1">
      <c r="A113" s="34"/>
      <c r="B113" s="35"/>
      <c r="C113" s="36"/>
      <c r="D113" s="36"/>
      <c r="E113" s="333" t="str">
        <f>E7</f>
        <v>Příprava Území-Lokalita Petra Cingra ve Starém Bohumíně</v>
      </c>
      <c r="F113" s="334"/>
      <c r="G113" s="334"/>
      <c r="H113" s="334"/>
      <c r="I113" s="36"/>
      <c r="J113" s="36"/>
      <c r="K113" s="36"/>
      <c r="L113" s="51"/>
      <c r="S113" s="34"/>
      <c r="T113" s="34"/>
      <c r="U113" s="34"/>
      <c r="V113" s="34"/>
      <c r="W113" s="34"/>
      <c r="X113" s="34"/>
      <c r="Y113" s="34"/>
      <c r="Z113" s="34"/>
      <c r="AA113" s="34"/>
      <c r="AB113" s="34"/>
      <c r="AC113" s="34"/>
      <c r="AD113" s="34"/>
      <c r="AE113" s="34"/>
    </row>
    <row r="114" spans="1:65" s="1" customFormat="1" ht="12" customHeight="1">
      <c r="B114" s="21"/>
      <c r="C114" s="29" t="s">
        <v>153</v>
      </c>
      <c r="D114" s="22"/>
      <c r="E114" s="22"/>
      <c r="F114" s="22"/>
      <c r="G114" s="22"/>
      <c r="H114" s="22"/>
      <c r="I114" s="22"/>
      <c r="J114" s="22"/>
      <c r="K114" s="22"/>
      <c r="L114" s="20"/>
    </row>
    <row r="115" spans="1:65" s="2" customFormat="1" ht="16.5" customHeight="1">
      <c r="A115" s="34"/>
      <c r="B115" s="35"/>
      <c r="C115" s="36"/>
      <c r="D115" s="36"/>
      <c r="E115" s="333" t="s">
        <v>1162</v>
      </c>
      <c r="F115" s="335"/>
      <c r="G115" s="335"/>
      <c r="H115" s="335"/>
      <c r="I115" s="36"/>
      <c r="J115" s="36"/>
      <c r="K115" s="36"/>
      <c r="L115" s="51"/>
      <c r="S115" s="34"/>
      <c r="T115" s="34"/>
      <c r="U115" s="34"/>
      <c r="V115" s="34"/>
      <c r="W115" s="34"/>
      <c r="X115" s="34"/>
      <c r="Y115" s="34"/>
      <c r="Z115" s="34"/>
      <c r="AA115" s="34"/>
      <c r="AB115" s="34"/>
      <c r="AC115" s="34"/>
      <c r="AD115" s="34"/>
      <c r="AE115" s="34"/>
    </row>
    <row r="116" spans="1:65" s="2" customFormat="1" ht="12" customHeight="1">
      <c r="A116" s="34"/>
      <c r="B116" s="35"/>
      <c r="C116" s="29" t="s">
        <v>155</v>
      </c>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65" s="2" customFormat="1" ht="16.5" customHeight="1">
      <c r="A117" s="34"/>
      <c r="B117" s="35"/>
      <c r="C117" s="36"/>
      <c r="D117" s="36"/>
      <c r="E117" s="286" t="str">
        <f>E11</f>
        <v>51 - Vodovodní přípojky</v>
      </c>
      <c r="F117" s="335"/>
      <c r="G117" s="335"/>
      <c r="H117" s="335"/>
      <c r="I117" s="36"/>
      <c r="J117" s="36"/>
      <c r="K117" s="36"/>
      <c r="L117" s="51"/>
      <c r="S117" s="34"/>
      <c r="T117" s="34"/>
      <c r="U117" s="34"/>
      <c r="V117" s="34"/>
      <c r="W117" s="34"/>
      <c r="X117" s="34"/>
      <c r="Y117" s="34"/>
      <c r="Z117" s="34"/>
      <c r="AA117" s="34"/>
      <c r="AB117" s="34"/>
      <c r="AC117" s="34"/>
      <c r="AD117" s="34"/>
      <c r="AE117" s="34"/>
    </row>
    <row r="118" spans="1:65" s="2" customFormat="1" ht="6.95" customHeight="1">
      <c r="A118" s="34"/>
      <c r="B118" s="35"/>
      <c r="C118" s="36"/>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65" s="2" customFormat="1" ht="12" customHeight="1">
      <c r="A119" s="34"/>
      <c r="B119" s="35"/>
      <c r="C119" s="29" t="s">
        <v>20</v>
      </c>
      <c r="D119" s="36"/>
      <c r="E119" s="36"/>
      <c r="F119" s="27" t="str">
        <f>F14</f>
        <v xml:space="preserve"> </v>
      </c>
      <c r="G119" s="36"/>
      <c r="H119" s="36"/>
      <c r="I119" s="29" t="s">
        <v>22</v>
      </c>
      <c r="J119" s="66" t="str">
        <f>IF(J14="","",J14)</f>
        <v>4. 5. 2021</v>
      </c>
      <c r="K119" s="36"/>
      <c r="L119" s="51"/>
      <c r="S119" s="34"/>
      <c r="T119" s="34"/>
      <c r="U119" s="34"/>
      <c r="V119" s="34"/>
      <c r="W119" s="34"/>
      <c r="X119" s="34"/>
      <c r="Y119" s="34"/>
      <c r="Z119" s="34"/>
      <c r="AA119" s="34"/>
      <c r="AB119" s="34"/>
      <c r="AC119" s="34"/>
      <c r="AD119" s="34"/>
      <c r="AE119" s="34"/>
    </row>
    <row r="120" spans="1:65" s="2" customFormat="1" ht="6.95" customHeight="1">
      <c r="A120" s="34"/>
      <c r="B120" s="35"/>
      <c r="C120" s="36"/>
      <c r="D120" s="36"/>
      <c r="E120" s="36"/>
      <c r="F120" s="36"/>
      <c r="G120" s="36"/>
      <c r="H120" s="36"/>
      <c r="I120" s="36"/>
      <c r="J120" s="36"/>
      <c r="K120" s="36"/>
      <c r="L120" s="51"/>
      <c r="S120" s="34"/>
      <c r="T120" s="34"/>
      <c r="U120" s="34"/>
      <c r="V120" s="34"/>
      <c r="W120" s="34"/>
      <c r="X120" s="34"/>
      <c r="Y120" s="34"/>
      <c r="Z120" s="34"/>
      <c r="AA120" s="34"/>
      <c r="AB120" s="34"/>
      <c r="AC120" s="34"/>
      <c r="AD120" s="34"/>
      <c r="AE120" s="34"/>
    </row>
    <row r="121" spans="1:65" s="2" customFormat="1" ht="15.2" customHeight="1">
      <c r="A121" s="34"/>
      <c r="B121" s="35"/>
      <c r="C121" s="29" t="s">
        <v>24</v>
      </c>
      <c r="D121" s="36"/>
      <c r="E121" s="36"/>
      <c r="F121" s="27" t="str">
        <f>E17</f>
        <v>Město Bohumín</v>
      </c>
      <c r="G121" s="36"/>
      <c r="H121" s="36"/>
      <c r="I121" s="29" t="s">
        <v>30</v>
      </c>
      <c r="J121" s="32" t="str">
        <f>E23</f>
        <v>SPAN s. r. o.</v>
      </c>
      <c r="K121" s="36"/>
      <c r="L121" s="51"/>
      <c r="S121" s="34"/>
      <c r="T121" s="34"/>
      <c r="U121" s="34"/>
      <c r="V121" s="34"/>
      <c r="W121" s="34"/>
      <c r="X121" s="34"/>
      <c r="Y121" s="34"/>
      <c r="Z121" s="34"/>
      <c r="AA121" s="34"/>
      <c r="AB121" s="34"/>
      <c r="AC121" s="34"/>
      <c r="AD121" s="34"/>
      <c r="AE121" s="34"/>
    </row>
    <row r="122" spans="1:65" s="2" customFormat="1" ht="15.2" customHeight="1">
      <c r="A122" s="34"/>
      <c r="B122" s="35"/>
      <c r="C122" s="29" t="s">
        <v>28</v>
      </c>
      <c r="D122" s="36"/>
      <c r="E122" s="36"/>
      <c r="F122" s="27" t="str">
        <f>IF(E20="","",E20)</f>
        <v>Vyplň údaj</v>
      </c>
      <c r="G122" s="36"/>
      <c r="H122" s="36"/>
      <c r="I122" s="29" t="s">
        <v>34</v>
      </c>
      <c r="J122" s="32" t="str">
        <f>E26</f>
        <v>Ladislav Pekárek</v>
      </c>
      <c r="K122" s="36"/>
      <c r="L122" s="51"/>
      <c r="S122" s="34"/>
      <c r="T122" s="34"/>
      <c r="U122" s="34"/>
      <c r="V122" s="34"/>
      <c r="W122" s="34"/>
      <c r="X122" s="34"/>
      <c r="Y122" s="34"/>
      <c r="Z122" s="34"/>
      <c r="AA122" s="34"/>
      <c r="AB122" s="34"/>
      <c r="AC122" s="34"/>
      <c r="AD122" s="34"/>
      <c r="AE122" s="34"/>
    </row>
    <row r="123" spans="1:65" s="2" customFormat="1" ht="10.35" customHeight="1">
      <c r="A123" s="34"/>
      <c r="B123" s="35"/>
      <c r="C123" s="36"/>
      <c r="D123" s="36"/>
      <c r="E123" s="36"/>
      <c r="F123" s="36"/>
      <c r="G123" s="36"/>
      <c r="H123" s="36"/>
      <c r="I123" s="36"/>
      <c r="J123" s="36"/>
      <c r="K123" s="36"/>
      <c r="L123" s="51"/>
      <c r="S123" s="34"/>
      <c r="T123" s="34"/>
      <c r="U123" s="34"/>
      <c r="V123" s="34"/>
      <c r="W123" s="34"/>
      <c r="X123" s="34"/>
      <c r="Y123" s="34"/>
      <c r="Z123" s="34"/>
      <c r="AA123" s="34"/>
      <c r="AB123" s="34"/>
      <c r="AC123" s="34"/>
      <c r="AD123" s="34"/>
      <c r="AE123" s="34"/>
    </row>
    <row r="124" spans="1:65" s="10" customFormat="1" ht="29.25" customHeight="1">
      <c r="A124" s="160"/>
      <c r="B124" s="161"/>
      <c r="C124" s="162" t="s">
        <v>169</v>
      </c>
      <c r="D124" s="163" t="s">
        <v>64</v>
      </c>
      <c r="E124" s="163" t="s">
        <v>60</v>
      </c>
      <c r="F124" s="163" t="s">
        <v>61</v>
      </c>
      <c r="G124" s="163" t="s">
        <v>170</v>
      </c>
      <c r="H124" s="163" t="s">
        <v>171</v>
      </c>
      <c r="I124" s="163" t="s">
        <v>172</v>
      </c>
      <c r="J124" s="163" t="s">
        <v>159</v>
      </c>
      <c r="K124" s="164" t="s">
        <v>173</v>
      </c>
      <c r="L124" s="165"/>
      <c r="M124" s="75" t="s">
        <v>1</v>
      </c>
      <c r="N124" s="76" t="s">
        <v>43</v>
      </c>
      <c r="O124" s="76" t="s">
        <v>174</v>
      </c>
      <c r="P124" s="76" t="s">
        <v>175</v>
      </c>
      <c r="Q124" s="76" t="s">
        <v>176</v>
      </c>
      <c r="R124" s="76" t="s">
        <v>177</v>
      </c>
      <c r="S124" s="76" t="s">
        <v>178</v>
      </c>
      <c r="T124" s="77" t="s">
        <v>179</v>
      </c>
      <c r="U124" s="160"/>
      <c r="V124" s="160"/>
      <c r="W124" s="160"/>
      <c r="X124" s="160"/>
      <c r="Y124" s="160"/>
      <c r="Z124" s="160"/>
      <c r="AA124" s="160"/>
      <c r="AB124" s="160"/>
      <c r="AC124" s="160"/>
      <c r="AD124" s="160"/>
      <c r="AE124" s="160"/>
    </row>
    <row r="125" spans="1:65" s="2" customFormat="1" ht="22.9" customHeight="1">
      <c r="A125" s="34"/>
      <c r="B125" s="35"/>
      <c r="C125" s="82" t="s">
        <v>180</v>
      </c>
      <c r="D125" s="36"/>
      <c r="E125" s="36"/>
      <c r="F125" s="36"/>
      <c r="G125" s="36"/>
      <c r="H125" s="36"/>
      <c r="I125" s="36"/>
      <c r="J125" s="166">
        <f>BK125</f>
        <v>0</v>
      </c>
      <c r="K125" s="36"/>
      <c r="L125" s="39"/>
      <c r="M125" s="78"/>
      <c r="N125" s="167"/>
      <c r="O125" s="79"/>
      <c r="P125" s="168">
        <f>P126+P178+P183+P212+P215</f>
        <v>0</v>
      </c>
      <c r="Q125" s="79"/>
      <c r="R125" s="168">
        <f>R126+R178+R183+R212+R215</f>
        <v>19.993941600000003</v>
      </c>
      <c r="S125" s="79"/>
      <c r="T125" s="169">
        <f>T126+T178+T183+T212+T215</f>
        <v>0</v>
      </c>
      <c r="U125" s="34"/>
      <c r="V125" s="34"/>
      <c r="W125" s="34"/>
      <c r="X125" s="34"/>
      <c r="Y125" s="34"/>
      <c r="Z125" s="34"/>
      <c r="AA125" s="34"/>
      <c r="AB125" s="34"/>
      <c r="AC125" s="34"/>
      <c r="AD125" s="34"/>
      <c r="AE125" s="34"/>
      <c r="AT125" s="17" t="s">
        <v>78</v>
      </c>
      <c r="AU125" s="17" t="s">
        <v>161</v>
      </c>
      <c r="BK125" s="170">
        <f>BK126+BK178+BK183+BK212+BK215</f>
        <v>0</v>
      </c>
    </row>
    <row r="126" spans="1:65" s="11" customFormat="1" ht="25.9" customHeight="1">
      <c r="B126" s="171"/>
      <c r="C126" s="172"/>
      <c r="D126" s="173" t="s">
        <v>78</v>
      </c>
      <c r="E126" s="174" t="s">
        <v>86</v>
      </c>
      <c r="F126" s="174" t="s">
        <v>181</v>
      </c>
      <c r="G126" s="172"/>
      <c r="H126" s="172"/>
      <c r="I126" s="175"/>
      <c r="J126" s="176">
        <f>BK126</f>
        <v>0</v>
      </c>
      <c r="K126" s="172"/>
      <c r="L126" s="177"/>
      <c r="M126" s="178"/>
      <c r="N126" s="179"/>
      <c r="O126" s="179"/>
      <c r="P126" s="180">
        <f>SUM(P127:P177)</f>
        <v>0</v>
      </c>
      <c r="Q126" s="179"/>
      <c r="R126" s="180">
        <f>SUM(R127:R177)</f>
        <v>0</v>
      </c>
      <c r="S126" s="179"/>
      <c r="T126" s="181">
        <f>SUM(T127:T177)</f>
        <v>0</v>
      </c>
      <c r="AR126" s="182" t="s">
        <v>86</v>
      </c>
      <c r="AT126" s="183" t="s">
        <v>78</v>
      </c>
      <c r="AU126" s="183" t="s">
        <v>79</v>
      </c>
      <c r="AY126" s="182" t="s">
        <v>182</v>
      </c>
      <c r="BK126" s="184">
        <f>SUM(BK127:BK177)</f>
        <v>0</v>
      </c>
    </row>
    <row r="127" spans="1:65" s="2" customFormat="1" ht="37.9" customHeight="1">
      <c r="A127" s="34"/>
      <c r="B127" s="35"/>
      <c r="C127" s="185" t="s">
        <v>86</v>
      </c>
      <c r="D127" s="185" t="s">
        <v>183</v>
      </c>
      <c r="E127" s="186" t="s">
        <v>1175</v>
      </c>
      <c r="F127" s="187" t="s">
        <v>1176</v>
      </c>
      <c r="G127" s="188" t="s">
        <v>135</v>
      </c>
      <c r="H127" s="189">
        <v>94.72</v>
      </c>
      <c r="I127" s="190"/>
      <c r="J127" s="191">
        <f>ROUND(I127*H127,2)</f>
        <v>0</v>
      </c>
      <c r="K127" s="187" t="s">
        <v>186</v>
      </c>
      <c r="L127" s="39"/>
      <c r="M127" s="192" t="s">
        <v>1</v>
      </c>
      <c r="N127" s="193" t="s">
        <v>44</v>
      </c>
      <c r="O127" s="71"/>
      <c r="P127" s="194">
        <f>O127*H127</f>
        <v>0</v>
      </c>
      <c r="Q127" s="194">
        <v>0</v>
      </c>
      <c r="R127" s="194">
        <f>Q127*H127</f>
        <v>0</v>
      </c>
      <c r="S127" s="194">
        <v>0</v>
      </c>
      <c r="T127" s="195">
        <f>S127*H127</f>
        <v>0</v>
      </c>
      <c r="U127" s="34"/>
      <c r="V127" s="34"/>
      <c r="W127" s="34"/>
      <c r="X127" s="34"/>
      <c r="Y127" s="34"/>
      <c r="Z127" s="34"/>
      <c r="AA127" s="34"/>
      <c r="AB127" s="34"/>
      <c r="AC127" s="34"/>
      <c r="AD127" s="34"/>
      <c r="AE127" s="34"/>
      <c r="AR127" s="196" t="s">
        <v>187</v>
      </c>
      <c r="AT127" s="196" t="s">
        <v>183</v>
      </c>
      <c r="AU127" s="196" t="s">
        <v>86</v>
      </c>
      <c r="AY127" s="17" t="s">
        <v>182</v>
      </c>
      <c r="BE127" s="197">
        <f>IF(N127="základní",J127,0)</f>
        <v>0</v>
      </c>
      <c r="BF127" s="197">
        <f>IF(N127="snížená",J127,0)</f>
        <v>0</v>
      </c>
      <c r="BG127" s="197">
        <f>IF(N127="zákl. přenesená",J127,0)</f>
        <v>0</v>
      </c>
      <c r="BH127" s="197">
        <f>IF(N127="sníž. přenesená",J127,0)</f>
        <v>0</v>
      </c>
      <c r="BI127" s="197">
        <f>IF(N127="nulová",J127,0)</f>
        <v>0</v>
      </c>
      <c r="BJ127" s="17" t="s">
        <v>86</v>
      </c>
      <c r="BK127" s="197">
        <f>ROUND(I127*H127,2)</f>
        <v>0</v>
      </c>
      <c r="BL127" s="17" t="s">
        <v>187</v>
      </c>
      <c r="BM127" s="196" t="s">
        <v>1461</v>
      </c>
    </row>
    <row r="128" spans="1:65" s="2" customFormat="1" ht="39">
      <c r="A128" s="34"/>
      <c r="B128" s="35"/>
      <c r="C128" s="36"/>
      <c r="D128" s="198" t="s">
        <v>189</v>
      </c>
      <c r="E128" s="36"/>
      <c r="F128" s="199" t="s">
        <v>587</v>
      </c>
      <c r="G128" s="36"/>
      <c r="H128" s="36"/>
      <c r="I128" s="200"/>
      <c r="J128" s="36"/>
      <c r="K128" s="36"/>
      <c r="L128" s="39"/>
      <c r="M128" s="201"/>
      <c r="N128" s="202"/>
      <c r="O128" s="71"/>
      <c r="P128" s="71"/>
      <c r="Q128" s="71"/>
      <c r="R128" s="71"/>
      <c r="S128" s="71"/>
      <c r="T128" s="72"/>
      <c r="U128" s="34"/>
      <c r="V128" s="34"/>
      <c r="W128" s="34"/>
      <c r="X128" s="34"/>
      <c r="Y128" s="34"/>
      <c r="Z128" s="34"/>
      <c r="AA128" s="34"/>
      <c r="AB128" s="34"/>
      <c r="AC128" s="34"/>
      <c r="AD128" s="34"/>
      <c r="AE128" s="34"/>
      <c r="AT128" s="17" t="s">
        <v>189</v>
      </c>
      <c r="AU128" s="17" t="s">
        <v>86</v>
      </c>
    </row>
    <row r="129" spans="1:65" s="12" customFormat="1" ht="11.25">
      <c r="B129" s="203"/>
      <c r="C129" s="204"/>
      <c r="D129" s="198" t="s">
        <v>191</v>
      </c>
      <c r="E129" s="205" t="s">
        <v>1</v>
      </c>
      <c r="F129" s="206" t="s">
        <v>1462</v>
      </c>
      <c r="G129" s="204"/>
      <c r="H129" s="205" t="s">
        <v>1</v>
      </c>
      <c r="I129" s="207"/>
      <c r="J129" s="204"/>
      <c r="K129" s="204"/>
      <c r="L129" s="208"/>
      <c r="M129" s="209"/>
      <c r="N129" s="210"/>
      <c r="O129" s="210"/>
      <c r="P129" s="210"/>
      <c r="Q129" s="210"/>
      <c r="R129" s="210"/>
      <c r="S129" s="210"/>
      <c r="T129" s="211"/>
      <c r="AT129" s="212" t="s">
        <v>191</v>
      </c>
      <c r="AU129" s="212" t="s">
        <v>86</v>
      </c>
      <c r="AV129" s="12" t="s">
        <v>86</v>
      </c>
      <c r="AW129" s="12" t="s">
        <v>33</v>
      </c>
      <c r="AX129" s="12" t="s">
        <v>79</v>
      </c>
      <c r="AY129" s="212" t="s">
        <v>182</v>
      </c>
    </row>
    <row r="130" spans="1:65" s="13" customFormat="1" ht="11.25">
      <c r="B130" s="213"/>
      <c r="C130" s="214"/>
      <c r="D130" s="198" t="s">
        <v>191</v>
      </c>
      <c r="E130" s="215" t="s">
        <v>1</v>
      </c>
      <c r="F130" s="216" t="s">
        <v>1463</v>
      </c>
      <c r="G130" s="214"/>
      <c r="H130" s="217">
        <v>94.72</v>
      </c>
      <c r="I130" s="218"/>
      <c r="J130" s="214"/>
      <c r="K130" s="214"/>
      <c r="L130" s="219"/>
      <c r="M130" s="220"/>
      <c r="N130" s="221"/>
      <c r="O130" s="221"/>
      <c r="P130" s="221"/>
      <c r="Q130" s="221"/>
      <c r="R130" s="221"/>
      <c r="S130" s="221"/>
      <c r="T130" s="222"/>
      <c r="AT130" s="223" t="s">
        <v>191</v>
      </c>
      <c r="AU130" s="223" t="s">
        <v>86</v>
      </c>
      <c r="AV130" s="13" t="s">
        <v>88</v>
      </c>
      <c r="AW130" s="13" t="s">
        <v>33</v>
      </c>
      <c r="AX130" s="13" t="s">
        <v>79</v>
      </c>
      <c r="AY130" s="223" t="s">
        <v>182</v>
      </c>
    </row>
    <row r="131" spans="1:65" s="14" customFormat="1" ht="11.25">
      <c r="B131" s="224"/>
      <c r="C131" s="225"/>
      <c r="D131" s="198" t="s">
        <v>191</v>
      </c>
      <c r="E131" s="226" t="s">
        <v>133</v>
      </c>
      <c r="F131" s="227" t="s">
        <v>298</v>
      </c>
      <c r="G131" s="225"/>
      <c r="H131" s="228">
        <v>94.72</v>
      </c>
      <c r="I131" s="229"/>
      <c r="J131" s="225"/>
      <c r="K131" s="225"/>
      <c r="L131" s="230"/>
      <c r="M131" s="231"/>
      <c r="N131" s="232"/>
      <c r="O131" s="232"/>
      <c r="P131" s="232"/>
      <c r="Q131" s="232"/>
      <c r="R131" s="232"/>
      <c r="S131" s="232"/>
      <c r="T131" s="233"/>
      <c r="AT131" s="234" t="s">
        <v>191</v>
      </c>
      <c r="AU131" s="234" t="s">
        <v>86</v>
      </c>
      <c r="AV131" s="14" t="s">
        <v>187</v>
      </c>
      <c r="AW131" s="14" t="s">
        <v>33</v>
      </c>
      <c r="AX131" s="14" t="s">
        <v>86</v>
      </c>
      <c r="AY131" s="234" t="s">
        <v>182</v>
      </c>
    </row>
    <row r="132" spans="1:65" s="2" customFormat="1" ht="37.9" customHeight="1">
      <c r="A132" s="34"/>
      <c r="B132" s="35"/>
      <c r="C132" s="185" t="s">
        <v>88</v>
      </c>
      <c r="D132" s="185" t="s">
        <v>183</v>
      </c>
      <c r="E132" s="186" t="s">
        <v>299</v>
      </c>
      <c r="F132" s="187" t="s">
        <v>300</v>
      </c>
      <c r="G132" s="188" t="s">
        <v>135</v>
      </c>
      <c r="H132" s="189">
        <v>9.4719999999999995</v>
      </c>
      <c r="I132" s="190"/>
      <c r="J132" s="191">
        <f>ROUND(I132*H132,2)</f>
        <v>0</v>
      </c>
      <c r="K132" s="187" t="s">
        <v>186</v>
      </c>
      <c r="L132" s="39"/>
      <c r="M132" s="192" t="s">
        <v>1</v>
      </c>
      <c r="N132" s="193" t="s">
        <v>44</v>
      </c>
      <c r="O132" s="71"/>
      <c r="P132" s="194">
        <f>O132*H132</f>
        <v>0</v>
      </c>
      <c r="Q132" s="194">
        <v>0</v>
      </c>
      <c r="R132" s="194">
        <f>Q132*H132</f>
        <v>0</v>
      </c>
      <c r="S132" s="194">
        <v>0</v>
      </c>
      <c r="T132" s="195">
        <f>S132*H132</f>
        <v>0</v>
      </c>
      <c r="U132" s="34"/>
      <c r="V132" s="34"/>
      <c r="W132" s="34"/>
      <c r="X132" s="34"/>
      <c r="Y132" s="34"/>
      <c r="Z132" s="34"/>
      <c r="AA132" s="34"/>
      <c r="AB132" s="34"/>
      <c r="AC132" s="34"/>
      <c r="AD132" s="34"/>
      <c r="AE132" s="34"/>
      <c r="AR132" s="196" t="s">
        <v>187</v>
      </c>
      <c r="AT132" s="196" t="s">
        <v>183</v>
      </c>
      <c r="AU132" s="196" t="s">
        <v>86</v>
      </c>
      <c r="AY132" s="17" t="s">
        <v>182</v>
      </c>
      <c r="BE132" s="197">
        <f>IF(N132="základní",J132,0)</f>
        <v>0</v>
      </c>
      <c r="BF132" s="197">
        <f>IF(N132="snížená",J132,0)</f>
        <v>0</v>
      </c>
      <c r="BG132" s="197">
        <f>IF(N132="zákl. přenesená",J132,0)</f>
        <v>0</v>
      </c>
      <c r="BH132" s="197">
        <f>IF(N132="sníž. přenesená",J132,0)</f>
        <v>0</v>
      </c>
      <c r="BI132" s="197">
        <f>IF(N132="nulová",J132,0)</f>
        <v>0</v>
      </c>
      <c r="BJ132" s="17" t="s">
        <v>86</v>
      </c>
      <c r="BK132" s="197">
        <f>ROUND(I132*H132,2)</f>
        <v>0</v>
      </c>
      <c r="BL132" s="17" t="s">
        <v>187</v>
      </c>
      <c r="BM132" s="196" t="s">
        <v>1464</v>
      </c>
    </row>
    <row r="133" spans="1:65" s="2" customFormat="1" ht="331.5">
      <c r="A133" s="34"/>
      <c r="B133" s="35"/>
      <c r="C133" s="36"/>
      <c r="D133" s="198" t="s">
        <v>189</v>
      </c>
      <c r="E133" s="36"/>
      <c r="F133" s="199" t="s">
        <v>302</v>
      </c>
      <c r="G133" s="36"/>
      <c r="H133" s="36"/>
      <c r="I133" s="200"/>
      <c r="J133" s="36"/>
      <c r="K133" s="36"/>
      <c r="L133" s="39"/>
      <c r="M133" s="201"/>
      <c r="N133" s="202"/>
      <c r="O133" s="71"/>
      <c r="P133" s="71"/>
      <c r="Q133" s="71"/>
      <c r="R133" s="71"/>
      <c r="S133" s="71"/>
      <c r="T133" s="72"/>
      <c r="U133" s="34"/>
      <c r="V133" s="34"/>
      <c r="W133" s="34"/>
      <c r="X133" s="34"/>
      <c r="Y133" s="34"/>
      <c r="Z133" s="34"/>
      <c r="AA133" s="34"/>
      <c r="AB133" s="34"/>
      <c r="AC133" s="34"/>
      <c r="AD133" s="34"/>
      <c r="AE133" s="34"/>
      <c r="AT133" s="17" t="s">
        <v>189</v>
      </c>
      <c r="AU133" s="17" t="s">
        <v>86</v>
      </c>
    </row>
    <row r="134" spans="1:65" s="12" customFormat="1" ht="11.25">
      <c r="B134" s="203"/>
      <c r="C134" s="204"/>
      <c r="D134" s="198" t="s">
        <v>191</v>
      </c>
      <c r="E134" s="205" t="s">
        <v>1</v>
      </c>
      <c r="F134" s="206" t="s">
        <v>303</v>
      </c>
      <c r="G134" s="204"/>
      <c r="H134" s="205" t="s">
        <v>1</v>
      </c>
      <c r="I134" s="207"/>
      <c r="J134" s="204"/>
      <c r="K134" s="204"/>
      <c r="L134" s="208"/>
      <c r="M134" s="209"/>
      <c r="N134" s="210"/>
      <c r="O134" s="210"/>
      <c r="P134" s="210"/>
      <c r="Q134" s="210"/>
      <c r="R134" s="210"/>
      <c r="S134" s="210"/>
      <c r="T134" s="211"/>
      <c r="AT134" s="212" t="s">
        <v>191</v>
      </c>
      <c r="AU134" s="212" t="s">
        <v>86</v>
      </c>
      <c r="AV134" s="12" t="s">
        <v>86</v>
      </c>
      <c r="AW134" s="12" t="s">
        <v>33</v>
      </c>
      <c r="AX134" s="12" t="s">
        <v>79</v>
      </c>
      <c r="AY134" s="212" t="s">
        <v>182</v>
      </c>
    </row>
    <row r="135" spans="1:65" s="13" customFormat="1" ht="11.25">
      <c r="B135" s="213"/>
      <c r="C135" s="214"/>
      <c r="D135" s="198" t="s">
        <v>191</v>
      </c>
      <c r="E135" s="215" t="s">
        <v>1</v>
      </c>
      <c r="F135" s="216" t="s">
        <v>304</v>
      </c>
      <c r="G135" s="214"/>
      <c r="H135" s="217">
        <v>9.4719999999999995</v>
      </c>
      <c r="I135" s="218"/>
      <c r="J135" s="214"/>
      <c r="K135" s="214"/>
      <c r="L135" s="219"/>
      <c r="M135" s="220"/>
      <c r="N135" s="221"/>
      <c r="O135" s="221"/>
      <c r="P135" s="221"/>
      <c r="Q135" s="221"/>
      <c r="R135" s="221"/>
      <c r="S135" s="221"/>
      <c r="T135" s="222"/>
      <c r="AT135" s="223" t="s">
        <v>191</v>
      </c>
      <c r="AU135" s="223" t="s">
        <v>86</v>
      </c>
      <c r="AV135" s="13" t="s">
        <v>88</v>
      </c>
      <c r="AW135" s="13" t="s">
        <v>33</v>
      </c>
      <c r="AX135" s="13" t="s">
        <v>79</v>
      </c>
      <c r="AY135" s="223" t="s">
        <v>182</v>
      </c>
    </row>
    <row r="136" spans="1:65" s="14" customFormat="1" ht="11.25">
      <c r="B136" s="224"/>
      <c r="C136" s="225"/>
      <c r="D136" s="198" t="s">
        <v>191</v>
      </c>
      <c r="E136" s="226" t="s">
        <v>1</v>
      </c>
      <c r="F136" s="227" t="s">
        <v>298</v>
      </c>
      <c r="G136" s="225"/>
      <c r="H136" s="228">
        <v>9.4719999999999995</v>
      </c>
      <c r="I136" s="229"/>
      <c r="J136" s="225"/>
      <c r="K136" s="225"/>
      <c r="L136" s="230"/>
      <c r="M136" s="231"/>
      <c r="N136" s="232"/>
      <c r="O136" s="232"/>
      <c r="P136" s="232"/>
      <c r="Q136" s="232"/>
      <c r="R136" s="232"/>
      <c r="S136" s="232"/>
      <c r="T136" s="233"/>
      <c r="AT136" s="234" t="s">
        <v>191</v>
      </c>
      <c r="AU136" s="234" t="s">
        <v>86</v>
      </c>
      <c r="AV136" s="14" t="s">
        <v>187</v>
      </c>
      <c r="AW136" s="14" t="s">
        <v>33</v>
      </c>
      <c r="AX136" s="14" t="s">
        <v>86</v>
      </c>
      <c r="AY136" s="234" t="s">
        <v>182</v>
      </c>
    </row>
    <row r="137" spans="1:65" s="2" customFormat="1" ht="62.65" customHeight="1">
      <c r="A137" s="34"/>
      <c r="B137" s="35"/>
      <c r="C137" s="185" t="s">
        <v>306</v>
      </c>
      <c r="D137" s="185" t="s">
        <v>183</v>
      </c>
      <c r="E137" s="186" t="s">
        <v>341</v>
      </c>
      <c r="F137" s="187" t="s">
        <v>342</v>
      </c>
      <c r="G137" s="188" t="s">
        <v>135</v>
      </c>
      <c r="H137" s="189">
        <v>57.069000000000003</v>
      </c>
      <c r="I137" s="190"/>
      <c r="J137" s="191">
        <f>ROUND(I137*H137,2)</f>
        <v>0</v>
      </c>
      <c r="K137" s="187" t="s">
        <v>186</v>
      </c>
      <c r="L137" s="39"/>
      <c r="M137" s="192" t="s">
        <v>1</v>
      </c>
      <c r="N137" s="193" t="s">
        <v>44</v>
      </c>
      <c r="O137" s="71"/>
      <c r="P137" s="194">
        <f>O137*H137</f>
        <v>0</v>
      </c>
      <c r="Q137" s="194">
        <v>0</v>
      </c>
      <c r="R137" s="194">
        <f>Q137*H137</f>
        <v>0</v>
      </c>
      <c r="S137" s="194">
        <v>0</v>
      </c>
      <c r="T137" s="195">
        <f>S137*H137</f>
        <v>0</v>
      </c>
      <c r="U137" s="34"/>
      <c r="V137" s="34"/>
      <c r="W137" s="34"/>
      <c r="X137" s="34"/>
      <c r="Y137" s="34"/>
      <c r="Z137" s="34"/>
      <c r="AA137" s="34"/>
      <c r="AB137" s="34"/>
      <c r="AC137" s="34"/>
      <c r="AD137" s="34"/>
      <c r="AE137" s="34"/>
      <c r="AR137" s="196" t="s">
        <v>187</v>
      </c>
      <c r="AT137" s="196" t="s">
        <v>183</v>
      </c>
      <c r="AU137" s="196" t="s">
        <v>86</v>
      </c>
      <c r="AY137" s="17" t="s">
        <v>182</v>
      </c>
      <c r="BE137" s="197">
        <f>IF(N137="základní",J137,0)</f>
        <v>0</v>
      </c>
      <c r="BF137" s="197">
        <f>IF(N137="snížená",J137,0)</f>
        <v>0</v>
      </c>
      <c r="BG137" s="197">
        <f>IF(N137="zákl. přenesená",J137,0)</f>
        <v>0</v>
      </c>
      <c r="BH137" s="197">
        <f>IF(N137="sníž. přenesená",J137,0)</f>
        <v>0</v>
      </c>
      <c r="BI137" s="197">
        <f>IF(N137="nulová",J137,0)</f>
        <v>0</v>
      </c>
      <c r="BJ137" s="17" t="s">
        <v>86</v>
      </c>
      <c r="BK137" s="197">
        <f>ROUND(I137*H137,2)</f>
        <v>0</v>
      </c>
      <c r="BL137" s="17" t="s">
        <v>187</v>
      </c>
      <c r="BM137" s="196" t="s">
        <v>1465</v>
      </c>
    </row>
    <row r="138" spans="1:65" s="2" customFormat="1" ht="68.25">
      <c r="A138" s="34"/>
      <c r="B138" s="35"/>
      <c r="C138" s="36"/>
      <c r="D138" s="198" t="s">
        <v>189</v>
      </c>
      <c r="E138" s="36"/>
      <c r="F138" s="199" t="s">
        <v>344</v>
      </c>
      <c r="G138" s="36"/>
      <c r="H138" s="36"/>
      <c r="I138" s="200"/>
      <c r="J138" s="36"/>
      <c r="K138" s="36"/>
      <c r="L138" s="39"/>
      <c r="M138" s="201"/>
      <c r="N138" s="202"/>
      <c r="O138" s="71"/>
      <c r="P138" s="71"/>
      <c r="Q138" s="71"/>
      <c r="R138" s="71"/>
      <c r="S138" s="71"/>
      <c r="T138" s="72"/>
      <c r="U138" s="34"/>
      <c r="V138" s="34"/>
      <c r="W138" s="34"/>
      <c r="X138" s="34"/>
      <c r="Y138" s="34"/>
      <c r="Z138" s="34"/>
      <c r="AA138" s="34"/>
      <c r="AB138" s="34"/>
      <c r="AC138" s="34"/>
      <c r="AD138" s="34"/>
      <c r="AE138" s="34"/>
      <c r="AT138" s="17" t="s">
        <v>189</v>
      </c>
      <c r="AU138" s="17" t="s">
        <v>86</v>
      </c>
    </row>
    <row r="139" spans="1:65" s="13" customFormat="1" ht="11.25">
      <c r="B139" s="213"/>
      <c r="C139" s="214"/>
      <c r="D139" s="198" t="s">
        <v>191</v>
      </c>
      <c r="E139" s="215" t="s">
        <v>1</v>
      </c>
      <c r="F139" s="216" t="s">
        <v>144</v>
      </c>
      <c r="G139" s="214"/>
      <c r="H139" s="217">
        <v>17.760000000000002</v>
      </c>
      <c r="I139" s="218"/>
      <c r="J139" s="214"/>
      <c r="K139" s="214"/>
      <c r="L139" s="219"/>
      <c r="M139" s="220"/>
      <c r="N139" s="221"/>
      <c r="O139" s="221"/>
      <c r="P139" s="221"/>
      <c r="Q139" s="221"/>
      <c r="R139" s="221"/>
      <c r="S139" s="221"/>
      <c r="T139" s="222"/>
      <c r="AT139" s="223" t="s">
        <v>191</v>
      </c>
      <c r="AU139" s="223" t="s">
        <v>86</v>
      </c>
      <c r="AV139" s="13" t="s">
        <v>88</v>
      </c>
      <c r="AW139" s="13" t="s">
        <v>33</v>
      </c>
      <c r="AX139" s="13" t="s">
        <v>79</v>
      </c>
      <c r="AY139" s="223" t="s">
        <v>182</v>
      </c>
    </row>
    <row r="140" spans="1:65" s="13" customFormat="1" ht="11.25">
      <c r="B140" s="213"/>
      <c r="C140" s="214"/>
      <c r="D140" s="198" t="s">
        <v>191</v>
      </c>
      <c r="E140" s="215" t="s">
        <v>1</v>
      </c>
      <c r="F140" s="216" t="s">
        <v>147</v>
      </c>
      <c r="G140" s="214"/>
      <c r="H140" s="217">
        <v>39.308999999999997</v>
      </c>
      <c r="I140" s="218"/>
      <c r="J140" s="214"/>
      <c r="K140" s="214"/>
      <c r="L140" s="219"/>
      <c r="M140" s="220"/>
      <c r="N140" s="221"/>
      <c r="O140" s="221"/>
      <c r="P140" s="221"/>
      <c r="Q140" s="221"/>
      <c r="R140" s="221"/>
      <c r="S140" s="221"/>
      <c r="T140" s="222"/>
      <c r="AT140" s="223" t="s">
        <v>191</v>
      </c>
      <c r="AU140" s="223" t="s">
        <v>86</v>
      </c>
      <c r="AV140" s="13" t="s">
        <v>88</v>
      </c>
      <c r="AW140" s="13" t="s">
        <v>33</v>
      </c>
      <c r="AX140" s="13" t="s">
        <v>79</v>
      </c>
      <c r="AY140" s="223" t="s">
        <v>182</v>
      </c>
    </row>
    <row r="141" spans="1:65" s="14" customFormat="1" ht="11.25">
      <c r="B141" s="224"/>
      <c r="C141" s="225"/>
      <c r="D141" s="198" t="s">
        <v>191</v>
      </c>
      <c r="E141" s="226" t="s">
        <v>1</v>
      </c>
      <c r="F141" s="227" t="s">
        <v>298</v>
      </c>
      <c r="G141" s="225"/>
      <c r="H141" s="228">
        <v>57.069000000000003</v>
      </c>
      <c r="I141" s="229"/>
      <c r="J141" s="225"/>
      <c r="K141" s="225"/>
      <c r="L141" s="230"/>
      <c r="M141" s="231"/>
      <c r="N141" s="232"/>
      <c r="O141" s="232"/>
      <c r="P141" s="232"/>
      <c r="Q141" s="232"/>
      <c r="R141" s="232"/>
      <c r="S141" s="232"/>
      <c r="T141" s="233"/>
      <c r="AT141" s="234" t="s">
        <v>191</v>
      </c>
      <c r="AU141" s="234" t="s">
        <v>86</v>
      </c>
      <c r="AV141" s="14" t="s">
        <v>187</v>
      </c>
      <c r="AW141" s="14" t="s">
        <v>33</v>
      </c>
      <c r="AX141" s="14" t="s">
        <v>86</v>
      </c>
      <c r="AY141" s="234" t="s">
        <v>182</v>
      </c>
    </row>
    <row r="142" spans="1:65" s="2" customFormat="1" ht="62.65" customHeight="1">
      <c r="A142" s="34"/>
      <c r="B142" s="35"/>
      <c r="C142" s="185" t="s">
        <v>187</v>
      </c>
      <c r="D142" s="185" t="s">
        <v>183</v>
      </c>
      <c r="E142" s="186" t="s">
        <v>347</v>
      </c>
      <c r="F142" s="187" t="s">
        <v>348</v>
      </c>
      <c r="G142" s="188" t="s">
        <v>135</v>
      </c>
      <c r="H142" s="189">
        <v>285.34500000000003</v>
      </c>
      <c r="I142" s="190"/>
      <c r="J142" s="191">
        <f>ROUND(I142*H142,2)</f>
        <v>0</v>
      </c>
      <c r="K142" s="187" t="s">
        <v>186</v>
      </c>
      <c r="L142" s="39"/>
      <c r="M142" s="192" t="s">
        <v>1</v>
      </c>
      <c r="N142" s="193" t="s">
        <v>44</v>
      </c>
      <c r="O142" s="71"/>
      <c r="P142" s="194">
        <f>O142*H142</f>
        <v>0</v>
      </c>
      <c r="Q142" s="194">
        <v>0</v>
      </c>
      <c r="R142" s="194">
        <f>Q142*H142</f>
        <v>0</v>
      </c>
      <c r="S142" s="194">
        <v>0</v>
      </c>
      <c r="T142" s="195">
        <f>S142*H142</f>
        <v>0</v>
      </c>
      <c r="U142" s="34"/>
      <c r="V142" s="34"/>
      <c r="W142" s="34"/>
      <c r="X142" s="34"/>
      <c r="Y142" s="34"/>
      <c r="Z142" s="34"/>
      <c r="AA142" s="34"/>
      <c r="AB142" s="34"/>
      <c r="AC142" s="34"/>
      <c r="AD142" s="34"/>
      <c r="AE142" s="34"/>
      <c r="AR142" s="196" t="s">
        <v>187</v>
      </c>
      <c r="AT142" s="196" t="s">
        <v>183</v>
      </c>
      <c r="AU142" s="196" t="s">
        <v>86</v>
      </c>
      <c r="AY142" s="17" t="s">
        <v>182</v>
      </c>
      <c r="BE142" s="197">
        <f>IF(N142="základní",J142,0)</f>
        <v>0</v>
      </c>
      <c r="BF142" s="197">
        <f>IF(N142="snížená",J142,0)</f>
        <v>0</v>
      </c>
      <c r="BG142" s="197">
        <f>IF(N142="zákl. přenesená",J142,0)</f>
        <v>0</v>
      </c>
      <c r="BH142" s="197">
        <f>IF(N142="sníž. přenesená",J142,0)</f>
        <v>0</v>
      </c>
      <c r="BI142" s="197">
        <f>IF(N142="nulová",J142,0)</f>
        <v>0</v>
      </c>
      <c r="BJ142" s="17" t="s">
        <v>86</v>
      </c>
      <c r="BK142" s="197">
        <f>ROUND(I142*H142,2)</f>
        <v>0</v>
      </c>
      <c r="BL142" s="17" t="s">
        <v>187</v>
      </c>
      <c r="BM142" s="196" t="s">
        <v>1466</v>
      </c>
    </row>
    <row r="143" spans="1:65" s="2" customFormat="1" ht="68.25">
      <c r="A143" s="34"/>
      <c r="B143" s="35"/>
      <c r="C143" s="36"/>
      <c r="D143" s="198" t="s">
        <v>189</v>
      </c>
      <c r="E143" s="36"/>
      <c r="F143" s="199" t="s">
        <v>344</v>
      </c>
      <c r="G143" s="36"/>
      <c r="H143" s="36"/>
      <c r="I143" s="200"/>
      <c r="J143" s="36"/>
      <c r="K143" s="36"/>
      <c r="L143" s="39"/>
      <c r="M143" s="201"/>
      <c r="N143" s="202"/>
      <c r="O143" s="71"/>
      <c r="P143" s="71"/>
      <c r="Q143" s="71"/>
      <c r="R143" s="71"/>
      <c r="S143" s="71"/>
      <c r="T143" s="72"/>
      <c r="U143" s="34"/>
      <c r="V143" s="34"/>
      <c r="W143" s="34"/>
      <c r="X143" s="34"/>
      <c r="Y143" s="34"/>
      <c r="Z143" s="34"/>
      <c r="AA143" s="34"/>
      <c r="AB143" s="34"/>
      <c r="AC143" s="34"/>
      <c r="AD143" s="34"/>
      <c r="AE143" s="34"/>
      <c r="AT143" s="17" t="s">
        <v>189</v>
      </c>
      <c r="AU143" s="17" t="s">
        <v>86</v>
      </c>
    </row>
    <row r="144" spans="1:65" s="13" customFormat="1" ht="11.25">
      <c r="B144" s="213"/>
      <c r="C144" s="214"/>
      <c r="D144" s="198" t="s">
        <v>191</v>
      </c>
      <c r="E144" s="215" t="s">
        <v>1</v>
      </c>
      <c r="F144" s="216" t="s">
        <v>144</v>
      </c>
      <c r="G144" s="214"/>
      <c r="H144" s="217">
        <v>17.760000000000002</v>
      </c>
      <c r="I144" s="218"/>
      <c r="J144" s="214"/>
      <c r="K144" s="214"/>
      <c r="L144" s="219"/>
      <c r="M144" s="220"/>
      <c r="N144" s="221"/>
      <c r="O144" s="221"/>
      <c r="P144" s="221"/>
      <c r="Q144" s="221"/>
      <c r="R144" s="221"/>
      <c r="S144" s="221"/>
      <c r="T144" s="222"/>
      <c r="AT144" s="223" t="s">
        <v>191</v>
      </c>
      <c r="AU144" s="223" t="s">
        <v>86</v>
      </c>
      <c r="AV144" s="13" t="s">
        <v>88</v>
      </c>
      <c r="AW144" s="13" t="s">
        <v>33</v>
      </c>
      <c r="AX144" s="13" t="s">
        <v>79</v>
      </c>
      <c r="AY144" s="223" t="s">
        <v>182</v>
      </c>
    </row>
    <row r="145" spans="1:65" s="13" customFormat="1" ht="11.25">
      <c r="B145" s="213"/>
      <c r="C145" s="214"/>
      <c r="D145" s="198" t="s">
        <v>191</v>
      </c>
      <c r="E145" s="215" t="s">
        <v>1</v>
      </c>
      <c r="F145" s="216" t="s">
        <v>147</v>
      </c>
      <c r="G145" s="214"/>
      <c r="H145" s="217">
        <v>39.308999999999997</v>
      </c>
      <c r="I145" s="218"/>
      <c r="J145" s="214"/>
      <c r="K145" s="214"/>
      <c r="L145" s="219"/>
      <c r="M145" s="220"/>
      <c r="N145" s="221"/>
      <c r="O145" s="221"/>
      <c r="P145" s="221"/>
      <c r="Q145" s="221"/>
      <c r="R145" s="221"/>
      <c r="S145" s="221"/>
      <c r="T145" s="222"/>
      <c r="AT145" s="223" t="s">
        <v>191</v>
      </c>
      <c r="AU145" s="223" t="s">
        <v>86</v>
      </c>
      <c r="AV145" s="13" t="s">
        <v>88</v>
      </c>
      <c r="AW145" s="13" t="s">
        <v>33</v>
      </c>
      <c r="AX145" s="13" t="s">
        <v>79</v>
      </c>
      <c r="AY145" s="223" t="s">
        <v>182</v>
      </c>
    </row>
    <row r="146" spans="1:65" s="14" customFormat="1" ht="11.25">
      <c r="B146" s="224"/>
      <c r="C146" s="225"/>
      <c r="D146" s="198" t="s">
        <v>191</v>
      </c>
      <c r="E146" s="226" t="s">
        <v>1</v>
      </c>
      <c r="F146" s="227" t="s">
        <v>298</v>
      </c>
      <c r="G146" s="225"/>
      <c r="H146" s="228">
        <v>57.069000000000003</v>
      </c>
      <c r="I146" s="229"/>
      <c r="J146" s="225"/>
      <c r="K146" s="225"/>
      <c r="L146" s="230"/>
      <c r="M146" s="231"/>
      <c r="N146" s="232"/>
      <c r="O146" s="232"/>
      <c r="P146" s="232"/>
      <c r="Q146" s="232"/>
      <c r="R146" s="232"/>
      <c r="S146" s="232"/>
      <c r="T146" s="233"/>
      <c r="AT146" s="234" t="s">
        <v>191</v>
      </c>
      <c r="AU146" s="234" t="s">
        <v>86</v>
      </c>
      <c r="AV146" s="14" t="s">
        <v>187</v>
      </c>
      <c r="AW146" s="14" t="s">
        <v>33</v>
      </c>
      <c r="AX146" s="14" t="s">
        <v>86</v>
      </c>
      <c r="AY146" s="234" t="s">
        <v>182</v>
      </c>
    </row>
    <row r="147" spans="1:65" s="13" customFormat="1" ht="11.25">
      <c r="B147" s="213"/>
      <c r="C147" s="214"/>
      <c r="D147" s="198" t="s">
        <v>191</v>
      </c>
      <c r="E147" s="214"/>
      <c r="F147" s="216" t="s">
        <v>1467</v>
      </c>
      <c r="G147" s="214"/>
      <c r="H147" s="217">
        <v>285.34500000000003</v>
      </c>
      <c r="I147" s="218"/>
      <c r="J147" s="214"/>
      <c r="K147" s="214"/>
      <c r="L147" s="219"/>
      <c r="M147" s="220"/>
      <c r="N147" s="221"/>
      <c r="O147" s="221"/>
      <c r="P147" s="221"/>
      <c r="Q147" s="221"/>
      <c r="R147" s="221"/>
      <c r="S147" s="221"/>
      <c r="T147" s="222"/>
      <c r="AT147" s="223" t="s">
        <v>191</v>
      </c>
      <c r="AU147" s="223" t="s">
        <v>86</v>
      </c>
      <c r="AV147" s="13" t="s">
        <v>88</v>
      </c>
      <c r="AW147" s="13" t="s">
        <v>4</v>
      </c>
      <c r="AX147" s="13" t="s">
        <v>86</v>
      </c>
      <c r="AY147" s="223" t="s">
        <v>182</v>
      </c>
    </row>
    <row r="148" spans="1:65" s="2" customFormat="1" ht="37.9" customHeight="1">
      <c r="A148" s="34"/>
      <c r="B148" s="35"/>
      <c r="C148" s="185" t="s">
        <v>340</v>
      </c>
      <c r="D148" s="185" t="s">
        <v>183</v>
      </c>
      <c r="E148" s="186" t="s">
        <v>1468</v>
      </c>
      <c r="F148" s="187" t="s">
        <v>1469</v>
      </c>
      <c r="G148" s="188" t="s">
        <v>135</v>
      </c>
      <c r="H148" s="189">
        <v>57.069000000000003</v>
      </c>
      <c r="I148" s="190"/>
      <c r="J148" s="191">
        <f>ROUND(I148*H148,2)</f>
        <v>0</v>
      </c>
      <c r="K148" s="187" t="s">
        <v>186</v>
      </c>
      <c r="L148" s="39"/>
      <c r="M148" s="192" t="s">
        <v>1</v>
      </c>
      <c r="N148" s="193" t="s">
        <v>44</v>
      </c>
      <c r="O148" s="71"/>
      <c r="P148" s="194">
        <f>O148*H148</f>
        <v>0</v>
      </c>
      <c r="Q148" s="194">
        <v>0</v>
      </c>
      <c r="R148" s="194">
        <f>Q148*H148</f>
        <v>0</v>
      </c>
      <c r="S148" s="194">
        <v>0</v>
      </c>
      <c r="T148" s="195">
        <f>S148*H148</f>
        <v>0</v>
      </c>
      <c r="U148" s="34"/>
      <c r="V148" s="34"/>
      <c r="W148" s="34"/>
      <c r="X148" s="34"/>
      <c r="Y148" s="34"/>
      <c r="Z148" s="34"/>
      <c r="AA148" s="34"/>
      <c r="AB148" s="34"/>
      <c r="AC148" s="34"/>
      <c r="AD148" s="34"/>
      <c r="AE148" s="34"/>
      <c r="AR148" s="196" t="s">
        <v>187</v>
      </c>
      <c r="AT148" s="196" t="s">
        <v>183</v>
      </c>
      <c r="AU148" s="196" t="s">
        <v>86</v>
      </c>
      <c r="AY148" s="17" t="s">
        <v>182</v>
      </c>
      <c r="BE148" s="197">
        <f>IF(N148="základní",J148,0)</f>
        <v>0</v>
      </c>
      <c r="BF148" s="197">
        <f>IF(N148="snížená",J148,0)</f>
        <v>0</v>
      </c>
      <c r="BG148" s="197">
        <f>IF(N148="zákl. přenesená",J148,0)</f>
        <v>0</v>
      </c>
      <c r="BH148" s="197">
        <f>IF(N148="sníž. přenesená",J148,0)</f>
        <v>0</v>
      </c>
      <c r="BI148" s="197">
        <f>IF(N148="nulová",J148,0)</f>
        <v>0</v>
      </c>
      <c r="BJ148" s="17" t="s">
        <v>86</v>
      </c>
      <c r="BK148" s="197">
        <f>ROUND(I148*H148,2)</f>
        <v>0</v>
      </c>
      <c r="BL148" s="17" t="s">
        <v>187</v>
      </c>
      <c r="BM148" s="196" t="s">
        <v>1470</v>
      </c>
    </row>
    <row r="149" spans="1:65" s="2" customFormat="1" ht="117">
      <c r="A149" s="34"/>
      <c r="B149" s="35"/>
      <c r="C149" s="36"/>
      <c r="D149" s="198" t="s">
        <v>189</v>
      </c>
      <c r="E149" s="36"/>
      <c r="F149" s="199" t="s">
        <v>1471</v>
      </c>
      <c r="G149" s="36"/>
      <c r="H149" s="36"/>
      <c r="I149" s="200"/>
      <c r="J149" s="36"/>
      <c r="K149" s="36"/>
      <c r="L149" s="39"/>
      <c r="M149" s="201"/>
      <c r="N149" s="202"/>
      <c r="O149" s="71"/>
      <c r="P149" s="71"/>
      <c r="Q149" s="71"/>
      <c r="R149" s="71"/>
      <c r="S149" s="71"/>
      <c r="T149" s="72"/>
      <c r="U149" s="34"/>
      <c r="V149" s="34"/>
      <c r="W149" s="34"/>
      <c r="X149" s="34"/>
      <c r="Y149" s="34"/>
      <c r="Z149" s="34"/>
      <c r="AA149" s="34"/>
      <c r="AB149" s="34"/>
      <c r="AC149" s="34"/>
      <c r="AD149" s="34"/>
      <c r="AE149" s="34"/>
      <c r="AT149" s="17" t="s">
        <v>189</v>
      </c>
      <c r="AU149" s="17" t="s">
        <v>86</v>
      </c>
    </row>
    <row r="150" spans="1:65" s="13" customFormat="1" ht="11.25">
      <c r="B150" s="213"/>
      <c r="C150" s="214"/>
      <c r="D150" s="198" t="s">
        <v>191</v>
      </c>
      <c r="E150" s="215" t="s">
        <v>1</v>
      </c>
      <c r="F150" s="216" t="s">
        <v>144</v>
      </c>
      <c r="G150" s="214"/>
      <c r="H150" s="217">
        <v>17.760000000000002</v>
      </c>
      <c r="I150" s="218"/>
      <c r="J150" s="214"/>
      <c r="K150" s="214"/>
      <c r="L150" s="219"/>
      <c r="M150" s="220"/>
      <c r="N150" s="221"/>
      <c r="O150" s="221"/>
      <c r="P150" s="221"/>
      <c r="Q150" s="221"/>
      <c r="R150" s="221"/>
      <c r="S150" s="221"/>
      <c r="T150" s="222"/>
      <c r="AT150" s="223" t="s">
        <v>191</v>
      </c>
      <c r="AU150" s="223" t="s">
        <v>86</v>
      </c>
      <c r="AV150" s="13" t="s">
        <v>88</v>
      </c>
      <c r="AW150" s="13" t="s">
        <v>33</v>
      </c>
      <c r="AX150" s="13" t="s">
        <v>79</v>
      </c>
      <c r="AY150" s="223" t="s">
        <v>182</v>
      </c>
    </row>
    <row r="151" spans="1:65" s="13" customFormat="1" ht="11.25">
      <c r="B151" s="213"/>
      <c r="C151" s="214"/>
      <c r="D151" s="198" t="s">
        <v>191</v>
      </c>
      <c r="E151" s="215" t="s">
        <v>1</v>
      </c>
      <c r="F151" s="216" t="s">
        <v>147</v>
      </c>
      <c r="G151" s="214"/>
      <c r="H151" s="217">
        <v>39.308999999999997</v>
      </c>
      <c r="I151" s="218"/>
      <c r="J151" s="214"/>
      <c r="K151" s="214"/>
      <c r="L151" s="219"/>
      <c r="M151" s="220"/>
      <c r="N151" s="221"/>
      <c r="O151" s="221"/>
      <c r="P151" s="221"/>
      <c r="Q151" s="221"/>
      <c r="R151" s="221"/>
      <c r="S151" s="221"/>
      <c r="T151" s="222"/>
      <c r="AT151" s="223" t="s">
        <v>191</v>
      </c>
      <c r="AU151" s="223" t="s">
        <v>86</v>
      </c>
      <c r="AV151" s="13" t="s">
        <v>88</v>
      </c>
      <c r="AW151" s="13" t="s">
        <v>33</v>
      </c>
      <c r="AX151" s="13" t="s">
        <v>79</v>
      </c>
      <c r="AY151" s="223" t="s">
        <v>182</v>
      </c>
    </row>
    <row r="152" spans="1:65" s="14" customFormat="1" ht="11.25">
      <c r="B152" s="224"/>
      <c r="C152" s="225"/>
      <c r="D152" s="198" t="s">
        <v>191</v>
      </c>
      <c r="E152" s="226" t="s">
        <v>1</v>
      </c>
      <c r="F152" s="227" t="s">
        <v>298</v>
      </c>
      <c r="G152" s="225"/>
      <c r="H152" s="228">
        <v>57.069000000000003</v>
      </c>
      <c r="I152" s="229"/>
      <c r="J152" s="225"/>
      <c r="K152" s="225"/>
      <c r="L152" s="230"/>
      <c r="M152" s="231"/>
      <c r="N152" s="232"/>
      <c r="O152" s="232"/>
      <c r="P152" s="232"/>
      <c r="Q152" s="232"/>
      <c r="R152" s="232"/>
      <c r="S152" s="232"/>
      <c r="T152" s="233"/>
      <c r="AT152" s="234" t="s">
        <v>191</v>
      </c>
      <c r="AU152" s="234" t="s">
        <v>86</v>
      </c>
      <c r="AV152" s="14" t="s">
        <v>187</v>
      </c>
      <c r="AW152" s="14" t="s">
        <v>33</v>
      </c>
      <c r="AX152" s="14" t="s">
        <v>86</v>
      </c>
      <c r="AY152" s="234" t="s">
        <v>182</v>
      </c>
    </row>
    <row r="153" spans="1:65" s="2" customFormat="1" ht="37.9" customHeight="1">
      <c r="A153" s="34"/>
      <c r="B153" s="35"/>
      <c r="C153" s="185" t="s">
        <v>346</v>
      </c>
      <c r="D153" s="185" t="s">
        <v>183</v>
      </c>
      <c r="E153" s="186" t="s">
        <v>357</v>
      </c>
      <c r="F153" s="187" t="s">
        <v>358</v>
      </c>
      <c r="G153" s="188" t="s">
        <v>359</v>
      </c>
      <c r="H153" s="189">
        <v>102.724</v>
      </c>
      <c r="I153" s="190"/>
      <c r="J153" s="191">
        <f>ROUND(I153*H153,2)</f>
        <v>0</v>
      </c>
      <c r="K153" s="187" t="s">
        <v>186</v>
      </c>
      <c r="L153" s="39"/>
      <c r="M153" s="192" t="s">
        <v>1</v>
      </c>
      <c r="N153" s="193" t="s">
        <v>44</v>
      </c>
      <c r="O153" s="71"/>
      <c r="P153" s="194">
        <f>O153*H153</f>
        <v>0</v>
      </c>
      <c r="Q153" s="194">
        <v>0</v>
      </c>
      <c r="R153" s="194">
        <f>Q153*H153</f>
        <v>0</v>
      </c>
      <c r="S153" s="194">
        <v>0</v>
      </c>
      <c r="T153" s="195">
        <f>S153*H153</f>
        <v>0</v>
      </c>
      <c r="U153" s="34"/>
      <c r="V153" s="34"/>
      <c r="W153" s="34"/>
      <c r="X153" s="34"/>
      <c r="Y153" s="34"/>
      <c r="Z153" s="34"/>
      <c r="AA153" s="34"/>
      <c r="AB153" s="34"/>
      <c r="AC153" s="34"/>
      <c r="AD153" s="34"/>
      <c r="AE153" s="34"/>
      <c r="AR153" s="196" t="s">
        <v>187</v>
      </c>
      <c r="AT153" s="196" t="s">
        <v>183</v>
      </c>
      <c r="AU153" s="196" t="s">
        <v>86</v>
      </c>
      <c r="AY153" s="17" t="s">
        <v>182</v>
      </c>
      <c r="BE153" s="197">
        <f>IF(N153="základní",J153,0)</f>
        <v>0</v>
      </c>
      <c r="BF153" s="197">
        <f>IF(N153="snížená",J153,0)</f>
        <v>0</v>
      </c>
      <c r="BG153" s="197">
        <f>IF(N153="zákl. přenesená",J153,0)</f>
        <v>0</v>
      </c>
      <c r="BH153" s="197">
        <f>IF(N153="sníž. přenesená",J153,0)</f>
        <v>0</v>
      </c>
      <c r="BI153" s="197">
        <f>IF(N153="nulová",J153,0)</f>
        <v>0</v>
      </c>
      <c r="BJ153" s="17" t="s">
        <v>86</v>
      </c>
      <c r="BK153" s="197">
        <f>ROUND(I153*H153,2)</f>
        <v>0</v>
      </c>
      <c r="BL153" s="17" t="s">
        <v>187</v>
      </c>
      <c r="BM153" s="196" t="s">
        <v>1472</v>
      </c>
    </row>
    <row r="154" spans="1:65" s="2" customFormat="1" ht="39">
      <c r="A154" s="34"/>
      <c r="B154" s="35"/>
      <c r="C154" s="36"/>
      <c r="D154" s="198" t="s">
        <v>189</v>
      </c>
      <c r="E154" s="36"/>
      <c r="F154" s="199" t="s">
        <v>361</v>
      </c>
      <c r="G154" s="36"/>
      <c r="H154" s="36"/>
      <c r="I154" s="200"/>
      <c r="J154" s="36"/>
      <c r="K154" s="36"/>
      <c r="L154" s="39"/>
      <c r="M154" s="201"/>
      <c r="N154" s="202"/>
      <c r="O154" s="71"/>
      <c r="P154" s="71"/>
      <c r="Q154" s="71"/>
      <c r="R154" s="71"/>
      <c r="S154" s="71"/>
      <c r="T154" s="72"/>
      <c r="U154" s="34"/>
      <c r="V154" s="34"/>
      <c r="W154" s="34"/>
      <c r="X154" s="34"/>
      <c r="Y154" s="34"/>
      <c r="Z154" s="34"/>
      <c r="AA154" s="34"/>
      <c r="AB154" s="34"/>
      <c r="AC154" s="34"/>
      <c r="AD154" s="34"/>
      <c r="AE154" s="34"/>
      <c r="AT154" s="17" t="s">
        <v>189</v>
      </c>
      <c r="AU154" s="17" t="s">
        <v>86</v>
      </c>
    </row>
    <row r="155" spans="1:65" s="13" customFormat="1" ht="11.25">
      <c r="B155" s="213"/>
      <c r="C155" s="214"/>
      <c r="D155" s="198" t="s">
        <v>191</v>
      </c>
      <c r="E155" s="215" t="s">
        <v>1</v>
      </c>
      <c r="F155" s="216" t="s">
        <v>144</v>
      </c>
      <c r="G155" s="214"/>
      <c r="H155" s="217">
        <v>17.760000000000002</v>
      </c>
      <c r="I155" s="218"/>
      <c r="J155" s="214"/>
      <c r="K155" s="214"/>
      <c r="L155" s="219"/>
      <c r="M155" s="220"/>
      <c r="N155" s="221"/>
      <c r="O155" s="221"/>
      <c r="P155" s="221"/>
      <c r="Q155" s="221"/>
      <c r="R155" s="221"/>
      <c r="S155" s="221"/>
      <c r="T155" s="222"/>
      <c r="AT155" s="223" t="s">
        <v>191</v>
      </c>
      <c r="AU155" s="223" t="s">
        <v>86</v>
      </c>
      <c r="AV155" s="13" t="s">
        <v>88</v>
      </c>
      <c r="AW155" s="13" t="s">
        <v>33</v>
      </c>
      <c r="AX155" s="13" t="s">
        <v>79</v>
      </c>
      <c r="AY155" s="223" t="s">
        <v>182</v>
      </c>
    </row>
    <row r="156" spans="1:65" s="13" customFormat="1" ht="11.25">
      <c r="B156" s="213"/>
      <c r="C156" s="214"/>
      <c r="D156" s="198" t="s">
        <v>191</v>
      </c>
      <c r="E156" s="215" t="s">
        <v>1</v>
      </c>
      <c r="F156" s="216" t="s">
        <v>147</v>
      </c>
      <c r="G156" s="214"/>
      <c r="H156" s="217">
        <v>39.308999999999997</v>
      </c>
      <c r="I156" s="218"/>
      <c r="J156" s="214"/>
      <c r="K156" s="214"/>
      <c r="L156" s="219"/>
      <c r="M156" s="220"/>
      <c r="N156" s="221"/>
      <c r="O156" s="221"/>
      <c r="P156" s="221"/>
      <c r="Q156" s="221"/>
      <c r="R156" s="221"/>
      <c r="S156" s="221"/>
      <c r="T156" s="222"/>
      <c r="AT156" s="223" t="s">
        <v>191</v>
      </c>
      <c r="AU156" s="223" t="s">
        <v>86</v>
      </c>
      <c r="AV156" s="13" t="s">
        <v>88</v>
      </c>
      <c r="AW156" s="13" t="s">
        <v>33</v>
      </c>
      <c r="AX156" s="13" t="s">
        <v>79</v>
      </c>
      <c r="AY156" s="223" t="s">
        <v>182</v>
      </c>
    </row>
    <row r="157" spans="1:65" s="14" customFormat="1" ht="11.25">
      <c r="B157" s="224"/>
      <c r="C157" s="225"/>
      <c r="D157" s="198" t="s">
        <v>191</v>
      </c>
      <c r="E157" s="226" t="s">
        <v>1</v>
      </c>
      <c r="F157" s="227" t="s">
        <v>298</v>
      </c>
      <c r="G157" s="225"/>
      <c r="H157" s="228">
        <v>57.069000000000003</v>
      </c>
      <c r="I157" s="229"/>
      <c r="J157" s="225"/>
      <c r="K157" s="225"/>
      <c r="L157" s="230"/>
      <c r="M157" s="231"/>
      <c r="N157" s="232"/>
      <c r="O157" s="232"/>
      <c r="P157" s="232"/>
      <c r="Q157" s="232"/>
      <c r="R157" s="232"/>
      <c r="S157" s="232"/>
      <c r="T157" s="233"/>
      <c r="AT157" s="234" t="s">
        <v>191</v>
      </c>
      <c r="AU157" s="234" t="s">
        <v>86</v>
      </c>
      <c r="AV157" s="14" t="s">
        <v>187</v>
      </c>
      <c r="AW157" s="14" t="s">
        <v>33</v>
      </c>
      <c r="AX157" s="14" t="s">
        <v>86</v>
      </c>
      <c r="AY157" s="234" t="s">
        <v>182</v>
      </c>
    </row>
    <row r="158" spans="1:65" s="13" customFormat="1" ht="11.25">
      <c r="B158" s="213"/>
      <c r="C158" s="214"/>
      <c r="D158" s="198" t="s">
        <v>191</v>
      </c>
      <c r="E158" s="214"/>
      <c r="F158" s="216" t="s">
        <v>1473</v>
      </c>
      <c r="G158" s="214"/>
      <c r="H158" s="217">
        <v>102.724</v>
      </c>
      <c r="I158" s="218"/>
      <c r="J158" s="214"/>
      <c r="K158" s="214"/>
      <c r="L158" s="219"/>
      <c r="M158" s="220"/>
      <c r="N158" s="221"/>
      <c r="O158" s="221"/>
      <c r="P158" s="221"/>
      <c r="Q158" s="221"/>
      <c r="R158" s="221"/>
      <c r="S158" s="221"/>
      <c r="T158" s="222"/>
      <c r="AT158" s="223" t="s">
        <v>191</v>
      </c>
      <c r="AU158" s="223" t="s">
        <v>86</v>
      </c>
      <c r="AV158" s="13" t="s">
        <v>88</v>
      </c>
      <c r="AW158" s="13" t="s">
        <v>4</v>
      </c>
      <c r="AX158" s="13" t="s">
        <v>86</v>
      </c>
      <c r="AY158" s="223" t="s">
        <v>182</v>
      </c>
    </row>
    <row r="159" spans="1:65" s="2" customFormat="1" ht="37.9" customHeight="1">
      <c r="A159" s="34"/>
      <c r="B159" s="35"/>
      <c r="C159" s="185" t="s">
        <v>351</v>
      </c>
      <c r="D159" s="185" t="s">
        <v>183</v>
      </c>
      <c r="E159" s="186" t="s">
        <v>364</v>
      </c>
      <c r="F159" s="187" t="s">
        <v>365</v>
      </c>
      <c r="G159" s="188" t="s">
        <v>135</v>
      </c>
      <c r="H159" s="189">
        <v>57.069000000000003</v>
      </c>
      <c r="I159" s="190"/>
      <c r="J159" s="191">
        <f>ROUND(I159*H159,2)</f>
        <v>0</v>
      </c>
      <c r="K159" s="187" t="s">
        <v>186</v>
      </c>
      <c r="L159" s="39"/>
      <c r="M159" s="192" t="s">
        <v>1</v>
      </c>
      <c r="N159" s="193" t="s">
        <v>44</v>
      </c>
      <c r="O159" s="71"/>
      <c r="P159" s="194">
        <f>O159*H159</f>
        <v>0</v>
      </c>
      <c r="Q159" s="194">
        <v>0</v>
      </c>
      <c r="R159" s="194">
        <f>Q159*H159</f>
        <v>0</v>
      </c>
      <c r="S159" s="194">
        <v>0</v>
      </c>
      <c r="T159" s="195">
        <f>S159*H159</f>
        <v>0</v>
      </c>
      <c r="U159" s="34"/>
      <c r="V159" s="34"/>
      <c r="W159" s="34"/>
      <c r="X159" s="34"/>
      <c r="Y159" s="34"/>
      <c r="Z159" s="34"/>
      <c r="AA159" s="34"/>
      <c r="AB159" s="34"/>
      <c r="AC159" s="34"/>
      <c r="AD159" s="34"/>
      <c r="AE159" s="34"/>
      <c r="AR159" s="196" t="s">
        <v>187</v>
      </c>
      <c r="AT159" s="196" t="s">
        <v>183</v>
      </c>
      <c r="AU159" s="196" t="s">
        <v>86</v>
      </c>
      <c r="AY159" s="17" t="s">
        <v>182</v>
      </c>
      <c r="BE159" s="197">
        <f>IF(N159="základní",J159,0)</f>
        <v>0</v>
      </c>
      <c r="BF159" s="197">
        <f>IF(N159="snížená",J159,0)</f>
        <v>0</v>
      </c>
      <c r="BG159" s="197">
        <f>IF(N159="zákl. přenesená",J159,0)</f>
        <v>0</v>
      </c>
      <c r="BH159" s="197">
        <f>IF(N159="sníž. přenesená",J159,0)</f>
        <v>0</v>
      </c>
      <c r="BI159" s="197">
        <f>IF(N159="nulová",J159,0)</f>
        <v>0</v>
      </c>
      <c r="BJ159" s="17" t="s">
        <v>86</v>
      </c>
      <c r="BK159" s="197">
        <f>ROUND(I159*H159,2)</f>
        <v>0</v>
      </c>
      <c r="BL159" s="17" t="s">
        <v>187</v>
      </c>
      <c r="BM159" s="196" t="s">
        <v>1474</v>
      </c>
    </row>
    <row r="160" spans="1:65" s="2" customFormat="1" ht="117">
      <c r="A160" s="34"/>
      <c r="B160" s="35"/>
      <c r="C160" s="36"/>
      <c r="D160" s="198" t="s">
        <v>189</v>
      </c>
      <c r="E160" s="36"/>
      <c r="F160" s="199" t="s">
        <v>367</v>
      </c>
      <c r="G160" s="36"/>
      <c r="H160" s="36"/>
      <c r="I160" s="200"/>
      <c r="J160" s="36"/>
      <c r="K160" s="36"/>
      <c r="L160" s="39"/>
      <c r="M160" s="201"/>
      <c r="N160" s="202"/>
      <c r="O160" s="71"/>
      <c r="P160" s="71"/>
      <c r="Q160" s="71"/>
      <c r="R160" s="71"/>
      <c r="S160" s="71"/>
      <c r="T160" s="72"/>
      <c r="U160" s="34"/>
      <c r="V160" s="34"/>
      <c r="W160" s="34"/>
      <c r="X160" s="34"/>
      <c r="Y160" s="34"/>
      <c r="Z160" s="34"/>
      <c r="AA160" s="34"/>
      <c r="AB160" s="34"/>
      <c r="AC160" s="34"/>
      <c r="AD160" s="34"/>
      <c r="AE160" s="34"/>
      <c r="AT160" s="17" t="s">
        <v>189</v>
      </c>
      <c r="AU160" s="17" t="s">
        <v>86</v>
      </c>
    </row>
    <row r="161" spans="1:65" s="13" customFormat="1" ht="11.25">
      <c r="B161" s="213"/>
      <c r="C161" s="214"/>
      <c r="D161" s="198" t="s">
        <v>191</v>
      </c>
      <c r="E161" s="215" t="s">
        <v>1</v>
      </c>
      <c r="F161" s="216" t="s">
        <v>144</v>
      </c>
      <c r="G161" s="214"/>
      <c r="H161" s="217">
        <v>17.760000000000002</v>
      </c>
      <c r="I161" s="218"/>
      <c r="J161" s="214"/>
      <c r="K161" s="214"/>
      <c r="L161" s="219"/>
      <c r="M161" s="220"/>
      <c r="N161" s="221"/>
      <c r="O161" s="221"/>
      <c r="P161" s="221"/>
      <c r="Q161" s="221"/>
      <c r="R161" s="221"/>
      <c r="S161" s="221"/>
      <c r="T161" s="222"/>
      <c r="AT161" s="223" t="s">
        <v>191</v>
      </c>
      <c r="AU161" s="223" t="s">
        <v>86</v>
      </c>
      <c r="AV161" s="13" t="s">
        <v>88</v>
      </c>
      <c r="AW161" s="13" t="s">
        <v>33</v>
      </c>
      <c r="AX161" s="13" t="s">
        <v>79</v>
      </c>
      <c r="AY161" s="223" t="s">
        <v>182</v>
      </c>
    </row>
    <row r="162" spans="1:65" s="13" customFormat="1" ht="11.25">
      <c r="B162" s="213"/>
      <c r="C162" s="214"/>
      <c r="D162" s="198" t="s">
        <v>191</v>
      </c>
      <c r="E162" s="215" t="s">
        <v>1</v>
      </c>
      <c r="F162" s="216" t="s">
        <v>147</v>
      </c>
      <c r="G162" s="214"/>
      <c r="H162" s="217">
        <v>39.308999999999997</v>
      </c>
      <c r="I162" s="218"/>
      <c r="J162" s="214"/>
      <c r="K162" s="214"/>
      <c r="L162" s="219"/>
      <c r="M162" s="220"/>
      <c r="N162" s="221"/>
      <c r="O162" s="221"/>
      <c r="P162" s="221"/>
      <c r="Q162" s="221"/>
      <c r="R162" s="221"/>
      <c r="S162" s="221"/>
      <c r="T162" s="222"/>
      <c r="AT162" s="223" t="s">
        <v>191</v>
      </c>
      <c r="AU162" s="223" t="s">
        <v>86</v>
      </c>
      <c r="AV162" s="13" t="s">
        <v>88</v>
      </c>
      <c r="AW162" s="13" t="s">
        <v>33</v>
      </c>
      <c r="AX162" s="13" t="s">
        <v>79</v>
      </c>
      <c r="AY162" s="223" t="s">
        <v>182</v>
      </c>
    </row>
    <row r="163" spans="1:65" s="14" customFormat="1" ht="11.25">
      <c r="B163" s="224"/>
      <c r="C163" s="225"/>
      <c r="D163" s="198" t="s">
        <v>191</v>
      </c>
      <c r="E163" s="226" t="s">
        <v>1</v>
      </c>
      <c r="F163" s="227" t="s">
        <v>298</v>
      </c>
      <c r="G163" s="225"/>
      <c r="H163" s="228">
        <v>57.069000000000003</v>
      </c>
      <c r="I163" s="229"/>
      <c r="J163" s="225"/>
      <c r="K163" s="225"/>
      <c r="L163" s="230"/>
      <c r="M163" s="231"/>
      <c r="N163" s="232"/>
      <c r="O163" s="232"/>
      <c r="P163" s="232"/>
      <c r="Q163" s="232"/>
      <c r="R163" s="232"/>
      <c r="S163" s="232"/>
      <c r="T163" s="233"/>
      <c r="AT163" s="234" t="s">
        <v>191</v>
      </c>
      <c r="AU163" s="234" t="s">
        <v>86</v>
      </c>
      <c r="AV163" s="14" t="s">
        <v>187</v>
      </c>
      <c r="AW163" s="14" t="s">
        <v>33</v>
      </c>
      <c r="AX163" s="14" t="s">
        <v>86</v>
      </c>
      <c r="AY163" s="234" t="s">
        <v>182</v>
      </c>
    </row>
    <row r="164" spans="1:65" s="2" customFormat="1" ht="37.9" customHeight="1">
      <c r="A164" s="34"/>
      <c r="B164" s="35"/>
      <c r="C164" s="185" t="s">
        <v>356</v>
      </c>
      <c r="D164" s="185" t="s">
        <v>183</v>
      </c>
      <c r="E164" s="186" t="s">
        <v>369</v>
      </c>
      <c r="F164" s="187" t="s">
        <v>370</v>
      </c>
      <c r="G164" s="188" t="s">
        <v>135</v>
      </c>
      <c r="H164" s="189">
        <v>37.651000000000003</v>
      </c>
      <c r="I164" s="190"/>
      <c r="J164" s="191">
        <f>ROUND(I164*H164,2)</f>
        <v>0</v>
      </c>
      <c r="K164" s="187" t="s">
        <v>186</v>
      </c>
      <c r="L164" s="39"/>
      <c r="M164" s="192" t="s">
        <v>1</v>
      </c>
      <c r="N164" s="193" t="s">
        <v>44</v>
      </c>
      <c r="O164" s="71"/>
      <c r="P164" s="194">
        <f>O164*H164</f>
        <v>0</v>
      </c>
      <c r="Q164" s="194">
        <v>0</v>
      </c>
      <c r="R164" s="194">
        <f>Q164*H164</f>
        <v>0</v>
      </c>
      <c r="S164" s="194">
        <v>0</v>
      </c>
      <c r="T164" s="195">
        <f>S164*H164</f>
        <v>0</v>
      </c>
      <c r="U164" s="34"/>
      <c r="V164" s="34"/>
      <c r="W164" s="34"/>
      <c r="X164" s="34"/>
      <c r="Y164" s="34"/>
      <c r="Z164" s="34"/>
      <c r="AA164" s="34"/>
      <c r="AB164" s="34"/>
      <c r="AC164" s="34"/>
      <c r="AD164" s="34"/>
      <c r="AE164" s="34"/>
      <c r="AR164" s="196" t="s">
        <v>187</v>
      </c>
      <c r="AT164" s="196" t="s">
        <v>183</v>
      </c>
      <c r="AU164" s="196" t="s">
        <v>86</v>
      </c>
      <c r="AY164" s="17" t="s">
        <v>182</v>
      </c>
      <c r="BE164" s="197">
        <f>IF(N164="základní",J164,0)</f>
        <v>0</v>
      </c>
      <c r="BF164" s="197">
        <f>IF(N164="snížená",J164,0)</f>
        <v>0</v>
      </c>
      <c r="BG164" s="197">
        <f>IF(N164="zákl. přenesená",J164,0)</f>
        <v>0</v>
      </c>
      <c r="BH164" s="197">
        <f>IF(N164="sníž. přenesená",J164,0)</f>
        <v>0</v>
      </c>
      <c r="BI164" s="197">
        <f>IF(N164="nulová",J164,0)</f>
        <v>0</v>
      </c>
      <c r="BJ164" s="17" t="s">
        <v>86</v>
      </c>
      <c r="BK164" s="197">
        <f>ROUND(I164*H164,2)</f>
        <v>0</v>
      </c>
      <c r="BL164" s="17" t="s">
        <v>187</v>
      </c>
      <c r="BM164" s="196" t="s">
        <v>1475</v>
      </c>
    </row>
    <row r="165" spans="1:65" s="2" customFormat="1" ht="204.75">
      <c r="A165" s="34"/>
      <c r="B165" s="35"/>
      <c r="C165" s="36"/>
      <c r="D165" s="198" t="s">
        <v>189</v>
      </c>
      <c r="E165" s="36"/>
      <c r="F165" s="199" t="s">
        <v>372</v>
      </c>
      <c r="G165" s="36"/>
      <c r="H165" s="36"/>
      <c r="I165" s="200"/>
      <c r="J165" s="36"/>
      <c r="K165" s="36"/>
      <c r="L165" s="39"/>
      <c r="M165" s="201"/>
      <c r="N165" s="202"/>
      <c r="O165" s="71"/>
      <c r="P165" s="71"/>
      <c r="Q165" s="71"/>
      <c r="R165" s="71"/>
      <c r="S165" s="71"/>
      <c r="T165" s="72"/>
      <c r="U165" s="34"/>
      <c r="V165" s="34"/>
      <c r="W165" s="34"/>
      <c r="X165" s="34"/>
      <c r="Y165" s="34"/>
      <c r="Z165" s="34"/>
      <c r="AA165" s="34"/>
      <c r="AB165" s="34"/>
      <c r="AC165" s="34"/>
      <c r="AD165" s="34"/>
      <c r="AE165" s="34"/>
      <c r="AT165" s="17" t="s">
        <v>189</v>
      </c>
      <c r="AU165" s="17" t="s">
        <v>86</v>
      </c>
    </row>
    <row r="166" spans="1:65" s="13" customFormat="1" ht="11.25">
      <c r="B166" s="213"/>
      <c r="C166" s="214"/>
      <c r="D166" s="198" t="s">
        <v>191</v>
      </c>
      <c r="E166" s="215" t="s">
        <v>1</v>
      </c>
      <c r="F166" s="216" t="s">
        <v>133</v>
      </c>
      <c r="G166" s="214"/>
      <c r="H166" s="217">
        <v>94.72</v>
      </c>
      <c r="I166" s="218"/>
      <c r="J166" s="214"/>
      <c r="K166" s="214"/>
      <c r="L166" s="219"/>
      <c r="M166" s="220"/>
      <c r="N166" s="221"/>
      <c r="O166" s="221"/>
      <c r="P166" s="221"/>
      <c r="Q166" s="221"/>
      <c r="R166" s="221"/>
      <c r="S166" s="221"/>
      <c r="T166" s="222"/>
      <c r="AT166" s="223" t="s">
        <v>191</v>
      </c>
      <c r="AU166" s="223" t="s">
        <v>86</v>
      </c>
      <c r="AV166" s="13" t="s">
        <v>88</v>
      </c>
      <c r="AW166" s="13" t="s">
        <v>33</v>
      </c>
      <c r="AX166" s="13" t="s">
        <v>79</v>
      </c>
      <c r="AY166" s="223" t="s">
        <v>182</v>
      </c>
    </row>
    <row r="167" spans="1:65" s="13" customFormat="1" ht="11.25">
      <c r="B167" s="213"/>
      <c r="C167" s="214"/>
      <c r="D167" s="198" t="s">
        <v>191</v>
      </c>
      <c r="E167" s="215" t="s">
        <v>1</v>
      </c>
      <c r="F167" s="216" t="s">
        <v>373</v>
      </c>
      <c r="G167" s="214"/>
      <c r="H167" s="217">
        <v>-39.308999999999997</v>
      </c>
      <c r="I167" s="218"/>
      <c r="J167" s="214"/>
      <c r="K167" s="214"/>
      <c r="L167" s="219"/>
      <c r="M167" s="220"/>
      <c r="N167" s="221"/>
      <c r="O167" s="221"/>
      <c r="P167" s="221"/>
      <c r="Q167" s="221"/>
      <c r="R167" s="221"/>
      <c r="S167" s="221"/>
      <c r="T167" s="222"/>
      <c r="AT167" s="223" t="s">
        <v>191</v>
      </c>
      <c r="AU167" s="223" t="s">
        <v>86</v>
      </c>
      <c r="AV167" s="13" t="s">
        <v>88</v>
      </c>
      <c r="AW167" s="13" t="s">
        <v>33</v>
      </c>
      <c r="AX167" s="13" t="s">
        <v>79</v>
      </c>
      <c r="AY167" s="223" t="s">
        <v>182</v>
      </c>
    </row>
    <row r="168" spans="1:65" s="13" customFormat="1" ht="11.25">
      <c r="B168" s="213"/>
      <c r="C168" s="214"/>
      <c r="D168" s="198" t="s">
        <v>191</v>
      </c>
      <c r="E168" s="215" t="s">
        <v>1</v>
      </c>
      <c r="F168" s="216" t="s">
        <v>374</v>
      </c>
      <c r="G168" s="214"/>
      <c r="H168" s="217">
        <v>-17.760000000000002</v>
      </c>
      <c r="I168" s="218"/>
      <c r="J168" s="214"/>
      <c r="K168" s="214"/>
      <c r="L168" s="219"/>
      <c r="M168" s="220"/>
      <c r="N168" s="221"/>
      <c r="O168" s="221"/>
      <c r="P168" s="221"/>
      <c r="Q168" s="221"/>
      <c r="R168" s="221"/>
      <c r="S168" s="221"/>
      <c r="T168" s="222"/>
      <c r="AT168" s="223" t="s">
        <v>191</v>
      </c>
      <c r="AU168" s="223" t="s">
        <v>86</v>
      </c>
      <c r="AV168" s="13" t="s">
        <v>88</v>
      </c>
      <c r="AW168" s="13" t="s">
        <v>33</v>
      </c>
      <c r="AX168" s="13" t="s">
        <v>79</v>
      </c>
      <c r="AY168" s="223" t="s">
        <v>182</v>
      </c>
    </row>
    <row r="169" spans="1:65" s="14" customFormat="1" ht="11.25">
      <c r="B169" s="224"/>
      <c r="C169" s="225"/>
      <c r="D169" s="198" t="s">
        <v>191</v>
      </c>
      <c r="E169" s="226" t="s">
        <v>1</v>
      </c>
      <c r="F169" s="227" t="s">
        <v>298</v>
      </c>
      <c r="G169" s="225"/>
      <c r="H169" s="228">
        <v>37.650999999999996</v>
      </c>
      <c r="I169" s="229"/>
      <c r="J169" s="225"/>
      <c r="K169" s="225"/>
      <c r="L169" s="230"/>
      <c r="M169" s="231"/>
      <c r="N169" s="232"/>
      <c r="O169" s="232"/>
      <c r="P169" s="232"/>
      <c r="Q169" s="232"/>
      <c r="R169" s="232"/>
      <c r="S169" s="232"/>
      <c r="T169" s="233"/>
      <c r="AT169" s="234" t="s">
        <v>191</v>
      </c>
      <c r="AU169" s="234" t="s">
        <v>86</v>
      </c>
      <c r="AV169" s="14" t="s">
        <v>187</v>
      </c>
      <c r="AW169" s="14" t="s">
        <v>33</v>
      </c>
      <c r="AX169" s="14" t="s">
        <v>86</v>
      </c>
      <c r="AY169" s="234" t="s">
        <v>182</v>
      </c>
    </row>
    <row r="170" spans="1:65" s="2" customFormat="1" ht="62.65" customHeight="1">
      <c r="A170" s="34"/>
      <c r="B170" s="35"/>
      <c r="C170" s="185" t="s">
        <v>363</v>
      </c>
      <c r="D170" s="185" t="s">
        <v>183</v>
      </c>
      <c r="E170" s="186" t="s">
        <v>377</v>
      </c>
      <c r="F170" s="187" t="s">
        <v>378</v>
      </c>
      <c r="G170" s="188" t="s">
        <v>135</v>
      </c>
      <c r="H170" s="189">
        <v>39.122999999999998</v>
      </c>
      <c r="I170" s="190"/>
      <c r="J170" s="191">
        <f>ROUND(I170*H170,2)</f>
        <v>0</v>
      </c>
      <c r="K170" s="187" t="s">
        <v>186</v>
      </c>
      <c r="L170" s="39"/>
      <c r="M170" s="192" t="s">
        <v>1</v>
      </c>
      <c r="N170" s="193" t="s">
        <v>44</v>
      </c>
      <c r="O170" s="71"/>
      <c r="P170" s="194">
        <f>O170*H170</f>
        <v>0</v>
      </c>
      <c r="Q170" s="194">
        <v>0</v>
      </c>
      <c r="R170" s="194">
        <f>Q170*H170</f>
        <v>0</v>
      </c>
      <c r="S170" s="194">
        <v>0</v>
      </c>
      <c r="T170" s="195">
        <f>S170*H170</f>
        <v>0</v>
      </c>
      <c r="U170" s="34"/>
      <c r="V170" s="34"/>
      <c r="W170" s="34"/>
      <c r="X170" s="34"/>
      <c r="Y170" s="34"/>
      <c r="Z170" s="34"/>
      <c r="AA170" s="34"/>
      <c r="AB170" s="34"/>
      <c r="AC170" s="34"/>
      <c r="AD170" s="34"/>
      <c r="AE170" s="34"/>
      <c r="AR170" s="196" t="s">
        <v>187</v>
      </c>
      <c r="AT170" s="196" t="s">
        <v>183</v>
      </c>
      <c r="AU170" s="196" t="s">
        <v>86</v>
      </c>
      <c r="AY170" s="17" t="s">
        <v>182</v>
      </c>
      <c r="BE170" s="197">
        <f>IF(N170="základní",J170,0)</f>
        <v>0</v>
      </c>
      <c r="BF170" s="197">
        <f>IF(N170="snížená",J170,0)</f>
        <v>0</v>
      </c>
      <c r="BG170" s="197">
        <f>IF(N170="zákl. přenesená",J170,0)</f>
        <v>0</v>
      </c>
      <c r="BH170" s="197">
        <f>IF(N170="sníž. přenesená",J170,0)</f>
        <v>0</v>
      </c>
      <c r="BI170" s="197">
        <f>IF(N170="nulová",J170,0)</f>
        <v>0</v>
      </c>
      <c r="BJ170" s="17" t="s">
        <v>86</v>
      </c>
      <c r="BK170" s="197">
        <f>ROUND(I170*H170,2)</f>
        <v>0</v>
      </c>
      <c r="BL170" s="17" t="s">
        <v>187</v>
      </c>
      <c r="BM170" s="196" t="s">
        <v>1476</v>
      </c>
    </row>
    <row r="171" spans="1:65" s="2" customFormat="1" ht="107.25">
      <c r="A171" s="34"/>
      <c r="B171" s="35"/>
      <c r="C171" s="36"/>
      <c r="D171" s="198" t="s">
        <v>189</v>
      </c>
      <c r="E171" s="36"/>
      <c r="F171" s="199" t="s">
        <v>380</v>
      </c>
      <c r="G171" s="36"/>
      <c r="H171" s="36"/>
      <c r="I171" s="200"/>
      <c r="J171" s="36"/>
      <c r="K171" s="36"/>
      <c r="L171" s="39"/>
      <c r="M171" s="201"/>
      <c r="N171" s="202"/>
      <c r="O171" s="71"/>
      <c r="P171" s="71"/>
      <c r="Q171" s="71"/>
      <c r="R171" s="71"/>
      <c r="S171" s="71"/>
      <c r="T171" s="72"/>
      <c r="U171" s="34"/>
      <c r="V171" s="34"/>
      <c r="W171" s="34"/>
      <c r="X171" s="34"/>
      <c r="Y171" s="34"/>
      <c r="Z171" s="34"/>
      <c r="AA171" s="34"/>
      <c r="AB171" s="34"/>
      <c r="AC171" s="34"/>
      <c r="AD171" s="34"/>
      <c r="AE171" s="34"/>
      <c r="AT171" s="17" t="s">
        <v>189</v>
      </c>
      <c r="AU171" s="17" t="s">
        <v>86</v>
      </c>
    </row>
    <row r="172" spans="1:65" s="13" customFormat="1" ht="11.25">
      <c r="B172" s="213"/>
      <c r="C172" s="214"/>
      <c r="D172" s="198" t="s">
        <v>191</v>
      </c>
      <c r="E172" s="215" t="s">
        <v>147</v>
      </c>
      <c r="F172" s="216" t="s">
        <v>1477</v>
      </c>
      <c r="G172" s="214"/>
      <c r="H172" s="217">
        <v>39.308999999999997</v>
      </c>
      <c r="I172" s="218"/>
      <c r="J172" s="214"/>
      <c r="K172" s="214"/>
      <c r="L172" s="219"/>
      <c r="M172" s="220"/>
      <c r="N172" s="221"/>
      <c r="O172" s="221"/>
      <c r="P172" s="221"/>
      <c r="Q172" s="221"/>
      <c r="R172" s="221"/>
      <c r="S172" s="221"/>
      <c r="T172" s="222"/>
      <c r="AT172" s="223" t="s">
        <v>191</v>
      </c>
      <c r="AU172" s="223" t="s">
        <v>86</v>
      </c>
      <c r="AV172" s="13" t="s">
        <v>88</v>
      </c>
      <c r="AW172" s="13" t="s">
        <v>33</v>
      </c>
      <c r="AX172" s="13" t="s">
        <v>79</v>
      </c>
      <c r="AY172" s="223" t="s">
        <v>182</v>
      </c>
    </row>
    <row r="173" spans="1:65" s="12" customFormat="1" ht="11.25">
      <c r="B173" s="203"/>
      <c r="C173" s="204"/>
      <c r="D173" s="198" t="s">
        <v>191</v>
      </c>
      <c r="E173" s="205" t="s">
        <v>1</v>
      </c>
      <c r="F173" s="206" t="s">
        <v>390</v>
      </c>
      <c r="G173" s="204"/>
      <c r="H173" s="205" t="s">
        <v>1</v>
      </c>
      <c r="I173" s="207"/>
      <c r="J173" s="204"/>
      <c r="K173" s="204"/>
      <c r="L173" s="208"/>
      <c r="M173" s="209"/>
      <c r="N173" s="210"/>
      <c r="O173" s="210"/>
      <c r="P173" s="210"/>
      <c r="Q173" s="210"/>
      <c r="R173" s="210"/>
      <c r="S173" s="210"/>
      <c r="T173" s="211"/>
      <c r="AT173" s="212" t="s">
        <v>191</v>
      </c>
      <c r="AU173" s="212" t="s">
        <v>86</v>
      </c>
      <c r="AV173" s="12" t="s">
        <v>86</v>
      </c>
      <c r="AW173" s="12" t="s">
        <v>33</v>
      </c>
      <c r="AX173" s="12" t="s">
        <v>79</v>
      </c>
      <c r="AY173" s="212" t="s">
        <v>182</v>
      </c>
    </row>
    <row r="174" spans="1:65" s="13" customFormat="1" ht="11.25">
      <c r="B174" s="213"/>
      <c r="C174" s="214"/>
      <c r="D174" s="198" t="s">
        <v>191</v>
      </c>
      <c r="E174" s="215" t="s">
        <v>1</v>
      </c>
      <c r="F174" s="216" t="s">
        <v>1478</v>
      </c>
      <c r="G174" s="214"/>
      <c r="H174" s="217">
        <v>-0.186</v>
      </c>
      <c r="I174" s="218"/>
      <c r="J174" s="214"/>
      <c r="K174" s="214"/>
      <c r="L174" s="219"/>
      <c r="M174" s="220"/>
      <c r="N174" s="221"/>
      <c r="O174" s="221"/>
      <c r="P174" s="221"/>
      <c r="Q174" s="221"/>
      <c r="R174" s="221"/>
      <c r="S174" s="221"/>
      <c r="T174" s="222"/>
      <c r="AT174" s="223" t="s">
        <v>191</v>
      </c>
      <c r="AU174" s="223" t="s">
        <v>86</v>
      </c>
      <c r="AV174" s="13" t="s">
        <v>88</v>
      </c>
      <c r="AW174" s="13" t="s">
        <v>33</v>
      </c>
      <c r="AX174" s="13" t="s">
        <v>79</v>
      </c>
      <c r="AY174" s="223" t="s">
        <v>182</v>
      </c>
    </row>
    <row r="175" spans="1:65" s="14" customFormat="1" ht="11.25">
      <c r="B175" s="224"/>
      <c r="C175" s="225"/>
      <c r="D175" s="198" t="s">
        <v>191</v>
      </c>
      <c r="E175" s="226" t="s">
        <v>1</v>
      </c>
      <c r="F175" s="227" t="s">
        <v>298</v>
      </c>
      <c r="G175" s="225"/>
      <c r="H175" s="228">
        <v>39.122999999999998</v>
      </c>
      <c r="I175" s="229"/>
      <c r="J175" s="225"/>
      <c r="K175" s="225"/>
      <c r="L175" s="230"/>
      <c r="M175" s="231"/>
      <c r="N175" s="232"/>
      <c r="O175" s="232"/>
      <c r="P175" s="232"/>
      <c r="Q175" s="232"/>
      <c r="R175" s="232"/>
      <c r="S175" s="232"/>
      <c r="T175" s="233"/>
      <c r="AT175" s="234" t="s">
        <v>191</v>
      </c>
      <c r="AU175" s="234" t="s">
        <v>86</v>
      </c>
      <c r="AV175" s="14" t="s">
        <v>187</v>
      </c>
      <c r="AW175" s="14" t="s">
        <v>33</v>
      </c>
      <c r="AX175" s="14" t="s">
        <v>86</v>
      </c>
      <c r="AY175" s="234" t="s">
        <v>182</v>
      </c>
    </row>
    <row r="176" spans="1:65" s="2" customFormat="1" ht="14.45" customHeight="1">
      <c r="A176" s="34"/>
      <c r="B176" s="35"/>
      <c r="C176" s="246" t="s">
        <v>368</v>
      </c>
      <c r="D176" s="246" t="s">
        <v>396</v>
      </c>
      <c r="E176" s="247" t="s">
        <v>397</v>
      </c>
      <c r="F176" s="248" t="s">
        <v>398</v>
      </c>
      <c r="G176" s="249" t="s">
        <v>359</v>
      </c>
      <c r="H176" s="250">
        <v>78.245999999999995</v>
      </c>
      <c r="I176" s="251"/>
      <c r="J176" s="252">
        <f>ROUND(I176*H176,2)</f>
        <v>0</v>
      </c>
      <c r="K176" s="248" t="s">
        <v>186</v>
      </c>
      <c r="L176" s="253"/>
      <c r="M176" s="254" t="s">
        <v>1</v>
      </c>
      <c r="N176" s="255" t="s">
        <v>44</v>
      </c>
      <c r="O176" s="71"/>
      <c r="P176" s="194">
        <f>O176*H176</f>
        <v>0</v>
      </c>
      <c r="Q176" s="194">
        <v>0</v>
      </c>
      <c r="R176" s="194">
        <f>Q176*H176</f>
        <v>0</v>
      </c>
      <c r="S176" s="194">
        <v>0</v>
      </c>
      <c r="T176" s="195">
        <f>S176*H176</f>
        <v>0</v>
      </c>
      <c r="U176" s="34"/>
      <c r="V176" s="34"/>
      <c r="W176" s="34"/>
      <c r="X176" s="34"/>
      <c r="Y176" s="34"/>
      <c r="Z176" s="34"/>
      <c r="AA176" s="34"/>
      <c r="AB176" s="34"/>
      <c r="AC176" s="34"/>
      <c r="AD176" s="34"/>
      <c r="AE176" s="34"/>
      <c r="AR176" s="196" t="s">
        <v>356</v>
      </c>
      <c r="AT176" s="196" t="s">
        <v>396</v>
      </c>
      <c r="AU176" s="196" t="s">
        <v>86</v>
      </c>
      <c r="AY176" s="17" t="s">
        <v>182</v>
      </c>
      <c r="BE176" s="197">
        <f>IF(N176="základní",J176,0)</f>
        <v>0</v>
      </c>
      <c r="BF176" s="197">
        <f>IF(N176="snížená",J176,0)</f>
        <v>0</v>
      </c>
      <c r="BG176" s="197">
        <f>IF(N176="zákl. přenesená",J176,0)</f>
        <v>0</v>
      </c>
      <c r="BH176" s="197">
        <f>IF(N176="sníž. přenesená",J176,0)</f>
        <v>0</v>
      </c>
      <c r="BI176" s="197">
        <f>IF(N176="nulová",J176,0)</f>
        <v>0</v>
      </c>
      <c r="BJ176" s="17" t="s">
        <v>86</v>
      </c>
      <c r="BK176" s="197">
        <f>ROUND(I176*H176,2)</f>
        <v>0</v>
      </c>
      <c r="BL176" s="17" t="s">
        <v>187</v>
      </c>
      <c r="BM176" s="196" t="s">
        <v>1479</v>
      </c>
    </row>
    <row r="177" spans="1:65" s="13" customFormat="1" ht="11.25">
      <c r="B177" s="213"/>
      <c r="C177" s="214"/>
      <c r="D177" s="198" t="s">
        <v>191</v>
      </c>
      <c r="E177" s="214"/>
      <c r="F177" s="216" t="s">
        <v>1480</v>
      </c>
      <c r="G177" s="214"/>
      <c r="H177" s="217">
        <v>78.245999999999995</v>
      </c>
      <c r="I177" s="218"/>
      <c r="J177" s="214"/>
      <c r="K177" s="214"/>
      <c r="L177" s="219"/>
      <c r="M177" s="220"/>
      <c r="N177" s="221"/>
      <c r="O177" s="221"/>
      <c r="P177" s="221"/>
      <c r="Q177" s="221"/>
      <c r="R177" s="221"/>
      <c r="S177" s="221"/>
      <c r="T177" s="222"/>
      <c r="AT177" s="223" t="s">
        <v>191</v>
      </c>
      <c r="AU177" s="223" t="s">
        <v>86</v>
      </c>
      <c r="AV177" s="13" t="s">
        <v>88</v>
      </c>
      <c r="AW177" s="13" t="s">
        <v>4</v>
      </c>
      <c r="AX177" s="13" t="s">
        <v>86</v>
      </c>
      <c r="AY177" s="223" t="s">
        <v>182</v>
      </c>
    </row>
    <row r="178" spans="1:65" s="11" customFormat="1" ht="25.9" customHeight="1">
      <c r="B178" s="171"/>
      <c r="C178" s="172"/>
      <c r="D178" s="173" t="s">
        <v>78</v>
      </c>
      <c r="E178" s="174" t="s">
        <v>187</v>
      </c>
      <c r="F178" s="174" t="s">
        <v>439</v>
      </c>
      <c r="G178" s="172"/>
      <c r="H178" s="172"/>
      <c r="I178" s="175"/>
      <c r="J178" s="176">
        <f>BK178</f>
        <v>0</v>
      </c>
      <c r="K178" s="172"/>
      <c r="L178" s="177"/>
      <c r="M178" s="178"/>
      <c r="N178" s="179"/>
      <c r="O178" s="179"/>
      <c r="P178" s="180">
        <f>SUM(P179:P182)</f>
        <v>0</v>
      </c>
      <c r="Q178" s="179"/>
      <c r="R178" s="180">
        <f>SUM(R179:R182)</f>
        <v>0</v>
      </c>
      <c r="S178" s="179"/>
      <c r="T178" s="181">
        <f>SUM(T179:T182)</f>
        <v>0</v>
      </c>
      <c r="AR178" s="182" t="s">
        <v>86</v>
      </c>
      <c r="AT178" s="183" t="s">
        <v>78</v>
      </c>
      <c r="AU178" s="183" t="s">
        <v>79</v>
      </c>
      <c r="AY178" s="182" t="s">
        <v>182</v>
      </c>
      <c r="BK178" s="184">
        <f>SUM(BK179:BK182)</f>
        <v>0</v>
      </c>
    </row>
    <row r="179" spans="1:65" s="2" customFormat="1" ht="24.2" customHeight="1">
      <c r="A179" s="34"/>
      <c r="B179" s="35"/>
      <c r="C179" s="185" t="s">
        <v>376</v>
      </c>
      <c r="D179" s="185" t="s">
        <v>183</v>
      </c>
      <c r="E179" s="186" t="s">
        <v>441</v>
      </c>
      <c r="F179" s="187" t="s">
        <v>442</v>
      </c>
      <c r="G179" s="188" t="s">
        <v>135</v>
      </c>
      <c r="H179" s="189">
        <v>17.760000000000002</v>
      </c>
      <c r="I179" s="190"/>
      <c r="J179" s="191">
        <f>ROUND(I179*H179,2)</f>
        <v>0</v>
      </c>
      <c r="K179" s="187" t="s">
        <v>186</v>
      </c>
      <c r="L179" s="39"/>
      <c r="M179" s="192" t="s">
        <v>1</v>
      </c>
      <c r="N179" s="193" t="s">
        <v>44</v>
      </c>
      <c r="O179" s="71"/>
      <c r="P179" s="194">
        <f>O179*H179</f>
        <v>0</v>
      </c>
      <c r="Q179" s="194">
        <v>0</v>
      </c>
      <c r="R179" s="194">
        <f>Q179*H179</f>
        <v>0</v>
      </c>
      <c r="S179" s="194">
        <v>0</v>
      </c>
      <c r="T179" s="195">
        <f>S179*H179</f>
        <v>0</v>
      </c>
      <c r="U179" s="34"/>
      <c r="V179" s="34"/>
      <c r="W179" s="34"/>
      <c r="X179" s="34"/>
      <c r="Y179" s="34"/>
      <c r="Z179" s="34"/>
      <c r="AA179" s="34"/>
      <c r="AB179" s="34"/>
      <c r="AC179" s="34"/>
      <c r="AD179" s="34"/>
      <c r="AE179" s="34"/>
      <c r="AR179" s="196" t="s">
        <v>187</v>
      </c>
      <c r="AT179" s="196" t="s">
        <v>183</v>
      </c>
      <c r="AU179" s="196" t="s">
        <v>86</v>
      </c>
      <c r="AY179" s="17" t="s">
        <v>182</v>
      </c>
      <c r="BE179" s="197">
        <f>IF(N179="základní",J179,0)</f>
        <v>0</v>
      </c>
      <c r="BF179" s="197">
        <f>IF(N179="snížená",J179,0)</f>
        <v>0</v>
      </c>
      <c r="BG179" s="197">
        <f>IF(N179="zákl. přenesená",J179,0)</f>
        <v>0</v>
      </c>
      <c r="BH179" s="197">
        <f>IF(N179="sníž. přenesená",J179,0)</f>
        <v>0</v>
      </c>
      <c r="BI179" s="197">
        <f>IF(N179="nulová",J179,0)</f>
        <v>0</v>
      </c>
      <c r="BJ179" s="17" t="s">
        <v>86</v>
      </c>
      <c r="BK179" s="197">
        <f>ROUND(I179*H179,2)</f>
        <v>0</v>
      </c>
      <c r="BL179" s="17" t="s">
        <v>187</v>
      </c>
      <c r="BM179" s="196" t="s">
        <v>1481</v>
      </c>
    </row>
    <row r="180" spans="1:65" s="2" customFormat="1" ht="39">
      <c r="A180" s="34"/>
      <c r="B180" s="35"/>
      <c r="C180" s="36"/>
      <c r="D180" s="198" t="s">
        <v>189</v>
      </c>
      <c r="E180" s="36"/>
      <c r="F180" s="199" t="s">
        <v>444</v>
      </c>
      <c r="G180" s="36"/>
      <c r="H180" s="36"/>
      <c r="I180" s="200"/>
      <c r="J180" s="36"/>
      <c r="K180" s="36"/>
      <c r="L180" s="39"/>
      <c r="M180" s="201"/>
      <c r="N180" s="202"/>
      <c r="O180" s="71"/>
      <c r="P180" s="71"/>
      <c r="Q180" s="71"/>
      <c r="R180" s="71"/>
      <c r="S180" s="71"/>
      <c r="T180" s="72"/>
      <c r="U180" s="34"/>
      <c r="V180" s="34"/>
      <c r="W180" s="34"/>
      <c r="X180" s="34"/>
      <c r="Y180" s="34"/>
      <c r="Z180" s="34"/>
      <c r="AA180" s="34"/>
      <c r="AB180" s="34"/>
      <c r="AC180" s="34"/>
      <c r="AD180" s="34"/>
      <c r="AE180" s="34"/>
      <c r="AT180" s="17" t="s">
        <v>189</v>
      </c>
      <c r="AU180" s="17" t="s">
        <v>86</v>
      </c>
    </row>
    <row r="181" spans="1:65" s="13" customFormat="1" ht="11.25">
      <c r="B181" s="213"/>
      <c r="C181" s="214"/>
      <c r="D181" s="198" t="s">
        <v>191</v>
      </c>
      <c r="E181" s="215" t="s">
        <v>1</v>
      </c>
      <c r="F181" s="216" t="s">
        <v>1482</v>
      </c>
      <c r="G181" s="214"/>
      <c r="H181" s="217">
        <v>17.760000000000002</v>
      </c>
      <c r="I181" s="218"/>
      <c r="J181" s="214"/>
      <c r="K181" s="214"/>
      <c r="L181" s="219"/>
      <c r="M181" s="220"/>
      <c r="N181" s="221"/>
      <c r="O181" s="221"/>
      <c r="P181" s="221"/>
      <c r="Q181" s="221"/>
      <c r="R181" s="221"/>
      <c r="S181" s="221"/>
      <c r="T181" s="222"/>
      <c r="AT181" s="223" t="s">
        <v>191</v>
      </c>
      <c r="AU181" s="223" t="s">
        <v>86</v>
      </c>
      <c r="AV181" s="13" t="s">
        <v>88</v>
      </c>
      <c r="AW181" s="13" t="s">
        <v>33</v>
      </c>
      <c r="AX181" s="13" t="s">
        <v>79</v>
      </c>
      <c r="AY181" s="223" t="s">
        <v>182</v>
      </c>
    </row>
    <row r="182" spans="1:65" s="14" customFormat="1" ht="11.25">
      <c r="B182" s="224"/>
      <c r="C182" s="225"/>
      <c r="D182" s="198" t="s">
        <v>191</v>
      </c>
      <c r="E182" s="226" t="s">
        <v>144</v>
      </c>
      <c r="F182" s="227" t="s">
        <v>298</v>
      </c>
      <c r="G182" s="225"/>
      <c r="H182" s="228">
        <v>17.760000000000002</v>
      </c>
      <c r="I182" s="229"/>
      <c r="J182" s="225"/>
      <c r="K182" s="225"/>
      <c r="L182" s="230"/>
      <c r="M182" s="231"/>
      <c r="N182" s="232"/>
      <c r="O182" s="232"/>
      <c r="P182" s="232"/>
      <c r="Q182" s="232"/>
      <c r="R182" s="232"/>
      <c r="S182" s="232"/>
      <c r="T182" s="233"/>
      <c r="AT182" s="234" t="s">
        <v>191</v>
      </c>
      <c r="AU182" s="234" t="s">
        <v>86</v>
      </c>
      <c r="AV182" s="14" t="s">
        <v>187</v>
      </c>
      <c r="AW182" s="14" t="s">
        <v>33</v>
      </c>
      <c r="AX182" s="14" t="s">
        <v>86</v>
      </c>
      <c r="AY182" s="234" t="s">
        <v>182</v>
      </c>
    </row>
    <row r="183" spans="1:65" s="11" customFormat="1" ht="25.9" customHeight="1">
      <c r="B183" s="171"/>
      <c r="C183" s="172"/>
      <c r="D183" s="173" t="s">
        <v>78</v>
      </c>
      <c r="E183" s="174" t="s">
        <v>356</v>
      </c>
      <c r="F183" s="174" t="s">
        <v>1247</v>
      </c>
      <c r="G183" s="172"/>
      <c r="H183" s="172"/>
      <c r="I183" s="175"/>
      <c r="J183" s="176">
        <f>BK183</f>
        <v>0</v>
      </c>
      <c r="K183" s="172"/>
      <c r="L183" s="177"/>
      <c r="M183" s="178"/>
      <c r="N183" s="179"/>
      <c r="O183" s="179"/>
      <c r="P183" s="180">
        <f>SUM(P184:P211)</f>
        <v>0</v>
      </c>
      <c r="Q183" s="179"/>
      <c r="R183" s="180">
        <f>SUM(R184:R211)</f>
        <v>19.744731600000001</v>
      </c>
      <c r="S183" s="179"/>
      <c r="T183" s="181">
        <f>SUM(T184:T211)</f>
        <v>0</v>
      </c>
      <c r="AR183" s="182" t="s">
        <v>86</v>
      </c>
      <c r="AT183" s="183" t="s">
        <v>78</v>
      </c>
      <c r="AU183" s="183" t="s">
        <v>79</v>
      </c>
      <c r="AY183" s="182" t="s">
        <v>182</v>
      </c>
      <c r="BK183" s="184">
        <f>SUM(BK184:BK211)</f>
        <v>0</v>
      </c>
    </row>
    <row r="184" spans="1:65" s="2" customFormat="1" ht="37.9" customHeight="1">
      <c r="A184" s="34"/>
      <c r="B184" s="35"/>
      <c r="C184" s="185" t="s">
        <v>395</v>
      </c>
      <c r="D184" s="185" t="s">
        <v>183</v>
      </c>
      <c r="E184" s="186" t="s">
        <v>1483</v>
      </c>
      <c r="F184" s="187" t="s">
        <v>1484</v>
      </c>
      <c r="G184" s="188" t="s">
        <v>423</v>
      </c>
      <c r="H184" s="189">
        <v>148</v>
      </c>
      <c r="I184" s="190"/>
      <c r="J184" s="191">
        <f>ROUND(I184*H184,2)</f>
        <v>0</v>
      </c>
      <c r="K184" s="187" t="s">
        <v>186</v>
      </c>
      <c r="L184" s="39"/>
      <c r="M184" s="192" t="s">
        <v>1</v>
      </c>
      <c r="N184" s="193" t="s">
        <v>44</v>
      </c>
      <c r="O184" s="71"/>
      <c r="P184" s="194">
        <f>O184*H184</f>
        <v>0</v>
      </c>
      <c r="Q184" s="194">
        <v>0</v>
      </c>
      <c r="R184" s="194">
        <f>Q184*H184</f>
        <v>0</v>
      </c>
      <c r="S184" s="194">
        <v>0</v>
      </c>
      <c r="T184" s="195">
        <f>S184*H184</f>
        <v>0</v>
      </c>
      <c r="U184" s="34"/>
      <c r="V184" s="34"/>
      <c r="W184" s="34"/>
      <c r="X184" s="34"/>
      <c r="Y184" s="34"/>
      <c r="Z184" s="34"/>
      <c r="AA184" s="34"/>
      <c r="AB184" s="34"/>
      <c r="AC184" s="34"/>
      <c r="AD184" s="34"/>
      <c r="AE184" s="34"/>
      <c r="AR184" s="196" t="s">
        <v>187</v>
      </c>
      <c r="AT184" s="196" t="s">
        <v>183</v>
      </c>
      <c r="AU184" s="196" t="s">
        <v>86</v>
      </c>
      <c r="AY184" s="17" t="s">
        <v>182</v>
      </c>
      <c r="BE184" s="197">
        <f>IF(N184="základní",J184,0)</f>
        <v>0</v>
      </c>
      <c r="BF184" s="197">
        <f>IF(N184="snížená",J184,0)</f>
        <v>0</v>
      </c>
      <c r="BG184" s="197">
        <f>IF(N184="zákl. přenesená",J184,0)</f>
        <v>0</v>
      </c>
      <c r="BH184" s="197">
        <f>IF(N184="sníž. přenesená",J184,0)</f>
        <v>0</v>
      </c>
      <c r="BI184" s="197">
        <f>IF(N184="nulová",J184,0)</f>
        <v>0</v>
      </c>
      <c r="BJ184" s="17" t="s">
        <v>86</v>
      </c>
      <c r="BK184" s="197">
        <f>ROUND(I184*H184,2)</f>
        <v>0</v>
      </c>
      <c r="BL184" s="17" t="s">
        <v>187</v>
      </c>
      <c r="BM184" s="196" t="s">
        <v>1485</v>
      </c>
    </row>
    <row r="185" spans="1:65" s="2" customFormat="1" ht="68.25">
      <c r="A185" s="34"/>
      <c r="B185" s="35"/>
      <c r="C185" s="36"/>
      <c r="D185" s="198" t="s">
        <v>189</v>
      </c>
      <c r="E185" s="36"/>
      <c r="F185" s="199" t="s">
        <v>1339</v>
      </c>
      <c r="G185" s="36"/>
      <c r="H185" s="36"/>
      <c r="I185" s="200"/>
      <c r="J185" s="36"/>
      <c r="K185" s="36"/>
      <c r="L185" s="39"/>
      <c r="M185" s="201"/>
      <c r="N185" s="202"/>
      <c r="O185" s="71"/>
      <c r="P185" s="71"/>
      <c r="Q185" s="71"/>
      <c r="R185" s="71"/>
      <c r="S185" s="71"/>
      <c r="T185" s="72"/>
      <c r="U185" s="34"/>
      <c r="V185" s="34"/>
      <c r="W185" s="34"/>
      <c r="X185" s="34"/>
      <c r="Y185" s="34"/>
      <c r="Z185" s="34"/>
      <c r="AA185" s="34"/>
      <c r="AB185" s="34"/>
      <c r="AC185" s="34"/>
      <c r="AD185" s="34"/>
      <c r="AE185" s="34"/>
      <c r="AT185" s="17" t="s">
        <v>189</v>
      </c>
      <c r="AU185" s="17" t="s">
        <v>86</v>
      </c>
    </row>
    <row r="186" spans="1:65" s="2" customFormat="1" ht="24.2" customHeight="1">
      <c r="A186" s="34"/>
      <c r="B186" s="35"/>
      <c r="C186" s="246" t="s">
        <v>402</v>
      </c>
      <c r="D186" s="246" t="s">
        <v>396</v>
      </c>
      <c r="E186" s="247" t="s">
        <v>1486</v>
      </c>
      <c r="F186" s="248" t="s">
        <v>1487</v>
      </c>
      <c r="G186" s="249" t="s">
        <v>423</v>
      </c>
      <c r="H186" s="250">
        <v>150.22</v>
      </c>
      <c r="I186" s="251"/>
      <c r="J186" s="252">
        <f>ROUND(I186*H186,2)</f>
        <v>0</v>
      </c>
      <c r="K186" s="248" t="s">
        <v>186</v>
      </c>
      <c r="L186" s="253"/>
      <c r="M186" s="254" t="s">
        <v>1</v>
      </c>
      <c r="N186" s="255" t="s">
        <v>44</v>
      </c>
      <c r="O186" s="71"/>
      <c r="P186" s="194">
        <f>O186*H186</f>
        <v>0</v>
      </c>
      <c r="Q186" s="194">
        <v>2.7999999999999998E-4</v>
      </c>
      <c r="R186" s="194">
        <f>Q186*H186</f>
        <v>4.2061599999999998E-2</v>
      </c>
      <c r="S186" s="194">
        <v>0</v>
      </c>
      <c r="T186" s="195">
        <f>S186*H186</f>
        <v>0</v>
      </c>
      <c r="U186" s="34"/>
      <c r="V186" s="34"/>
      <c r="W186" s="34"/>
      <c r="X186" s="34"/>
      <c r="Y186" s="34"/>
      <c r="Z186" s="34"/>
      <c r="AA186" s="34"/>
      <c r="AB186" s="34"/>
      <c r="AC186" s="34"/>
      <c r="AD186" s="34"/>
      <c r="AE186" s="34"/>
      <c r="AR186" s="196" t="s">
        <v>356</v>
      </c>
      <c r="AT186" s="196" t="s">
        <v>396</v>
      </c>
      <c r="AU186" s="196" t="s">
        <v>86</v>
      </c>
      <c r="AY186" s="17" t="s">
        <v>182</v>
      </c>
      <c r="BE186" s="197">
        <f>IF(N186="základní",J186,0)</f>
        <v>0</v>
      </c>
      <c r="BF186" s="197">
        <f>IF(N186="snížená",J186,0)</f>
        <v>0</v>
      </c>
      <c r="BG186" s="197">
        <f>IF(N186="zákl. přenesená",J186,0)</f>
        <v>0</v>
      </c>
      <c r="BH186" s="197">
        <f>IF(N186="sníž. přenesená",J186,0)</f>
        <v>0</v>
      </c>
      <c r="BI186" s="197">
        <f>IF(N186="nulová",J186,0)</f>
        <v>0</v>
      </c>
      <c r="BJ186" s="17" t="s">
        <v>86</v>
      </c>
      <c r="BK186" s="197">
        <f>ROUND(I186*H186,2)</f>
        <v>0</v>
      </c>
      <c r="BL186" s="17" t="s">
        <v>187</v>
      </c>
      <c r="BM186" s="196" t="s">
        <v>1488</v>
      </c>
    </row>
    <row r="187" spans="1:65" s="13" customFormat="1" ht="11.25">
      <c r="B187" s="213"/>
      <c r="C187" s="214"/>
      <c r="D187" s="198" t="s">
        <v>191</v>
      </c>
      <c r="E187" s="214"/>
      <c r="F187" s="216" t="s">
        <v>1489</v>
      </c>
      <c r="G187" s="214"/>
      <c r="H187" s="217">
        <v>150.22</v>
      </c>
      <c r="I187" s="218"/>
      <c r="J187" s="214"/>
      <c r="K187" s="214"/>
      <c r="L187" s="219"/>
      <c r="M187" s="220"/>
      <c r="N187" s="221"/>
      <c r="O187" s="221"/>
      <c r="P187" s="221"/>
      <c r="Q187" s="221"/>
      <c r="R187" s="221"/>
      <c r="S187" s="221"/>
      <c r="T187" s="222"/>
      <c r="AT187" s="223" t="s">
        <v>191</v>
      </c>
      <c r="AU187" s="223" t="s">
        <v>86</v>
      </c>
      <c r="AV187" s="13" t="s">
        <v>88</v>
      </c>
      <c r="AW187" s="13" t="s">
        <v>4</v>
      </c>
      <c r="AX187" s="13" t="s">
        <v>86</v>
      </c>
      <c r="AY187" s="223" t="s">
        <v>182</v>
      </c>
    </row>
    <row r="188" spans="1:65" s="2" customFormat="1" ht="37.9" customHeight="1">
      <c r="A188" s="34"/>
      <c r="B188" s="35"/>
      <c r="C188" s="185" t="s">
        <v>409</v>
      </c>
      <c r="D188" s="185" t="s">
        <v>183</v>
      </c>
      <c r="E188" s="186" t="s">
        <v>1490</v>
      </c>
      <c r="F188" s="187" t="s">
        <v>1491</v>
      </c>
      <c r="G188" s="188" t="s">
        <v>453</v>
      </c>
      <c r="H188" s="189">
        <v>2</v>
      </c>
      <c r="I188" s="190"/>
      <c r="J188" s="191">
        <f>ROUND(I188*H188,2)</f>
        <v>0</v>
      </c>
      <c r="K188" s="187" t="s">
        <v>186</v>
      </c>
      <c r="L188" s="39"/>
      <c r="M188" s="192" t="s">
        <v>1</v>
      </c>
      <c r="N188" s="193" t="s">
        <v>44</v>
      </c>
      <c r="O188" s="71"/>
      <c r="P188" s="194">
        <f>O188*H188</f>
        <v>0</v>
      </c>
      <c r="Q188" s="194">
        <v>0</v>
      </c>
      <c r="R188" s="194">
        <f>Q188*H188</f>
        <v>0</v>
      </c>
      <c r="S188" s="194">
        <v>0</v>
      </c>
      <c r="T188" s="195">
        <f>S188*H188</f>
        <v>0</v>
      </c>
      <c r="U188" s="34"/>
      <c r="V188" s="34"/>
      <c r="W188" s="34"/>
      <c r="X188" s="34"/>
      <c r="Y188" s="34"/>
      <c r="Z188" s="34"/>
      <c r="AA188" s="34"/>
      <c r="AB188" s="34"/>
      <c r="AC188" s="34"/>
      <c r="AD188" s="34"/>
      <c r="AE188" s="34"/>
      <c r="AR188" s="196" t="s">
        <v>187</v>
      </c>
      <c r="AT188" s="196" t="s">
        <v>183</v>
      </c>
      <c r="AU188" s="196" t="s">
        <v>86</v>
      </c>
      <c r="AY188" s="17" t="s">
        <v>182</v>
      </c>
      <c r="BE188" s="197">
        <f>IF(N188="základní",J188,0)</f>
        <v>0</v>
      </c>
      <c r="BF188" s="197">
        <f>IF(N188="snížená",J188,0)</f>
        <v>0</v>
      </c>
      <c r="BG188" s="197">
        <f>IF(N188="zákl. přenesená",J188,0)</f>
        <v>0</v>
      </c>
      <c r="BH188" s="197">
        <f>IF(N188="sníž. přenesená",J188,0)</f>
        <v>0</v>
      </c>
      <c r="BI188" s="197">
        <f>IF(N188="nulová",J188,0)</f>
        <v>0</v>
      </c>
      <c r="BJ188" s="17" t="s">
        <v>86</v>
      </c>
      <c r="BK188" s="197">
        <f>ROUND(I188*H188,2)</f>
        <v>0</v>
      </c>
      <c r="BL188" s="17" t="s">
        <v>187</v>
      </c>
      <c r="BM188" s="196" t="s">
        <v>1492</v>
      </c>
    </row>
    <row r="189" spans="1:65" s="2" customFormat="1" ht="29.25">
      <c r="A189" s="34"/>
      <c r="B189" s="35"/>
      <c r="C189" s="36"/>
      <c r="D189" s="198" t="s">
        <v>189</v>
      </c>
      <c r="E189" s="36"/>
      <c r="F189" s="199" t="s">
        <v>1347</v>
      </c>
      <c r="G189" s="36"/>
      <c r="H189" s="36"/>
      <c r="I189" s="200"/>
      <c r="J189" s="36"/>
      <c r="K189" s="36"/>
      <c r="L189" s="39"/>
      <c r="M189" s="201"/>
      <c r="N189" s="202"/>
      <c r="O189" s="71"/>
      <c r="P189" s="71"/>
      <c r="Q189" s="71"/>
      <c r="R189" s="71"/>
      <c r="S189" s="71"/>
      <c r="T189" s="72"/>
      <c r="U189" s="34"/>
      <c r="V189" s="34"/>
      <c r="W189" s="34"/>
      <c r="X189" s="34"/>
      <c r="Y189" s="34"/>
      <c r="Z189" s="34"/>
      <c r="AA189" s="34"/>
      <c r="AB189" s="34"/>
      <c r="AC189" s="34"/>
      <c r="AD189" s="34"/>
      <c r="AE189" s="34"/>
      <c r="AT189" s="17" t="s">
        <v>189</v>
      </c>
      <c r="AU189" s="17" t="s">
        <v>86</v>
      </c>
    </row>
    <row r="190" spans="1:65" s="2" customFormat="1" ht="14.45" customHeight="1">
      <c r="A190" s="34"/>
      <c r="B190" s="35"/>
      <c r="C190" s="246" t="s">
        <v>8</v>
      </c>
      <c r="D190" s="246" t="s">
        <v>396</v>
      </c>
      <c r="E190" s="247" t="s">
        <v>1493</v>
      </c>
      <c r="F190" s="248" t="s">
        <v>1494</v>
      </c>
      <c r="G190" s="249" t="s">
        <v>453</v>
      </c>
      <c r="H190" s="250">
        <v>2</v>
      </c>
      <c r="I190" s="251"/>
      <c r="J190" s="252">
        <f>ROUND(I190*H190,2)</f>
        <v>0</v>
      </c>
      <c r="K190" s="248" t="s">
        <v>186</v>
      </c>
      <c r="L190" s="253"/>
      <c r="M190" s="254" t="s">
        <v>1</v>
      </c>
      <c r="N190" s="255" t="s">
        <v>44</v>
      </c>
      <c r="O190" s="71"/>
      <c r="P190" s="194">
        <f>O190*H190</f>
        <v>0</v>
      </c>
      <c r="Q190" s="194">
        <v>8.0000000000000007E-5</v>
      </c>
      <c r="R190" s="194">
        <f>Q190*H190</f>
        <v>1.6000000000000001E-4</v>
      </c>
      <c r="S190" s="194">
        <v>0</v>
      </c>
      <c r="T190" s="195">
        <f>S190*H190</f>
        <v>0</v>
      </c>
      <c r="U190" s="34"/>
      <c r="V190" s="34"/>
      <c r="W190" s="34"/>
      <c r="X190" s="34"/>
      <c r="Y190" s="34"/>
      <c r="Z190" s="34"/>
      <c r="AA190" s="34"/>
      <c r="AB190" s="34"/>
      <c r="AC190" s="34"/>
      <c r="AD190" s="34"/>
      <c r="AE190" s="34"/>
      <c r="AR190" s="196" t="s">
        <v>356</v>
      </c>
      <c r="AT190" s="196" t="s">
        <v>396</v>
      </c>
      <c r="AU190" s="196" t="s">
        <v>86</v>
      </c>
      <c r="AY190" s="17" t="s">
        <v>182</v>
      </c>
      <c r="BE190" s="197">
        <f>IF(N190="základní",J190,0)</f>
        <v>0</v>
      </c>
      <c r="BF190" s="197">
        <f>IF(N190="snížená",J190,0)</f>
        <v>0</v>
      </c>
      <c r="BG190" s="197">
        <f>IF(N190="zákl. přenesená",J190,0)</f>
        <v>0</v>
      </c>
      <c r="BH190" s="197">
        <f>IF(N190="sníž. přenesená",J190,0)</f>
        <v>0</v>
      </c>
      <c r="BI190" s="197">
        <f>IF(N190="nulová",J190,0)</f>
        <v>0</v>
      </c>
      <c r="BJ190" s="17" t="s">
        <v>86</v>
      </c>
      <c r="BK190" s="197">
        <f>ROUND(I190*H190,2)</f>
        <v>0</v>
      </c>
      <c r="BL190" s="17" t="s">
        <v>187</v>
      </c>
      <c r="BM190" s="196" t="s">
        <v>1495</v>
      </c>
    </row>
    <row r="191" spans="1:65" s="2" customFormat="1" ht="24.2" customHeight="1">
      <c r="A191" s="34"/>
      <c r="B191" s="35"/>
      <c r="C191" s="185" t="s">
        <v>420</v>
      </c>
      <c r="D191" s="185" t="s">
        <v>183</v>
      </c>
      <c r="E191" s="186" t="s">
        <v>1496</v>
      </c>
      <c r="F191" s="187" t="s">
        <v>1497</v>
      </c>
      <c r="G191" s="188" t="s">
        <v>453</v>
      </c>
      <c r="H191" s="189">
        <v>39</v>
      </c>
      <c r="I191" s="190"/>
      <c r="J191" s="191">
        <f>ROUND(I191*H191,2)</f>
        <v>0</v>
      </c>
      <c r="K191" s="187" t="s">
        <v>186</v>
      </c>
      <c r="L191" s="39"/>
      <c r="M191" s="192" t="s">
        <v>1</v>
      </c>
      <c r="N191" s="193" t="s">
        <v>44</v>
      </c>
      <c r="O191" s="71"/>
      <c r="P191" s="194">
        <f>O191*H191</f>
        <v>0</v>
      </c>
      <c r="Q191" s="194">
        <v>3.8000000000000002E-4</v>
      </c>
      <c r="R191" s="194">
        <f>Q191*H191</f>
        <v>1.4820000000000002E-2</v>
      </c>
      <c r="S191" s="194">
        <v>0</v>
      </c>
      <c r="T191" s="195">
        <f>S191*H191</f>
        <v>0</v>
      </c>
      <c r="U191" s="34"/>
      <c r="V191" s="34"/>
      <c r="W191" s="34"/>
      <c r="X191" s="34"/>
      <c r="Y191" s="34"/>
      <c r="Z191" s="34"/>
      <c r="AA191" s="34"/>
      <c r="AB191" s="34"/>
      <c r="AC191" s="34"/>
      <c r="AD191" s="34"/>
      <c r="AE191" s="34"/>
      <c r="AR191" s="196" t="s">
        <v>187</v>
      </c>
      <c r="AT191" s="196" t="s">
        <v>183</v>
      </c>
      <c r="AU191" s="196" t="s">
        <v>86</v>
      </c>
      <c r="AY191" s="17" t="s">
        <v>182</v>
      </c>
      <c r="BE191" s="197">
        <f>IF(N191="základní",J191,0)</f>
        <v>0</v>
      </c>
      <c r="BF191" s="197">
        <f>IF(N191="snížená",J191,0)</f>
        <v>0</v>
      </c>
      <c r="BG191" s="197">
        <f>IF(N191="zákl. přenesená",J191,0)</f>
        <v>0</v>
      </c>
      <c r="BH191" s="197">
        <f>IF(N191="sníž. přenesená",J191,0)</f>
        <v>0</v>
      </c>
      <c r="BI191" s="197">
        <f>IF(N191="nulová",J191,0)</f>
        <v>0</v>
      </c>
      <c r="BJ191" s="17" t="s">
        <v>86</v>
      </c>
      <c r="BK191" s="197">
        <f>ROUND(I191*H191,2)</f>
        <v>0</v>
      </c>
      <c r="BL191" s="17" t="s">
        <v>187</v>
      </c>
      <c r="BM191" s="196" t="s">
        <v>1498</v>
      </c>
    </row>
    <row r="192" spans="1:65" s="2" customFormat="1" ht="39">
      <c r="A192" s="34"/>
      <c r="B192" s="35"/>
      <c r="C192" s="36"/>
      <c r="D192" s="198" t="s">
        <v>189</v>
      </c>
      <c r="E192" s="36"/>
      <c r="F192" s="199" t="s">
        <v>1499</v>
      </c>
      <c r="G192" s="36"/>
      <c r="H192" s="36"/>
      <c r="I192" s="200"/>
      <c r="J192" s="36"/>
      <c r="K192" s="36"/>
      <c r="L192" s="39"/>
      <c r="M192" s="201"/>
      <c r="N192" s="202"/>
      <c r="O192" s="71"/>
      <c r="P192" s="71"/>
      <c r="Q192" s="71"/>
      <c r="R192" s="71"/>
      <c r="S192" s="71"/>
      <c r="T192" s="72"/>
      <c r="U192" s="34"/>
      <c r="V192" s="34"/>
      <c r="W192" s="34"/>
      <c r="X192" s="34"/>
      <c r="Y192" s="34"/>
      <c r="Z192" s="34"/>
      <c r="AA192" s="34"/>
      <c r="AB192" s="34"/>
      <c r="AC192" s="34"/>
      <c r="AD192" s="34"/>
      <c r="AE192" s="34"/>
      <c r="AT192" s="17" t="s">
        <v>189</v>
      </c>
      <c r="AU192" s="17" t="s">
        <v>86</v>
      </c>
    </row>
    <row r="193" spans="1:65" s="2" customFormat="1" ht="24.2" customHeight="1">
      <c r="A193" s="34"/>
      <c r="B193" s="35"/>
      <c r="C193" s="185" t="s">
        <v>440</v>
      </c>
      <c r="D193" s="185" t="s">
        <v>183</v>
      </c>
      <c r="E193" s="186" t="s">
        <v>1500</v>
      </c>
      <c r="F193" s="187" t="s">
        <v>1501</v>
      </c>
      <c r="G193" s="188" t="s">
        <v>453</v>
      </c>
      <c r="H193" s="189">
        <v>39</v>
      </c>
      <c r="I193" s="190"/>
      <c r="J193" s="191">
        <f>ROUND(I193*H193,2)</f>
        <v>0</v>
      </c>
      <c r="K193" s="187" t="s">
        <v>186</v>
      </c>
      <c r="L193" s="39"/>
      <c r="M193" s="192" t="s">
        <v>1</v>
      </c>
      <c r="N193" s="193" t="s">
        <v>44</v>
      </c>
      <c r="O193" s="71"/>
      <c r="P193" s="194">
        <f>O193*H193</f>
        <v>0</v>
      </c>
      <c r="Q193" s="194">
        <v>2.0000000000000002E-5</v>
      </c>
      <c r="R193" s="194">
        <f>Q193*H193</f>
        <v>7.8000000000000009E-4</v>
      </c>
      <c r="S193" s="194">
        <v>0</v>
      </c>
      <c r="T193" s="195">
        <f>S193*H193</f>
        <v>0</v>
      </c>
      <c r="U193" s="34"/>
      <c r="V193" s="34"/>
      <c r="W193" s="34"/>
      <c r="X193" s="34"/>
      <c r="Y193" s="34"/>
      <c r="Z193" s="34"/>
      <c r="AA193" s="34"/>
      <c r="AB193" s="34"/>
      <c r="AC193" s="34"/>
      <c r="AD193" s="34"/>
      <c r="AE193" s="34"/>
      <c r="AR193" s="196" t="s">
        <v>187</v>
      </c>
      <c r="AT193" s="196" t="s">
        <v>183</v>
      </c>
      <c r="AU193" s="196" t="s">
        <v>86</v>
      </c>
      <c r="AY193" s="17" t="s">
        <v>182</v>
      </c>
      <c r="BE193" s="197">
        <f>IF(N193="základní",J193,0)</f>
        <v>0</v>
      </c>
      <c r="BF193" s="197">
        <f>IF(N193="snížená",J193,0)</f>
        <v>0</v>
      </c>
      <c r="BG193" s="197">
        <f>IF(N193="zákl. přenesená",J193,0)</f>
        <v>0</v>
      </c>
      <c r="BH193" s="197">
        <f>IF(N193="sníž. přenesená",J193,0)</f>
        <v>0</v>
      </c>
      <c r="BI193" s="197">
        <f>IF(N193="nulová",J193,0)</f>
        <v>0</v>
      </c>
      <c r="BJ193" s="17" t="s">
        <v>86</v>
      </c>
      <c r="BK193" s="197">
        <f>ROUND(I193*H193,2)</f>
        <v>0</v>
      </c>
      <c r="BL193" s="17" t="s">
        <v>187</v>
      </c>
      <c r="BM193" s="196" t="s">
        <v>1502</v>
      </c>
    </row>
    <row r="194" spans="1:65" s="2" customFormat="1" ht="253.5">
      <c r="A194" s="34"/>
      <c r="B194" s="35"/>
      <c r="C194" s="36"/>
      <c r="D194" s="198" t="s">
        <v>189</v>
      </c>
      <c r="E194" s="36"/>
      <c r="F194" s="199" t="s">
        <v>1367</v>
      </c>
      <c r="G194" s="36"/>
      <c r="H194" s="36"/>
      <c r="I194" s="200"/>
      <c r="J194" s="36"/>
      <c r="K194" s="36"/>
      <c r="L194" s="39"/>
      <c r="M194" s="201"/>
      <c r="N194" s="202"/>
      <c r="O194" s="71"/>
      <c r="P194" s="71"/>
      <c r="Q194" s="71"/>
      <c r="R194" s="71"/>
      <c r="S194" s="71"/>
      <c r="T194" s="72"/>
      <c r="U194" s="34"/>
      <c r="V194" s="34"/>
      <c r="W194" s="34"/>
      <c r="X194" s="34"/>
      <c r="Y194" s="34"/>
      <c r="Z194" s="34"/>
      <c r="AA194" s="34"/>
      <c r="AB194" s="34"/>
      <c r="AC194" s="34"/>
      <c r="AD194" s="34"/>
      <c r="AE194" s="34"/>
      <c r="AT194" s="17" t="s">
        <v>189</v>
      </c>
      <c r="AU194" s="17" t="s">
        <v>86</v>
      </c>
    </row>
    <row r="195" spans="1:65" s="2" customFormat="1" ht="24.2" customHeight="1">
      <c r="A195" s="34"/>
      <c r="B195" s="35"/>
      <c r="C195" s="246" t="s">
        <v>450</v>
      </c>
      <c r="D195" s="246" t="s">
        <v>396</v>
      </c>
      <c r="E195" s="247" t="s">
        <v>1503</v>
      </c>
      <c r="F195" s="248" t="s">
        <v>1504</v>
      </c>
      <c r="G195" s="249" t="s">
        <v>550</v>
      </c>
      <c r="H195" s="250">
        <v>39</v>
      </c>
      <c r="I195" s="251"/>
      <c r="J195" s="252">
        <f>ROUND(I195*H195,2)</f>
        <v>0</v>
      </c>
      <c r="K195" s="248" t="s">
        <v>1</v>
      </c>
      <c r="L195" s="253"/>
      <c r="M195" s="254" t="s">
        <v>1</v>
      </c>
      <c r="N195" s="255" t="s">
        <v>44</v>
      </c>
      <c r="O195" s="71"/>
      <c r="P195" s="194">
        <f>O195*H195</f>
        <v>0</v>
      </c>
      <c r="Q195" s="194">
        <v>0</v>
      </c>
      <c r="R195" s="194">
        <f>Q195*H195</f>
        <v>0</v>
      </c>
      <c r="S195" s="194">
        <v>0</v>
      </c>
      <c r="T195" s="195">
        <f>S195*H195</f>
        <v>0</v>
      </c>
      <c r="U195" s="34"/>
      <c r="V195" s="34"/>
      <c r="W195" s="34"/>
      <c r="X195" s="34"/>
      <c r="Y195" s="34"/>
      <c r="Z195" s="34"/>
      <c r="AA195" s="34"/>
      <c r="AB195" s="34"/>
      <c r="AC195" s="34"/>
      <c r="AD195" s="34"/>
      <c r="AE195" s="34"/>
      <c r="AR195" s="196" t="s">
        <v>356</v>
      </c>
      <c r="AT195" s="196" t="s">
        <v>396</v>
      </c>
      <c r="AU195" s="196" t="s">
        <v>86</v>
      </c>
      <c r="AY195" s="17" t="s">
        <v>182</v>
      </c>
      <c r="BE195" s="197">
        <f>IF(N195="základní",J195,0)</f>
        <v>0</v>
      </c>
      <c r="BF195" s="197">
        <f>IF(N195="snížená",J195,0)</f>
        <v>0</v>
      </c>
      <c r="BG195" s="197">
        <f>IF(N195="zákl. přenesená",J195,0)</f>
        <v>0</v>
      </c>
      <c r="BH195" s="197">
        <f>IF(N195="sníž. přenesená",J195,0)</f>
        <v>0</v>
      </c>
      <c r="BI195" s="197">
        <f>IF(N195="nulová",J195,0)</f>
        <v>0</v>
      </c>
      <c r="BJ195" s="17" t="s">
        <v>86</v>
      </c>
      <c r="BK195" s="197">
        <f>ROUND(I195*H195,2)</f>
        <v>0</v>
      </c>
      <c r="BL195" s="17" t="s">
        <v>187</v>
      </c>
      <c r="BM195" s="196" t="s">
        <v>1505</v>
      </c>
    </row>
    <row r="196" spans="1:65" s="2" customFormat="1" ht="37.9" customHeight="1">
      <c r="A196" s="34"/>
      <c r="B196" s="35"/>
      <c r="C196" s="185" t="s">
        <v>457</v>
      </c>
      <c r="D196" s="185" t="s">
        <v>183</v>
      </c>
      <c r="E196" s="186" t="s">
        <v>1506</v>
      </c>
      <c r="F196" s="187" t="s">
        <v>1507</v>
      </c>
      <c r="G196" s="188" t="s">
        <v>453</v>
      </c>
      <c r="H196" s="189">
        <v>39</v>
      </c>
      <c r="I196" s="190"/>
      <c r="J196" s="191">
        <f>ROUND(I196*H196,2)</f>
        <v>0</v>
      </c>
      <c r="K196" s="187" t="s">
        <v>186</v>
      </c>
      <c r="L196" s="39"/>
      <c r="M196" s="192" t="s">
        <v>1</v>
      </c>
      <c r="N196" s="193" t="s">
        <v>44</v>
      </c>
      <c r="O196" s="71"/>
      <c r="P196" s="194">
        <f>O196*H196</f>
        <v>0</v>
      </c>
      <c r="Q196" s="194">
        <v>0</v>
      </c>
      <c r="R196" s="194">
        <f>Q196*H196</f>
        <v>0</v>
      </c>
      <c r="S196" s="194">
        <v>0</v>
      </c>
      <c r="T196" s="195">
        <f>S196*H196</f>
        <v>0</v>
      </c>
      <c r="U196" s="34"/>
      <c r="V196" s="34"/>
      <c r="W196" s="34"/>
      <c r="X196" s="34"/>
      <c r="Y196" s="34"/>
      <c r="Z196" s="34"/>
      <c r="AA196" s="34"/>
      <c r="AB196" s="34"/>
      <c r="AC196" s="34"/>
      <c r="AD196" s="34"/>
      <c r="AE196" s="34"/>
      <c r="AR196" s="196" t="s">
        <v>187</v>
      </c>
      <c r="AT196" s="196" t="s">
        <v>183</v>
      </c>
      <c r="AU196" s="196" t="s">
        <v>86</v>
      </c>
      <c r="AY196" s="17" t="s">
        <v>182</v>
      </c>
      <c r="BE196" s="197">
        <f>IF(N196="základní",J196,0)</f>
        <v>0</v>
      </c>
      <c r="BF196" s="197">
        <f>IF(N196="snížená",J196,0)</f>
        <v>0</v>
      </c>
      <c r="BG196" s="197">
        <f>IF(N196="zákl. přenesená",J196,0)</f>
        <v>0</v>
      </c>
      <c r="BH196" s="197">
        <f>IF(N196="sníž. přenesená",J196,0)</f>
        <v>0</v>
      </c>
      <c r="BI196" s="197">
        <f>IF(N196="nulová",J196,0)</f>
        <v>0</v>
      </c>
      <c r="BJ196" s="17" t="s">
        <v>86</v>
      </c>
      <c r="BK196" s="197">
        <f>ROUND(I196*H196,2)</f>
        <v>0</v>
      </c>
      <c r="BL196" s="17" t="s">
        <v>187</v>
      </c>
      <c r="BM196" s="196" t="s">
        <v>1508</v>
      </c>
    </row>
    <row r="197" spans="1:65" s="2" customFormat="1" ht="253.5">
      <c r="A197" s="34"/>
      <c r="B197" s="35"/>
      <c r="C197" s="36"/>
      <c r="D197" s="198" t="s">
        <v>189</v>
      </c>
      <c r="E197" s="36"/>
      <c r="F197" s="199" t="s">
        <v>1367</v>
      </c>
      <c r="G197" s="36"/>
      <c r="H197" s="36"/>
      <c r="I197" s="200"/>
      <c r="J197" s="36"/>
      <c r="K197" s="36"/>
      <c r="L197" s="39"/>
      <c r="M197" s="201"/>
      <c r="N197" s="202"/>
      <c r="O197" s="71"/>
      <c r="P197" s="71"/>
      <c r="Q197" s="71"/>
      <c r="R197" s="71"/>
      <c r="S197" s="71"/>
      <c r="T197" s="72"/>
      <c r="U197" s="34"/>
      <c r="V197" s="34"/>
      <c r="W197" s="34"/>
      <c r="X197" s="34"/>
      <c r="Y197" s="34"/>
      <c r="Z197" s="34"/>
      <c r="AA197" s="34"/>
      <c r="AB197" s="34"/>
      <c r="AC197" s="34"/>
      <c r="AD197" s="34"/>
      <c r="AE197" s="34"/>
      <c r="AT197" s="17" t="s">
        <v>189</v>
      </c>
      <c r="AU197" s="17" t="s">
        <v>86</v>
      </c>
    </row>
    <row r="198" spans="1:65" s="2" customFormat="1" ht="24.2" customHeight="1">
      <c r="A198" s="34"/>
      <c r="B198" s="35"/>
      <c r="C198" s="246" t="s">
        <v>461</v>
      </c>
      <c r="D198" s="246" t="s">
        <v>396</v>
      </c>
      <c r="E198" s="247" t="s">
        <v>1509</v>
      </c>
      <c r="F198" s="248" t="s">
        <v>1510</v>
      </c>
      <c r="G198" s="249" t="s">
        <v>453</v>
      </c>
      <c r="H198" s="250">
        <v>39</v>
      </c>
      <c r="I198" s="251"/>
      <c r="J198" s="252">
        <f>ROUND(I198*H198,2)</f>
        <v>0</v>
      </c>
      <c r="K198" s="248" t="s">
        <v>186</v>
      </c>
      <c r="L198" s="253"/>
      <c r="M198" s="254" t="s">
        <v>1</v>
      </c>
      <c r="N198" s="255" t="s">
        <v>44</v>
      </c>
      <c r="O198" s="71"/>
      <c r="P198" s="194">
        <f>O198*H198</f>
        <v>0</v>
      </c>
      <c r="Q198" s="194">
        <v>1.9E-3</v>
      </c>
      <c r="R198" s="194">
        <f>Q198*H198</f>
        <v>7.4099999999999999E-2</v>
      </c>
      <c r="S198" s="194">
        <v>0</v>
      </c>
      <c r="T198" s="195">
        <f>S198*H198</f>
        <v>0</v>
      </c>
      <c r="U198" s="34"/>
      <c r="V198" s="34"/>
      <c r="W198" s="34"/>
      <c r="X198" s="34"/>
      <c r="Y198" s="34"/>
      <c r="Z198" s="34"/>
      <c r="AA198" s="34"/>
      <c r="AB198" s="34"/>
      <c r="AC198" s="34"/>
      <c r="AD198" s="34"/>
      <c r="AE198" s="34"/>
      <c r="AR198" s="196" t="s">
        <v>356</v>
      </c>
      <c r="AT198" s="196" t="s">
        <v>396</v>
      </c>
      <c r="AU198" s="196" t="s">
        <v>86</v>
      </c>
      <c r="AY198" s="17" t="s">
        <v>182</v>
      </c>
      <c r="BE198" s="197">
        <f>IF(N198="základní",J198,0)</f>
        <v>0</v>
      </c>
      <c r="BF198" s="197">
        <f>IF(N198="snížená",J198,0)</f>
        <v>0</v>
      </c>
      <c r="BG198" s="197">
        <f>IF(N198="zákl. přenesená",J198,0)</f>
        <v>0</v>
      </c>
      <c r="BH198" s="197">
        <f>IF(N198="sníž. přenesená",J198,0)</f>
        <v>0</v>
      </c>
      <c r="BI198" s="197">
        <f>IF(N198="nulová",J198,0)</f>
        <v>0</v>
      </c>
      <c r="BJ198" s="17" t="s">
        <v>86</v>
      </c>
      <c r="BK198" s="197">
        <f>ROUND(I198*H198,2)</f>
        <v>0</v>
      </c>
      <c r="BL198" s="17" t="s">
        <v>187</v>
      </c>
      <c r="BM198" s="196" t="s">
        <v>1511</v>
      </c>
    </row>
    <row r="199" spans="1:65" s="2" customFormat="1" ht="24.2" customHeight="1">
      <c r="A199" s="34"/>
      <c r="B199" s="35"/>
      <c r="C199" s="246" t="s">
        <v>7</v>
      </c>
      <c r="D199" s="246" t="s">
        <v>396</v>
      </c>
      <c r="E199" s="247" t="s">
        <v>1389</v>
      </c>
      <c r="F199" s="248" t="s">
        <v>1390</v>
      </c>
      <c r="G199" s="249" t="s">
        <v>453</v>
      </c>
      <c r="H199" s="250">
        <v>39</v>
      </c>
      <c r="I199" s="251"/>
      <c r="J199" s="252">
        <f>ROUND(I199*H199,2)</f>
        <v>0</v>
      </c>
      <c r="K199" s="248" t="s">
        <v>186</v>
      </c>
      <c r="L199" s="253"/>
      <c r="M199" s="254" t="s">
        <v>1</v>
      </c>
      <c r="N199" s="255" t="s">
        <v>44</v>
      </c>
      <c r="O199" s="71"/>
      <c r="P199" s="194">
        <f>O199*H199</f>
        <v>0</v>
      </c>
      <c r="Q199" s="194">
        <v>4.0000000000000001E-3</v>
      </c>
      <c r="R199" s="194">
        <f>Q199*H199</f>
        <v>0.156</v>
      </c>
      <c r="S199" s="194">
        <v>0</v>
      </c>
      <c r="T199" s="195">
        <f>S199*H199</f>
        <v>0</v>
      </c>
      <c r="U199" s="34"/>
      <c r="V199" s="34"/>
      <c r="W199" s="34"/>
      <c r="X199" s="34"/>
      <c r="Y199" s="34"/>
      <c r="Z199" s="34"/>
      <c r="AA199" s="34"/>
      <c r="AB199" s="34"/>
      <c r="AC199" s="34"/>
      <c r="AD199" s="34"/>
      <c r="AE199" s="34"/>
      <c r="AR199" s="196" t="s">
        <v>356</v>
      </c>
      <c r="AT199" s="196" t="s">
        <v>396</v>
      </c>
      <c r="AU199" s="196" t="s">
        <v>86</v>
      </c>
      <c r="AY199" s="17" t="s">
        <v>182</v>
      </c>
      <c r="BE199" s="197">
        <f>IF(N199="základní",J199,0)</f>
        <v>0</v>
      </c>
      <c r="BF199" s="197">
        <f>IF(N199="snížená",J199,0)</f>
        <v>0</v>
      </c>
      <c r="BG199" s="197">
        <f>IF(N199="zákl. přenesená",J199,0)</f>
        <v>0</v>
      </c>
      <c r="BH199" s="197">
        <f>IF(N199="sníž. přenesená",J199,0)</f>
        <v>0</v>
      </c>
      <c r="BI199" s="197">
        <f>IF(N199="nulová",J199,0)</f>
        <v>0</v>
      </c>
      <c r="BJ199" s="17" t="s">
        <v>86</v>
      </c>
      <c r="BK199" s="197">
        <f>ROUND(I199*H199,2)</f>
        <v>0</v>
      </c>
      <c r="BL199" s="17" t="s">
        <v>187</v>
      </c>
      <c r="BM199" s="196" t="s">
        <v>1512</v>
      </c>
    </row>
    <row r="200" spans="1:65" s="2" customFormat="1" ht="24.2" customHeight="1">
      <c r="A200" s="34"/>
      <c r="B200" s="35"/>
      <c r="C200" s="185" t="s">
        <v>468</v>
      </c>
      <c r="D200" s="185" t="s">
        <v>183</v>
      </c>
      <c r="E200" s="186" t="s">
        <v>1513</v>
      </c>
      <c r="F200" s="187" t="s">
        <v>1514</v>
      </c>
      <c r="G200" s="188" t="s">
        <v>423</v>
      </c>
      <c r="H200" s="189">
        <v>148</v>
      </c>
      <c r="I200" s="190"/>
      <c r="J200" s="191">
        <f>ROUND(I200*H200,2)</f>
        <v>0</v>
      </c>
      <c r="K200" s="187" t="s">
        <v>186</v>
      </c>
      <c r="L200" s="39"/>
      <c r="M200" s="192" t="s">
        <v>1</v>
      </c>
      <c r="N200" s="193" t="s">
        <v>44</v>
      </c>
      <c r="O200" s="71"/>
      <c r="P200" s="194">
        <f>O200*H200</f>
        <v>0</v>
      </c>
      <c r="Q200" s="194">
        <v>0</v>
      </c>
      <c r="R200" s="194">
        <f>Q200*H200</f>
        <v>0</v>
      </c>
      <c r="S200" s="194">
        <v>0</v>
      </c>
      <c r="T200" s="195">
        <f>S200*H200</f>
        <v>0</v>
      </c>
      <c r="U200" s="34"/>
      <c r="V200" s="34"/>
      <c r="W200" s="34"/>
      <c r="X200" s="34"/>
      <c r="Y200" s="34"/>
      <c r="Z200" s="34"/>
      <c r="AA200" s="34"/>
      <c r="AB200" s="34"/>
      <c r="AC200" s="34"/>
      <c r="AD200" s="34"/>
      <c r="AE200" s="34"/>
      <c r="AR200" s="196" t="s">
        <v>187</v>
      </c>
      <c r="AT200" s="196" t="s">
        <v>183</v>
      </c>
      <c r="AU200" s="196" t="s">
        <v>86</v>
      </c>
      <c r="AY200" s="17" t="s">
        <v>182</v>
      </c>
      <c r="BE200" s="197">
        <f>IF(N200="základní",J200,0)</f>
        <v>0</v>
      </c>
      <c r="BF200" s="197">
        <f>IF(N200="snížená",J200,0)</f>
        <v>0</v>
      </c>
      <c r="BG200" s="197">
        <f>IF(N200="zákl. přenesená",J200,0)</f>
        <v>0</v>
      </c>
      <c r="BH200" s="197">
        <f>IF(N200="sníž. přenesená",J200,0)</f>
        <v>0</v>
      </c>
      <c r="BI200" s="197">
        <f>IF(N200="nulová",J200,0)</f>
        <v>0</v>
      </c>
      <c r="BJ200" s="17" t="s">
        <v>86</v>
      </c>
      <c r="BK200" s="197">
        <f>ROUND(I200*H200,2)</f>
        <v>0</v>
      </c>
      <c r="BL200" s="17" t="s">
        <v>187</v>
      </c>
      <c r="BM200" s="196" t="s">
        <v>1515</v>
      </c>
    </row>
    <row r="201" spans="1:65" s="2" customFormat="1" ht="29.25">
      <c r="A201" s="34"/>
      <c r="B201" s="35"/>
      <c r="C201" s="36"/>
      <c r="D201" s="198" t="s">
        <v>189</v>
      </c>
      <c r="E201" s="36"/>
      <c r="F201" s="199" t="s">
        <v>1403</v>
      </c>
      <c r="G201" s="36"/>
      <c r="H201" s="36"/>
      <c r="I201" s="200"/>
      <c r="J201" s="36"/>
      <c r="K201" s="36"/>
      <c r="L201" s="39"/>
      <c r="M201" s="201"/>
      <c r="N201" s="202"/>
      <c r="O201" s="71"/>
      <c r="P201" s="71"/>
      <c r="Q201" s="71"/>
      <c r="R201" s="71"/>
      <c r="S201" s="71"/>
      <c r="T201" s="72"/>
      <c r="U201" s="34"/>
      <c r="V201" s="34"/>
      <c r="W201" s="34"/>
      <c r="X201" s="34"/>
      <c r="Y201" s="34"/>
      <c r="Z201" s="34"/>
      <c r="AA201" s="34"/>
      <c r="AB201" s="34"/>
      <c r="AC201" s="34"/>
      <c r="AD201" s="34"/>
      <c r="AE201" s="34"/>
      <c r="AT201" s="17" t="s">
        <v>189</v>
      </c>
      <c r="AU201" s="17" t="s">
        <v>86</v>
      </c>
    </row>
    <row r="202" spans="1:65" s="2" customFormat="1" ht="14.45" customHeight="1">
      <c r="A202" s="34"/>
      <c r="B202" s="35"/>
      <c r="C202" s="185" t="s">
        <v>473</v>
      </c>
      <c r="D202" s="185" t="s">
        <v>183</v>
      </c>
      <c r="E202" s="186" t="s">
        <v>1516</v>
      </c>
      <c r="F202" s="187" t="s">
        <v>1517</v>
      </c>
      <c r="G202" s="188" t="s">
        <v>423</v>
      </c>
      <c r="H202" s="189">
        <v>148</v>
      </c>
      <c r="I202" s="190"/>
      <c r="J202" s="191">
        <f>ROUND(I202*H202,2)</f>
        <v>0</v>
      </c>
      <c r="K202" s="187" t="s">
        <v>186</v>
      </c>
      <c r="L202" s="39"/>
      <c r="M202" s="192" t="s">
        <v>1</v>
      </c>
      <c r="N202" s="193" t="s">
        <v>44</v>
      </c>
      <c r="O202" s="71"/>
      <c r="P202" s="194">
        <f>O202*H202</f>
        <v>0</v>
      </c>
      <c r="Q202" s="194">
        <v>0</v>
      </c>
      <c r="R202" s="194">
        <f>Q202*H202</f>
        <v>0</v>
      </c>
      <c r="S202" s="194">
        <v>0</v>
      </c>
      <c r="T202" s="195">
        <f>S202*H202</f>
        <v>0</v>
      </c>
      <c r="U202" s="34"/>
      <c r="V202" s="34"/>
      <c r="W202" s="34"/>
      <c r="X202" s="34"/>
      <c r="Y202" s="34"/>
      <c r="Z202" s="34"/>
      <c r="AA202" s="34"/>
      <c r="AB202" s="34"/>
      <c r="AC202" s="34"/>
      <c r="AD202" s="34"/>
      <c r="AE202" s="34"/>
      <c r="AR202" s="196" t="s">
        <v>187</v>
      </c>
      <c r="AT202" s="196" t="s">
        <v>183</v>
      </c>
      <c r="AU202" s="196" t="s">
        <v>86</v>
      </c>
      <c r="AY202" s="17" t="s">
        <v>182</v>
      </c>
      <c r="BE202" s="197">
        <f>IF(N202="základní",J202,0)</f>
        <v>0</v>
      </c>
      <c r="BF202" s="197">
        <f>IF(N202="snížená",J202,0)</f>
        <v>0</v>
      </c>
      <c r="BG202" s="197">
        <f>IF(N202="zákl. přenesená",J202,0)</f>
        <v>0</v>
      </c>
      <c r="BH202" s="197">
        <f>IF(N202="sníž. přenesená",J202,0)</f>
        <v>0</v>
      </c>
      <c r="BI202" s="197">
        <f>IF(N202="nulová",J202,0)</f>
        <v>0</v>
      </c>
      <c r="BJ202" s="17" t="s">
        <v>86</v>
      </c>
      <c r="BK202" s="197">
        <f>ROUND(I202*H202,2)</f>
        <v>0</v>
      </c>
      <c r="BL202" s="17" t="s">
        <v>187</v>
      </c>
      <c r="BM202" s="196" t="s">
        <v>1518</v>
      </c>
    </row>
    <row r="203" spans="1:65" s="2" customFormat="1" ht="97.5">
      <c r="A203" s="34"/>
      <c r="B203" s="35"/>
      <c r="C203" s="36"/>
      <c r="D203" s="198" t="s">
        <v>189</v>
      </c>
      <c r="E203" s="36"/>
      <c r="F203" s="199" t="s">
        <v>1399</v>
      </c>
      <c r="G203" s="36"/>
      <c r="H203" s="36"/>
      <c r="I203" s="200"/>
      <c r="J203" s="36"/>
      <c r="K203" s="36"/>
      <c r="L203" s="39"/>
      <c r="M203" s="201"/>
      <c r="N203" s="202"/>
      <c r="O203" s="71"/>
      <c r="P203" s="71"/>
      <c r="Q203" s="71"/>
      <c r="R203" s="71"/>
      <c r="S203" s="71"/>
      <c r="T203" s="72"/>
      <c r="U203" s="34"/>
      <c r="V203" s="34"/>
      <c r="W203" s="34"/>
      <c r="X203" s="34"/>
      <c r="Y203" s="34"/>
      <c r="Z203" s="34"/>
      <c r="AA203" s="34"/>
      <c r="AB203" s="34"/>
      <c r="AC203" s="34"/>
      <c r="AD203" s="34"/>
      <c r="AE203" s="34"/>
      <c r="AT203" s="17" t="s">
        <v>189</v>
      </c>
      <c r="AU203" s="17" t="s">
        <v>86</v>
      </c>
    </row>
    <row r="204" spans="1:65" s="2" customFormat="1" ht="37.9" customHeight="1">
      <c r="A204" s="34"/>
      <c r="B204" s="35"/>
      <c r="C204" s="185" t="s">
        <v>483</v>
      </c>
      <c r="D204" s="185" t="s">
        <v>183</v>
      </c>
      <c r="E204" s="186" t="s">
        <v>1519</v>
      </c>
      <c r="F204" s="187" t="s">
        <v>1520</v>
      </c>
      <c r="G204" s="188" t="s">
        <v>453</v>
      </c>
      <c r="H204" s="189">
        <v>39</v>
      </c>
      <c r="I204" s="190"/>
      <c r="J204" s="191">
        <f>ROUND(I204*H204,2)</f>
        <v>0</v>
      </c>
      <c r="K204" s="187" t="s">
        <v>186</v>
      </c>
      <c r="L204" s="39"/>
      <c r="M204" s="192" t="s">
        <v>1</v>
      </c>
      <c r="N204" s="193" t="s">
        <v>44</v>
      </c>
      <c r="O204" s="71"/>
      <c r="P204" s="194">
        <f>O204*H204</f>
        <v>0</v>
      </c>
      <c r="Q204" s="194">
        <v>0.32169999999999999</v>
      </c>
      <c r="R204" s="194">
        <f>Q204*H204</f>
        <v>12.546299999999999</v>
      </c>
      <c r="S204" s="194">
        <v>0</v>
      </c>
      <c r="T204" s="195">
        <f>S204*H204</f>
        <v>0</v>
      </c>
      <c r="U204" s="34"/>
      <c r="V204" s="34"/>
      <c r="W204" s="34"/>
      <c r="X204" s="34"/>
      <c r="Y204" s="34"/>
      <c r="Z204" s="34"/>
      <c r="AA204" s="34"/>
      <c r="AB204" s="34"/>
      <c r="AC204" s="34"/>
      <c r="AD204" s="34"/>
      <c r="AE204" s="34"/>
      <c r="AR204" s="196" t="s">
        <v>187</v>
      </c>
      <c r="AT204" s="196" t="s">
        <v>183</v>
      </c>
      <c r="AU204" s="196" t="s">
        <v>86</v>
      </c>
      <c r="AY204" s="17" t="s">
        <v>182</v>
      </c>
      <c r="BE204" s="197">
        <f>IF(N204="základní",J204,0)</f>
        <v>0</v>
      </c>
      <c r="BF204" s="197">
        <f>IF(N204="snížená",J204,0)</f>
        <v>0</v>
      </c>
      <c r="BG204" s="197">
        <f>IF(N204="zákl. přenesená",J204,0)</f>
        <v>0</v>
      </c>
      <c r="BH204" s="197">
        <f>IF(N204="sníž. přenesená",J204,0)</f>
        <v>0</v>
      </c>
      <c r="BI204" s="197">
        <f>IF(N204="nulová",J204,0)</f>
        <v>0</v>
      </c>
      <c r="BJ204" s="17" t="s">
        <v>86</v>
      </c>
      <c r="BK204" s="197">
        <f>ROUND(I204*H204,2)</f>
        <v>0</v>
      </c>
      <c r="BL204" s="17" t="s">
        <v>187</v>
      </c>
      <c r="BM204" s="196" t="s">
        <v>1521</v>
      </c>
    </row>
    <row r="205" spans="1:65" s="2" customFormat="1" ht="97.5">
      <c r="A205" s="34"/>
      <c r="B205" s="35"/>
      <c r="C205" s="36"/>
      <c r="D205" s="198" t="s">
        <v>189</v>
      </c>
      <c r="E205" s="36"/>
      <c r="F205" s="199" t="s">
        <v>1522</v>
      </c>
      <c r="G205" s="36"/>
      <c r="H205" s="36"/>
      <c r="I205" s="200"/>
      <c r="J205" s="36"/>
      <c r="K205" s="36"/>
      <c r="L205" s="39"/>
      <c r="M205" s="201"/>
      <c r="N205" s="202"/>
      <c r="O205" s="71"/>
      <c r="P205" s="71"/>
      <c r="Q205" s="71"/>
      <c r="R205" s="71"/>
      <c r="S205" s="71"/>
      <c r="T205" s="72"/>
      <c r="U205" s="34"/>
      <c r="V205" s="34"/>
      <c r="W205" s="34"/>
      <c r="X205" s="34"/>
      <c r="Y205" s="34"/>
      <c r="Z205" s="34"/>
      <c r="AA205" s="34"/>
      <c r="AB205" s="34"/>
      <c r="AC205" s="34"/>
      <c r="AD205" s="34"/>
      <c r="AE205" s="34"/>
      <c r="AT205" s="17" t="s">
        <v>189</v>
      </c>
      <c r="AU205" s="17" t="s">
        <v>86</v>
      </c>
    </row>
    <row r="206" spans="1:65" s="2" customFormat="1" ht="24.2" customHeight="1">
      <c r="A206" s="34"/>
      <c r="B206" s="35"/>
      <c r="C206" s="246" t="s">
        <v>491</v>
      </c>
      <c r="D206" s="246" t="s">
        <v>396</v>
      </c>
      <c r="E206" s="247" t="s">
        <v>1523</v>
      </c>
      <c r="F206" s="248" t="s">
        <v>1524</v>
      </c>
      <c r="G206" s="249" t="s">
        <v>453</v>
      </c>
      <c r="H206" s="250">
        <v>39</v>
      </c>
      <c r="I206" s="251"/>
      <c r="J206" s="252">
        <f>ROUND(I206*H206,2)</f>
        <v>0</v>
      </c>
      <c r="K206" s="248" t="s">
        <v>186</v>
      </c>
      <c r="L206" s="253"/>
      <c r="M206" s="254" t="s">
        <v>1</v>
      </c>
      <c r="N206" s="255" t="s">
        <v>44</v>
      </c>
      <c r="O206" s="71"/>
      <c r="P206" s="194">
        <f>O206*H206</f>
        <v>0</v>
      </c>
      <c r="Q206" s="194">
        <v>0.105</v>
      </c>
      <c r="R206" s="194">
        <f>Q206*H206</f>
        <v>4.0949999999999998</v>
      </c>
      <c r="S206" s="194">
        <v>0</v>
      </c>
      <c r="T206" s="195">
        <f>S206*H206</f>
        <v>0</v>
      </c>
      <c r="U206" s="34"/>
      <c r="V206" s="34"/>
      <c r="W206" s="34"/>
      <c r="X206" s="34"/>
      <c r="Y206" s="34"/>
      <c r="Z206" s="34"/>
      <c r="AA206" s="34"/>
      <c r="AB206" s="34"/>
      <c r="AC206" s="34"/>
      <c r="AD206" s="34"/>
      <c r="AE206" s="34"/>
      <c r="AR206" s="196" t="s">
        <v>356</v>
      </c>
      <c r="AT206" s="196" t="s">
        <v>396</v>
      </c>
      <c r="AU206" s="196" t="s">
        <v>86</v>
      </c>
      <c r="AY206" s="17" t="s">
        <v>182</v>
      </c>
      <c r="BE206" s="197">
        <f>IF(N206="základní",J206,0)</f>
        <v>0</v>
      </c>
      <c r="BF206" s="197">
        <f>IF(N206="snížená",J206,0)</f>
        <v>0</v>
      </c>
      <c r="BG206" s="197">
        <f>IF(N206="zákl. přenesená",J206,0)</f>
        <v>0</v>
      </c>
      <c r="BH206" s="197">
        <f>IF(N206="sníž. přenesená",J206,0)</f>
        <v>0</v>
      </c>
      <c r="BI206" s="197">
        <f>IF(N206="nulová",J206,0)</f>
        <v>0</v>
      </c>
      <c r="BJ206" s="17" t="s">
        <v>86</v>
      </c>
      <c r="BK206" s="197">
        <f>ROUND(I206*H206,2)</f>
        <v>0</v>
      </c>
      <c r="BL206" s="17" t="s">
        <v>187</v>
      </c>
      <c r="BM206" s="196" t="s">
        <v>1525</v>
      </c>
    </row>
    <row r="207" spans="1:65" s="2" customFormat="1" ht="14.45" customHeight="1">
      <c r="A207" s="34"/>
      <c r="B207" s="35"/>
      <c r="C207" s="185" t="s">
        <v>496</v>
      </c>
      <c r="D207" s="185" t="s">
        <v>183</v>
      </c>
      <c r="E207" s="186" t="s">
        <v>1526</v>
      </c>
      <c r="F207" s="187" t="s">
        <v>1527</v>
      </c>
      <c r="G207" s="188" t="s">
        <v>453</v>
      </c>
      <c r="H207" s="189">
        <v>39</v>
      </c>
      <c r="I207" s="190"/>
      <c r="J207" s="191">
        <f>ROUND(I207*H207,2)</f>
        <v>0</v>
      </c>
      <c r="K207" s="187" t="s">
        <v>186</v>
      </c>
      <c r="L207" s="39"/>
      <c r="M207" s="192" t="s">
        <v>1</v>
      </c>
      <c r="N207" s="193" t="s">
        <v>44</v>
      </c>
      <c r="O207" s="71"/>
      <c r="P207" s="194">
        <f>O207*H207</f>
        <v>0</v>
      </c>
      <c r="Q207" s="194">
        <v>6.3829999999999998E-2</v>
      </c>
      <c r="R207" s="194">
        <f>Q207*H207</f>
        <v>2.4893700000000001</v>
      </c>
      <c r="S207" s="194">
        <v>0</v>
      </c>
      <c r="T207" s="195">
        <f>S207*H207</f>
        <v>0</v>
      </c>
      <c r="U207" s="34"/>
      <c r="V207" s="34"/>
      <c r="W207" s="34"/>
      <c r="X207" s="34"/>
      <c r="Y207" s="34"/>
      <c r="Z207" s="34"/>
      <c r="AA207" s="34"/>
      <c r="AB207" s="34"/>
      <c r="AC207" s="34"/>
      <c r="AD207" s="34"/>
      <c r="AE207" s="34"/>
      <c r="AR207" s="196" t="s">
        <v>187</v>
      </c>
      <c r="AT207" s="196" t="s">
        <v>183</v>
      </c>
      <c r="AU207" s="196" t="s">
        <v>86</v>
      </c>
      <c r="AY207" s="17" t="s">
        <v>182</v>
      </c>
      <c r="BE207" s="197">
        <f>IF(N207="základní",J207,0)</f>
        <v>0</v>
      </c>
      <c r="BF207" s="197">
        <f>IF(N207="snížená",J207,0)</f>
        <v>0</v>
      </c>
      <c r="BG207" s="197">
        <f>IF(N207="zákl. přenesená",J207,0)</f>
        <v>0</v>
      </c>
      <c r="BH207" s="197">
        <f>IF(N207="sníž. přenesená",J207,0)</f>
        <v>0</v>
      </c>
      <c r="BI207" s="197">
        <f>IF(N207="nulová",J207,0)</f>
        <v>0</v>
      </c>
      <c r="BJ207" s="17" t="s">
        <v>86</v>
      </c>
      <c r="BK207" s="197">
        <f>ROUND(I207*H207,2)</f>
        <v>0</v>
      </c>
      <c r="BL207" s="17" t="s">
        <v>187</v>
      </c>
      <c r="BM207" s="196" t="s">
        <v>1528</v>
      </c>
    </row>
    <row r="208" spans="1:65" s="2" customFormat="1" ht="39">
      <c r="A208" s="34"/>
      <c r="B208" s="35"/>
      <c r="C208" s="36"/>
      <c r="D208" s="198" t="s">
        <v>189</v>
      </c>
      <c r="E208" s="36"/>
      <c r="F208" s="199" t="s">
        <v>1415</v>
      </c>
      <c r="G208" s="36"/>
      <c r="H208" s="36"/>
      <c r="I208" s="200"/>
      <c r="J208" s="36"/>
      <c r="K208" s="36"/>
      <c r="L208" s="39"/>
      <c r="M208" s="201"/>
      <c r="N208" s="202"/>
      <c r="O208" s="71"/>
      <c r="P208" s="71"/>
      <c r="Q208" s="71"/>
      <c r="R208" s="71"/>
      <c r="S208" s="71"/>
      <c r="T208" s="72"/>
      <c r="U208" s="34"/>
      <c r="V208" s="34"/>
      <c r="W208" s="34"/>
      <c r="X208" s="34"/>
      <c r="Y208" s="34"/>
      <c r="Z208" s="34"/>
      <c r="AA208" s="34"/>
      <c r="AB208" s="34"/>
      <c r="AC208" s="34"/>
      <c r="AD208" s="34"/>
      <c r="AE208" s="34"/>
      <c r="AT208" s="17" t="s">
        <v>189</v>
      </c>
      <c r="AU208" s="17" t="s">
        <v>86</v>
      </c>
    </row>
    <row r="209" spans="1:65" s="2" customFormat="1" ht="14.45" customHeight="1">
      <c r="A209" s="34"/>
      <c r="B209" s="35"/>
      <c r="C209" s="246" t="s">
        <v>501</v>
      </c>
      <c r="D209" s="246" t="s">
        <v>396</v>
      </c>
      <c r="E209" s="247" t="s">
        <v>1529</v>
      </c>
      <c r="F209" s="248" t="s">
        <v>1530</v>
      </c>
      <c r="G209" s="249" t="s">
        <v>453</v>
      </c>
      <c r="H209" s="250">
        <v>39</v>
      </c>
      <c r="I209" s="251"/>
      <c r="J209" s="252">
        <f>ROUND(I209*H209,2)</f>
        <v>0</v>
      </c>
      <c r="K209" s="248" t="s">
        <v>186</v>
      </c>
      <c r="L209" s="253"/>
      <c r="M209" s="254" t="s">
        <v>1</v>
      </c>
      <c r="N209" s="255" t="s">
        <v>44</v>
      </c>
      <c r="O209" s="71"/>
      <c r="P209" s="194">
        <f>O209*H209</f>
        <v>0</v>
      </c>
      <c r="Q209" s="194">
        <v>7.3000000000000001E-3</v>
      </c>
      <c r="R209" s="194">
        <f>Q209*H209</f>
        <v>0.28470000000000001</v>
      </c>
      <c r="S209" s="194">
        <v>0</v>
      </c>
      <c r="T209" s="195">
        <f>S209*H209</f>
        <v>0</v>
      </c>
      <c r="U209" s="34"/>
      <c r="V209" s="34"/>
      <c r="W209" s="34"/>
      <c r="X209" s="34"/>
      <c r="Y209" s="34"/>
      <c r="Z209" s="34"/>
      <c r="AA209" s="34"/>
      <c r="AB209" s="34"/>
      <c r="AC209" s="34"/>
      <c r="AD209" s="34"/>
      <c r="AE209" s="34"/>
      <c r="AR209" s="196" t="s">
        <v>356</v>
      </c>
      <c r="AT209" s="196" t="s">
        <v>396</v>
      </c>
      <c r="AU209" s="196" t="s">
        <v>86</v>
      </c>
      <c r="AY209" s="17" t="s">
        <v>182</v>
      </c>
      <c r="BE209" s="197">
        <f>IF(N209="základní",J209,0)</f>
        <v>0</v>
      </c>
      <c r="BF209" s="197">
        <f>IF(N209="snížená",J209,0)</f>
        <v>0</v>
      </c>
      <c r="BG209" s="197">
        <f>IF(N209="zákl. přenesená",J209,0)</f>
        <v>0</v>
      </c>
      <c r="BH209" s="197">
        <f>IF(N209="sníž. přenesená",J209,0)</f>
        <v>0</v>
      </c>
      <c r="BI209" s="197">
        <f>IF(N209="nulová",J209,0)</f>
        <v>0</v>
      </c>
      <c r="BJ209" s="17" t="s">
        <v>86</v>
      </c>
      <c r="BK209" s="197">
        <f>ROUND(I209*H209,2)</f>
        <v>0</v>
      </c>
      <c r="BL209" s="17" t="s">
        <v>187</v>
      </c>
      <c r="BM209" s="196" t="s">
        <v>1531</v>
      </c>
    </row>
    <row r="210" spans="1:65" s="2" customFormat="1" ht="14.45" customHeight="1">
      <c r="A210" s="34"/>
      <c r="B210" s="35"/>
      <c r="C210" s="185" t="s">
        <v>506</v>
      </c>
      <c r="D210" s="185" t="s">
        <v>183</v>
      </c>
      <c r="E210" s="186" t="s">
        <v>1429</v>
      </c>
      <c r="F210" s="187" t="s">
        <v>1430</v>
      </c>
      <c r="G210" s="188" t="s">
        <v>423</v>
      </c>
      <c r="H210" s="189">
        <v>148</v>
      </c>
      <c r="I210" s="190"/>
      <c r="J210" s="191">
        <f>ROUND(I210*H210,2)</f>
        <v>0</v>
      </c>
      <c r="K210" s="187" t="s">
        <v>186</v>
      </c>
      <c r="L210" s="39"/>
      <c r="M210" s="192" t="s">
        <v>1</v>
      </c>
      <c r="N210" s="193" t="s">
        <v>44</v>
      </c>
      <c r="O210" s="71"/>
      <c r="P210" s="194">
        <f>O210*H210</f>
        <v>0</v>
      </c>
      <c r="Q210" s="194">
        <v>1.9000000000000001E-4</v>
      </c>
      <c r="R210" s="194">
        <f>Q210*H210</f>
        <v>2.8120000000000003E-2</v>
      </c>
      <c r="S210" s="194">
        <v>0</v>
      </c>
      <c r="T210" s="195">
        <f>S210*H210</f>
        <v>0</v>
      </c>
      <c r="U210" s="34"/>
      <c r="V210" s="34"/>
      <c r="W210" s="34"/>
      <c r="X210" s="34"/>
      <c r="Y210" s="34"/>
      <c r="Z210" s="34"/>
      <c r="AA210" s="34"/>
      <c r="AB210" s="34"/>
      <c r="AC210" s="34"/>
      <c r="AD210" s="34"/>
      <c r="AE210" s="34"/>
      <c r="AR210" s="196" t="s">
        <v>187</v>
      </c>
      <c r="AT210" s="196" t="s">
        <v>183</v>
      </c>
      <c r="AU210" s="196" t="s">
        <v>86</v>
      </c>
      <c r="AY210" s="17" t="s">
        <v>182</v>
      </c>
      <c r="BE210" s="197">
        <f>IF(N210="základní",J210,0)</f>
        <v>0</v>
      </c>
      <c r="BF210" s="197">
        <f>IF(N210="snížená",J210,0)</f>
        <v>0</v>
      </c>
      <c r="BG210" s="197">
        <f>IF(N210="zákl. přenesená",J210,0)</f>
        <v>0</v>
      </c>
      <c r="BH210" s="197">
        <f>IF(N210="sníž. přenesená",J210,0)</f>
        <v>0</v>
      </c>
      <c r="BI210" s="197">
        <f>IF(N210="nulová",J210,0)</f>
        <v>0</v>
      </c>
      <c r="BJ210" s="17" t="s">
        <v>86</v>
      </c>
      <c r="BK210" s="197">
        <f>ROUND(I210*H210,2)</f>
        <v>0</v>
      </c>
      <c r="BL210" s="17" t="s">
        <v>187</v>
      </c>
      <c r="BM210" s="196" t="s">
        <v>1532</v>
      </c>
    </row>
    <row r="211" spans="1:65" s="2" customFormat="1" ht="14.45" customHeight="1">
      <c r="A211" s="34"/>
      <c r="B211" s="35"/>
      <c r="C211" s="185" t="s">
        <v>511</v>
      </c>
      <c r="D211" s="185" t="s">
        <v>183</v>
      </c>
      <c r="E211" s="186" t="s">
        <v>975</v>
      </c>
      <c r="F211" s="187" t="s">
        <v>976</v>
      </c>
      <c r="G211" s="188" t="s">
        <v>423</v>
      </c>
      <c r="H211" s="189">
        <v>148</v>
      </c>
      <c r="I211" s="190"/>
      <c r="J211" s="191">
        <f>ROUND(I211*H211,2)</f>
        <v>0</v>
      </c>
      <c r="K211" s="187" t="s">
        <v>186</v>
      </c>
      <c r="L211" s="39"/>
      <c r="M211" s="192" t="s">
        <v>1</v>
      </c>
      <c r="N211" s="193" t="s">
        <v>44</v>
      </c>
      <c r="O211" s="71"/>
      <c r="P211" s="194">
        <f>O211*H211</f>
        <v>0</v>
      </c>
      <c r="Q211" s="194">
        <v>9.0000000000000006E-5</v>
      </c>
      <c r="R211" s="194">
        <f>Q211*H211</f>
        <v>1.332E-2</v>
      </c>
      <c r="S211" s="194">
        <v>0</v>
      </c>
      <c r="T211" s="195">
        <f>S211*H211</f>
        <v>0</v>
      </c>
      <c r="U211" s="34"/>
      <c r="V211" s="34"/>
      <c r="W211" s="34"/>
      <c r="X211" s="34"/>
      <c r="Y211" s="34"/>
      <c r="Z211" s="34"/>
      <c r="AA211" s="34"/>
      <c r="AB211" s="34"/>
      <c r="AC211" s="34"/>
      <c r="AD211" s="34"/>
      <c r="AE211" s="34"/>
      <c r="AR211" s="196" t="s">
        <v>187</v>
      </c>
      <c r="AT211" s="196" t="s">
        <v>183</v>
      </c>
      <c r="AU211" s="196" t="s">
        <v>86</v>
      </c>
      <c r="AY211" s="17" t="s">
        <v>182</v>
      </c>
      <c r="BE211" s="197">
        <f>IF(N211="základní",J211,0)</f>
        <v>0</v>
      </c>
      <c r="BF211" s="197">
        <f>IF(N211="snížená",J211,0)</f>
        <v>0</v>
      </c>
      <c r="BG211" s="197">
        <f>IF(N211="zákl. přenesená",J211,0)</f>
        <v>0</v>
      </c>
      <c r="BH211" s="197">
        <f>IF(N211="sníž. přenesená",J211,0)</f>
        <v>0</v>
      </c>
      <c r="BI211" s="197">
        <f>IF(N211="nulová",J211,0)</f>
        <v>0</v>
      </c>
      <c r="BJ211" s="17" t="s">
        <v>86</v>
      </c>
      <c r="BK211" s="197">
        <f>ROUND(I211*H211,2)</f>
        <v>0</v>
      </c>
      <c r="BL211" s="17" t="s">
        <v>187</v>
      </c>
      <c r="BM211" s="196" t="s">
        <v>1533</v>
      </c>
    </row>
    <row r="212" spans="1:65" s="11" customFormat="1" ht="25.9" customHeight="1">
      <c r="B212" s="171"/>
      <c r="C212" s="172"/>
      <c r="D212" s="173" t="s">
        <v>78</v>
      </c>
      <c r="E212" s="174" t="s">
        <v>558</v>
      </c>
      <c r="F212" s="174" t="s">
        <v>559</v>
      </c>
      <c r="G212" s="172"/>
      <c r="H212" s="172"/>
      <c r="I212" s="175"/>
      <c r="J212" s="176">
        <f>BK212</f>
        <v>0</v>
      </c>
      <c r="K212" s="172"/>
      <c r="L212" s="177"/>
      <c r="M212" s="178"/>
      <c r="N212" s="179"/>
      <c r="O212" s="179"/>
      <c r="P212" s="180">
        <f>SUM(P213:P214)</f>
        <v>0</v>
      </c>
      <c r="Q212" s="179"/>
      <c r="R212" s="180">
        <f>SUM(R213:R214)</f>
        <v>0</v>
      </c>
      <c r="S212" s="179"/>
      <c r="T212" s="181">
        <f>SUM(T213:T214)</f>
        <v>0</v>
      </c>
      <c r="AR212" s="182" t="s">
        <v>86</v>
      </c>
      <c r="AT212" s="183" t="s">
        <v>78</v>
      </c>
      <c r="AU212" s="183" t="s">
        <v>79</v>
      </c>
      <c r="AY212" s="182" t="s">
        <v>182</v>
      </c>
      <c r="BK212" s="184">
        <f>SUM(BK213:BK214)</f>
        <v>0</v>
      </c>
    </row>
    <row r="213" spans="1:65" s="2" customFormat="1" ht="37.9" customHeight="1">
      <c r="A213" s="34"/>
      <c r="B213" s="35"/>
      <c r="C213" s="185" t="s">
        <v>90</v>
      </c>
      <c r="D213" s="185" t="s">
        <v>183</v>
      </c>
      <c r="E213" s="186" t="s">
        <v>1443</v>
      </c>
      <c r="F213" s="187" t="s">
        <v>1444</v>
      </c>
      <c r="G213" s="188" t="s">
        <v>359</v>
      </c>
      <c r="H213" s="189">
        <v>19.745000000000001</v>
      </c>
      <c r="I213" s="190"/>
      <c r="J213" s="191">
        <f>ROUND(I213*H213,2)</f>
        <v>0</v>
      </c>
      <c r="K213" s="187" t="s">
        <v>186</v>
      </c>
      <c r="L213" s="39"/>
      <c r="M213" s="192" t="s">
        <v>1</v>
      </c>
      <c r="N213" s="193" t="s">
        <v>44</v>
      </c>
      <c r="O213" s="71"/>
      <c r="P213" s="194">
        <f>O213*H213</f>
        <v>0</v>
      </c>
      <c r="Q213" s="194">
        <v>0</v>
      </c>
      <c r="R213" s="194">
        <f>Q213*H213</f>
        <v>0</v>
      </c>
      <c r="S213" s="194">
        <v>0</v>
      </c>
      <c r="T213" s="195">
        <f>S213*H213</f>
        <v>0</v>
      </c>
      <c r="U213" s="34"/>
      <c r="V213" s="34"/>
      <c r="W213" s="34"/>
      <c r="X213" s="34"/>
      <c r="Y213" s="34"/>
      <c r="Z213" s="34"/>
      <c r="AA213" s="34"/>
      <c r="AB213" s="34"/>
      <c r="AC213" s="34"/>
      <c r="AD213" s="34"/>
      <c r="AE213" s="34"/>
      <c r="AR213" s="196" t="s">
        <v>187</v>
      </c>
      <c r="AT213" s="196" t="s">
        <v>183</v>
      </c>
      <c r="AU213" s="196" t="s">
        <v>86</v>
      </c>
      <c r="AY213" s="17" t="s">
        <v>182</v>
      </c>
      <c r="BE213" s="197">
        <f>IF(N213="základní",J213,0)</f>
        <v>0</v>
      </c>
      <c r="BF213" s="197">
        <f>IF(N213="snížená",J213,0)</f>
        <v>0</v>
      </c>
      <c r="BG213" s="197">
        <f>IF(N213="zákl. přenesená",J213,0)</f>
        <v>0</v>
      </c>
      <c r="BH213" s="197">
        <f>IF(N213="sníž. přenesená",J213,0)</f>
        <v>0</v>
      </c>
      <c r="BI213" s="197">
        <f>IF(N213="nulová",J213,0)</f>
        <v>0</v>
      </c>
      <c r="BJ213" s="17" t="s">
        <v>86</v>
      </c>
      <c r="BK213" s="197">
        <f>ROUND(I213*H213,2)</f>
        <v>0</v>
      </c>
      <c r="BL213" s="17" t="s">
        <v>187</v>
      </c>
      <c r="BM213" s="196" t="s">
        <v>1534</v>
      </c>
    </row>
    <row r="214" spans="1:65" s="2" customFormat="1" ht="48.75">
      <c r="A214" s="34"/>
      <c r="B214" s="35"/>
      <c r="C214" s="36"/>
      <c r="D214" s="198" t="s">
        <v>189</v>
      </c>
      <c r="E214" s="36"/>
      <c r="F214" s="199" t="s">
        <v>1446</v>
      </c>
      <c r="G214" s="36"/>
      <c r="H214" s="36"/>
      <c r="I214" s="200"/>
      <c r="J214" s="36"/>
      <c r="K214" s="36"/>
      <c r="L214" s="39"/>
      <c r="M214" s="201"/>
      <c r="N214" s="202"/>
      <c r="O214" s="71"/>
      <c r="P214" s="71"/>
      <c r="Q214" s="71"/>
      <c r="R214" s="71"/>
      <c r="S214" s="71"/>
      <c r="T214" s="72"/>
      <c r="U214" s="34"/>
      <c r="V214" s="34"/>
      <c r="W214" s="34"/>
      <c r="X214" s="34"/>
      <c r="Y214" s="34"/>
      <c r="Z214" s="34"/>
      <c r="AA214" s="34"/>
      <c r="AB214" s="34"/>
      <c r="AC214" s="34"/>
      <c r="AD214" s="34"/>
      <c r="AE214" s="34"/>
      <c r="AT214" s="17" t="s">
        <v>189</v>
      </c>
      <c r="AU214" s="17" t="s">
        <v>86</v>
      </c>
    </row>
    <row r="215" spans="1:65" s="11" customFormat="1" ht="25.9" customHeight="1">
      <c r="B215" s="171"/>
      <c r="C215" s="172"/>
      <c r="D215" s="173" t="s">
        <v>78</v>
      </c>
      <c r="E215" s="174" t="s">
        <v>1447</v>
      </c>
      <c r="F215" s="174" t="s">
        <v>1448</v>
      </c>
      <c r="G215" s="172"/>
      <c r="H215" s="172"/>
      <c r="I215" s="175"/>
      <c r="J215" s="176">
        <f>BK215</f>
        <v>0</v>
      </c>
      <c r="K215" s="172"/>
      <c r="L215" s="177"/>
      <c r="M215" s="178"/>
      <c r="N215" s="179"/>
      <c r="O215" s="179"/>
      <c r="P215" s="180">
        <f>SUM(P216:P217)</f>
        <v>0</v>
      </c>
      <c r="Q215" s="179"/>
      <c r="R215" s="180">
        <f>SUM(R216:R217)</f>
        <v>0.24920999999999999</v>
      </c>
      <c r="S215" s="179"/>
      <c r="T215" s="181">
        <f>SUM(T216:T217)</f>
        <v>0</v>
      </c>
      <c r="AR215" s="182" t="s">
        <v>88</v>
      </c>
      <c r="AT215" s="183" t="s">
        <v>78</v>
      </c>
      <c r="AU215" s="183" t="s">
        <v>79</v>
      </c>
      <c r="AY215" s="182" t="s">
        <v>182</v>
      </c>
      <c r="BK215" s="184">
        <f>SUM(BK216:BK217)</f>
        <v>0</v>
      </c>
    </row>
    <row r="216" spans="1:65" s="2" customFormat="1" ht="14.45" customHeight="1">
      <c r="A216" s="34"/>
      <c r="B216" s="35"/>
      <c r="C216" s="185" t="s">
        <v>94</v>
      </c>
      <c r="D216" s="185" t="s">
        <v>183</v>
      </c>
      <c r="E216" s="186" t="s">
        <v>1535</v>
      </c>
      <c r="F216" s="187" t="s">
        <v>1536</v>
      </c>
      <c r="G216" s="188" t="s">
        <v>1537</v>
      </c>
      <c r="H216" s="189">
        <v>39</v>
      </c>
      <c r="I216" s="190"/>
      <c r="J216" s="191">
        <f>ROUND(I216*H216,2)</f>
        <v>0</v>
      </c>
      <c r="K216" s="187" t="s">
        <v>186</v>
      </c>
      <c r="L216" s="39"/>
      <c r="M216" s="192" t="s">
        <v>1</v>
      </c>
      <c r="N216" s="193" t="s">
        <v>44</v>
      </c>
      <c r="O216" s="71"/>
      <c r="P216" s="194">
        <f>O216*H216</f>
        <v>0</v>
      </c>
      <c r="Q216" s="194">
        <v>6.3899999999999998E-3</v>
      </c>
      <c r="R216" s="194">
        <f>Q216*H216</f>
        <v>0.24920999999999999</v>
      </c>
      <c r="S216" s="194">
        <v>0</v>
      </c>
      <c r="T216" s="195">
        <f>S216*H216</f>
        <v>0</v>
      </c>
      <c r="U216" s="34"/>
      <c r="V216" s="34"/>
      <c r="W216" s="34"/>
      <c r="X216" s="34"/>
      <c r="Y216" s="34"/>
      <c r="Z216" s="34"/>
      <c r="AA216" s="34"/>
      <c r="AB216" s="34"/>
      <c r="AC216" s="34"/>
      <c r="AD216" s="34"/>
      <c r="AE216" s="34"/>
      <c r="AR216" s="196" t="s">
        <v>420</v>
      </c>
      <c r="AT216" s="196" t="s">
        <v>183</v>
      </c>
      <c r="AU216" s="196" t="s">
        <v>86</v>
      </c>
      <c r="AY216" s="17" t="s">
        <v>182</v>
      </c>
      <c r="BE216" s="197">
        <f>IF(N216="základní",J216,0)</f>
        <v>0</v>
      </c>
      <c r="BF216" s="197">
        <f>IF(N216="snížená",J216,0)</f>
        <v>0</v>
      </c>
      <c r="BG216" s="197">
        <f>IF(N216="zákl. přenesená",J216,0)</f>
        <v>0</v>
      </c>
      <c r="BH216" s="197">
        <f>IF(N216="sníž. přenesená",J216,0)</f>
        <v>0</v>
      </c>
      <c r="BI216" s="197">
        <f>IF(N216="nulová",J216,0)</f>
        <v>0</v>
      </c>
      <c r="BJ216" s="17" t="s">
        <v>86</v>
      </c>
      <c r="BK216" s="197">
        <f>ROUND(I216*H216,2)</f>
        <v>0</v>
      </c>
      <c r="BL216" s="17" t="s">
        <v>420</v>
      </c>
      <c r="BM216" s="196" t="s">
        <v>1538</v>
      </c>
    </row>
    <row r="217" spans="1:65" s="2" customFormat="1" ht="39">
      <c r="A217" s="34"/>
      <c r="B217" s="35"/>
      <c r="C217" s="36"/>
      <c r="D217" s="198" t="s">
        <v>189</v>
      </c>
      <c r="E217" s="36"/>
      <c r="F217" s="199" t="s">
        <v>1539</v>
      </c>
      <c r="G217" s="36"/>
      <c r="H217" s="36"/>
      <c r="I217" s="200"/>
      <c r="J217" s="36"/>
      <c r="K217" s="36"/>
      <c r="L217" s="39"/>
      <c r="M217" s="261"/>
      <c r="N217" s="262"/>
      <c r="O217" s="258"/>
      <c r="P217" s="258"/>
      <c r="Q217" s="258"/>
      <c r="R217" s="258"/>
      <c r="S217" s="258"/>
      <c r="T217" s="263"/>
      <c r="U217" s="34"/>
      <c r="V217" s="34"/>
      <c r="W217" s="34"/>
      <c r="X217" s="34"/>
      <c r="Y217" s="34"/>
      <c r="Z217" s="34"/>
      <c r="AA217" s="34"/>
      <c r="AB217" s="34"/>
      <c r="AC217" s="34"/>
      <c r="AD217" s="34"/>
      <c r="AE217" s="34"/>
      <c r="AT217" s="17" t="s">
        <v>189</v>
      </c>
      <c r="AU217" s="17" t="s">
        <v>86</v>
      </c>
    </row>
    <row r="218" spans="1:65" s="2" customFormat="1" ht="6.95" customHeight="1">
      <c r="A218" s="34"/>
      <c r="B218" s="54"/>
      <c r="C218" s="55"/>
      <c r="D218" s="55"/>
      <c r="E218" s="55"/>
      <c r="F218" s="55"/>
      <c r="G218" s="55"/>
      <c r="H218" s="55"/>
      <c r="I218" s="55"/>
      <c r="J218" s="55"/>
      <c r="K218" s="55"/>
      <c r="L218" s="39"/>
      <c r="M218" s="34"/>
      <c r="O218" s="34"/>
      <c r="P218" s="34"/>
      <c r="Q218" s="34"/>
      <c r="R218" s="34"/>
      <c r="S218" s="34"/>
      <c r="T218" s="34"/>
      <c r="U218" s="34"/>
      <c r="V218" s="34"/>
      <c r="W218" s="34"/>
      <c r="X218" s="34"/>
      <c r="Y218" s="34"/>
      <c r="Z218" s="34"/>
      <c r="AA218" s="34"/>
      <c r="AB218" s="34"/>
      <c r="AC218" s="34"/>
      <c r="AD218" s="34"/>
      <c r="AE218" s="34"/>
    </row>
  </sheetData>
  <sheetProtection algorithmName="SHA-512" hashValue="afirV5GZpN0rnJNV2hz4qNeutYrtP/OkuvwhRNBKwR4LqJzSSEaG8LyEAdCuRwzLnb/S/BKVRY1onX4pWcMKvw==" saltValue="PJavbmu0EFvtWVdrDC7U98sPFco1l2mK+sLNKTgsUQGAqedvEfuq6pLuph1YsYhL54SqfgpagWOcHJ4hWfuW3w==" spinCount="100000" sheet="1" objects="1" scenarios="1" formatColumns="0" formatRows="0" autoFilter="0"/>
  <autoFilter ref="C124:K217"/>
  <mergeCells count="12">
    <mergeCell ref="E117:H117"/>
    <mergeCell ref="L2:V2"/>
    <mergeCell ref="E85:H85"/>
    <mergeCell ref="E87:H87"/>
    <mergeCell ref="E89:H89"/>
    <mergeCell ref="E113:H113"/>
    <mergeCell ref="E115:H115"/>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13</vt:i4>
      </vt:variant>
      <vt:variant>
        <vt:lpstr>Pojmenované oblasti</vt:lpstr>
      </vt:variant>
      <vt:variant>
        <vt:i4>26</vt:i4>
      </vt:variant>
    </vt:vector>
  </HeadingPairs>
  <TitlesOfParts>
    <vt:vector size="39" baseType="lpstr">
      <vt:lpstr>Rekapitulace stavby</vt:lpstr>
      <vt:lpstr>30 - Dešťová kanalizace</vt:lpstr>
      <vt:lpstr>31 - Přípojky dešťové kan...</vt:lpstr>
      <vt:lpstr>32 - Retenční nádrž</vt:lpstr>
      <vt:lpstr>33 - Čerpací stanice</vt:lpstr>
      <vt:lpstr>40 - Splašková kanalizace</vt:lpstr>
      <vt:lpstr>41 - Přípojky splaškové k...</vt:lpstr>
      <vt:lpstr>50 - Vodovod</vt:lpstr>
      <vt:lpstr>51 - Vodovodní přípojky</vt:lpstr>
      <vt:lpstr>60 - Plynovod</vt:lpstr>
      <vt:lpstr>61 - Plynovodní přípolky</vt:lpstr>
      <vt:lpstr>99 - Vedlejší náklady</vt:lpstr>
      <vt:lpstr>Seznam figur</vt:lpstr>
      <vt:lpstr>'30 - Dešťová kanalizace'!Názvy_tisku</vt:lpstr>
      <vt:lpstr>'31 - Přípojky dešťové kan...'!Názvy_tisku</vt:lpstr>
      <vt:lpstr>'32 - Retenční nádrž'!Názvy_tisku</vt:lpstr>
      <vt:lpstr>'33 - Čerpací stanice'!Názvy_tisku</vt:lpstr>
      <vt:lpstr>'40 - Splašková kanalizace'!Názvy_tisku</vt:lpstr>
      <vt:lpstr>'41 - Přípojky splaškové k...'!Názvy_tisku</vt:lpstr>
      <vt:lpstr>'50 - Vodovod'!Názvy_tisku</vt:lpstr>
      <vt:lpstr>'51 - Vodovodní přípojky'!Názvy_tisku</vt:lpstr>
      <vt:lpstr>'60 - Plynovod'!Názvy_tisku</vt:lpstr>
      <vt:lpstr>'61 - Plynovodní přípolky'!Názvy_tisku</vt:lpstr>
      <vt:lpstr>'99 - Vedlejší náklady'!Názvy_tisku</vt:lpstr>
      <vt:lpstr>'Rekapitulace stavby'!Názvy_tisku</vt:lpstr>
      <vt:lpstr>'Seznam figur'!Názvy_tisku</vt:lpstr>
      <vt:lpstr>'30 - Dešťová kanalizace'!Oblast_tisku</vt:lpstr>
      <vt:lpstr>'31 - Přípojky dešťové kan...'!Oblast_tisku</vt:lpstr>
      <vt:lpstr>'32 - Retenční nádrž'!Oblast_tisku</vt:lpstr>
      <vt:lpstr>'33 - Čerpací stanice'!Oblast_tisku</vt:lpstr>
      <vt:lpstr>'40 - Splašková kanalizace'!Oblast_tisku</vt:lpstr>
      <vt:lpstr>'41 - Přípojky splaškové k...'!Oblast_tisku</vt:lpstr>
      <vt:lpstr>'50 - Vodovod'!Oblast_tisku</vt:lpstr>
      <vt:lpstr>'51 - Vodovodní přípojky'!Oblast_tisku</vt:lpstr>
      <vt:lpstr>'60 - Plynovod'!Oblast_tisku</vt:lpstr>
      <vt:lpstr>'61 - Plynovodní přípolky'!Oblast_tisku</vt:lpstr>
      <vt:lpstr>'99 - Vedlejší náklady'!Oblast_tisku</vt:lpstr>
      <vt:lpstr>'Rekapitulace stavby'!Oblast_tisku</vt:lpstr>
      <vt:lpstr>'Seznam figur'!Oblast_tisku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Ladislav Pekárek</dc:creator>
  <cp:lastModifiedBy>Jochimová Lenka</cp:lastModifiedBy>
  <dcterms:created xsi:type="dcterms:W3CDTF">2021-05-04T10:18:34Z</dcterms:created>
  <dcterms:modified xsi:type="dcterms:W3CDTF">2021-05-04T10:59:42Z</dcterms:modified>
</cp:coreProperties>
</file>