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2020\200081_Rozvody_UT_TUV_Slezska_BOHUMIN\rozpocty\VYKAZ_VYMER\"/>
    </mc:Choice>
  </mc:AlternateContent>
  <bookViews>
    <workbookView xWindow="0" yWindow="0" windowWidth="0" windowHeight="0"/>
  </bookViews>
  <sheets>
    <sheet name="Rekapitulace stavby" sheetId="1" r:id="rId1"/>
    <sheet name="02 - SPV+KANALIZ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SPV+KANALIZACE'!$C$129:$K$370</definedName>
    <definedName name="_xlnm.Print_Area" localSheetId="1">'02 - SPV+KANALIZACE'!$C$4:$J$76,'02 - SPV+KANALIZACE'!$C$82:$J$111,'02 - SPV+KANALIZACE'!$C$117:$K$370</definedName>
    <definedName name="_xlnm.Print_Titles" localSheetId="1">'02 - SPV+KANALIZACE'!$129:$129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T132"/>
  <c r="R133"/>
  <c r="R132"/>
  <c r="P133"/>
  <c r="P132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BK365"/>
  <c r="BK358"/>
  <c r="J355"/>
  <c r="BK350"/>
  <c r="J347"/>
  <c r="BK344"/>
  <c r="J341"/>
  <c r="J335"/>
  <c r="J332"/>
  <c r="BK310"/>
  <c r="J308"/>
  <c r="J304"/>
  <c r="BK295"/>
  <c r="J290"/>
  <c r="J287"/>
  <c r="J274"/>
  <c r="BK270"/>
  <c r="J267"/>
  <c r="BK264"/>
  <c r="BK255"/>
  <c r="J242"/>
  <c r="BK236"/>
  <c r="BK230"/>
  <c r="BK226"/>
  <c r="J224"/>
  <c r="BK221"/>
  <c r="BK218"/>
  <c r="BK215"/>
  <c r="J212"/>
  <c r="J209"/>
  <c r="J203"/>
  <c r="J193"/>
  <c r="BK190"/>
  <c r="BK186"/>
  <c r="J173"/>
  <c r="BK170"/>
  <c r="BK166"/>
  <c r="BK149"/>
  <c r="J142"/>
  <c r="J138"/>
  <c r="J133"/>
  <c r="J365"/>
  <c r="BK362"/>
  <c r="J358"/>
  <c r="BK355"/>
  <c r="J344"/>
  <c r="BK341"/>
  <c r="J329"/>
  <c r="BK325"/>
  <c r="BK301"/>
  <c r="BK298"/>
  <c r="J295"/>
  <c r="BK292"/>
  <c r="BK290"/>
  <c r="J258"/>
  <c r="J255"/>
  <c r="J252"/>
  <c r="BK242"/>
  <c r="BK239"/>
  <c r="J230"/>
  <c r="BK224"/>
  <c r="J221"/>
  <c r="BK212"/>
  <c r="BK209"/>
  <c r="BK206"/>
  <c r="BK203"/>
  <c r="J197"/>
  <c r="J186"/>
  <c r="BK183"/>
  <c r="BK177"/>
  <c r="J166"/>
  <c r="J161"/>
  <c r="J157"/>
  <c r="J153"/>
  <c r="J149"/>
  <c r="J146"/>
  <c r="J353"/>
  <c r="J350"/>
  <c r="BK347"/>
  <c r="BK338"/>
  <c r="BK332"/>
  <c r="BK329"/>
  <c r="J325"/>
  <c r="BK322"/>
  <c r="BK319"/>
  <c r="BK315"/>
  <c r="J313"/>
  <c r="BK308"/>
  <c r="J284"/>
  <c r="BK281"/>
  <c r="J278"/>
  <c r="J270"/>
  <c r="BK267"/>
  <c r="J261"/>
  <c r="BK258"/>
  <c r="BK252"/>
  <c r="J245"/>
  <c r="J239"/>
  <c r="J236"/>
  <c r="J233"/>
  <c r="J226"/>
  <c r="BK200"/>
  <c r="J183"/>
  <c r="J177"/>
  <c r="BK146"/>
  <c r="BK142"/>
  <c r="BK138"/>
  <c r="BK133"/>
  <c i="1" r="AS94"/>
  <c i="2" r="BK368"/>
  <c r="J368"/>
  <c r="J362"/>
  <c r="BK353"/>
  <c r="J338"/>
  <c r="BK335"/>
  <c r="J322"/>
  <c r="J319"/>
  <c r="J315"/>
  <c r="BK313"/>
  <c r="J310"/>
  <c r="BK304"/>
  <c r="J301"/>
  <c r="J298"/>
  <c r="J292"/>
  <c r="BK287"/>
  <c r="BK284"/>
  <c r="J281"/>
  <c r="BK278"/>
  <c r="BK274"/>
  <c r="J264"/>
  <c r="BK261"/>
  <c r="BK245"/>
  <c r="BK233"/>
  <c r="J218"/>
  <c r="J215"/>
  <c r="J206"/>
  <c r="J200"/>
  <c r="BK197"/>
  <c r="BK193"/>
  <c r="J190"/>
  <c r="BK173"/>
  <c r="J170"/>
  <c r="BK161"/>
  <c r="BK157"/>
  <c r="BK153"/>
  <c l="1" r="T182"/>
  <c r="T225"/>
  <c r="R137"/>
  <c r="R131"/>
  <c r="BK152"/>
  <c r="J152"/>
  <c r="J100"/>
  <c r="R152"/>
  <c r="BK165"/>
  <c r="J165"/>
  <c r="J101"/>
  <c r="R165"/>
  <c r="T309"/>
  <c r="BK137"/>
  <c r="J137"/>
  <c r="J99"/>
  <c r="P137"/>
  <c r="P131"/>
  <c r="T137"/>
  <c r="T131"/>
  <c r="P152"/>
  <c r="T152"/>
  <c r="P165"/>
  <c r="T165"/>
  <c r="BK182"/>
  <c r="J182"/>
  <c r="J103"/>
  <c r="P182"/>
  <c r="R182"/>
  <c r="BK225"/>
  <c r="J225"/>
  <c r="J104"/>
  <c r="P225"/>
  <c r="R225"/>
  <c r="BK291"/>
  <c r="J291"/>
  <c r="J105"/>
  <c r="P291"/>
  <c r="R291"/>
  <c r="T291"/>
  <c r="BK309"/>
  <c r="J309"/>
  <c r="J106"/>
  <c r="P309"/>
  <c r="R309"/>
  <c r="BK314"/>
  <c r="J314"/>
  <c r="J107"/>
  <c r="P314"/>
  <c r="R314"/>
  <c r="T314"/>
  <c r="BK328"/>
  <c r="J328"/>
  <c r="J108"/>
  <c r="P328"/>
  <c r="R328"/>
  <c r="T328"/>
  <c r="BK349"/>
  <c r="J349"/>
  <c r="J109"/>
  <c r="P349"/>
  <c r="R349"/>
  <c r="T349"/>
  <c r="BK361"/>
  <c r="J361"/>
  <c r="J110"/>
  <c r="P361"/>
  <c r="R361"/>
  <c r="T361"/>
  <c r="BE142"/>
  <c r="BE146"/>
  <c r="BE177"/>
  <c r="BE183"/>
  <c r="BE200"/>
  <c r="BE209"/>
  <c r="BE224"/>
  <c r="BE239"/>
  <c r="BE252"/>
  <c r="BE255"/>
  <c r="BE287"/>
  <c r="BE329"/>
  <c r="BE338"/>
  <c r="BE344"/>
  <c r="BE365"/>
  <c r="BE368"/>
  <c r="J89"/>
  <c r="F92"/>
  <c r="BE133"/>
  <c r="BE149"/>
  <c r="BE161"/>
  <c r="BE166"/>
  <c r="BE186"/>
  <c r="BE190"/>
  <c r="BE193"/>
  <c r="BE203"/>
  <c r="BE206"/>
  <c r="BE212"/>
  <c r="BE218"/>
  <c r="BE221"/>
  <c r="BE226"/>
  <c r="BE290"/>
  <c r="BE292"/>
  <c r="BE295"/>
  <c r="BE301"/>
  <c r="BE335"/>
  <c r="BE341"/>
  <c r="BE353"/>
  <c r="BE355"/>
  <c r="BE358"/>
  <c r="BE362"/>
  <c r="BK132"/>
  <c r="BK131"/>
  <c r="J131"/>
  <c r="J97"/>
  <c r="BE170"/>
  <c r="BE197"/>
  <c r="BE215"/>
  <c r="BE230"/>
  <c r="BE233"/>
  <c r="BE261"/>
  <c r="BE264"/>
  <c r="BE267"/>
  <c r="BE270"/>
  <c r="BE278"/>
  <c r="BE281"/>
  <c r="BE284"/>
  <c r="BE304"/>
  <c r="BE308"/>
  <c r="BE310"/>
  <c r="BE315"/>
  <c r="BE319"/>
  <c r="BE332"/>
  <c r="BE347"/>
  <c r="BE350"/>
  <c r="E85"/>
  <c r="BE138"/>
  <c r="BE153"/>
  <c r="BE157"/>
  <c r="BE173"/>
  <c r="BE236"/>
  <c r="BE242"/>
  <c r="BE245"/>
  <c r="BE258"/>
  <c r="BE274"/>
  <c r="BE298"/>
  <c r="BE313"/>
  <c r="BE322"/>
  <c r="BE325"/>
  <c r="F37"/>
  <c i="1" r="BD95"/>
  <c r="BD94"/>
  <c r="W33"/>
  <c i="2" r="F35"/>
  <c i="1" r="BB95"/>
  <c r="BB94"/>
  <c r="W31"/>
  <c i="2" r="J34"/>
  <c i="1" r="AW95"/>
  <c i="2" r="F36"/>
  <c i="1" r="BC95"/>
  <c r="BC94"/>
  <c r="W32"/>
  <c i="2" r="F34"/>
  <c i="1" r="BA95"/>
  <c r="BA94"/>
  <c r="W30"/>
  <c i="2" l="1" r="P181"/>
  <c r="P130"/>
  <c i="1" r="AU95"/>
  <c i="2" r="T181"/>
  <c r="T130"/>
  <c r="R181"/>
  <c r="R130"/>
  <c r="J132"/>
  <c r="J98"/>
  <c r="BK181"/>
  <c r="J181"/>
  <c r="J102"/>
  <c i="1" r="AX94"/>
  <c r="AW94"/>
  <c r="AK30"/>
  <c i="2" r="J33"/>
  <c i="1" r="AV95"/>
  <c r="AT95"/>
  <c r="AY94"/>
  <c i="2" r="F33"/>
  <c i="1" r="AZ95"/>
  <c r="AZ94"/>
  <c r="W29"/>
  <c r="AU94"/>
  <c i="2" l="1" r="BK130"/>
  <c r="J130"/>
  <c r="J30"/>
  <c i="1" r="AG95"/>
  <c r="AN95"/>
  <c r="AV94"/>
  <c r="AK29"/>
  <c i="2" l="1" r="J39"/>
  <c r="J96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<sst xmlns="http://schemas.openxmlformats.org/spreadsheetml/2006/main">
  <si>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</si>
  <si>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</si>
  <si>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</si>
  <si>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</si>
  <si>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</si>
  <si>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{934d9b72-283e-4633-bd06-8b4df00bb6c3}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</si>
  <si>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</si>
  <si>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</si>
  <si>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</si>
  <si>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</si>
  <si>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</si>
  <si>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</si>
  <si>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</si>
  <si>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</si>
  <si>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</si>
  <si>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</si>
  <si>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</si>
  <si>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ROZVODY ÚT A TUV V BYTOVÉM DOMĚ UL. SLEZSKÁ 12, STARÝ BOHUMÍN</t>
  </si>
  <si>
    <t>KSO:</t>
  </si>
  <si>
    <t>CC-CZ:</t>
  </si>
  <si>
    <t>Místo:</t>
  </si>
  <si>
    <t>Bohumín</t>
  </si>
  <si>
    <t>Datum:</t>
  </si>
  <si>
    <t>18. 2. 2021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</si>
  <si>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</si>
  <si>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</si>
  <si>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</si>
  <si>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</si>
  <si>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</si>
  <si>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</si>
  <si>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</si>
  <si>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Ing. Tomáš Janošec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</si>
  <si>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</si>
  <si>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</si>
  <si>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</si>
  <si>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</si>
  <si>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</si>
  <si>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</si>
  <si>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</si>
  <si>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</si>
  <si>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</si>
  <si>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</si>
  <si>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</si>
  <si>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</si>
  <si>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</si>
  <si>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</si>
  <si>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</si>
  <si>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</si>
  <si>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</si>
  <si>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</si>
  <si>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</si>
  <si>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</si>
  <si>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</si>
  <si>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</si>
  <si>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</si>
  <si>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</si>
  <si>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</si>
  <si>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</si>
  <si>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</si>
  <si>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</si>
  <si>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</si>
  <si>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</si>
  <si>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</si>
  <si>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</si>
  <si>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</si>
  <si>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</si>
  <si>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</si>
  <si>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</si>
  <si>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</si>
  <si>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</si>
  <si>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</si>
  <si>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</si>
  <si>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</si>
  <si>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</si>
  <si>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</si>
  <si>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</si>
  <si>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</si>
  <si>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</si>
  <si>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</si>
  <si>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</si>
  <si>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</si>
  <si>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SPV+KANALIZACE</t>
  </si>
  <si>
    <t>STA</t>
  </si>
  <si>
    <t>1</t>
  </si>
  <si>
    <t>{0cd42a9a-e54d-4843-adf2-0e254dc5eb18}</t>
  </si>
  <si>
    <t>2</t>
  </si>
  <si>
    <t>KRYCÍ LIST SOUPISU PRACÍ</t>
  </si>
  <si>
    <t>Objekt:</t>
  </si>
  <si>
    <t>02 - SPV+KANALIZACE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</si>
  <si>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</si>
  <si>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</si>
  <si>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</si>
  <si>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</si>
  <si>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</si>
  <si>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</si>
  <si>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</si>
  <si>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</si>
  <si>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</si>
  <si>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</si>
  <si>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</si>
  <si>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</si>
  <si>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</si>
  <si>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</si>
  <si>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</si>
  <si>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</si>
  <si>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</si>
  <si>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</si>
  <si>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</si>
  <si>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</si>
  <si>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</si>
  <si>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</si>
  <si>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</si>
  <si>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</si>
  <si>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</si>
  <si>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</si>
  <si>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</si>
  <si>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</si>
  <si>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</si>
  <si>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</si>
  <si>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</si>
  <si>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</si>
  <si>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</si>
  <si>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</si>
  <si>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</si>
  <si>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</si>
  <si>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</si>
  <si>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</si>
  <si>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342272205</t>
  </si>
  <si>
    <t>Příčka z pórobetonových hladkých tvárnic na tenkovrstvou maltu tl 50 mm</t>
  </si>
  <si>
    <t>m2</t>
  </si>
  <si>
    <t>CS ÚRS 2021 01</t>
  </si>
  <si>
    <t>4</t>
  </si>
  <si>
    <t>-558497575</t>
  </si>
  <si>
    <t>P</t>
  </si>
  <si>
    <t>Poznámka k položce:_x000d_
Dodávka + montáž, komplet._x000d_
Odměřeno z výkresů ZTI.</t>
  </si>
  <si>
    <t>VV</t>
  </si>
  <si>
    <t>"obezdění závěsných WC mís"</t>
  </si>
  <si>
    <t>10</t>
  </si>
  <si>
    <t>6</t>
  </si>
  <si>
    <t>Úpravy povrchů, podlahy a osazování výplní</t>
  </si>
  <si>
    <t>612131121</t>
  </si>
  <si>
    <t>Penetrační disperzní nátěr vnitřních stěn nanášený ručně</t>
  </si>
  <si>
    <t>CS ÚRS 2019 01</t>
  </si>
  <si>
    <t>-405498539</t>
  </si>
  <si>
    <t xml:space="preserve">Poznámka k položce:_x000d_
Odměřeno z výkresů nový  stav.</t>
  </si>
  <si>
    <t>"oprava po výměně ZTI rozvodů"</t>
  </si>
  <si>
    <t>150</t>
  </si>
  <si>
    <t>612323111</t>
  </si>
  <si>
    <t>Vápenocementová omítka hladkých vnitřních stěn tloušťky do 5 mm nanášená ručně</t>
  </si>
  <si>
    <t>1756639846</t>
  </si>
  <si>
    <t>Poznámka k položce:_x000d_
Odměřeno z výkresů nový stav.</t>
  </si>
  <si>
    <t>619991001</t>
  </si>
  <si>
    <t>Zakrytí podlah fólií přilepenou lepící páskou</t>
  </si>
  <si>
    <t>98610816</t>
  </si>
  <si>
    <t>Poznámka k položce:_x000d_
Odměřeno z výkresů stáv. stav.</t>
  </si>
  <si>
    <t>35</t>
  </si>
  <si>
    <t>5</t>
  </si>
  <si>
    <t>619999041</t>
  </si>
  <si>
    <t>Příplatek k úpravám povrchů za provádění prací ve stísněném prostoru</t>
  </si>
  <si>
    <t>1331334111</t>
  </si>
  <si>
    <t>Poznámka k položce:_x000d_
WC místnosti._x000d_
Odměřeno z výkresů ZTI.</t>
  </si>
  <si>
    <t>9</t>
  </si>
  <si>
    <t>Ostatní konstrukce a práce, bourání</t>
  </si>
  <si>
    <t>952901111</t>
  </si>
  <si>
    <t>Vyčištění budov bytové a občanské výstavby při výšce podlaží do 4 m</t>
  </si>
  <si>
    <t>207636141</t>
  </si>
  <si>
    <t>"záverečný úklid dotčených prostor WC místností a suterénu"</t>
  </si>
  <si>
    <t>165</t>
  </si>
  <si>
    <t>7</t>
  </si>
  <si>
    <t>971042351</t>
  </si>
  <si>
    <t>Vybourání otvorů v betonových příčkách a zdech pl do 0,09 m2 tl do 450 mm</t>
  </si>
  <si>
    <t>kus</t>
  </si>
  <si>
    <t>-401145433</t>
  </si>
  <si>
    <t>Poznámka k položce:_x000d_
Odměřeno z výkresů ZTI.</t>
  </si>
  <si>
    <t>"nové prostupy pro svislé odpadní potrubí"</t>
  </si>
  <si>
    <t>8</t>
  </si>
  <si>
    <t>974031153</t>
  </si>
  <si>
    <t>Vysekání rýh ve zdivu cihelném hl do 100 mm š do 100 mm</t>
  </si>
  <si>
    <t>m</t>
  </si>
  <si>
    <t>561922483</t>
  </si>
  <si>
    <t>Poznámka k položce:_x000d_
Včetně zednického vyspravení._x000d_
Odměřeno z výkresů ZTI.</t>
  </si>
  <si>
    <t>"dodělávané drážky pro nové rozvody studené pitné vody a kanalizace"</t>
  </si>
  <si>
    <t>80</t>
  </si>
  <si>
    <t>997</t>
  </si>
  <si>
    <t>Přesun sutě</t>
  </si>
  <si>
    <t>997221131</t>
  </si>
  <si>
    <t>Vodorovná doprava vybouraných hmot nošením do 50 m</t>
  </si>
  <si>
    <t>t</t>
  </si>
  <si>
    <t>-389374117</t>
  </si>
  <si>
    <t>"demontáž ZTI rozvodů a stavebních materiálů"</t>
  </si>
  <si>
    <t>997221571</t>
  </si>
  <si>
    <t>Vodorovná doprava vybouraných hmot do 1 km</t>
  </si>
  <si>
    <t>-1452150334</t>
  </si>
  <si>
    <t>11</t>
  </si>
  <si>
    <t>997221579</t>
  </si>
  <si>
    <t>Příplatek ZKD 1 km u vodorovné dopravy vybouraných hmot</t>
  </si>
  <si>
    <t>-2144841727</t>
  </si>
  <si>
    <t>"vzdálenost skládky do 5 km"</t>
  </si>
  <si>
    <t>5*5</t>
  </si>
  <si>
    <t>12</t>
  </si>
  <si>
    <t>997221861</t>
  </si>
  <si>
    <t>Poplatek za uložení stavebního odpadu na recyklační skládce (skládkovné) z prostého betonu pod kódem 17 01 01</t>
  </si>
  <si>
    <t>1628899501</t>
  </si>
  <si>
    <t>PSV</t>
  </si>
  <si>
    <t>Práce a dodávky PSV</t>
  </si>
  <si>
    <t>721</t>
  </si>
  <si>
    <t>Zdravotechnika - vnitřní kanalizace</t>
  </si>
  <si>
    <t>13</t>
  </si>
  <si>
    <t>721140802</t>
  </si>
  <si>
    <t>Demontáž potrubí litinové do DN 100</t>
  </si>
  <si>
    <t>16</t>
  </si>
  <si>
    <t>1519003762</t>
  </si>
  <si>
    <t>14</t>
  </si>
  <si>
    <t>721171905</t>
  </si>
  <si>
    <t>Potrubí z PP vsazení odbočky do hrdla DN 110</t>
  </si>
  <si>
    <t>1681620222</t>
  </si>
  <si>
    <t>Poznámka k položce:_x000d_
Včetně odbočky, montáže._x000d_
Odměřeno z výkresů ZTI.</t>
  </si>
  <si>
    <t>"napojení nové ležaté kanalizace v suterénu na stávající"</t>
  </si>
  <si>
    <t>721171915</t>
  </si>
  <si>
    <t>Potrubí z PP propojení potrubí DN 110</t>
  </si>
  <si>
    <t>1402493096</t>
  </si>
  <si>
    <t>Poznámka k položce:_x000d_
Včetněpřechodky, montáže._x000d_
Odměřeno z výkresů ZTI.</t>
  </si>
  <si>
    <t>721173401</t>
  </si>
  <si>
    <t>Potrubí kanalizační z PVC SN 4 svodné DN 110</t>
  </si>
  <si>
    <t>-691230382</t>
  </si>
  <si>
    <t>Poznámka k položce:_x000d_
Včetně tvarovek (kolena, odbočky, redukce apod.), kotvení, montáže._x000d_
Odměřeno z výkresů ZTI.</t>
  </si>
  <si>
    <t>"nová ležatá kanalizace v suterénu"</t>
  </si>
  <si>
    <t>20</t>
  </si>
  <si>
    <t>17</t>
  </si>
  <si>
    <t>721174025</t>
  </si>
  <si>
    <t>Potrubí kanalizační z PP odpadní DN 110</t>
  </si>
  <si>
    <t>1681383611</t>
  </si>
  <si>
    <t>104</t>
  </si>
  <si>
    <t>18</t>
  </si>
  <si>
    <t>M</t>
  </si>
  <si>
    <t>286110870</t>
  </si>
  <si>
    <t>čistící kus odpadního systému DN 100</t>
  </si>
  <si>
    <t>32</t>
  </si>
  <si>
    <t>949003589</t>
  </si>
  <si>
    <t>19</t>
  </si>
  <si>
    <t>59081251</t>
  </si>
  <si>
    <t>manžeta požárně ochranná pro průchod PVC,PP,PE potrubí stěnami a stropy š 32mm D 110mm El 90</t>
  </si>
  <si>
    <t>-107427534</t>
  </si>
  <si>
    <t>Poznámka k položce:_x000d_
V místě požárních úseků._x000d_
Odměřeno z výkresů ZTI.</t>
  </si>
  <si>
    <t>721174043</t>
  </si>
  <si>
    <t>Potrubí kanalizační z PP připojovací DN 50</t>
  </si>
  <si>
    <t>526025551</t>
  </si>
  <si>
    <t>46</t>
  </si>
  <si>
    <t>28611085</t>
  </si>
  <si>
    <t>čistící kus odpadního systému tlumící zvuk DN 50</t>
  </si>
  <si>
    <t>1781024657</t>
  </si>
  <si>
    <t>22</t>
  </si>
  <si>
    <t>721194105</t>
  </si>
  <si>
    <t>Vyvedení a upevnění odpadních výpustek DN 50</t>
  </si>
  <si>
    <t>-1693688562</t>
  </si>
  <si>
    <t>Poznámka k položce:_x000d_
U umyvadel, dřezů, van, sprchových koutů._x000d_
Odměřeno z výkresů ZTI.</t>
  </si>
  <si>
    <t>23</t>
  </si>
  <si>
    <t>721194109</t>
  </si>
  <si>
    <t>Vyvedení a upevnění odpadních výpustek DN 100</t>
  </si>
  <si>
    <t>-1430358099</t>
  </si>
  <si>
    <t>Poznámka k položce:_x000d_
U WC mís._x000d_
Odměřeno z výkresů ZTI.</t>
  </si>
  <si>
    <t>24</t>
  </si>
  <si>
    <t>721290111</t>
  </si>
  <si>
    <t>Zkouška těsnosti potrubí kanalizace vodou do DN 125</t>
  </si>
  <si>
    <t>-346656635</t>
  </si>
  <si>
    <t>25</t>
  </si>
  <si>
    <t>721290823</t>
  </si>
  <si>
    <t>Přemístění vnitrostaveništní demontovaných hmot vnitřní kanalizace v objektech výšky do 24 m</t>
  </si>
  <si>
    <t>568641516</t>
  </si>
  <si>
    <t>1,5</t>
  </si>
  <si>
    <t>26</t>
  </si>
  <si>
    <t>998721103</t>
  </si>
  <si>
    <t>Přesun hmot tonážní pro vnitřní kanalizace v objektech v do 24 m</t>
  </si>
  <si>
    <t>966893126</t>
  </si>
  <si>
    <t>722</t>
  </si>
  <si>
    <t>Zdravotechnika - vnitřní vodovod</t>
  </si>
  <si>
    <t>27</t>
  </si>
  <si>
    <t>722130802</t>
  </si>
  <si>
    <t>Demontáž potrubí ocelové pozinkované závitové do DN 40</t>
  </si>
  <si>
    <t>1731409318</t>
  </si>
  <si>
    <t>Poznámka k položce:_x000d_
Včetně tepelné izolace, armatur._x000d_
Odměřeno z výkresů stávající stav.</t>
  </si>
  <si>
    <t>"demontáž stávajících rozvodů studené pitné vody"</t>
  </si>
  <si>
    <t>200</t>
  </si>
  <si>
    <t>28</t>
  </si>
  <si>
    <t>722174002</t>
  </si>
  <si>
    <t>Potrubí vodovodní plastové PPR svar polyfuze PN 16 D 20 x 2,8 mm</t>
  </si>
  <si>
    <t>-58740352</t>
  </si>
  <si>
    <t>Poznámka k položce:_x000d_
Výměna rozvodů studené pitné vody._x000d_
Včetně tvarovek (kolena, odbočky, redukce apod.), kotvení, montáže._x000d_
Odměřeno z výkresů ZTI.</t>
  </si>
  <si>
    <t>130</t>
  </si>
  <si>
    <t>29</t>
  </si>
  <si>
    <t>722174003</t>
  </si>
  <si>
    <t>Potrubí vodovodní plastové PPR svar polyfuze PN 16 D 25 x 3,5 mm</t>
  </si>
  <si>
    <t>739127005</t>
  </si>
  <si>
    <t>30</t>
  </si>
  <si>
    <t>722174004</t>
  </si>
  <si>
    <t>Potrubí vodovodní plastové PPR svar polyfuze PN 16 D 32 x 4,4 mm</t>
  </si>
  <si>
    <t>-1620253662</t>
  </si>
  <si>
    <t>48</t>
  </si>
  <si>
    <t>31</t>
  </si>
  <si>
    <t>59816122</t>
  </si>
  <si>
    <t>tmel silikonový žáruvzdorný bílý do 250 °C</t>
  </si>
  <si>
    <t>-1174763227</t>
  </si>
  <si>
    <t>Poznámka k položce:_x000d_
Včetně montáže._x000d_
Odměřeno z výkresů ZTI.</t>
  </si>
  <si>
    <t>722181221</t>
  </si>
  <si>
    <t>Ochrana vodovodního potrubí přilepenými termoizolačními trubicemi z PE tl do 9 mm DN do 22 mm</t>
  </si>
  <si>
    <t>1524524759</t>
  </si>
  <si>
    <t>Poznámka k položce:_x000d_
Výměna rozvodů studené pitné vody._x000d_
Odměřeno z výkresů ZTI.</t>
  </si>
  <si>
    <t>33</t>
  </si>
  <si>
    <t>722181222</t>
  </si>
  <si>
    <t>Ochrana vodovodního potrubí přilepenými termoizolačními trubicemi z PE tl do 9 mm DN do 45 mm</t>
  </si>
  <si>
    <t>-1437393663</t>
  </si>
  <si>
    <t>"ochranná PE tkanina"</t>
  </si>
  <si>
    <t>38</t>
  </si>
  <si>
    <t>"ochranná hliníková fólie"</t>
  </si>
  <si>
    <t>Součet</t>
  </si>
  <si>
    <t>34</t>
  </si>
  <si>
    <t>722220111</t>
  </si>
  <si>
    <t>Nástěnka pro výtokový ventil G 1/2 s jedním závitem</t>
  </si>
  <si>
    <t>914686072</t>
  </si>
  <si>
    <t>Poznámka k položce:_x000d_
Byt ve 4.NP._x000d_
Odměřeno z výkresů ZTI.</t>
  </si>
  <si>
    <t>722224115</t>
  </si>
  <si>
    <t>Kohout plnicí nebo vypouštěcí G 1/2 PN 10 s jedním závitem</t>
  </si>
  <si>
    <t>849539544</t>
  </si>
  <si>
    <t>Poznámka k položce:_x000d_
Včetně přechodky na plast. potrubí._x000d_
Odměřeno z výkresů ZTI.</t>
  </si>
  <si>
    <t>36</t>
  </si>
  <si>
    <t>722231072</t>
  </si>
  <si>
    <t>Ventil zpětný mosazný G 1/2 PN 10 do 110°C se dvěma závity</t>
  </si>
  <si>
    <t>-288204601</t>
  </si>
  <si>
    <t>Poznámka k položce:_x000d_
Součást vodoměrné sestavy._x000d_
Odměřeno z výkresů ZTI.</t>
  </si>
  <si>
    <t>37</t>
  </si>
  <si>
    <t>722232043</t>
  </si>
  <si>
    <t>Kohout kulový přímý G 1/2 PN 42 do 185°C vnitřní závit</t>
  </si>
  <si>
    <t>288926265</t>
  </si>
  <si>
    <t>Poznámka k položce:_x000d_
Součást vodoměrné sestavy._x000d_
Včetně přechodky na plast. potrubí._x000d_
Odměřeno z výkresů ZTI.</t>
  </si>
  <si>
    <t>722232045</t>
  </si>
  <si>
    <t>Kohout kulový přímý G 1 PN 42 do 185°C vnitřní závit</t>
  </si>
  <si>
    <t>457173941</t>
  </si>
  <si>
    <t>Poznámka k položce:_x000d_
Výměna rozvodů studené pitné vody._x000d_
Včetně přechodky na plast. potrubí._x000d_
Odměřeno z výkresů ZTI.</t>
  </si>
  <si>
    <t>39</t>
  </si>
  <si>
    <t>722232171</t>
  </si>
  <si>
    <t>Kohout kulový rohový G 1/2 PN 42 do 185°C plnoprůtokový s vnějším a vnitřním závitem</t>
  </si>
  <si>
    <t>494711370</t>
  </si>
  <si>
    <t>Poznámka k položce:_x000d_
Byt ve 4.NP._x000d_
Včetně flexibilní ocelové hadičky._x000d_
Odměřeno z výkresů ZTI.</t>
  </si>
  <si>
    <t>40</t>
  </si>
  <si>
    <t>722260811</t>
  </si>
  <si>
    <t>Demontáž vodoměrů závitových G 1/2</t>
  </si>
  <si>
    <t>-303824804</t>
  </si>
  <si>
    <t>Poznámka k položce:_x000d_
Odměřeno z výkresů stávající stav.</t>
  </si>
  <si>
    <t>"demontáž stáv. vodoměrů ve všech bytech"</t>
  </si>
  <si>
    <t>41</t>
  </si>
  <si>
    <t>722260921</t>
  </si>
  <si>
    <t>Zpětná montáž vodoměrů závitových G 1/2</t>
  </si>
  <si>
    <t>-645770770</t>
  </si>
  <si>
    <t>"montáž nového bytového vodoměru"</t>
  </si>
  <si>
    <t>42</t>
  </si>
  <si>
    <t>38821224</t>
  </si>
  <si>
    <t>vodoměr bytový na studenou vodu Qn 1,5 suchoběžný R 1/2"x80mm</t>
  </si>
  <si>
    <t>-712879297</t>
  </si>
  <si>
    <t>43</t>
  </si>
  <si>
    <t>722290226</t>
  </si>
  <si>
    <t>Zkouška těsnosti vodovodního potrubí závitového do DN 50</t>
  </si>
  <si>
    <t>1002937130</t>
  </si>
  <si>
    <t>193</t>
  </si>
  <si>
    <t>44</t>
  </si>
  <si>
    <t>722290234</t>
  </si>
  <si>
    <t>Proplach a dezinfekce vodovodního potrubí do DN 80</t>
  </si>
  <si>
    <t>-454712631</t>
  </si>
  <si>
    <t>45</t>
  </si>
  <si>
    <t>722290823</t>
  </si>
  <si>
    <t>Přemístění vnitrostaveništní demontovaných hmot pro vnitřní vodovod v objektech výšky do 24 m</t>
  </si>
  <si>
    <t>738087411</t>
  </si>
  <si>
    <t>998722103</t>
  </si>
  <si>
    <t>Přesun hmot tonážní pro vnitřní vodovod v objektech v do 24 m</t>
  </si>
  <si>
    <t>-3328606</t>
  </si>
  <si>
    <t>725</t>
  </si>
  <si>
    <t>Zdravotechnika - zařizovací předměty</t>
  </si>
  <si>
    <t>47</t>
  </si>
  <si>
    <t>725110811</t>
  </si>
  <si>
    <t>Demontáž klozetů splachovací s nádrží</t>
  </si>
  <si>
    <t>soubor</t>
  </si>
  <si>
    <t>558427627</t>
  </si>
  <si>
    <t>725112021</t>
  </si>
  <si>
    <t>Klozet keramický závěsný na nosné stěny s hlubokým splachováním odpad vodorovný</t>
  </si>
  <si>
    <t>CS ÚRS 2016 01</t>
  </si>
  <si>
    <t>835214045</t>
  </si>
  <si>
    <t>Poznámka k položce:_x000d_
Odměřeno z výkresů ZTI._x000d_
Přesná specifikace bude upřesněna investorem při realizaci.</t>
  </si>
  <si>
    <t>49</t>
  </si>
  <si>
    <t>551673810</t>
  </si>
  <si>
    <t>sedátko klozetové s poklopem duroplastové - bílé</t>
  </si>
  <si>
    <t>754583031</t>
  </si>
  <si>
    <t>50</t>
  </si>
  <si>
    <t>725590813</t>
  </si>
  <si>
    <t>Přemístění vnitrostaveništní demontovaných zařizovacích předmětů v objektech výšky do 24 m</t>
  </si>
  <si>
    <t>1473168159</t>
  </si>
  <si>
    <t>0,1</t>
  </si>
  <si>
    <t>51</t>
  </si>
  <si>
    <t>725980122</t>
  </si>
  <si>
    <t>Dvířka 15/20</t>
  </si>
  <si>
    <t>-1114876350</t>
  </si>
  <si>
    <t>Poznámka k položce:_x000d_
Pro přístup k čistícím kusům kanalizace a požárním manžetám._x000d_
Odměřeno z výkresů ZTI.</t>
  </si>
  <si>
    <t>"skutečný rozměr 200x200mm"</t>
  </si>
  <si>
    <t>52</t>
  </si>
  <si>
    <t>998725103</t>
  </si>
  <si>
    <t>Přesun hmot tonážní pro zařizovací předměty v objektech v do 24 m</t>
  </si>
  <si>
    <t>-959800820</t>
  </si>
  <si>
    <t>726</t>
  </si>
  <si>
    <t>Zdravotechnika - předstěnové instalace</t>
  </si>
  <si>
    <t>53</t>
  </si>
  <si>
    <t>726111031</t>
  </si>
  <si>
    <t>Instalační předstěna - klozet s ovládáním zepředu v 1080 mm závěsný do masivní zděné kce</t>
  </si>
  <si>
    <t>-545790593</t>
  </si>
  <si>
    <t>54</t>
  </si>
  <si>
    <t>998726113</t>
  </si>
  <si>
    <t>Přesun hmot tonážní pro instalační prefabrikáty v objektech v do 24 m</t>
  </si>
  <si>
    <t>1111409861</t>
  </si>
  <si>
    <t>763</t>
  </si>
  <si>
    <t>Konstrukce suché výstavby</t>
  </si>
  <si>
    <t>55</t>
  </si>
  <si>
    <t>763121411</t>
  </si>
  <si>
    <t>SDK stěna předsazená tl 62,5 mm profil CW+UW 50 deska 1xA 12,5 bez izolace EI 15</t>
  </si>
  <si>
    <t>-148158877</t>
  </si>
  <si>
    <t>"opláštění svislého odpadního potrubí"</t>
  </si>
  <si>
    <t>56</t>
  </si>
  <si>
    <t>763121590</t>
  </si>
  <si>
    <t>SDK stěna předsazená pro osazení závěsného WC tl 150 - 250 mm profil CW+UW 50 desky 2xH2 12,5 bez TI</t>
  </si>
  <si>
    <t>-1667521759</t>
  </si>
  <si>
    <t>57</t>
  </si>
  <si>
    <t>763121714</t>
  </si>
  <si>
    <t>SDK stěna předsazená základní penetrační nátěr</t>
  </si>
  <si>
    <t>574677364</t>
  </si>
  <si>
    <t>58</t>
  </si>
  <si>
    <t>763121762</t>
  </si>
  <si>
    <t>Příplatek k SDK stěně předsazené za rovinnost kvality Q4</t>
  </si>
  <si>
    <t>-2078679240</t>
  </si>
  <si>
    <t>781</t>
  </si>
  <si>
    <t>Dokončovací práce - obklady</t>
  </si>
  <si>
    <t>59</t>
  </si>
  <si>
    <t>781111011</t>
  </si>
  <si>
    <t>Ometení (oprášení) stěny při přípravě podkladu</t>
  </si>
  <si>
    <t>-307438865</t>
  </si>
  <si>
    <t>Poznámka k položce:_x000d_
WC místnosti ve všech bytech._x000d_
Odměřeno z výkresů ZTI.</t>
  </si>
  <si>
    <t>60</t>
  </si>
  <si>
    <t>781121011</t>
  </si>
  <si>
    <t>Nátěr penetrační na stěnu</t>
  </si>
  <si>
    <t>1108912763</t>
  </si>
  <si>
    <t>61</t>
  </si>
  <si>
    <t>781131112</t>
  </si>
  <si>
    <t>Izolace pod obklad nátěrem nebo stěrkou ve dvou vrstvách</t>
  </si>
  <si>
    <t>-739799512</t>
  </si>
  <si>
    <t>62</t>
  </si>
  <si>
    <t>781474154</t>
  </si>
  <si>
    <t>Montáž obkladů vnitřních keramických velkoformátových hladkých do 6 ks/m2 lepených flexibilním lepidlem</t>
  </si>
  <si>
    <t>-1251862473</t>
  </si>
  <si>
    <t>63</t>
  </si>
  <si>
    <t>59761026</t>
  </si>
  <si>
    <t>obklad keramický hladký do 12ks/m2</t>
  </si>
  <si>
    <t>-1702946007</t>
  </si>
  <si>
    <t>Poznámka k položce:_x000d_
WC místnosti ve všech bytech._x000d_
Formát 200x200mm, bílý._x000d_
Odměřeno z výkresů ZTI.</t>
  </si>
  <si>
    <t>50*1,15 'Přepočtené koeficientem množství</t>
  </si>
  <si>
    <t>64</t>
  </si>
  <si>
    <t>781477111</t>
  </si>
  <si>
    <t>Příplatek k montáži obkladů vnitřních keramických hladkých za plochu do 10 m2</t>
  </si>
  <si>
    <t>1172481824</t>
  </si>
  <si>
    <t>65</t>
  </si>
  <si>
    <t>998781103</t>
  </si>
  <si>
    <t>Přesun hmot tonážní pro obklady keramické v objektech v do 24 m</t>
  </si>
  <si>
    <t>438704487</t>
  </si>
  <si>
    <t>0,2</t>
  </si>
  <si>
    <t>784</t>
  </si>
  <si>
    <t>Dokončovací práce - malby a tapety</t>
  </si>
  <si>
    <t>66</t>
  </si>
  <si>
    <t>784121001</t>
  </si>
  <si>
    <t>Oškrabání malby v mísnostech výšky do 3,80 m</t>
  </si>
  <si>
    <t>-1459345770</t>
  </si>
  <si>
    <t>67</t>
  </si>
  <si>
    <t>784181101</t>
  </si>
  <si>
    <t>Základní akrylátová jednonásobná bezbarvá penetrace podkladu v místnostech výšky do 3,80 m</t>
  </si>
  <si>
    <t>624617990</t>
  </si>
  <si>
    <t>68</t>
  </si>
  <si>
    <t>784211001</t>
  </si>
  <si>
    <t>Jednonásobné bílé malby ze směsí za mokra výborně otěruvzdorných v místnostech výšky do 3,80 m</t>
  </si>
  <si>
    <t>1978313244</t>
  </si>
  <si>
    <t>69</t>
  </si>
  <si>
    <t>784211041</t>
  </si>
  <si>
    <t>Příplatek k cenám 1x maleb ze směsí za mokra otěruvzdorných za provádění plochy do 5 m2</t>
  </si>
  <si>
    <t>-1104310854</t>
  </si>
  <si>
    <t>HZS</t>
  </si>
  <si>
    <t>Hodinové zúčtovací sazby</t>
  </si>
  <si>
    <t>70</t>
  </si>
  <si>
    <t>HZS1302</t>
  </si>
  <si>
    <t>Hodinová zúčtovací sazba zedník specialista</t>
  </si>
  <si>
    <t>hod</t>
  </si>
  <si>
    <t>512</t>
  </si>
  <si>
    <t>561511999</t>
  </si>
  <si>
    <t>Poznámka k položce:_x000d_
Doplňkové zednické práce neobsažené v předchozích položkách.</t>
  </si>
  <si>
    <t>71</t>
  </si>
  <si>
    <t>HZS2211</t>
  </si>
  <si>
    <t>Hodinová zúčtovací sazba instalatér</t>
  </si>
  <si>
    <t>-1346912302</t>
  </si>
  <si>
    <t>Poznámka k položce:_x000d_
Doplňkové instalatérské práce neobsažené v předchozích položkách.</t>
  </si>
  <si>
    <t>72</t>
  </si>
  <si>
    <t>HZS2221</t>
  </si>
  <si>
    <t>Hodinová zúčtovací sazba elektrikář</t>
  </si>
  <si>
    <t>-1141954583</t>
  </si>
  <si>
    <t>Poznámka k položce:_x000d_
Neočekávané práce spojené s výměnou ZTI.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</si>
</sst>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200081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ROZVODY ÚT A TUV V BYTOVÉM DOMĚ UL. SLEZSKÁ 12, STARÝ BOHUMÍN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Janošec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SPV+KANALIZACE'!J30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'02 - SPV+KANALIZACE'!P130</f>
        <v>0</v>
      </c>
      <c r="AV95" s="128">
        <f>'02 - SPV+KANALIZACE'!J33</f>
        <v>0</v>
      </c>
      <c r="AW95" s="128">
        <f>'02 - SPV+KANALIZACE'!J34</f>
        <v>0</v>
      </c>
      <c r="AX95" s="128">
        <f>'02 - SPV+KANALIZACE'!J35</f>
        <v>0</v>
      </c>
      <c r="AY95" s="128">
        <f>'02 - SPV+KANALIZACE'!J36</f>
        <v>0</v>
      </c>
      <c r="AZ95" s="128">
        <f>'02 - SPV+KANALIZACE'!F33</f>
        <v>0</v>
      </c>
      <c r="BA95" s="128">
        <f>'02 - SPV+KANALIZACE'!F34</f>
        <v>0</v>
      </c>
      <c r="BB95" s="128">
        <f>'02 - SPV+KANALIZACE'!F35</f>
        <v>0</v>
      </c>
      <c r="BC95" s="128">
        <f>'02 - SPV+KANALIZACE'!F36</f>
        <v>0</v>
      </c>
      <c r="BD95" s="130">
        <f>'02 - SPV+KANALIZACE'!F37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caRrwZnW2Em2ZRqmgnuO/71cL7xnyzQ5bFvjlCwHQ9RZhVIrkZWV9wiEaVxlTAof08u4smFMn6P6Rg16GRG01w==" hashValue="JeDCf7/iocMznO53vAFYq2K+aDfo9zkZ0VR32yOsBtLeXwbSCVpRHwa2Uu7ivahpBqTIz5GbZHrYOH4m6J9gs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SPV+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ROZVODY ÚT A TUV V BYTOVÉM DOMĚ UL. SLEZSKÁ 12, STARÝ BOHUMÍN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18. 2. 2021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31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ROUND((SUM(BE130:BE370)),  2)</f>
        <v>0</v>
      </c>
      <c r="G33" s="38"/>
      <c r="H33" s="38"/>
      <c r="I33" s="151">
        <v>0.20999999999999999</v>
      </c>
      <c r="J33" s="150">
        <f>ROUND(((SUM(BE130:BE370))*I33),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41</v>
      </c>
      <c r="F34" s="150">
        <f>ROUND((SUM(BF130:BF370)),  2)</f>
        <v>0</v>
      </c>
      <c r="G34" s="38"/>
      <c r="H34" s="38"/>
      <c r="I34" s="151">
        <v>0.14999999999999999</v>
      </c>
      <c r="J34" s="150">
        <f>ROUND(((SUM(BF130:BF370))*I34),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ROUND((SUM(BG130:BG370)),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ROUND((SUM(BH130:BH370)),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ROUND((SUM(BI130:BI370)),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ROZVODY ÚT A TUV V BYTOVÉM DOMĚ UL. SLEZSKÁ 12, STARÝ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SPV+KANALIZACE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18. 2. 2021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Ing. Tomáš Janošec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J137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J152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J165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99</v>
      </c>
      <c r="E102" s="178"/>
      <c r="F102" s="178"/>
      <c r="G102" s="178"/>
      <c r="H102" s="178"/>
      <c r="I102" s="178"/>
      <c r="J102" s="179">
        <f>J181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J182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J225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J291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J309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J314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J328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J349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5"/>
      <c r="C110" s="176"/>
      <c r="D110" s="177" t="s">
        <v>107</v>
      </c>
      <c r="E110" s="178"/>
      <c r="F110" s="178"/>
      <c r="G110" s="178"/>
      <c r="H110" s="178"/>
      <c r="I110" s="178"/>
      <c r="J110" s="179">
        <f>J361</f>
        <v>0</v>
      </c>
      <c r="K110" s="176"/>
      <c r="L110" s="18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0" t="str">
        <f>E7</f>
        <v>ROZVODY ÚT A TUV V BYTOVÉM DOMĚ UL. SLEZSKÁ 12, STARÝ BOHUMÍN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02 - SPV+KANALIZACE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Bohumín</v>
      </c>
      <c r="G124" s="40"/>
      <c r="H124" s="40"/>
      <c r="I124" s="32" t="s">
        <v>22</v>
      </c>
      <c r="J124" s="79" t="str">
        <f>IF(J12="","",J12)</f>
        <v>18. 2. 2021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Město Bohumín</v>
      </c>
      <c r="G126" s="40"/>
      <c r="H126" s="40"/>
      <c r="I126" s="32" t="s">
        <v>30</v>
      </c>
      <c r="J126" s="36" t="str">
        <f>E21</f>
        <v>Ing. Tomáš Janošec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Ing. Tomáš Janošec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7"/>
      <c r="B129" s="188"/>
      <c r="C129" s="189" t="s">
        <v>109</v>
      </c>
      <c r="D129" s="190" t="s">
        <v>60</v>
      </c>
      <c r="E129" s="190" t="s">
        <v>56</v>
      </c>
      <c r="F129" s="190" t="s">
        <v>57</v>
      </c>
      <c r="G129" s="190" t="s">
        <v>110</v>
      </c>
      <c r="H129" s="190" t="s">
        <v>111</v>
      </c>
      <c r="I129" s="190" t="s">
        <v>112</v>
      </c>
      <c r="J129" s="190" t="s">
        <v>91</v>
      </c>
      <c r="K129" s="191" t="s">
        <v>113</v>
      </c>
      <c r="L129" s="192"/>
      <c r="M129" s="100" t="s">
        <v>1</v>
      </c>
      <c r="N129" s="101" t="s">
        <v>39</v>
      </c>
      <c r="O129" s="101" t="s">
        <v>114</v>
      </c>
      <c r="P129" s="101" t="s">
        <v>115</v>
      </c>
      <c r="Q129" s="101" t="s">
        <v>116</v>
      </c>
      <c r="R129" s="101" t="s">
        <v>117</v>
      </c>
      <c r="S129" s="101" t="s">
        <v>118</v>
      </c>
      <c r="T129" s="102" t="s">
        <v>119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</row>
    <row r="130" s="2" customFormat="1" ht="22.8" customHeight="1">
      <c r="A130" s="38"/>
      <c r="B130" s="39"/>
      <c r="C130" s="107" t="s">
        <v>120</v>
      </c>
      <c r="D130" s="40"/>
      <c r="E130" s="40"/>
      <c r="F130" s="40"/>
      <c r="G130" s="40"/>
      <c r="H130" s="40"/>
      <c r="I130" s="40"/>
      <c r="J130" s="193">
        <f>BK130</f>
        <v>0</v>
      </c>
      <c r="K130" s="40"/>
      <c r="L130" s="44"/>
      <c r="M130" s="103"/>
      <c r="N130" s="194"/>
      <c r="O130" s="104"/>
      <c r="P130" s="195">
        <f>P131+P181+P361</f>
        <v>0</v>
      </c>
      <c r="Q130" s="104"/>
      <c r="R130" s="195">
        <f>R131+R181+R361</f>
        <v>3.9390599999999996</v>
      </c>
      <c r="S130" s="104"/>
      <c r="T130" s="196">
        <f>T131+T181+T361</f>
        <v>5.3372399999999995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74</v>
      </c>
      <c r="AU130" s="17" t="s">
        <v>93</v>
      </c>
      <c r="BK130" s="197">
        <f>BK131+BK181+BK361</f>
        <v>0</v>
      </c>
    </row>
    <row r="131" s="12" customFormat="1" ht="25.92" customHeight="1">
      <c r="A131" s="12"/>
      <c r="B131" s="198"/>
      <c r="C131" s="199"/>
      <c r="D131" s="200" t="s">
        <v>74</v>
      </c>
      <c r="E131" s="201" t="s">
        <v>121</v>
      </c>
      <c r="F131" s="201" t="s">
        <v>122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P132+P137+P152+P165</f>
        <v>0</v>
      </c>
      <c r="Q131" s="206"/>
      <c r="R131" s="207">
        <f>R132+R137+R152+R165</f>
        <v>1.4529999999999999</v>
      </c>
      <c r="S131" s="206"/>
      <c r="T131" s="208">
        <f>T132+T137+T152+T165</f>
        <v>1.8849999999999998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83</v>
      </c>
      <c r="AT131" s="210" t="s">
        <v>74</v>
      </c>
      <c r="AU131" s="210" t="s">
        <v>75</v>
      </c>
      <c r="AY131" s="209" t="s">
        <v>123</v>
      </c>
      <c r="BK131" s="211">
        <f>BK132+BK137+BK152+BK165</f>
        <v>0</v>
      </c>
    </row>
    <row r="132" s="12" customFormat="1" ht="22.8" customHeight="1">
      <c r="A132" s="12"/>
      <c r="B132" s="198"/>
      <c r="C132" s="199"/>
      <c r="D132" s="200" t="s">
        <v>74</v>
      </c>
      <c r="E132" s="212" t="s">
        <v>124</v>
      </c>
      <c r="F132" s="212" t="s">
        <v>125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SUM(P133:P136)</f>
        <v>0</v>
      </c>
      <c r="Q132" s="206"/>
      <c r="R132" s="207">
        <f>SUM(R133:R136)</f>
        <v>0.4234</v>
      </c>
      <c r="S132" s="206"/>
      <c r="T132" s="20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83</v>
      </c>
      <c r="AT132" s="210" t="s">
        <v>74</v>
      </c>
      <c r="AU132" s="210" t="s">
        <v>83</v>
      </c>
      <c r="AY132" s="209" t="s">
        <v>123</v>
      </c>
      <c r="BK132" s="211">
        <f>SUM(BK133:BK136)</f>
        <v>0</v>
      </c>
    </row>
    <row r="133" s="2" customFormat="1">
      <c r="A133" s="38"/>
      <c r="B133" s="39"/>
      <c r="C133" s="214" t="s">
        <v>83</v>
      </c>
      <c r="D133" s="214" t="s">
        <v>126</v>
      </c>
      <c r="E133" s="215" t="s">
        <v>127</v>
      </c>
      <c r="F133" s="216" t="s">
        <v>128</v>
      </c>
      <c r="G133" s="217" t="s">
        <v>129</v>
      </c>
      <c r="H133" s="218">
        <v>10</v>
      </c>
      <c r="I133" s="219"/>
      <c r="J133" s="220">
        <f>ROUND(I133*H133,2)</f>
        <v>0</v>
      </c>
      <c r="K133" s="216" t="s">
        <v>130</v>
      </c>
      <c r="L133" s="44"/>
      <c r="M133" s="221" t="s">
        <v>1</v>
      </c>
      <c r="N133" s="222" t="s">
        <v>40</v>
      </c>
      <c r="O133" s="91"/>
      <c r="P133" s="223">
        <f>O133*H133</f>
        <v>0</v>
      </c>
      <c r="Q133" s="223">
        <v>0.042340000000000003</v>
      </c>
      <c r="R133" s="223">
        <f>Q133*H133</f>
        <v>0.4234</v>
      </c>
      <c r="S133" s="223">
        <v>0</v>
      </c>
      <c r="T133" s="22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5" t="s">
        <v>131</v>
      </c>
      <c r="AT133" s="225" t="s">
        <v>126</v>
      </c>
      <c r="AU133" s="225" t="s">
        <v>85</v>
      </c>
      <c r="AY133" s="17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7" t="s">
        <v>83</v>
      </c>
      <c r="BK133" s="226">
        <f>ROUND(I133*H133,2)</f>
        <v>0</v>
      </c>
      <c r="BL133" s="17" t="s">
        <v>131</v>
      </c>
      <c r="BM133" s="225" t="s">
        <v>132</v>
      </c>
    </row>
    <row r="134" s="2" customFormat="1">
      <c r="A134" s="38"/>
      <c r="B134" s="39"/>
      <c r="C134" s="40"/>
      <c r="D134" s="227" t="s">
        <v>133</v>
      </c>
      <c r="E134" s="40"/>
      <c r="F134" s="228" t="s">
        <v>134</v>
      </c>
      <c r="G134" s="40"/>
      <c r="H134" s="40"/>
      <c r="I134" s="229"/>
      <c r="J134" s="40"/>
      <c r="K134" s="40"/>
      <c r="L134" s="44"/>
      <c r="M134" s="230"/>
      <c r="N134" s="23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85</v>
      </c>
    </row>
    <row r="135" s="13" customFormat="1">
      <c r="A135" s="13"/>
      <c r="B135" s="232"/>
      <c r="C135" s="233"/>
      <c r="D135" s="227" t="s">
        <v>135</v>
      </c>
      <c r="E135" s="234" t="s">
        <v>1</v>
      </c>
      <c r="F135" s="235" t="s">
        <v>136</v>
      </c>
      <c r="G135" s="233"/>
      <c r="H135" s="234" t="s">
        <v>1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135</v>
      </c>
      <c r="AU135" s="241" t="s">
        <v>85</v>
      </c>
      <c r="AV135" s="13" t="s">
        <v>83</v>
      </c>
      <c r="AW135" s="13" t="s">
        <v>32</v>
      </c>
      <c r="AX135" s="13" t="s">
        <v>75</v>
      </c>
      <c r="AY135" s="241" t="s">
        <v>123</v>
      </c>
    </row>
    <row r="136" s="14" customFormat="1">
      <c r="A136" s="14"/>
      <c r="B136" s="242"/>
      <c r="C136" s="243"/>
      <c r="D136" s="227" t="s">
        <v>135</v>
      </c>
      <c r="E136" s="244" t="s">
        <v>1</v>
      </c>
      <c r="F136" s="245" t="s">
        <v>137</v>
      </c>
      <c r="G136" s="243"/>
      <c r="H136" s="246">
        <v>10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135</v>
      </c>
      <c r="AU136" s="252" t="s">
        <v>85</v>
      </c>
      <c r="AV136" s="14" t="s">
        <v>85</v>
      </c>
      <c r="AW136" s="14" t="s">
        <v>32</v>
      </c>
      <c r="AX136" s="14" t="s">
        <v>83</v>
      </c>
      <c r="AY136" s="252" t="s">
        <v>123</v>
      </c>
    </row>
    <row r="137" s="12" customFormat="1" ht="22.8" customHeight="1">
      <c r="A137" s="12"/>
      <c r="B137" s="198"/>
      <c r="C137" s="199"/>
      <c r="D137" s="200" t="s">
        <v>74</v>
      </c>
      <c r="E137" s="212" t="s">
        <v>138</v>
      </c>
      <c r="F137" s="212" t="s">
        <v>139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SUM(P138:P151)</f>
        <v>0</v>
      </c>
      <c r="Q137" s="206"/>
      <c r="R137" s="207">
        <f>SUM(R138:R151)</f>
        <v>1.0229999999999999</v>
      </c>
      <c r="S137" s="206"/>
      <c r="T137" s="208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83</v>
      </c>
      <c r="AT137" s="210" t="s">
        <v>74</v>
      </c>
      <c r="AU137" s="210" t="s">
        <v>83</v>
      </c>
      <c r="AY137" s="209" t="s">
        <v>123</v>
      </c>
      <c r="BK137" s="211">
        <f>SUM(BK138:BK151)</f>
        <v>0</v>
      </c>
    </row>
    <row r="138" s="2" customFormat="1">
      <c r="A138" s="38"/>
      <c r="B138" s="39"/>
      <c r="C138" s="214" t="s">
        <v>85</v>
      </c>
      <c r="D138" s="214" t="s">
        <v>126</v>
      </c>
      <c r="E138" s="215" t="s">
        <v>140</v>
      </c>
      <c r="F138" s="216" t="s">
        <v>141</v>
      </c>
      <c r="G138" s="217" t="s">
        <v>129</v>
      </c>
      <c r="H138" s="218">
        <v>150</v>
      </c>
      <c r="I138" s="219"/>
      <c r="J138" s="220">
        <f>ROUND(I138*H138,2)</f>
        <v>0</v>
      </c>
      <c r="K138" s="216" t="s">
        <v>142</v>
      </c>
      <c r="L138" s="44"/>
      <c r="M138" s="221" t="s">
        <v>1</v>
      </c>
      <c r="N138" s="222" t="s">
        <v>40</v>
      </c>
      <c r="O138" s="91"/>
      <c r="P138" s="223">
        <f>O138*H138</f>
        <v>0</v>
      </c>
      <c r="Q138" s="223">
        <v>0.00025999999999999998</v>
      </c>
      <c r="R138" s="223">
        <f>Q138*H138</f>
        <v>0.039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131</v>
      </c>
      <c r="AT138" s="225" t="s">
        <v>126</v>
      </c>
      <c r="AU138" s="225" t="s">
        <v>85</v>
      </c>
      <c r="AY138" s="17" t="s">
        <v>123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83</v>
      </c>
      <c r="BK138" s="226">
        <f>ROUND(I138*H138,2)</f>
        <v>0</v>
      </c>
      <c r="BL138" s="17" t="s">
        <v>131</v>
      </c>
      <c r="BM138" s="225" t="s">
        <v>143</v>
      </c>
    </row>
    <row r="139" s="2" customFormat="1">
      <c r="A139" s="38"/>
      <c r="B139" s="39"/>
      <c r="C139" s="40"/>
      <c r="D139" s="227" t="s">
        <v>133</v>
      </c>
      <c r="E139" s="40"/>
      <c r="F139" s="228" t="s">
        <v>144</v>
      </c>
      <c r="G139" s="40"/>
      <c r="H139" s="40"/>
      <c r="I139" s="229"/>
      <c r="J139" s="40"/>
      <c r="K139" s="40"/>
      <c r="L139" s="44"/>
      <c r="M139" s="230"/>
      <c r="N139" s="23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85</v>
      </c>
    </row>
    <row r="140" s="13" customFormat="1">
      <c r="A140" s="13"/>
      <c r="B140" s="232"/>
      <c r="C140" s="233"/>
      <c r="D140" s="227" t="s">
        <v>135</v>
      </c>
      <c r="E140" s="234" t="s">
        <v>1</v>
      </c>
      <c r="F140" s="235" t="s">
        <v>145</v>
      </c>
      <c r="G140" s="233"/>
      <c r="H140" s="234" t="s">
        <v>1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135</v>
      </c>
      <c r="AU140" s="241" t="s">
        <v>85</v>
      </c>
      <c r="AV140" s="13" t="s">
        <v>83</v>
      </c>
      <c r="AW140" s="13" t="s">
        <v>32</v>
      </c>
      <c r="AX140" s="13" t="s">
        <v>75</v>
      </c>
      <c r="AY140" s="241" t="s">
        <v>123</v>
      </c>
    </row>
    <row r="141" s="14" customFormat="1">
      <c r="A141" s="14"/>
      <c r="B141" s="242"/>
      <c r="C141" s="243"/>
      <c r="D141" s="227" t="s">
        <v>135</v>
      </c>
      <c r="E141" s="244" t="s">
        <v>1</v>
      </c>
      <c r="F141" s="245" t="s">
        <v>146</v>
      </c>
      <c r="G141" s="243"/>
      <c r="H141" s="246">
        <v>150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135</v>
      </c>
      <c r="AU141" s="252" t="s">
        <v>85</v>
      </c>
      <c r="AV141" s="14" t="s">
        <v>85</v>
      </c>
      <c r="AW141" s="14" t="s">
        <v>32</v>
      </c>
      <c r="AX141" s="14" t="s">
        <v>83</v>
      </c>
      <c r="AY141" s="252" t="s">
        <v>123</v>
      </c>
    </row>
    <row r="142" s="2" customFormat="1">
      <c r="A142" s="38"/>
      <c r="B142" s="39"/>
      <c r="C142" s="214" t="s">
        <v>124</v>
      </c>
      <c r="D142" s="214" t="s">
        <v>126</v>
      </c>
      <c r="E142" s="215" t="s">
        <v>147</v>
      </c>
      <c r="F142" s="216" t="s">
        <v>148</v>
      </c>
      <c r="G142" s="217" t="s">
        <v>129</v>
      </c>
      <c r="H142" s="218">
        <v>150</v>
      </c>
      <c r="I142" s="219"/>
      <c r="J142" s="220">
        <f>ROUND(I142*H142,2)</f>
        <v>0</v>
      </c>
      <c r="K142" s="216" t="s">
        <v>142</v>
      </c>
      <c r="L142" s="44"/>
      <c r="M142" s="221" t="s">
        <v>1</v>
      </c>
      <c r="N142" s="222" t="s">
        <v>40</v>
      </c>
      <c r="O142" s="91"/>
      <c r="P142" s="223">
        <f>O142*H142</f>
        <v>0</v>
      </c>
      <c r="Q142" s="223">
        <v>0.0065599999999999999</v>
      </c>
      <c r="R142" s="223">
        <f>Q142*H142</f>
        <v>0.98399999999999999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131</v>
      </c>
      <c r="AT142" s="225" t="s">
        <v>126</v>
      </c>
      <c r="AU142" s="225" t="s">
        <v>85</v>
      </c>
      <c r="AY142" s="17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83</v>
      </c>
      <c r="BK142" s="226">
        <f>ROUND(I142*H142,2)</f>
        <v>0</v>
      </c>
      <c r="BL142" s="17" t="s">
        <v>131</v>
      </c>
      <c r="BM142" s="225" t="s">
        <v>149</v>
      </c>
    </row>
    <row r="143" s="2" customFormat="1">
      <c r="A143" s="38"/>
      <c r="B143" s="39"/>
      <c r="C143" s="40"/>
      <c r="D143" s="227" t="s">
        <v>133</v>
      </c>
      <c r="E143" s="40"/>
      <c r="F143" s="228" t="s">
        <v>150</v>
      </c>
      <c r="G143" s="40"/>
      <c r="H143" s="40"/>
      <c r="I143" s="229"/>
      <c r="J143" s="40"/>
      <c r="K143" s="40"/>
      <c r="L143" s="44"/>
      <c r="M143" s="230"/>
      <c r="N143" s="23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85</v>
      </c>
    </row>
    <row r="144" s="13" customFormat="1">
      <c r="A144" s="13"/>
      <c r="B144" s="232"/>
      <c r="C144" s="233"/>
      <c r="D144" s="227" t="s">
        <v>135</v>
      </c>
      <c r="E144" s="234" t="s">
        <v>1</v>
      </c>
      <c r="F144" s="235" t="s">
        <v>145</v>
      </c>
      <c r="G144" s="233"/>
      <c r="H144" s="234" t="s">
        <v>1</v>
      </c>
      <c r="I144" s="236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85</v>
      </c>
      <c r="AV144" s="13" t="s">
        <v>83</v>
      </c>
      <c r="AW144" s="13" t="s">
        <v>32</v>
      </c>
      <c r="AX144" s="13" t="s">
        <v>75</v>
      </c>
      <c r="AY144" s="241" t="s">
        <v>123</v>
      </c>
    </row>
    <row r="145" s="14" customFormat="1">
      <c r="A145" s="14"/>
      <c r="B145" s="242"/>
      <c r="C145" s="243"/>
      <c r="D145" s="227" t="s">
        <v>135</v>
      </c>
      <c r="E145" s="244" t="s">
        <v>1</v>
      </c>
      <c r="F145" s="245" t="s">
        <v>146</v>
      </c>
      <c r="G145" s="243"/>
      <c r="H145" s="246">
        <v>150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135</v>
      </c>
      <c r="AU145" s="252" t="s">
        <v>85</v>
      </c>
      <c r="AV145" s="14" t="s">
        <v>85</v>
      </c>
      <c r="AW145" s="14" t="s">
        <v>32</v>
      </c>
      <c r="AX145" s="14" t="s">
        <v>83</v>
      </c>
      <c r="AY145" s="252" t="s">
        <v>123</v>
      </c>
    </row>
    <row r="146" s="2" customFormat="1" ht="16.5" customHeight="1">
      <c r="A146" s="38"/>
      <c r="B146" s="39"/>
      <c r="C146" s="214" t="s">
        <v>131</v>
      </c>
      <c r="D146" s="214" t="s">
        <v>126</v>
      </c>
      <c r="E146" s="215" t="s">
        <v>151</v>
      </c>
      <c r="F146" s="216" t="s">
        <v>152</v>
      </c>
      <c r="G146" s="217" t="s">
        <v>129</v>
      </c>
      <c r="H146" s="218">
        <v>35</v>
      </c>
      <c r="I146" s="219"/>
      <c r="J146" s="220">
        <f>ROUND(I146*H146,2)</f>
        <v>0</v>
      </c>
      <c r="K146" s="216" t="s">
        <v>142</v>
      </c>
      <c r="L146" s="44"/>
      <c r="M146" s="221" t="s">
        <v>1</v>
      </c>
      <c r="N146" s="222" t="s">
        <v>40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131</v>
      </c>
      <c r="AT146" s="225" t="s">
        <v>126</v>
      </c>
      <c r="AU146" s="225" t="s">
        <v>85</v>
      </c>
      <c r="AY146" s="17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83</v>
      </c>
      <c r="BK146" s="226">
        <f>ROUND(I146*H146,2)</f>
        <v>0</v>
      </c>
      <c r="BL146" s="17" t="s">
        <v>131</v>
      </c>
      <c r="BM146" s="225" t="s">
        <v>153</v>
      </c>
    </row>
    <row r="147" s="2" customFormat="1">
      <c r="A147" s="38"/>
      <c r="B147" s="39"/>
      <c r="C147" s="40"/>
      <c r="D147" s="227" t="s">
        <v>133</v>
      </c>
      <c r="E147" s="40"/>
      <c r="F147" s="228" t="s">
        <v>154</v>
      </c>
      <c r="G147" s="40"/>
      <c r="H147" s="40"/>
      <c r="I147" s="229"/>
      <c r="J147" s="40"/>
      <c r="K147" s="40"/>
      <c r="L147" s="44"/>
      <c r="M147" s="230"/>
      <c r="N147" s="231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85</v>
      </c>
    </row>
    <row r="148" s="14" customFormat="1">
      <c r="A148" s="14"/>
      <c r="B148" s="242"/>
      <c r="C148" s="243"/>
      <c r="D148" s="227" t="s">
        <v>135</v>
      </c>
      <c r="E148" s="244" t="s">
        <v>1</v>
      </c>
      <c r="F148" s="245" t="s">
        <v>155</v>
      </c>
      <c r="G148" s="243"/>
      <c r="H148" s="246">
        <v>35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85</v>
      </c>
      <c r="AV148" s="14" t="s">
        <v>85</v>
      </c>
      <c r="AW148" s="14" t="s">
        <v>32</v>
      </c>
      <c r="AX148" s="14" t="s">
        <v>83</v>
      </c>
      <c r="AY148" s="252" t="s">
        <v>123</v>
      </c>
    </row>
    <row r="149" s="2" customFormat="1">
      <c r="A149" s="38"/>
      <c r="B149" s="39"/>
      <c r="C149" s="214" t="s">
        <v>156</v>
      </c>
      <c r="D149" s="214" t="s">
        <v>126</v>
      </c>
      <c r="E149" s="215" t="s">
        <v>157</v>
      </c>
      <c r="F149" s="216" t="s">
        <v>158</v>
      </c>
      <c r="G149" s="217" t="s">
        <v>129</v>
      </c>
      <c r="H149" s="218">
        <v>35</v>
      </c>
      <c r="I149" s="219"/>
      <c r="J149" s="220">
        <f>ROUND(I149*H149,2)</f>
        <v>0</v>
      </c>
      <c r="K149" s="216" t="s">
        <v>142</v>
      </c>
      <c r="L149" s="44"/>
      <c r="M149" s="221" t="s">
        <v>1</v>
      </c>
      <c r="N149" s="222" t="s">
        <v>40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131</v>
      </c>
      <c r="AT149" s="225" t="s">
        <v>126</v>
      </c>
      <c r="AU149" s="225" t="s">
        <v>85</v>
      </c>
      <c r="AY149" s="17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83</v>
      </c>
      <c r="BK149" s="226">
        <f>ROUND(I149*H149,2)</f>
        <v>0</v>
      </c>
      <c r="BL149" s="17" t="s">
        <v>131</v>
      </c>
      <c r="BM149" s="225" t="s">
        <v>159</v>
      </c>
    </row>
    <row r="150" s="2" customFormat="1">
      <c r="A150" s="38"/>
      <c r="B150" s="39"/>
      <c r="C150" s="40"/>
      <c r="D150" s="227" t="s">
        <v>133</v>
      </c>
      <c r="E150" s="40"/>
      <c r="F150" s="228" t="s">
        <v>160</v>
      </c>
      <c r="G150" s="40"/>
      <c r="H150" s="40"/>
      <c r="I150" s="229"/>
      <c r="J150" s="40"/>
      <c r="K150" s="40"/>
      <c r="L150" s="44"/>
      <c r="M150" s="230"/>
      <c r="N150" s="23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85</v>
      </c>
    </row>
    <row r="151" s="14" customFormat="1">
      <c r="A151" s="14"/>
      <c r="B151" s="242"/>
      <c r="C151" s="243"/>
      <c r="D151" s="227" t="s">
        <v>135</v>
      </c>
      <c r="E151" s="244" t="s">
        <v>1</v>
      </c>
      <c r="F151" s="245" t="s">
        <v>155</v>
      </c>
      <c r="G151" s="243"/>
      <c r="H151" s="246">
        <v>35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135</v>
      </c>
      <c r="AU151" s="252" t="s">
        <v>85</v>
      </c>
      <c r="AV151" s="14" t="s">
        <v>85</v>
      </c>
      <c r="AW151" s="14" t="s">
        <v>32</v>
      </c>
      <c r="AX151" s="14" t="s">
        <v>83</v>
      </c>
      <c r="AY151" s="252" t="s">
        <v>123</v>
      </c>
    </row>
    <row r="152" s="12" customFormat="1" ht="22.8" customHeight="1">
      <c r="A152" s="12"/>
      <c r="B152" s="198"/>
      <c r="C152" s="199"/>
      <c r="D152" s="200" t="s">
        <v>74</v>
      </c>
      <c r="E152" s="212" t="s">
        <v>161</v>
      </c>
      <c r="F152" s="212" t="s">
        <v>162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SUM(P153:P164)</f>
        <v>0</v>
      </c>
      <c r="Q152" s="206"/>
      <c r="R152" s="207">
        <f>SUM(R153:R164)</f>
        <v>0.0066000000000000008</v>
      </c>
      <c r="S152" s="206"/>
      <c r="T152" s="208">
        <f>SUM(T153:T164)</f>
        <v>1.8849999999999998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83</v>
      </c>
      <c r="AT152" s="210" t="s">
        <v>74</v>
      </c>
      <c r="AU152" s="210" t="s">
        <v>83</v>
      </c>
      <c r="AY152" s="209" t="s">
        <v>123</v>
      </c>
      <c r="BK152" s="211">
        <f>SUM(BK153:BK164)</f>
        <v>0</v>
      </c>
    </row>
    <row r="153" s="2" customFormat="1">
      <c r="A153" s="38"/>
      <c r="B153" s="39"/>
      <c r="C153" s="214" t="s">
        <v>138</v>
      </c>
      <c r="D153" s="214" t="s">
        <v>126</v>
      </c>
      <c r="E153" s="215" t="s">
        <v>163</v>
      </c>
      <c r="F153" s="216" t="s">
        <v>164</v>
      </c>
      <c r="G153" s="217" t="s">
        <v>129</v>
      </c>
      <c r="H153" s="218">
        <v>165</v>
      </c>
      <c r="I153" s="219"/>
      <c r="J153" s="220">
        <f>ROUND(I153*H153,2)</f>
        <v>0</v>
      </c>
      <c r="K153" s="216" t="s">
        <v>142</v>
      </c>
      <c r="L153" s="44"/>
      <c r="M153" s="221" t="s">
        <v>1</v>
      </c>
      <c r="N153" s="222" t="s">
        <v>40</v>
      </c>
      <c r="O153" s="91"/>
      <c r="P153" s="223">
        <f>O153*H153</f>
        <v>0</v>
      </c>
      <c r="Q153" s="223">
        <v>4.0000000000000003E-05</v>
      </c>
      <c r="R153" s="223">
        <f>Q153*H153</f>
        <v>0.0066000000000000008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131</v>
      </c>
      <c r="AT153" s="225" t="s">
        <v>126</v>
      </c>
      <c r="AU153" s="225" t="s">
        <v>85</v>
      </c>
      <c r="AY153" s="17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83</v>
      </c>
      <c r="BK153" s="226">
        <f>ROUND(I153*H153,2)</f>
        <v>0</v>
      </c>
      <c r="BL153" s="17" t="s">
        <v>131</v>
      </c>
      <c r="BM153" s="225" t="s">
        <v>165</v>
      </c>
    </row>
    <row r="154" s="2" customFormat="1">
      <c r="A154" s="38"/>
      <c r="B154" s="39"/>
      <c r="C154" s="40"/>
      <c r="D154" s="227" t="s">
        <v>133</v>
      </c>
      <c r="E154" s="40"/>
      <c r="F154" s="228" t="s">
        <v>154</v>
      </c>
      <c r="G154" s="40"/>
      <c r="H154" s="40"/>
      <c r="I154" s="229"/>
      <c r="J154" s="40"/>
      <c r="K154" s="40"/>
      <c r="L154" s="44"/>
      <c r="M154" s="230"/>
      <c r="N154" s="23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133</v>
      </c>
      <c r="AU154" s="17" t="s">
        <v>85</v>
      </c>
    </row>
    <row r="155" s="13" customFormat="1">
      <c r="A155" s="13"/>
      <c r="B155" s="232"/>
      <c r="C155" s="233"/>
      <c r="D155" s="227" t="s">
        <v>135</v>
      </c>
      <c r="E155" s="234" t="s">
        <v>1</v>
      </c>
      <c r="F155" s="235" t="s">
        <v>166</v>
      </c>
      <c r="G155" s="233"/>
      <c r="H155" s="234" t="s">
        <v>1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135</v>
      </c>
      <c r="AU155" s="241" t="s">
        <v>85</v>
      </c>
      <c r="AV155" s="13" t="s">
        <v>83</v>
      </c>
      <c r="AW155" s="13" t="s">
        <v>32</v>
      </c>
      <c r="AX155" s="13" t="s">
        <v>75</v>
      </c>
      <c r="AY155" s="241" t="s">
        <v>123</v>
      </c>
    </row>
    <row r="156" s="14" customFormat="1">
      <c r="A156" s="14"/>
      <c r="B156" s="242"/>
      <c r="C156" s="243"/>
      <c r="D156" s="227" t="s">
        <v>135</v>
      </c>
      <c r="E156" s="244" t="s">
        <v>1</v>
      </c>
      <c r="F156" s="245" t="s">
        <v>167</v>
      </c>
      <c r="G156" s="243"/>
      <c r="H156" s="246">
        <v>165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135</v>
      </c>
      <c r="AU156" s="252" t="s">
        <v>85</v>
      </c>
      <c r="AV156" s="14" t="s">
        <v>85</v>
      </c>
      <c r="AW156" s="14" t="s">
        <v>32</v>
      </c>
      <c r="AX156" s="14" t="s">
        <v>83</v>
      </c>
      <c r="AY156" s="252" t="s">
        <v>123</v>
      </c>
    </row>
    <row r="157" s="2" customFormat="1">
      <c r="A157" s="38"/>
      <c r="B157" s="39"/>
      <c r="C157" s="214" t="s">
        <v>168</v>
      </c>
      <c r="D157" s="214" t="s">
        <v>126</v>
      </c>
      <c r="E157" s="215" t="s">
        <v>169</v>
      </c>
      <c r="F157" s="216" t="s">
        <v>170</v>
      </c>
      <c r="G157" s="217" t="s">
        <v>171</v>
      </c>
      <c r="H157" s="218">
        <v>5</v>
      </c>
      <c r="I157" s="219"/>
      <c r="J157" s="220">
        <f>ROUND(I157*H157,2)</f>
        <v>0</v>
      </c>
      <c r="K157" s="216" t="s">
        <v>142</v>
      </c>
      <c r="L157" s="44"/>
      <c r="M157" s="221" t="s">
        <v>1</v>
      </c>
      <c r="N157" s="222" t="s">
        <v>40</v>
      </c>
      <c r="O157" s="91"/>
      <c r="P157" s="223">
        <f>O157*H157</f>
        <v>0</v>
      </c>
      <c r="Q157" s="223">
        <v>0</v>
      </c>
      <c r="R157" s="223">
        <f>Q157*H157</f>
        <v>0</v>
      </c>
      <c r="S157" s="223">
        <v>0.088999999999999996</v>
      </c>
      <c r="T157" s="224">
        <f>S157*H157</f>
        <v>0.44499999999999995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131</v>
      </c>
      <c r="AT157" s="225" t="s">
        <v>126</v>
      </c>
      <c r="AU157" s="225" t="s">
        <v>85</v>
      </c>
      <c r="AY157" s="17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83</v>
      </c>
      <c r="BK157" s="226">
        <f>ROUND(I157*H157,2)</f>
        <v>0</v>
      </c>
      <c r="BL157" s="17" t="s">
        <v>131</v>
      </c>
      <c r="BM157" s="225" t="s">
        <v>172</v>
      </c>
    </row>
    <row r="158" s="2" customFormat="1">
      <c r="A158" s="38"/>
      <c r="B158" s="39"/>
      <c r="C158" s="40"/>
      <c r="D158" s="227" t="s">
        <v>133</v>
      </c>
      <c r="E158" s="40"/>
      <c r="F158" s="228" t="s">
        <v>173</v>
      </c>
      <c r="G158" s="40"/>
      <c r="H158" s="40"/>
      <c r="I158" s="229"/>
      <c r="J158" s="40"/>
      <c r="K158" s="40"/>
      <c r="L158" s="44"/>
      <c r="M158" s="230"/>
      <c r="N158" s="23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85</v>
      </c>
    </row>
    <row r="159" s="13" customFormat="1">
      <c r="A159" s="13"/>
      <c r="B159" s="232"/>
      <c r="C159" s="233"/>
      <c r="D159" s="227" t="s">
        <v>135</v>
      </c>
      <c r="E159" s="234" t="s">
        <v>1</v>
      </c>
      <c r="F159" s="235" t="s">
        <v>174</v>
      </c>
      <c r="G159" s="233"/>
      <c r="H159" s="234" t="s">
        <v>1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135</v>
      </c>
      <c r="AU159" s="241" t="s">
        <v>85</v>
      </c>
      <c r="AV159" s="13" t="s">
        <v>83</v>
      </c>
      <c r="AW159" s="13" t="s">
        <v>32</v>
      </c>
      <c r="AX159" s="13" t="s">
        <v>75</v>
      </c>
      <c r="AY159" s="241" t="s">
        <v>123</v>
      </c>
    </row>
    <row r="160" s="14" customFormat="1">
      <c r="A160" s="14"/>
      <c r="B160" s="242"/>
      <c r="C160" s="243"/>
      <c r="D160" s="227" t="s">
        <v>135</v>
      </c>
      <c r="E160" s="244" t="s">
        <v>1</v>
      </c>
      <c r="F160" s="245" t="s">
        <v>156</v>
      </c>
      <c r="G160" s="243"/>
      <c r="H160" s="246">
        <v>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135</v>
      </c>
      <c r="AU160" s="252" t="s">
        <v>85</v>
      </c>
      <c r="AV160" s="14" t="s">
        <v>85</v>
      </c>
      <c r="AW160" s="14" t="s">
        <v>32</v>
      </c>
      <c r="AX160" s="14" t="s">
        <v>83</v>
      </c>
      <c r="AY160" s="252" t="s">
        <v>123</v>
      </c>
    </row>
    <row r="161" s="2" customFormat="1">
      <c r="A161" s="38"/>
      <c r="B161" s="39"/>
      <c r="C161" s="214" t="s">
        <v>175</v>
      </c>
      <c r="D161" s="214" t="s">
        <v>126</v>
      </c>
      <c r="E161" s="215" t="s">
        <v>176</v>
      </c>
      <c r="F161" s="216" t="s">
        <v>177</v>
      </c>
      <c r="G161" s="217" t="s">
        <v>178</v>
      </c>
      <c r="H161" s="218">
        <v>80</v>
      </c>
      <c r="I161" s="219"/>
      <c r="J161" s="220">
        <f>ROUND(I161*H161,2)</f>
        <v>0</v>
      </c>
      <c r="K161" s="216" t="s">
        <v>142</v>
      </c>
      <c r="L161" s="44"/>
      <c r="M161" s="221" t="s">
        <v>1</v>
      </c>
      <c r="N161" s="222" t="s">
        <v>40</v>
      </c>
      <c r="O161" s="91"/>
      <c r="P161" s="223">
        <f>O161*H161</f>
        <v>0</v>
      </c>
      <c r="Q161" s="223">
        <v>0</v>
      </c>
      <c r="R161" s="223">
        <f>Q161*H161</f>
        <v>0</v>
      </c>
      <c r="S161" s="223">
        <v>0.017999999999999999</v>
      </c>
      <c r="T161" s="224">
        <f>S161*H161</f>
        <v>1.44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131</v>
      </c>
      <c r="AT161" s="225" t="s">
        <v>126</v>
      </c>
      <c r="AU161" s="225" t="s">
        <v>85</v>
      </c>
      <c r="AY161" s="17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83</v>
      </c>
      <c r="BK161" s="226">
        <f>ROUND(I161*H161,2)</f>
        <v>0</v>
      </c>
      <c r="BL161" s="17" t="s">
        <v>131</v>
      </c>
      <c r="BM161" s="225" t="s">
        <v>179</v>
      </c>
    </row>
    <row r="162" s="2" customFormat="1">
      <c r="A162" s="38"/>
      <c r="B162" s="39"/>
      <c r="C162" s="40"/>
      <c r="D162" s="227" t="s">
        <v>133</v>
      </c>
      <c r="E162" s="40"/>
      <c r="F162" s="228" t="s">
        <v>180</v>
      </c>
      <c r="G162" s="40"/>
      <c r="H162" s="40"/>
      <c r="I162" s="229"/>
      <c r="J162" s="40"/>
      <c r="K162" s="40"/>
      <c r="L162" s="44"/>
      <c r="M162" s="230"/>
      <c r="N162" s="231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85</v>
      </c>
    </row>
    <row r="163" s="13" customFormat="1">
      <c r="A163" s="13"/>
      <c r="B163" s="232"/>
      <c r="C163" s="233"/>
      <c r="D163" s="227" t="s">
        <v>135</v>
      </c>
      <c r="E163" s="234" t="s">
        <v>1</v>
      </c>
      <c r="F163" s="235" t="s">
        <v>181</v>
      </c>
      <c r="G163" s="233"/>
      <c r="H163" s="234" t="s">
        <v>1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85</v>
      </c>
      <c r="AV163" s="13" t="s">
        <v>83</v>
      </c>
      <c r="AW163" s="13" t="s">
        <v>32</v>
      </c>
      <c r="AX163" s="13" t="s">
        <v>75</v>
      </c>
      <c r="AY163" s="241" t="s">
        <v>123</v>
      </c>
    </row>
    <row r="164" s="14" customFormat="1">
      <c r="A164" s="14"/>
      <c r="B164" s="242"/>
      <c r="C164" s="243"/>
      <c r="D164" s="227" t="s">
        <v>135</v>
      </c>
      <c r="E164" s="244" t="s">
        <v>1</v>
      </c>
      <c r="F164" s="245" t="s">
        <v>182</v>
      </c>
      <c r="G164" s="243"/>
      <c r="H164" s="246">
        <v>80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135</v>
      </c>
      <c r="AU164" s="252" t="s">
        <v>85</v>
      </c>
      <c r="AV164" s="14" t="s">
        <v>85</v>
      </c>
      <c r="AW164" s="14" t="s">
        <v>32</v>
      </c>
      <c r="AX164" s="14" t="s">
        <v>83</v>
      </c>
      <c r="AY164" s="252" t="s">
        <v>123</v>
      </c>
    </row>
    <row r="165" s="12" customFormat="1" ht="22.8" customHeight="1">
      <c r="A165" s="12"/>
      <c r="B165" s="198"/>
      <c r="C165" s="199"/>
      <c r="D165" s="200" t="s">
        <v>74</v>
      </c>
      <c r="E165" s="212" t="s">
        <v>183</v>
      </c>
      <c r="F165" s="212" t="s">
        <v>184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SUM(P166:P180)</f>
        <v>0</v>
      </c>
      <c r="Q165" s="206"/>
      <c r="R165" s="207">
        <f>SUM(R166:R180)</f>
        <v>0</v>
      </c>
      <c r="S165" s="206"/>
      <c r="T165" s="208">
        <f>SUM(T166:T180)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83</v>
      </c>
      <c r="AT165" s="210" t="s">
        <v>74</v>
      </c>
      <c r="AU165" s="210" t="s">
        <v>83</v>
      </c>
      <c r="AY165" s="209" t="s">
        <v>123</v>
      </c>
      <c r="BK165" s="211">
        <f>SUM(BK166:BK180)</f>
        <v>0</v>
      </c>
    </row>
    <row r="166" s="2" customFormat="1">
      <c r="A166" s="38"/>
      <c r="B166" s="39"/>
      <c r="C166" s="214" t="s">
        <v>161</v>
      </c>
      <c r="D166" s="214" t="s">
        <v>126</v>
      </c>
      <c r="E166" s="215" t="s">
        <v>185</v>
      </c>
      <c r="F166" s="216" t="s">
        <v>186</v>
      </c>
      <c r="G166" s="217" t="s">
        <v>187</v>
      </c>
      <c r="H166" s="218">
        <v>5</v>
      </c>
      <c r="I166" s="219"/>
      <c r="J166" s="220">
        <f>ROUND(I166*H166,2)</f>
        <v>0</v>
      </c>
      <c r="K166" s="216" t="s">
        <v>142</v>
      </c>
      <c r="L166" s="44"/>
      <c r="M166" s="221" t="s">
        <v>1</v>
      </c>
      <c r="N166" s="222" t="s">
        <v>40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131</v>
      </c>
      <c r="AT166" s="225" t="s">
        <v>126</v>
      </c>
      <c r="AU166" s="225" t="s">
        <v>85</v>
      </c>
      <c r="AY166" s="17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83</v>
      </c>
      <c r="BK166" s="226">
        <f>ROUND(I166*H166,2)</f>
        <v>0</v>
      </c>
      <c r="BL166" s="17" t="s">
        <v>131</v>
      </c>
      <c r="BM166" s="225" t="s">
        <v>188</v>
      </c>
    </row>
    <row r="167" s="2" customFormat="1">
      <c r="A167" s="38"/>
      <c r="B167" s="39"/>
      <c r="C167" s="40"/>
      <c r="D167" s="227" t="s">
        <v>133</v>
      </c>
      <c r="E167" s="40"/>
      <c r="F167" s="228" t="s">
        <v>154</v>
      </c>
      <c r="G167" s="40"/>
      <c r="H167" s="40"/>
      <c r="I167" s="229"/>
      <c r="J167" s="40"/>
      <c r="K167" s="40"/>
      <c r="L167" s="44"/>
      <c r="M167" s="230"/>
      <c r="N167" s="23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133</v>
      </c>
      <c r="AU167" s="17" t="s">
        <v>85</v>
      </c>
    </row>
    <row r="168" s="13" customFormat="1">
      <c r="A168" s="13"/>
      <c r="B168" s="232"/>
      <c r="C168" s="233"/>
      <c r="D168" s="227" t="s">
        <v>135</v>
      </c>
      <c r="E168" s="234" t="s">
        <v>1</v>
      </c>
      <c r="F168" s="235" t="s">
        <v>189</v>
      </c>
      <c r="G168" s="233"/>
      <c r="H168" s="234" t="s">
        <v>1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135</v>
      </c>
      <c r="AU168" s="241" t="s">
        <v>85</v>
      </c>
      <c r="AV168" s="13" t="s">
        <v>83</v>
      </c>
      <c r="AW168" s="13" t="s">
        <v>32</v>
      </c>
      <c r="AX168" s="13" t="s">
        <v>75</v>
      </c>
      <c r="AY168" s="241" t="s">
        <v>123</v>
      </c>
    </row>
    <row r="169" s="14" customFormat="1">
      <c r="A169" s="14"/>
      <c r="B169" s="242"/>
      <c r="C169" s="243"/>
      <c r="D169" s="227" t="s">
        <v>135</v>
      </c>
      <c r="E169" s="244" t="s">
        <v>1</v>
      </c>
      <c r="F169" s="245" t="s">
        <v>156</v>
      </c>
      <c r="G169" s="243"/>
      <c r="H169" s="246">
        <v>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135</v>
      </c>
      <c r="AU169" s="252" t="s">
        <v>85</v>
      </c>
      <c r="AV169" s="14" t="s">
        <v>85</v>
      </c>
      <c r="AW169" s="14" t="s">
        <v>32</v>
      </c>
      <c r="AX169" s="14" t="s">
        <v>83</v>
      </c>
      <c r="AY169" s="252" t="s">
        <v>123</v>
      </c>
    </row>
    <row r="170" s="2" customFormat="1" ht="16.5" customHeight="1">
      <c r="A170" s="38"/>
      <c r="B170" s="39"/>
      <c r="C170" s="214" t="s">
        <v>137</v>
      </c>
      <c r="D170" s="214" t="s">
        <v>126</v>
      </c>
      <c r="E170" s="215" t="s">
        <v>190</v>
      </c>
      <c r="F170" s="216" t="s">
        <v>191</v>
      </c>
      <c r="G170" s="217" t="s">
        <v>187</v>
      </c>
      <c r="H170" s="218">
        <v>5</v>
      </c>
      <c r="I170" s="219"/>
      <c r="J170" s="220">
        <f>ROUND(I170*H170,2)</f>
        <v>0</v>
      </c>
      <c r="K170" s="216" t="s">
        <v>142</v>
      </c>
      <c r="L170" s="44"/>
      <c r="M170" s="221" t="s">
        <v>1</v>
      </c>
      <c r="N170" s="222" t="s">
        <v>40</v>
      </c>
      <c r="O170" s="91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131</v>
      </c>
      <c r="AT170" s="225" t="s">
        <v>126</v>
      </c>
      <c r="AU170" s="225" t="s">
        <v>85</v>
      </c>
      <c r="AY170" s="17" t="s">
        <v>123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83</v>
      </c>
      <c r="BK170" s="226">
        <f>ROUND(I170*H170,2)</f>
        <v>0</v>
      </c>
      <c r="BL170" s="17" t="s">
        <v>131</v>
      </c>
      <c r="BM170" s="225" t="s">
        <v>192</v>
      </c>
    </row>
    <row r="171" s="2" customFormat="1">
      <c r="A171" s="38"/>
      <c r="B171" s="39"/>
      <c r="C171" s="40"/>
      <c r="D171" s="227" t="s">
        <v>133</v>
      </c>
      <c r="E171" s="40"/>
      <c r="F171" s="228" t="s">
        <v>154</v>
      </c>
      <c r="G171" s="40"/>
      <c r="H171" s="40"/>
      <c r="I171" s="229"/>
      <c r="J171" s="40"/>
      <c r="K171" s="40"/>
      <c r="L171" s="44"/>
      <c r="M171" s="230"/>
      <c r="N171" s="23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133</v>
      </c>
      <c r="AU171" s="17" t="s">
        <v>85</v>
      </c>
    </row>
    <row r="172" s="14" customFormat="1">
      <c r="A172" s="14"/>
      <c r="B172" s="242"/>
      <c r="C172" s="243"/>
      <c r="D172" s="227" t="s">
        <v>135</v>
      </c>
      <c r="E172" s="244" t="s">
        <v>1</v>
      </c>
      <c r="F172" s="245" t="s">
        <v>156</v>
      </c>
      <c r="G172" s="243"/>
      <c r="H172" s="246">
        <v>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135</v>
      </c>
      <c r="AU172" s="252" t="s">
        <v>85</v>
      </c>
      <c r="AV172" s="14" t="s">
        <v>85</v>
      </c>
      <c r="AW172" s="14" t="s">
        <v>32</v>
      </c>
      <c r="AX172" s="14" t="s">
        <v>83</v>
      </c>
      <c r="AY172" s="252" t="s">
        <v>123</v>
      </c>
    </row>
    <row r="173" s="2" customFormat="1">
      <c r="A173" s="38"/>
      <c r="B173" s="39"/>
      <c r="C173" s="214" t="s">
        <v>193</v>
      </c>
      <c r="D173" s="214" t="s">
        <v>126</v>
      </c>
      <c r="E173" s="215" t="s">
        <v>194</v>
      </c>
      <c r="F173" s="216" t="s">
        <v>195</v>
      </c>
      <c r="G173" s="217" t="s">
        <v>187</v>
      </c>
      <c r="H173" s="218">
        <v>25</v>
      </c>
      <c r="I173" s="219"/>
      <c r="J173" s="220">
        <f>ROUND(I173*H173,2)</f>
        <v>0</v>
      </c>
      <c r="K173" s="216" t="s">
        <v>130</v>
      </c>
      <c r="L173" s="44"/>
      <c r="M173" s="221" t="s">
        <v>1</v>
      </c>
      <c r="N173" s="222" t="s">
        <v>40</v>
      </c>
      <c r="O173" s="91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131</v>
      </c>
      <c r="AT173" s="225" t="s">
        <v>126</v>
      </c>
      <c r="AU173" s="225" t="s">
        <v>85</v>
      </c>
      <c r="AY173" s="17" t="s">
        <v>123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83</v>
      </c>
      <c r="BK173" s="226">
        <f>ROUND(I173*H173,2)</f>
        <v>0</v>
      </c>
      <c r="BL173" s="17" t="s">
        <v>131</v>
      </c>
      <c r="BM173" s="225" t="s">
        <v>196</v>
      </c>
    </row>
    <row r="174" s="2" customFormat="1">
      <c r="A174" s="38"/>
      <c r="B174" s="39"/>
      <c r="C174" s="40"/>
      <c r="D174" s="227" t="s">
        <v>133</v>
      </c>
      <c r="E174" s="40"/>
      <c r="F174" s="228" t="s">
        <v>154</v>
      </c>
      <c r="G174" s="40"/>
      <c r="H174" s="40"/>
      <c r="I174" s="229"/>
      <c r="J174" s="40"/>
      <c r="K174" s="40"/>
      <c r="L174" s="44"/>
      <c r="M174" s="230"/>
      <c r="N174" s="23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85</v>
      </c>
    </row>
    <row r="175" s="13" customFormat="1">
      <c r="A175" s="13"/>
      <c r="B175" s="232"/>
      <c r="C175" s="233"/>
      <c r="D175" s="227" t="s">
        <v>135</v>
      </c>
      <c r="E175" s="234" t="s">
        <v>1</v>
      </c>
      <c r="F175" s="235" t="s">
        <v>197</v>
      </c>
      <c r="G175" s="233"/>
      <c r="H175" s="234" t="s">
        <v>1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135</v>
      </c>
      <c r="AU175" s="241" t="s">
        <v>85</v>
      </c>
      <c r="AV175" s="13" t="s">
        <v>83</v>
      </c>
      <c r="AW175" s="13" t="s">
        <v>32</v>
      </c>
      <c r="AX175" s="13" t="s">
        <v>75</v>
      </c>
      <c r="AY175" s="241" t="s">
        <v>123</v>
      </c>
    </row>
    <row r="176" s="14" customFormat="1">
      <c r="A176" s="14"/>
      <c r="B176" s="242"/>
      <c r="C176" s="243"/>
      <c r="D176" s="227" t="s">
        <v>135</v>
      </c>
      <c r="E176" s="244" t="s">
        <v>1</v>
      </c>
      <c r="F176" s="245" t="s">
        <v>198</v>
      </c>
      <c r="G176" s="243"/>
      <c r="H176" s="246">
        <v>25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135</v>
      </c>
      <c r="AU176" s="252" t="s">
        <v>85</v>
      </c>
      <c r="AV176" s="14" t="s">
        <v>85</v>
      </c>
      <c r="AW176" s="14" t="s">
        <v>32</v>
      </c>
      <c r="AX176" s="14" t="s">
        <v>83</v>
      </c>
      <c r="AY176" s="252" t="s">
        <v>123</v>
      </c>
    </row>
    <row r="177" s="2" customFormat="1">
      <c r="A177" s="38"/>
      <c r="B177" s="39"/>
      <c r="C177" s="214" t="s">
        <v>199</v>
      </c>
      <c r="D177" s="214" t="s">
        <v>126</v>
      </c>
      <c r="E177" s="215" t="s">
        <v>200</v>
      </c>
      <c r="F177" s="216" t="s">
        <v>201</v>
      </c>
      <c r="G177" s="217" t="s">
        <v>187</v>
      </c>
      <c r="H177" s="218">
        <v>5</v>
      </c>
      <c r="I177" s="219"/>
      <c r="J177" s="220">
        <f>ROUND(I177*H177,2)</f>
        <v>0</v>
      </c>
      <c r="K177" s="216" t="s">
        <v>130</v>
      </c>
      <c r="L177" s="44"/>
      <c r="M177" s="221" t="s">
        <v>1</v>
      </c>
      <c r="N177" s="222" t="s">
        <v>40</v>
      </c>
      <c r="O177" s="91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131</v>
      </c>
      <c r="AT177" s="225" t="s">
        <v>126</v>
      </c>
      <c r="AU177" s="225" t="s">
        <v>85</v>
      </c>
      <c r="AY177" s="17" t="s">
        <v>123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83</v>
      </c>
      <c r="BK177" s="226">
        <f>ROUND(I177*H177,2)</f>
        <v>0</v>
      </c>
      <c r="BL177" s="17" t="s">
        <v>131</v>
      </c>
      <c r="BM177" s="225" t="s">
        <v>202</v>
      </c>
    </row>
    <row r="178" s="2" customFormat="1">
      <c r="A178" s="38"/>
      <c r="B178" s="39"/>
      <c r="C178" s="40"/>
      <c r="D178" s="227" t="s">
        <v>133</v>
      </c>
      <c r="E178" s="40"/>
      <c r="F178" s="228" t="s">
        <v>154</v>
      </c>
      <c r="G178" s="40"/>
      <c r="H178" s="40"/>
      <c r="I178" s="229"/>
      <c r="J178" s="40"/>
      <c r="K178" s="40"/>
      <c r="L178" s="44"/>
      <c r="M178" s="230"/>
      <c r="N178" s="23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85</v>
      </c>
    </row>
    <row r="179" s="13" customFormat="1">
      <c r="A179" s="13"/>
      <c r="B179" s="232"/>
      <c r="C179" s="233"/>
      <c r="D179" s="227" t="s">
        <v>135</v>
      </c>
      <c r="E179" s="234" t="s">
        <v>1</v>
      </c>
      <c r="F179" s="235" t="s">
        <v>189</v>
      </c>
      <c r="G179" s="233"/>
      <c r="H179" s="234" t="s">
        <v>1</v>
      </c>
      <c r="I179" s="236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135</v>
      </c>
      <c r="AU179" s="241" t="s">
        <v>85</v>
      </c>
      <c r="AV179" s="13" t="s">
        <v>83</v>
      </c>
      <c r="AW179" s="13" t="s">
        <v>32</v>
      </c>
      <c r="AX179" s="13" t="s">
        <v>75</v>
      </c>
      <c r="AY179" s="241" t="s">
        <v>123</v>
      </c>
    </row>
    <row r="180" s="14" customFormat="1">
      <c r="A180" s="14"/>
      <c r="B180" s="242"/>
      <c r="C180" s="243"/>
      <c r="D180" s="227" t="s">
        <v>135</v>
      </c>
      <c r="E180" s="244" t="s">
        <v>1</v>
      </c>
      <c r="F180" s="245" t="s">
        <v>156</v>
      </c>
      <c r="G180" s="243"/>
      <c r="H180" s="246">
        <v>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135</v>
      </c>
      <c r="AU180" s="252" t="s">
        <v>85</v>
      </c>
      <c r="AV180" s="14" t="s">
        <v>85</v>
      </c>
      <c r="AW180" s="14" t="s">
        <v>32</v>
      </c>
      <c r="AX180" s="14" t="s">
        <v>83</v>
      </c>
      <c r="AY180" s="252" t="s">
        <v>123</v>
      </c>
    </row>
    <row r="181" s="12" customFormat="1" ht="25.92" customHeight="1">
      <c r="A181" s="12"/>
      <c r="B181" s="198"/>
      <c r="C181" s="199"/>
      <c r="D181" s="200" t="s">
        <v>74</v>
      </c>
      <c r="E181" s="201" t="s">
        <v>203</v>
      </c>
      <c r="F181" s="201" t="s">
        <v>204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P182+P225+P291+P309+P314+P328+P349</f>
        <v>0</v>
      </c>
      <c r="Q181" s="206"/>
      <c r="R181" s="207">
        <f>R182+R225+R291+R309+R314+R328+R349</f>
        <v>2.4860599999999997</v>
      </c>
      <c r="S181" s="206"/>
      <c r="T181" s="208">
        <f>T182+T225+T291+T309+T314+T328+T349</f>
        <v>3.4522400000000002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85</v>
      </c>
      <c r="AT181" s="210" t="s">
        <v>74</v>
      </c>
      <c r="AU181" s="210" t="s">
        <v>75</v>
      </c>
      <c r="AY181" s="209" t="s">
        <v>123</v>
      </c>
      <c r="BK181" s="211">
        <f>BK182+BK225+BK291+BK309+BK314+BK328+BK349</f>
        <v>0</v>
      </c>
    </row>
    <row r="182" s="12" customFormat="1" ht="22.8" customHeight="1">
      <c r="A182" s="12"/>
      <c r="B182" s="198"/>
      <c r="C182" s="199"/>
      <c r="D182" s="200" t="s">
        <v>74</v>
      </c>
      <c r="E182" s="212" t="s">
        <v>205</v>
      </c>
      <c r="F182" s="212" t="s">
        <v>206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SUM(P183:P224)</f>
        <v>0</v>
      </c>
      <c r="Q182" s="206"/>
      <c r="R182" s="207">
        <f>SUM(R183:R224)</f>
        <v>0.18934000000000001</v>
      </c>
      <c r="S182" s="206"/>
      <c r="T182" s="208">
        <f>SUM(T183:T224)</f>
        <v>2.238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85</v>
      </c>
      <c r="AT182" s="210" t="s">
        <v>74</v>
      </c>
      <c r="AU182" s="210" t="s">
        <v>83</v>
      </c>
      <c r="AY182" s="209" t="s">
        <v>123</v>
      </c>
      <c r="BK182" s="211">
        <f>SUM(BK183:BK224)</f>
        <v>0</v>
      </c>
    </row>
    <row r="183" s="2" customFormat="1" ht="16.5" customHeight="1">
      <c r="A183" s="38"/>
      <c r="B183" s="39"/>
      <c r="C183" s="214" t="s">
        <v>207</v>
      </c>
      <c r="D183" s="214" t="s">
        <v>126</v>
      </c>
      <c r="E183" s="215" t="s">
        <v>208</v>
      </c>
      <c r="F183" s="216" t="s">
        <v>209</v>
      </c>
      <c r="G183" s="217" t="s">
        <v>178</v>
      </c>
      <c r="H183" s="218">
        <v>150</v>
      </c>
      <c r="I183" s="219"/>
      <c r="J183" s="220">
        <f>ROUND(I183*H183,2)</f>
        <v>0</v>
      </c>
      <c r="K183" s="216" t="s">
        <v>142</v>
      </c>
      <c r="L183" s="44"/>
      <c r="M183" s="221" t="s">
        <v>1</v>
      </c>
      <c r="N183" s="222" t="s">
        <v>40</v>
      </c>
      <c r="O183" s="91"/>
      <c r="P183" s="223">
        <f>O183*H183</f>
        <v>0</v>
      </c>
      <c r="Q183" s="223">
        <v>0</v>
      </c>
      <c r="R183" s="223">
        <f>Q183*H183</f>
        <v>0</v>
      </c>
      <c r="S183" s="223">
        <v>0.014919999999999999</v>
      </c>
      <c r="T183" s="224">
        <f>S183*H183</f>
        <v>2.238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210</v>
      </c>
      <c r="AT183" s="225" t="s">
        <v>126</v>
      </c>
      <c r="AU183" s="225" t="s">
        <v>85</v>
      </c>
      <c r="AY183" s="17" t="s">
        <v>123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83</v>
      </c>
      <c r="BK183" s="226">
        <f>ROUND(I183*H183,2)</f>
        <v>0</v>
      </c>
      <c r="BL183" s="17" t="s">
        <v>210</v>
      </c>
      <c r="BM183" s="225" t="s">
        <v>211</v>
      </c>
    </row>
    <row r="184" s="2" customFormat="1">
      <c r="A184" s="38"/>
      <c r="B184" s="39"/>
      <c r="C184" s="40"/>
      <c r="D184" s="227" t="s">
        <v>133</v>
      </c>
      <c r="E184" s="40"/>
      <c r="F184" s="228" t="s">
        <v>154</v>
      </c>
      <c r="G184" s="40"/>
      <c r="H184" s="40"/>
      <c r="I184" s="229"/>
      <c r="J184" s="40"/>
      <c r="K184" s="40"/>
      <c r="L184" s="44"/>
      <c r="M184" s="230"/>
      <c r="N184" s="23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133</v>
      </c>
      <c r="AU184" s="17" t="s">
        <v>85</v>
      </c>
    </row>
    <row r="185" s="14" customFormat="1">
      <c r="A185" s="14"/>
      <c r="B185" s="242"/>
      <c r="C185" s="243"/>
      <c r="D185" s="227" t="s">
        <v>135</v>
      </c>
      <c r="E185" s="244" t="s">
        <v>1</v>
      </c>
      <c r="F185" s="245" t="s">
        <v>146</v>
      </c>
      <c r="G185" s="243"/>
      <c r="H185" s="246">
        <v>150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135</v>
      </c>
      <c r="AU185" s="252" t="s">
        <v>85</v>
      </c>
      <c r="AV185" s="14" t="s">
        <v>85</v>
      </c>
      <c r="AW185" s="14" t="s">
        <v>32</v>
      </c>
      <c r="AX185" s="14" t="s">
        <v>83</v>
      </c>
      <c r="AY185" s="252" t="s">
        <v>123</v>
      </c>
    </row>
    <row r="186" s="2" customFormat="1" ht="16.5" customHeight="1">
      <c r="A186" s="38"/>
      <c r="B186" s="39"/>
      <c r="C186" s="214" t="s">
        <v>212</v>
      </c>
      <c r="D186" s="214" t="s">
        <v>126</v>
      </c>
      <c r="E186" s="215" t="s">
        <v>213</v>
      </c>
      <c r="F186" s="216" t="s">
        <v>214</v>
      </c>
      <c r="G186" s="217" t="s">
        <v>171</v>
      </c>
      <c r="H186" s="218">
        <v>4</v>
      </c>
      <c r="I186" s="219"/>
      <c r="J186" s="220">
        <f>ROUND(I186*H186,2)</f>
        <v>0</v>
      </c>
      <c r="K186" s="216" t="s">
        <v>130</v>
      </c>
      <c r="L186" s="44"/>
      <c r="M186" s="221" t="s">
        <v>1</v>
      </c>
      <c r="N186" s="222" t="s">
        <v>40</v>
      </c>
      <c r="O186" s="91"/>
      <c r="P186" s="223">
        <f>O186*H186</f>
        <v>0</v>
      </c>
      <c r="Q186" s="223">
        <v>0.0017899999999999999</v>
      </c>
      <c r="R186" s="223">
        <f>Q186*H186</f>
        <v>0.0071599999999999997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210</v>
      </c>
      <c r="AT186" s="225" t="s">
        <v>126</v>
      </c>
      <c r="AU186" s="225" t="s">
        <v>85</v>
      </c>
      <c r="AY186" s="17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83</v>
      </c>
      <c r="BK186" s="226">
        <f>ROUND(I186*H186,2)</f>
        <v>0</v>
      </c>
      <c r="BL186" s="17" t="s">
        <v>210</v>
      </c>
      <c r="BM186" s="225" t="s">
        <v>215</v>
      </c>
    </row>
    <row r="187" s="2" customFormat="1">
      <c r="A187" s="38"/>
      <c r="B187" s="39"/>
      <c r="C187" s="40"/>
      <c r="D187" s="227" t="s">
        <v>133</v>
      </c>
      <c r="E187" s="40"/>
      <c r="F187" s="228" t="s">
        <v>216</v>
      </c>
      <c r="G187" s="40"/>
      <c r="H187" s="40"/>
      <c r="I187" s="229"/>
      <c r="J187" s="40"/>
      <c r="K187" s="40"/>
      <c r="L187" s="44"/>
      <c r="M187" s="230"/>
      <c r="N187" s="23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85</v>
      </c>
    </row>
    <row r="188" s="13" customFormat="1">
      <c r="A188" s="13"/>
      <c r="B188" s="232"/>
      <c r="C188" s="233"/>
      <c r="D188" s="227" t="s">
        <v>135</v>
      </c>
      <c r="E188" s="234" t="s">
        <v>1</v>
      </c>
      <c r="F188" s="235" t="s">
        <v>217</v>
      </c>
      <c r="G188" s="233"/>
      <c r="H188" s="234" t="s">
        <v>1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85</v>
      </c>
      <c r="AV188" s="13" t="s">
        <v>83</v>
      </c>
      <c r="AW188" s="13" t="s">
        <v>32</v>
      </c>
      <c r="AX188" s="13" t="s">
        <v>75</v>
      </c>
      <c r="AY188" s="241" t="s">
        <v>123</v>
      </c>
    </row>
    <row r="189" s="14" customFormat="1">
      <c r="A189" s="14"/>
      <c r="B189" s="242"/>
      <c r="C189" s="243"/>
      <c r="D189" s="227" t="s">
        <v>135</v>
      </c>
      <c r="E189" s="244" t="s">
        <v>1</v>
      </c>
      <c r="F189" s="245" t="s">
        <v>131</v>
      </c>
      <c r="G189" s="243"/>
      <c r="H189" s="246">
        <v>4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135</v>
      </c>
      <c r="AU189" s="252" t="s">
        <v>85</v>
      </c>
      <c r="AV189" s="14" t="s">
        <v>85</v>
      </c>
      <c r="AW189" s="14" t="s">
        <v>32</v>
      </c>
      <c r="AX189" s="14" t="s">
        <v>83</v>
      </c>
      <c r="AY189" s="252" t="s">
        <v>123</v>
      </c>
    </row>
    <row r="190" s="2" customFormat="1" ht="16.5" customHeight="1">
      <c r="A190" s="38"/>
      <c r="B190" s="39"/>
      <c r="C190" s="214" t="s">
        <v>8</v>
      </c>
      <c r="D190" s="214" t="s">
        <v>126</v>
      </c>
      <c r="E190" s="215" t="s">
        <v>218</v>
      </c>
      <c r="F190" s="216" t="s">
        <v>219</v>
      </c>
      <c r="G190" s="217" t="s">
        <v>171</v>
      </c>
      <c r="H190" s="218">
        <v>3</v>
      </c>
      <c r="I190" s="219"/>
      <c r="J190" s="220">
        <f>ROUND(I190*H190,2)</f>
        <v>0</v>
      </c>
      <c r="K190" s="216" t="s">
        <v>142</v>
      </c>
      <c r="L190" s="44"/>
      <c r="M190" s="221" t="s">
        <v>1</v>
      </c>
      <c r="N190" s="222" t="s">
        <v>40</v>
      </c>
      <c r="O190" s="91"/>
      <c r="P190" s="223">
        <f>O190*H190</f>
        <v>0</v>
      </c>
      <c r="Q190" s="223">
        <v>0.0010100000000000001</v>
      </c>
      <c r="R190" s="223">
        <f>Q190*H190</f>
        <v>0.0030300000000000001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210</v>
      </c>
      <c r="AT190" s="225" t="s">
        <v>126</v>
      </c>
      <c r="AU190" s="225" t="s">
        <v>85</v>
      </c>
      <c r="AY190" s="17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83</v>
      </c>
      <c r="BK190" s="226">
        <f>ROUND(I190*H190,2)</f>
        <v>0</v>
      </c>
      <c r="BL190" s="17" t="s">
        <v>210</v>
      </c>
      <c r="BM190" s="225" t="s">
        <v>220</v>
      </c>
    </row>
    <row r="191" s="2" customFormat="1">
      <c r="A191" s="38"/>
      <c r="B191" s="39"/>
      <c r="C191" s="40"/>
      <c r="D191" s="227" t="s">
        <v>133</v>
      </c>
      <c r="E191" s="40"/>
      <c r="F191" s="228" t="s">
        <v>221</v>
      </c>
      <c r="G191" s="40"/>
      <c r="H191" s="40"/>
      <c r="I191" s="229"/>
      <c r="J191" s="40"/>
      <c r="K191" s="40"/>
      <c r="L191" s="44"/>
      <c r="M191" s="230"/>
      <c r="N191" s="23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133</v>
      </c>
      <c r="AU191" s="17" t="s">
        <v>85</v>
      </c>
    </row>
    <row r="192" s="14" customFormat="1">
      <c r="A192" s="14"/>
      <c r="B192" s="242"/>
      <c r="C192" s="243"/>
      <c r="D192" s="227" t="s">
        <v>135</v>
      </c>
      <c r="E192" s="244" t="s">
        <v>1</v>
      </c>
      <c r="F192" s="245" t="s">
        <v>124</v>
      </c>
      <c r="G192" s="243"/>
      <c r="H192" s="246">
        <v>3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135</v>
      </c>
      <c r="AU192" s="252" t="s">
        <v>85</v>
      </c>
      <c r="AV192" s="14" t="s">
        <v>85</v>
      </c>
      <c r="AW192" s="14" t="s">
        <v>32</v>
      </c>
      <c r="AX192" s="14" t="s">
        <v>83</v>
      </c>
      <c r="AY192" s="252" t="s">
        <v>123</v>
      </c>
    </row>
    <row r="193" s="2" customFormat="1" ht="21.75" customHeight="1">
      <c r="A193" s="38"/>
      <c r="B193" s="39"/>
      <c r="C193" s="214" t="s">
        <v>210</v>
      </c>
      <c r="D193" s="214" t="s">
        <v>126</v>
      </c>
      <c r="E193" s="215" t="s">
        <v>222</v>
      </c>
      <c r="F193" s="216" t="s">
        <v>223</v>
      </c>
      <c r="G193" s="217" t="s">
        <v>178</v>
      </c>
      <c r="H193" s="218">
        <v>20</v>
      </c>
      <c r="I193" s="219"/>
      <c r="J193" s="220">
        <f>ROUND(I193*H193,2)</f>
        <v>0</v>
      </c>
      <c r="K193" s="216" t="s">
        <v>130</v>
      </c>
      <c r="L193" s="44"/>
      <c r="M193" s="221" t="s">
        <v>1</v>
      </c>
      <c r="N193" s="222" t="s">
        <v>40</v>
      </c>
      <c r="O193" s="91"/>
      <c r="P193" s="223">
        <f>O193*H193</f>
        <v>0</v>
      </c>
      <c r="Q193" s="223">
        <v>0.00142</v>
      </c>
      <c r="R193" s="223">
        <f>Q193*H193</f>
        <v>0.028400000000000002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210</v>
      </c>
      <c r="AT193" s="225" t="s">
        <v>126</v>
      </c>
      <c r="AU193" s="225" t="s">
        <v>85</v>
      </c>
      <c r="AY193" s="17" t="s">
        <v>123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83</v>
      </c>
      <c r="BK193" s="226">
        <f>ROUND(I193*H193,2)</f>
        <v>0</v>
      </c>
      <c r="BL193" s="17" t="s">
        <v>210</v>
      </c>
      <c r="BM193" s="225" t="s">
        <v>224</v>
      </c>
    </row>
    <row r="194" s="2" customFormat="1">
      <c r="A194" s="38"/>
      <c r="B194" s="39"/>
      <c r="C194" s="40"/>
      <c r="D194" s="227" t="s">
        <v>133</v>
      </c>
      <c r="E194" s="40"/>
      <c r="F194" s="228" t="s">
        <v>225</v>
      </c>
      <c r="G194" s="40"/>
      <c r="H194" s="40"/>
      <c r="I194" s="229"/>
      <c r="J194" s="40"/>
      <c r="K194" s="40"/>
      <c r="L194" s="44"/>
      <c r="M194" s="230"/>
      <c r="N194" s="23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133</v>
      </c>
      <c r="AU194" s="17" t="s">
        <v>85</v>
      </c>
    </row>
    <row r="195" s="13" customFormat="1">
      <c r="A195" s="13"/>
      <c r="B195" s="232"/>
      <c r="C195" s="233"/>
      <c r="D195" s="227" t="s">
        <v>135</v>
      </c>
      <c r="E195" s="234" t="s">
        <v>1</v>
      </c>
      <c r="F195" s="235" t="s">
        <v>226</v>
      </c>
      <c r="G195" s="233"/>
      <c r="H195" s="234" t="s">
        <v>1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85</v>
      </c>
      <c r="AV195" s="13" t="s">
        <v>83</v>
      </c>
      <c r="AW195" s="13" t="s">
        <v>32</v>
      </c>
      <c r="AX195" s="13" t="s">
        <v>75</v>
      </c>
      <c r="AY195" s="241" t="s">
        <v>123</v>
      </c>
    </row>
    <row r="196" s="14" customFormat="1">
      <c r="A196" s="14"/>
      <c r="B196" s="242"/>
      <c r="C196" s="243"/>
      <c r="D196" s="227" t="s">
        <v>135</v>
      </c>
      <c r="E196" s="244" t="s">
        <v>1</v>
      </c>
      <c r="F196" s="245" t="s">
        <v>227</v>
      </c>
      <c r="G196" s="243"/>
      <c r="H196" s="246">
        <v>20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135</v>
      </c>
      <c r="AU196" s="252" t="s">
        <v>85</v>
      </c>
      <c r="AV196" s="14" t="s">
        <v>85</v>
      </c>
      <c r="AW196" s="14" t="s">
        <v>32</v>
      </c>
      <c r="AX196" s="14" t="s">
        <v>83</v>
      </c>
      <c r="AY196" s="252" t="s">
        <v>123</v>
      </c>
    </row>
    <row r="197" s="2" customFormat="1" ht="16.5" customHeight="1">
      <c r="A197" s="38"/>
      <c r="B197" s="39"/>
      <c r="C197" s="214" t="s">
        <v>228</v>
      </c>
      <c r="D197" s="214" t="s">
        <v>126</v>
      </c>
      <c r="E197" s="215" t="s">
        <v>229</v>
      </c>
      <c r="F197" s="216" t="s">
        <v>230</v>
      </c>
      <c r="G197" s="217" t="s">
        <v>178</v>
      </c>
      <c r="H197" s="218">
        <v>104</v>
      </c>
      <c r="I197" s="219"/>
      <c r="J197" s="220">
        <f>ROUND(I197*H197,2)</f>
        <v>0</v>
      </c>
      <c r="K197" s="216" t="s">
        <v>142</v>
      </c>
      <c r="L197" s="44"/>
      <c r="M197" s="221" t="s">
        <v>1</v>
      </c>
      <c r="N197" s="222" t="s">
        <v>40</v>
      </c>
      <c r="O197" s="91"/>
      <c r="P197" s="223">
        <f>O197*H197</f>
        <v>0</v>
      </c>
      <c r="Q197" s="223">
        <v>0.0012099999999999999</v>
      </c>
      <c r="R197" s="223">
        <f>Q197*H197</f>
        <v>0.12583999999999998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210</v>
      </c>
      <c r="AT197" s="225" t="s">
        <v>126</v>
      </c>
      <c r="AU197" s="225" t="s">
        <v>85</v>
      </c>
      <c r="AY197" s="17" t="s">
        <v>123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83</v>
      </c>
      <c r="BK197" s="226">
        <f>ROUND(I197*H197,2)</f>
        <v>0</v>
      </c>
      <c r="BL197" s="17" t="s">
        <v>210</v>
      </c>
      <c r="BM197" s="225" t="s">
        <v>231</v>
      </c>
    </row>
    <row r="198" s="2" customFormat="1">
      <c r="A198" s="38"/>
      <c r="B198" s="39"/>
      <c r="C198" s="40"/>
      <c r="D198" s="227" t="s">
        <v>133</v>
      </c>
      <c r="E198" s="40"/>
      <c r="F198" s="228" t="s">
        <v>225</v>
      </c>
      <c r="G198" s="40"/>
      <c r="H198" s="40"/>
      <c r="I198" s="229"/>
      <c r="J198" s="40"/>
      <c r="K198" s="40"/>
      <c r="L198" s="44"/>
      <c r="M198" s="230"/>
      <c r="N198" s="23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133</v>
      </c>
      <c r="AU198" s="17" t="s">
        <v>85</v>
      </c>
    </row>
    <row r="199" s="14" customFormat="1">
      <c r="A199" s="14"/>
      <c r="B199" s="242"/>
      <c r="C199" s="243"/>
      <c r="D199" s="227" t="s">
        <v>135</v>
      </c>
      <c r="E199" s="244" t="s">
        <v>1</v>
      </c>
      <c r="F199" s="245" t="s">
        <v>232</v>
      </c>
      <c r="G199" s="243"/>
      <c r="H199" s="246">
        <v>104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135</v>
      </c>
      <c r="AU199" s="252" t="s">
        <v>85</v>
      </c>
      <c r="AV199" s="14" t="s">
        <v>85</v>
      </c>
      <c r="AW199" s="14" t="s">
        <v>32</v>
      </c>
      <c r="AX199" s="14" t="s">
        <v>83</v>
      </c>
      <c r="AY199" s="252" t="s">
        <v>123</v>
      </c>
    </row>
    <row r="200" s="2" customFormat="1" ht="16.5" customHeight="1">
      <c r="A200" s="38"/>
      <c r="B200" s="39"/>
      <c r="C200" s="253" t="s">
        <v>233</v>
      </c>
      <c r="D200" s="253" t="s">
        <v>234</v>
      </c>
      <c r="E200" s="254" t="s">
        <v>235</v>
      </c>
      <c r="F200" s="255" t="s">
        <v>236</v>
      </c>
      <c r="G200" s="256" t="s">
        <v>171</v>
      </c>
      <c r="H200" s="257">
        <v>4</v>
      </c>
      <c r="I200" s="258"/>
      <c r="J200" s="259">
        <f>ROUND(I200*H200,2)</f>
        <v>0</v>
      </c>
      <c r="K200" s="255" t="s">
        <v>142</v>
      </c>
      <c r="L200" s="260"/>
      <c r="M200" s="261" t="s">
        <v>1</v>
      </c>
      <c r="N200" s="262" t="s">
        <v>40</v>
      </c>
      <c r="O200" s="91"/>
      <c r="P200" s="223">
        <f>O200*H200</f>
        <v>0</v>
      </c>
      <c r="Q200" s="223">
        <v>0.00029999999999999997</v>
      </c>
      <c r="R200" s="223">
        <f>Q200*H200</f>
        <v>0.0011999999999999999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237</v>
      </c>
      <c r="AT200" s="225" t="s">
        <v>234</v>
      </c>
      <c r="AU200" s="225" t="s">
        <v>85</v>
      </c>
      <c r="AY200" s="17" t="s">
        <v>123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83</v>
      </c>
      <c r="BK200" s="226">
        <f>ROUND(I200*H200,2)</f>
        <v>0</v>
      </c>
      <c r="BL200" s="17" t="s">
        <v>210</v>
      </c>
      <c r="BM200" s="225" t="s">
        <v>238</v>
      </c>
    </row>
    <row r="201" s="2" customFormat="1">
      <c r="A201" s="38"/>
      <c r="B201" s="39"/>
      <c r="C201" s="40"/>
      <c r="D201" s="227" t="s">
        <v>133</v>
      </c>
      <c r="E201" s="40"/>
      <c r="F201" s="228" t="s">
        <v>173</v>
      </c>
      <c r="G201" s="40"/>
      <c r="H201" s="40"/>
      <c r="I201" s="229"/>
      <c r="J201" s="40"/>
      <c r="K201" s="40"/>
      <c r="L201" s="44"/>
      <c r="M201" s="230"/>
      <c r="N201" s="23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85</v>
      </c>
    </row>
    <row r="202" s="14" customFormat="1">
      <c r="A202" s="14"/>
      <c r="B202" s="242"/>
      <c r="C202" s="243"/>
      <c r="D202" s="227" t="s">
        <v>135</v>
      </c>
      <c r="E202" s="244" t="s">
        <v>1</v>
      </c>
      <c r="F202" s="245" t="s">
        <v>131</v>
      </c>
      <c r="G202" s="243"/>
      <c r="H202" s="246">
        <v>4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135</v>
      </c>
      <c r="AU202" s="252" t="s">
        <v>85</v>
      </c>
      <c r="AV202" s="14" t="s">
        <v>85</v>
      </c>
      <c r="AW202" s="14" t="s">
        <v>32</v>
      </c>
      <c r="AX202" s="14" t="s">
        <v>83</v>
      </c>
      <c r="AY202" s="252" t="s">
        <v>123</v>
      </c>
    </row>
    <row r="203" s="2" customFormat="1" ht="33" customHeight="1">
      <c r="A203" s="38"/>
      <c r="B203" s="39"/>
      <c r="C203" s="253" t="s">
        <v>239</v>
      </c>
      <c r="D203" s="253" t="s">
        <v>234</v>
      </c>
      <c r="E203" s="254" t="s">
        <v>240</v>
      </c>
      <c r="F203" s="255" t="s">
        <v>241</v>
      </c>
      <c r="G203" s="256" t="s">
        <v>171</v>
      </c>
      <c r="H203" s="257">
        <v>21</v>
      </c>
      <c r="I203" s="258"/>
      <c r="J203" s="259">
        <f>ROUND(I203*H203,2)</f>
        <v>0</v>
      </c>
      <c r="K203" s="255" t="s">
        <v>142</v>
      </c>
      <c r="L203" s="260"/>
      <c r="M203" s="261" t="s">
        <v>1</v>
      </c>
      <c r="N203" s="262" t="s">
        <v>40</v>
      </c>
      <c r="O203" s="91"/>
      <c r="P203" s="223">
        <f>O203*H203</f>
        <v>0</v>
      </c>
      <c r="Q203" s="223">
        <v>0.00035</v>
      </c>
      <c r="R203" s="223">
        <f>Q203*H203</f>
        <v>0.0073499999999999998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237</v>
      </c>
      <c r="AT203" s="225" t="s">
        <v>234</v>
      </c>
      <c r="AU203" s="225" t="s">
        <v>85</v>
      </c>
      <c r="AY203" s="17" t="s">
        <v>123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83</v>
      </c>
      <c r="BK203" s="226">
        <f>ROUND(I203*H203,2)</f>
        <v>0</v>
      </c>
      <c r="BL203" s="17" t="s">
        <v>210</v>
      </c>
      <c r="BM203" s="225" t="s">
        <v>242</v>
      </c>
    </row>
    <row r="204" s="2" customFormat="1">
      <c r="A204" s="38"/>
      <c r="B204" s="39"/>
      <c r="C204" s="40"/>
      <c r="D204" s="227" t="s">
        <v>133</v>
      </c>
      <c r="E204" s="40"/>
      <c r="F204" s="228" t="s">
        <v>243</v>
      </c>
      <c r="G204" s="40"/>
      <c r="H204" s="40"/>
      <c r="I204" s="229"/>
      <c r="J204" s="40"/>
      <c r="K204" s="40"/>
      <c r="L204" s="44"/>
      <c r="M204" s="230"/>
      <c r="N204" s="23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133</v>
      </c>
      <c r="AU204" s="17" t="s">
        <v>85</v>
      </c>
    </row>
    <row r="205" s="14" customFormat="1">
      <c r="A205" s="14"/>
      <c r="B205" s="242"/>
      <c r="C205" s="243"/>
      <c r="D205" s="227" t="s">
        <v>135</v>
      </c>
      <c r="E205" s="244" t="s">
        <v>1</v>
      </c>
      <c r="F205" s="245" t="s">
        <v>7</v>
      </c>
      <c r="G205" s="243"/>
      <c r="H205" s="246">
        <v>21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135</v>
      </c>
      <c r="AU205" s="252" t="s">
        <v>85</v>
      </c>
      <c r="AV205" s="14" t="s">
        <v>85</v>
      </c>
      <c r="AW205" s="14" t="s">
        <v>32</v>
      </c>
      <c r="AX205" s="14" t="s">
        <v>83</v>
      </c>
      <c r="AY205" s="252" t="s">
        <v>123</v>
      </c>
    </row>
    <row r="206" s="2" customFormat="1" ht="16.5" customHeight="1">
      <c r="A206" s="38"/>
      <c r="B206" s="39"/>
      <c r="C206" s="214" t="s">
        <v>227</v>
      </c>
      <c r="D206" s="214" t="s">
        <v>126</v>
      </c>
      <c r="E206" s="215" t="s">
        <v>244</v>
      </c>
      <c r="F206" s="216" t="s">
        <v>245</v>
      </c>
      <c r="G206" s="217" t="s">
        <v>178</v>
      </c>
      <c r="H206" s="218">
        <v>46</v>
      </c>
      <c r="I206" s="219"/>
      <c r="J206" s="220">
        <f>ROUND(I206*H206,2)</f>
        <v>0</v>
      </c>
      <c r="K206" s="216" t="s">
        <v>142</v>
      </c>
      <c r="L206" s="44"/>
      <c r="M206" s="221" t="s">
        <v>1</v>
      </c>
      <c r="N206" s="222" t="s">
        <v>40</v>
      </c>
      <c r="O206" s="91"/>
      <c r="P206" s="223">
        <f>O206*H206</f>
        <v>0</v>
      </c>
      <c r="Q206" s="223">
        <v>0.00035</v>
      </c>
      <c r="R206" s="223">
        <f>Q206*H206</f>
        <v>0.0161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210</v>
      </c>
      <c r="AT206" s="225" t="s">
        <v>126</v>
      </c>
      <c r="AU206" s="225" t="s">
        <v>85</v>
      </c>
      <c r="AY206" s="17" t="s">
        <v>123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83</v>
      </c>
      <c r="BK206" s="226">
        <f>ROUND(I206*H206,2)</f>
        <v>0</v>
      </c>
      <c r="BL206" s="17" t="s">
        <v>210</v>
      </c>
      <c r="BM206" s="225" t="s">
        <v>246</v>
      </c>
    </row>
    <row r="207" s="2" customFormat="1">
      <c r="A207" s="38"/>
      <c r="B207" s="39"/>
      <c r="C207" s="40"/>
      <c r="D207" s="227" t="s">
        <v>133</v>
      </c>
      <c r="E207" s="40"/>
      <c r="F207" s="228" t="s">
        <v>225</v>
      </c>
      <c r="G207" s="40"/>
      <c r="H207" s="40"/>
      <c r="I207" s="229"/>
      <c r="J207" s="40"/>
      <c r="K207" s="40"/>
      <c r="L207" s="44"/>
      <c r="M207" s="230"/>
      <c r="N207" s="23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133</v>
      </c>
      <c r="AU207" s="17" t="s">
        <v>85</v>
      </c>
    </row>
    <row r="208" s="14" customFormat="1">
      <c r="A208" s="14"/>
      <c r="B208" s="242"/>
      <c r="C208" s="243"/>
      <c r="D208" s="227" t="s">
        <v>135</v>
      </c>
      <c r="E208" s="244" t="s">
        <v>1</v>
      </c>
      <c r="F208" s="245" t="s">
        <v>247</v>
      </c>
      <c r="G208" s="243"/>
      <c r="H208" s="246">
        <v>46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135</v>
      </c>
      <c r="AU208" s="252" t="s">
        <v>85</v>
      </c>
      <c r="AV208" s="14" t="s">
        <v>85</v>
      </c>
      <c r="AW208" s="14" t="s">
        <v>32</v>
      </c>
      <c r="AX208" s="14" t="s">
        <v>83</v>
      </c>
      <c r="AY208" s="252" t="s">
        <v>123</v>
      </c>
    </row>
    <row r="209" s="2" customFormat="1" ht="21.75" customHeight="1">
      <c r="A209" s="38"/>
      <c r="B209" s="39"/>
      <c r="C209" s="253" t="s">
        <v>7</v>
      </c>
      <c r="D209" s="253" t="s">
        <v>234</v>
      </c>
      <c r="E209" s="254" t="s">
        <v>248</v>
      </c>
      <c r="F209" s="255" t="s">
        <v>249</v>
      </c>
      <c r="G209" s="256" t="s">
        <v>171</v>
      </c>
      <c r="H209" s="257">
        <v>2</v>
      </c>
      <c r="I209" s="258"/>
      <c r="J209" s="259">
        <f>ROUND(I209*H209,2)</f>
        <v>0</v>
      </c>
      <c r="K209" s="255" t="s">
        <v>130</v>
      </c>
      <c r="L209" s="260"/>
      <c r="M209" s="261" t="s">
        <v>1</v>
      </c>
      <c r="N209" s="262" t="s">
        <v>40</v>
      </c>
      <c r="O209" s="91"/>
      <c r="P209" s="223">
        <f>O209*H209</f>
        <v>0</v>
      </c>
      <c r="Q209" s="223">
        <v>0.00012999999999999999</v>
      </c>
      <c r="R209" s="223">
        <f>Q209*H209</f>
        <v>0.00025999999999999998</v>
      </c>
      <c r="S209" s="223">
        <v>0</v>
      </c>
      <c r="T209" s="22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237</v>
      </c>
      <c r="AT209" s="225" t="s">
        <v>234</v>
      </c>
      <c r="AU209" s="225" t="s">
        <v>85</v>
      </c>
      <c r="AY209" s="17" t="s">
        <v>123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83</v>
      </c>
      <c r="BK209" s="226">
        <f>ROUND(I209*H209,2)</f>
        <v>0</v>
      </c>
      <c r="BL209" s="17" t="s">
        <v>210</v>
      </c>
      <c r="BM209" s="225" t="s">
        <v>250</v>
      </c>
    </row>
    <row r="210" s="2" customFormat="1">
      <c r="A210" s="38"/>
      <c r="B210" s="39"/>
      <c r="C210" s="40"/>
      <c r="D210" s="227" t="s">
        <v>133</v>
      </c>
      <c r="E210" s="40"/>
      <c r="F210" s="228" t="s">
        <v>173</v>
      </c>
      <c r="G210" s="40"/>
      <c r="H210" s="40"/>
      <c r="I210" s="229"/>
      <c r="J210" s="40"/>
      <c r="K210" s="40"/>
      <c r="L210" s="44"/>
      <c r="M210" s="230"/>
      <c r="N210" s="23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133</v>
      </c>
      <c r="AU210" s="17" t="s">
        <v>85</v>
      </c>
    </row>
    <row r="211" s="14" customFormat="1">
      <c r="A211" s="14"/>
      <c r="B211" s="242"/>
      <c r="C211" s="243"/>
      <c r="D211" s="227" t="s">
        <v>135</v>
      </c>
      <c r="E211" s="244" t="s">
        <v>1</v>
      </c>
      <c r="F211" s="245" t="s">
        <v>85</v>
      </c>
      <c r="G211" s="243"/>
      <c r="H211" s="246">
        <v>2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135</v>
      </c>
      <c r="AU211" s="252" t="s">
        <v>85</v>
      </c>
      <c r="AV211" s="14" t="s">
        <v>85</v>
      </c>
      <c r="AW211" s="14" t="s">
        <v>32</v>
      </c>
      <c r="AX211" s="14" t="s">
        <v>83</v>
      </c>
      <c r="AY211" s="252" t="s">
        <v>123</v>
      </c>
    </row>
    <row r="212" s="2" customFormat="1" ht="16.5" customHeight="1">
      <c r="A212" s="38"/>
      <c r="B212" s="39"/>
      <c r="C212" s="214" t="s">
        <v>251</v>
      </c>
      <c r="D212" s="214" t="s">
        <v>126</v>
      </c>
      <c r="E212" s="215" t="s">
        <v>252</v>
      </c>
      <c r="F212" s="216" t="s">
        <v>253</v>
      </c>
      <c r="G212" s="217" t="s">
        <v>171</v>
      </c>
      <c r="H212" s="218">
        <v>16</v>
      </c>
      <c r="I212" s="219"/>
      <c r="J212" s="220">
        <f>ROUND(I212*H212,2)</f>
        <v>0</v>
      </c>
      <c r="K212" s="216" t="s">
        <v>142</v>
      </c>
      <c r="L212" s="44"/>
      <c r="M212" s="221" t="s">
        <v>1</v>
      </c>
      <c r="N212" s="222" t="s">
        <v>40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210</v>
      </c>
      <c r="AT212" s="225" t="s">
        <v>126</v>
      </c>
      <c r="AU212" s="225" t="s">
        <v>85</v>
      </c>
      <c r="AY212" s="17" t="s">
        <v>123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83</v>
      </c>
      <c r="BK212" s="226">
        <f>ROUND(I212*H212,2)</f>
        <v>0</v>
      </c>
      <c r="BL212" s="17" t="s">
        <v>210</v>
      </c>
      <c r="BM212" s="225" t="s">
        <v>254</v>
      </c>
    </row>
    <row r="213" s="2" customFormat="1">
      <c r="A213" s="38"/>
      <c r="B213" s="39"/>
      <c r="C213" s="40"/>
      <c r="D213" s="227" t="s">
        <v>133</v>
      </c>
      <c r="E213" s="40"/>
      <c r="F213" s="228" t="s">
        <v>255</v>
      </c>
      <c r="G213" s="40"/>
      <c r="H213" s="40"/>
      <c r="I213" s="229"/>
      <c r="J213" s="40"/>
      <c r="K213" s="40"/>
      <c r="L213" s="44"/>
      <c r="M213" s="230"/>
      <c r="N213" s="23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133</v>
      </c>
      <c r="AU213" s="17" t="s">
        <v>85</v>
      </c>
    </row>
    <row r="214" s="14" customFormat="1">
      <c r="A214" s="14"/>
      <c r="B214" s="242"/>
      <c r="C214" s="243"/>
      <c r="D214" s="227" t="s">
        <v>135</v>
      </c>
      <c r="E214" s="244" t="s">
        <v>1</v>
      </c>
      <c r="F214" s="245" t="s">
        <v>210</v>
      </c>
      <c r="G214" s="243"/>
      <c r="H214" s="246">
        <v>16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135</v>
      </c>
      <c r="AU214" s="252" t="s">
        <v>85</v>
      </c>
      <c r="AV214" s="14" t="s">
        <v>85</v>
      </c>
      <c r="AW214" s="14" t="s">
        <v>32</v>
      </c>
      <c r="AX214" s="14" t="s">
        <v>83</v>
      </c>
      <c r="AY214" s="252" t="s">
        <v>123</v>
      </c>
    </row>
    <row r="215" s="2" customFormat="1" ht="21.75" customHeight="1">
      <c r="A215" s="38"/>
      <c r="B215" s="39"/>
      <c r="C215" s="214" t="s">
        <v>256</v>
      </c>
      <c r="D215" s="214" t="s">
        <v>126</v>
      </c>
      <c r="E215" s="215" t="s">
        <v>257</v>
      </c>
      <c r="F215" s="216" t="s">
        <v>258</v>
      </c>
      <c r="G215" s="217" t="s">
        <v>171</v>
      </c>
      <c r="H215" s="218">
        <v>7</v>
      </c>
      <c r="I215" s="219"/>
      <c r="J215" s="220">
        <f>ROUND(I215*H215,2)</f>
        <v>0</v>
      </c>
      <c r="K215" s="216" t="s">
        <v>142</v>
      </c>
      <c r="L215" s="44"/>
      <c r="M215" s="221" t="s">
        <v>1</v>
      </c>
      <c r="N215" s="222" t="s">
        <v>40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210</v>
      </c>
      <c r="AT215" s="225" t="s">
        <v>126</v>
      </c>
      <c r="AU215" s="225" t="s">
        <v>85</v>
      </c>
      <c r="AY215" s="17" t="s">
        <v>123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83</v>
      </c>
      <c r="BK215" s="226">
        <f>ROUND(I215*H215,2)</f>
        <v>0</v>
      </c>
      <c r="BL215" s="17" t="s">
        <v>210</v>
      </c>
      <c r="BM215" s="225" t="s">
        <v>259</v>
      </c>
    </row>
    <row r="216" s="2" customFormat="1">
      <c r="A216" s="38"/>
      <c r="B216" s="39"/>
      <c r="C216" s="40"/>
      <c r="D216" s="227" t="s">
        <v>133</v>
      </c>
      <c r="E216" s="40"/>
      <c r="F216" s="228" t="s">
        <v>260</v>
      </c>
      <c r="G216" s="40"/>
      <c r="H216" s="40"/>
      <c r="I216" s="229"/>
      <c r="J216" s="40"/>
      <c r="K216" s="40"/>
      <c r="L216" s="44"/>
      <c r="M216" s="230"/>
      <c r="N216" s="23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133</v>
      </c>
      <c r="AU216" s="17" t="s">
        <v>85</v>
      </c>
    </row>
    <row r="217" s="14" customFormat="1">
      <c r="A217" s="14"/>
      <c r="B217" s="242"/>
      <c r="C217" s="243"/>
      <c r="D217" s="227" t="s">
        <v>135</v>
      </c>
      <c r="E217" s="244" t="s">
        <v>1</v>
      </c>
      <c r="F217" s="245" t="s">
        <v>168</v>
      </c>
      <c r="G217" s="243"/>
      <c r="H217" s="246">
        <v>7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135</v>
      </c>
      <c r="AU217" s="252" t="s">
        <v>85</v>
      </c>
      <c r="AV217" s="14" t="s">
        <v>85</v>
      </c>
      <c r="AW217" s="14" t="s">
        <v>32</v>
      </c>
      <c r="AX217" s="14" t="s">
        <v>83</v>
      </c>
      <c r="AY217" s="252" t="s">
        <v>123</v>
      </c>
    </row>
    <row r="218" s="2" customFormat="1" ht="21.75" customHeight="1">
      <c r="A218" s="38"/>
      <c r="B218" s="39"/>
      <c r="C218" s="214" t="s">
        <v>261</v>
      </c>
      <c r="D218" s="214" t="s">
        <v>126</v>
      </c>
      <c r="E218" s="215" t="s">
        <v>262</v>
      </c>
      <c r="F218" s="216" t="s">
        <v>263</v>
      </c>
      <c r="G218" s="217" t="s">
        <v>178</v>
      </c>
      <c r="H218" s="218">
        <v>150</v>
      </c>
      <c r="I218" s="219"/>
      <c r="J218" s="220">
        <f>ROUND(I218*H218,2)</f>
        <v>0</v>
      </c>
      <c r="K218" s="216" t="s">
        <v>142</v>
      </c>
      <c r="L218" s="44"/>
      <c r="M218" s="221" t="s">
        <v>1</v>
      </c>
      <c r="N218" s="222" t="s">
        <v>40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210</v>
      </c>
      <c r="AT218" s="225" t="s">
        <v>126</v>
      </c>
      <c r="AU218" s="225" t="s">
        <v>85</v>
      </c>
      <c r="AY218" s="17" t="s">
        <v>123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83</v>
      </c>
      <c r="BK218" s="226">
        <f>ROUND(I218*H218,2)</f>
        <v>0</v>
      </c>
      <c r="BL218" s="17" t="s">
        <v>210</v>
      </c>
      <c r="BM218" s="225" t="s">
        <v>264</v>
      </c>
    </row>
    <row r="219" s="2" customFormat="1">
      <c r="A219" s="38"/>
      <c r="B219" s="39"/>
      <c r="C219" s="40"/>
      <c r="D219" s="227" t="s">
        <v>133</v>
      </c>
      <c r="E219" s="40"/>
      <c r="F219" s="228" t="s">
        <v>173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133</v>
      </c>
      <c r="AU219" s="17" t="s">
        <v>85</v>
      </c>
    </row>
    <row r="220" s="14" customFormat="1">
      <c r="A220" s="14"/>
      <c r="B220" s="242"/>
      <c r="C220" s="243"/>
      <c r="D220" s="227" t="s">
        <v>135</v>
      </c>
      <c r="E220" s="244" t="s">
        <v>1</v>
      </c>
      <c r="F220" s="245" t="s">
        <v>146</v>
      </c>
      <c r="G220" s="243"/>
      <c r="H220" s="246">
        <v>150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135</v>
      </c>
      <c r="AU220" s="252" t="s">
        <v>85</v>
      </c>
      <c r="AV220" s="14" t="s">
        <v>85</v>
      </c>
      <c r="AW220" s="14" t="s">
        <v>32</v>
      </c>
      <c r="AX220" s="14" t="s">
        <v>83</v>
      </c>
      <c r="AY220" s="252" t="s">
        <v>123</v>
      </c>
    </row>
    <row r="221" s="2" customFormat="1">
      <c r="A221" s="38"/>
      <c r="B221" s="39"/>
      <c r="C221" s="214" t="s">
        <v>265</v>
      </c>
      <c r="D221" s="214" t="s">
        <v>126</v>
      </c>
      <c r="E221" s="215" t="s">
        <v>266</v>
      </c>
      <c r="F221" s="216" t="s">
        <v>267</v>
      </c>
      <c r="G221" s="217" t="s">
        <v>187</v>
      </c>
      <c r="H221" s="218">
        <v>1.5</v>
      </c>
      <c r="I221" s="219"/>
      <c r="J221" s="220">
        <f>ROUND(I221*H221,2)</f>
        <v>0</v>
      </c>
      <c r="K221" s="216" t="s">
        <v>142</v>
      </c>
      <c r="L221" s="44"/>
      <c r="M221" s="221" t="s">
        <v>1</v>
      </c>
      <c r="N221" s="222" t="s">
        <v>40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210</v>
      </c>
      <c r="AT221" s="225" t="s">
        <v>126</v>
      </c>
      <c r="AU221" s="225" t="s">
        <v>85</v>
      </c>
      <c r="AY221" s="17" t="s">
        <v>123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83</v>
      </c>
      <c r="BK221" s="226">
        <f>ROUND(I221*H221,2)</f>
        <v>0</v>
      </c>
      <c r="BL221" s="17" t="s">
        <v>210</v>
      </c>
      <c r="BM221" s="225" t="s">
        <v>268</v>
      </c>
    </row>
    <row r="222" s="2" customFormat="1">
      <c r="A222" s="38"/>
      <c r="B222" s="39"/>
      <c r="C222" s="40"/>
      <c r="D222" s="227" t="s">
        <v>133</v>
      </c>
      <c r="E222" s="40"/>
      <c r="F222" s="228" t="s">
        <v>154</v>
      </c>
      <c r="G222" s="40"/>
      <c r="H222" s="40"/>
      <c r="I222" s="229"/>
      <c r="J222" s="40"/>
      <c r="K222" s="40"/>
      <c r="L222" s="44"/>
      <c r="M222" s="230"/>
      <c r="N222" s="23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133</v>
      </c>
      <c r="AU222" s="17" t="s">
        <v>85</v>
      </c>
    </row>
    <row r="223" s="14" customFormat="1">
      <c r="A223" s="14"/>
      <c r="B223" s="242"/>
      <c r="C223" s="243"/>
      <c r="D223" s="227" t="s">
        <v>135</v>
      </c>
      <c r="E223" s="244" t="s">
        <v>1</v>
      </c>
      <c r="F223" s="245" t="s">
        <v>269</v>
      </c>
      <c r="G223" s="243"/>
      <c r="H223" s="246">
        <v>1.5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135</v>
      </c>
      <c r="AU223" s="252" t="s">
        <v>85</v>
      </c>
      <c r="AV223" s="14" t="s">
        <v>85</v>
      </c>
      <c r="AW223" s="14" t="s">
        <v>32</v>
      </c>
      <c r="AX223" s="14" t="s">
        <v>83</v>
      </c>
      <c r="AY223" s="252" t="s">
        <v>123</v>
      </c>
    </row>
    <row r="224" s="2" customFormat="1">
      <c r="A224" s="38"/>
      <c r="B224" s="39"/>
      <c r="C224" s="214" t="s">
        <v>270</v>
      </c>
      <c r="D224" s="214" t="s">
        <v>126</v>
      </c>
      <c r="E224" s="215" t="s">
        <v>271</v>
      </c>
      <c r="F224" s="216" t="s">
        <v>272</v>
      </c>
      <c r="G224" s="217" t="s">
        <v>187</v>
      </c>
      <c r="H224" s="218">
        <v>0.189</v>
      </c>
      <c r="I224" s="219"/>
      <c r="J224" s="220">
        <f>ROUND(I224*H224,2)</f>
        <v>0</v>
      </c>
      <c r="K224" s="216" t="s">
        <v>142</v>
      </c>
      <c r="L224" s="44"/>
      <c r="M224" s="221" t="s">
        <v>1</v>
      </c>
      <c r="N224" s="222" t="s">
        <v>40</v>
      </c>
      <c r="O224" s="91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210</v>
      </c>
      <c r="AT224" s="225" t="s">
        <v>126</v>
      </c>
      <c r="AU224" s="225" t="s">
        <v>85</v>
      </c>
      <c r="AY224" s="17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83</v>
      </c>
      <c r="BK224" s="226">
        <f>ROUND(I224*H224,2)</f>
        <v>0</v>
      </c>
      <c r="BL224" s="17" t="s">
        <v>210</v>
      </c>
      <c r="BM224" s="225" t="s">
        <v>273</v>
      </c>
    </row>
    <row r="225" s="12" customFormat="1" ht="22.8" customHeight="1">
      <c r="A225" s="12"/>
      <c r="B225" s="198"/>
      <c r="C225" s="199"/>
      <c r="D225" s="200" t="s">
        <v>74</v>
      </c>
      <c r="E225" s="212" t="s">
        <v>274</v>
      </c>
      <c r="F225" s="212" t="s">
        <v>275</v>
      </c>
      <c r="G225" s="199"/>
      <c r="H225" s="199"/>
      <c r="I225" s="202"/>
      <c r="J225" s="213">
        <f>BK225</f>
        <v>0</v>
      </c>
      <c r="K225" s="199"/>
      <c r="L225" s="204"/>
      <c r="M225" s="205"/>
      <c r="N225" s="206"/>
      <c r="O225" s="206"/>
      <c r="P225" s="207">
        <f>SUM(P226:P290)</f>
        <v>0</v>
      </c>
      <c r="Q225" s="206"/>
      <c r="R225" s="207">
        <f>SUM(R226:R290)</f>
        <v>0.22222000000000003</v>
      </c>
      <c r="S225" s="206"/>
      <c r="T225" s="208">
        <f>SUM(T226:T290)</f>
        <v>1.03243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85</v>
      </c>
      <c r="AT225" s="210" t="s">
        <v>74</v>
      </c>
      <c r="AU225" s="210" t="s">
        <v>83</v>
      </c>
      <c r="AY225" s="209" t="s">
        <v>123</v>
      </c>
      <c r="BK225" s="211">
        <f>SUM(BK226:BK290)</f>
        <v>0</v>
      </c>
    </row>
    <row r="226" s="2" customFormat="1">
      <c r="A226" s="38"/>
      <c r="B226" s="39"/>
      <c r="C226" s="214" t="s">
        <v>276</v>
      </c>
      <c r="D226" s="214" t="s">
        <v>126</v>
      </c>
      <c r="E226" s="215" t="s">
        <v>277</v>
      </c>
      <c r="F226" s="216" t="s">
        <v>278</v>
      </c>
      <c r="G226" s="217" t="s">
        <v>178</v>
      </c>
      <c r="H226" s="218">
        <v>200</v>
      </c>
      <c r="I226" s="219"/>
      <c r="J226" s="220">
        <f>ROUND(I226*H226,2)</f>
        <v>0</v>
      </c>
      <c r="K226" s="216" t="s">
        <v>142</v>
      </c>
      <c r="L226" s="44"/>
      <c r="M226" s="221" t="s">
        <v>1</v>
      </c>
      <c r="N226" s="222" t="s">
        <v>40</v>
      </c>
      <c r="O226" s="91"/>
      <c r="P226" s="223">
        <f>O226*H226</f>
        <v>0</v>
      </c>
      <c r="Q226" s="223">
        <v>0</v>
      </c>
      <c r="R226" s="223">
        <f>Q226*H226</f>
        <v>0</v>
      </c>
      <c r="S226" s="223">
        <v>0.0049699999999999996</v>
      </c>
      <c r="T226" s="224">
        <f>S226*H226</f>
        <v>0.99399999999999988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210</v>
      </c>
      <c r="AT226" s="225" t="s">
        <v>126</v>
      </c>
      <c r="AU226" s="225" t="s">
        <v>85</v>
      </c>
      <c r="AY226" s="17" t="s">
        <v>123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83</v>
      </c>
      <c r="BK226" s="226">
        <f>ROUND(I226*H226,2)</f>
        <v>0</v>
      </c>
      <c r="BL226" s="17" t="s">
        <v>210</v>
      </c>
      <c r="BM226" s="225" t="s">
        <v>279</v>
      </c>
    </row>
    <row r="227" s="2" customFormat="1">
      <c r="A227" s="38"/>
      <c r="B227" s="39"/>
      <c r="C227" s="40"/>
      <c r="D227" s="227" t="s">
        <v>133</v>
      </c>
      <c r="E227" s="40"/>
      <c r="F227" s="228" t="s">
        <v>280</v>
      </c>
      <c r="G227" s="40"/>
      <c r="H227" s="40"/>
      <c r="I227" s="229"/>
      <c r="J227" s="40"/>
      <c r="K227" s="40"/>
      <c r="L227" s="44"/>
      <c r="M227" s="230"/>
      <c r="N227" s="23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85</v>
      </c>
    </row>
    <row r="228" s="13" customFormat="1">
      <c r="A228" s="13"/>
      <c r="B228" s="232"/>
      <c r="C228" s="233"/>
      <c r="D228" s="227" t="s">
        <v>135</v>
      </c>
      <c r="E228" s="234" t="s">
        <v>1</v>
      </c>
      <c r="F228" s="235" t="s">
        <v>281</v>
      </c>
      <c r="G228" s="233"/>
      <c r="H228" s="234" t="s">
        <v>1</v>
      </c>
      <c r="I228" s="236"/>
      <c r="J228" s="233"/>
      <c r="K228" s="233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135</v>
      </c>
      <c r="AU228" s="241" t="s">
        <v>85</v>
      </c>
      <c r="AV228" s="13" t="s">
        <v>83</v>
      </c>
      <c r="AW228" s="13" t="s">
        <v>32</v>
      </c>
      <c r="AX228" s="13" t="s">
        <v>75</v>
      </c>
      <c r="AY228" s="241" t="s">
        <v>123</v>
      </c>
    </row>
    <row r="229" s="14" customFormat="1">
      <c r="A229" s="14"/>
      <c r="B229" s="242"/>
      <c r="C229" s="243"/>
      <c r="D229" s="227" t="s">
        <v>135</v>
      </c>
      <c r="E229" s="244" t="s">
        <v>1</v>
      </c>
      <c r="F229" s="245" t="s">
        <v>282</v>
      </c>
      <c r="G229" s="243"/>
      <c r="H229" s="246">
        <v>200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135</v>
      </c>
      <c r="AU229" s="252" t="s">
        <v>85</v>
      </c>
      <c r="AV229" s="14" t="s">
        <v>85</v>
      </c>
      <c r="AW229" s="14" t="s">
        <v>32</v>
      </c>
      <c r="AX229" s="14" t="s">
        <v>83</v>
      </c>
      <c r="AY229" s="252" t="s">
        <v>123</v>
      </c>
    </row>
    <row r="230" s="2" customFormat="1">
      <c r="A230" s="38"/>
      <c r="B230" s="39"/>
      <c r="C230" s="214" t="s">
        <v>283</v>
      </c>
      <c r="D230" s="214" t="s">
        <v>126</v>
      </c>
      <c r="E230" s="215" t="s">
        <v>284</v>
      </c>
      <c r="F230" s="216" t="s">
        <v>285</v>
      </c>
      <c r="G230" s="217" t="s">
        <v>178</v>
      </c>
      <c r="H230" s="218">
        <v>130</v>
      </c>
      <c r="I230" s="219"/>
      <c r="J230" s="220">
        <f>ROUND(I230*H230,2)</f>
        <v>0</v>
      </c>
      <c r="K230" s="216" t="s">
        <v>142</v>
      </c>
      <c r="L230" s="44"/>
      <c r="M230" s="221" t="s">
        <v>1</v>
      </c>
      <c r="N230" s="222" t="s">
        <v>40</v>
      </c>
      <c r="O230" s="91"/>
      <c r="P230" s="223">
        <f>O230*H230</f>
        <v>0</v>
      </c>
      <c r="Q230" s="223">
        <v>0.00066</v>
      </c>
      <c r="R230" s="223">
        <f>Q230*H230</f>
        <v>0.085800000000000001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210</v>
      </c>
      <c r="AT230" s="225" t="s">
        <v>126</v>
      </c>
      <c r="AU230" s="225" t="s">
        <v>85</v>
      </c>
      <c r="AY230" s="17" t="s">
        <v>123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83</v>
      </c>
      <c r="BK230" s="226">
        <f>ROUND(I230*H230,2)</f>
        <v>0</v>
      </c>
      <c r="BL230" s="17" t="s">
        <v>210</v>
      </c>
      <c r="BM230" s="225" t="s">
        <v>286</v>
      </c>
    </row>
    <row r="231" s="2" customFormat="1">
      <c r="A231" s="38"/>
      <c r="B231" s="39"/>
      <c r="C231" s="40"/>
      <c r="D231" s="227" t="s">
        <v>133</v>
      </c>
      <c r="E231" s="40"/>
      <c r="F231" s="228" t="s">
        <v>287</v>
      </c>
      <c r="G231" s="40"/>
      <c r="H231" s="40"/>
      <c r="I231" s="229"/>
      <c r="J231" s="40"/>
      <c r="K231" s="40"/>
      <c r="L231" s="44"/>
      <c r="M231" s="230"/>
      <c r="N231" s="23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133</v>
      </c>
      <c r="AU231" s="17" t="s">
        <v>85</v>
      </c>
    </row>
    <row r="232" s="14" customFormat="1">
      <c r="A232" s="14"/>
      <c r="B232" s="242"/>
      <c r="C232" s="243"/>
      <c r="D232" s="227" t="s">
        <v>135</v>
      </c>
      <c r="E232" s="244" t="s">
        <v>1</v>
      </c>
      <c r="F232" s="245" t="s">
        <v>288</v>
      </c>
      <c r="G232" s="243"/>
      <c r="H232" s="246">
        <v>130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135</v>
      </c>
      <c r="AU232" s="252" t="s">
        <v>85</v>
      </c>
      <c r="AV232" s="14" t="s">
        <v>85</v>
      </c>
      <c r="AW232" s="14" t="s">
        <v>32</v>
      </c>
      <c r="AX232" s="14" t="s">
        <v>83</v>
      </c>
      <c r="AY232" s="252" t="s">
        <v>123</v>
      </c>
    </row>
    <row r="233" s="2" customFormat="1">
      <c r="A233" s="38"/>
      <c r="B233" s="39"/>
      <c r="C233" s="214" t="s">
        <v>289</v>
      </c>
      <c r="D233" s="214" t="s">
        <v>126</v>
      </c>
      <c r="E233" s="215" t="s">
        <v>290</v>
      </c>
      <c r="F233" s="216" t="s">
        <v>291</v>
      </c>
      <c r="G233" s="217" t="s">
        <v>178</v>
      </c>
      <c r="H233" s="218">
        <v>15</v>
      </c>
      <c r="I233" s="219"/>
      <c r="J233" s="220">
        <f>ROUND(I233*H233,2)</f>
        <v>0</v>
      </c>
      <c r="K233" s="216" t="s">
        <v>142</v>
      </c>
      <c r="L233" s="44"/>
      <c r="M233" s="221" t="s">
        <v>1</v>
      </c>
      <c r="N233" s="222" t="s">
        <v>40</v>
      </c>
      <c r="O233" s="91"/>
      <c r="P233" s="223">
        <f>O233*H233</f>
        <v>0</v>
      </c>
      <c r="Q233" s="223">
        <v>0.00091</v>
      </c>
      <c r="R233" s="223">
        <f>Q233*H233</f>
        <v>0.013650000000000001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210</v>
      </c>
      <c r="AT233" s="225" t="s">
        <v>126</v>
      </c>
      <c r="AU233" s="225" t="s">
        <v>85</v>
      </c>
      <c r="AY233" s="17" t="s">
        <v>123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83</v>
      </c>
      <c r="BK233" s="226">
        <f>ROUND(I233*H233,2)</f>
        <v>0</v>
      </c>
      <c r="BL233" s="17" t="s">
        <v>210</v>
      </c>
      <c r="BM233" s="225" t="s">
        <v>292</v>
      </c>
    </row>
    <row r="234" s="2" customFormat="1">
      <c r="A234" s="38"/>
      <c r="B234" s="39"/>
      <c r="C234" s="40"/>
      <c r="D234" s="227" t="s">
        <v>133</v>
      </c>
      <c r="E234" s="40"/>
      <c r="F234" s="228" t="s">
        <v>287</v>
      </c>
      <c r="G234" s="40"/>
      <c r="H234" s="40"/>
      <c r="I234" s="229"/>
      <c r="J234" s="40"/>
      <c r="K234" s="40"/>
      <c r="L234" s="44"/>
      <c r="M234" s="230"/>
      <c r="N234" s="23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85</v>
      </c>
    </row>
    <row r="235" s="14" customFormat="1">
      <c r="A235" s="14"/>
      <c r="B235" s="242"/>
      <c r="C235" s="243"/>
      <c r="D235" s="227" t="s">
        <v>135</v>
      </c>
      <c r="E235" s="244" t="s">
        <v>1</v>
      </c>
      <c r="F235" s="245" t="s">
        <v>8</v>
      </c>
      <c r="G235" s="243"/>
      <c r="H235" s="246">
        <v>15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135</v>
      </c>
      <c r="AU235" s="252" t="s">
        <v>85</v>
      </c>
      <c r="AV235" s="14" t="s">
        <v>85</v>
      </c>
      <c r="AW235" s="14" t="s">
        <v>32</v>
      </c>
      <c r="AX235" s="14" t="s">
        <v>83</v>
      </c>
      <c r="AY235" s="252" t="s">
        <v>123</v>
      </c>
    </row>
    <row r="236" s="2" customFormat="1">
      <c r="A236" s="38"/>
      <c r="B236" s="39"/>
      <c r="C236" s="214" t="s">
        <v>293</v>
      </c>
      <c r="D236" s="214" t="s">
        <v>126</v>
      </c>
      <c r="E236" s="215" t="s">
        <v>294</v>
      </c>
      <c r="F236" s="216" t="s">
        <v>295</v>
      </c>
      <c r="G236" s="217" t="s">
        <v>178</v>
      </c>
      <c r="H236" s="218">
        <v>48</v>
      </c>
      <c r="I236" s="219"/>
      <c r="J236" s="220">
        <f>ROUND(I236*H236,2)</f>
        <v>0</v>
      </c>
      <c r="K236" s="216" t="s">
        <v>142</v>
      </c>
      <c r="L236" s="44"/>
      <c r="M236" s="221" t="s">
        <v>1</v>
      </c>
      <c r="N236" s="222" t="s">
        <v>40</v>
      </c>
      <c r="O236" s="91"/>
      <c r="P236" s="223">
        <f>O236*H236</f>
        <v>0</v>
      </c>
      <c r="Q236" s="223">
        <v>0.0011900000000000001</v>
      </c>
      <c r="R236" s="223">
        <f>Q236*H236</f>
        <v>0.057120000000000004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210</v>
      </c>
      <c r="AT236" s="225" t="s">
        <v>126</v>
      </c>
      <c r="AU236" s="225" t="s">
        <v>85</v>
      </c>
      <c r="AY236" s="17" t="s">
        <v>123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83</v>
      </c>
      <c r="BK236" s="226">
        <f>ROUND(I236*H236,2)</f>
        <v>0</v>
      </c>
      <c r="BL236" s="17" t="s">
        <v>210</v>
      </c>
      <c r="BM236" s="225" t="s">
        <v>296</v>
      </c>
    </row>
    <row r="237" s="2" customFormat="1">
      <c r="A237" s="38"/>
      <c r="B237" s="39"/>
      <c r="C237" s="40"/>
      <c r="D237" s="227" t="s">
        <v>133</v>
      </c>
      <c r="E237" s="40"/>
      <c r="F237" s="228" t="s">
        <v>287</v>
      </c>
      <c r="G237" s="40"/>
      <c r="H237" s="40"/>
      <c r="I237" s="229"/>
      <c r="J237" s="40"/>
      <c r="K237" s="40"/>
      <c r="L237" s="44"/>
      <c r="M237" s="230"/>
      <c r="N237" s="23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133</v>
      </c>
      <c r="AU237" s="17" t="s">
        <v>85</v>
      </c>
    </row>
    <row r="238" s="14" customFormat="1">
      <c r="A238" s="14"/>
      <c r="B238" s="242"/>
      <c r="C238" s="243"/>
      <c r="D238" s="227" t="s">
        <v>135</v>
      </c>
      <c r="E238" s="244" t="s">
        <v>1</v>
      </c>
      <c r="F238" s="245" t="s">
        <v>297</v>
      </c>
      <c r="G238" s="243"/>
      <c r="H238" s="246">
        <v>48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135</v>
      </c>
      <c r="AU238" s="252" t="s">
        <v>85</v>
      </c>
      <c r="AV238" s="14" t="s">
        <v>85</v>
      </c>
      <c r="AW238" s="14" t="s">
        <v>32</v>
      </c>
      <c r="AX238" s="14" t="s">
        <v>83</v>
      </c>
      <c r="AY238" s="252" t="s">
        <v>123</v>
      </c>
    </row>
    <row r="239" s="2" customFormat="1" ht="16.5" customHeight="1">
      <c r="A239" s="38"/>
      <c r="B239" s="39"/>
      <c r="C239" s="253" t="s">
        <v>298</v>
      </c>
      <c r="D239" s="253" t="s">
        <v>234</v>
      </c>
      <c r="E239" s="254" t="s">
        <v>299</v>
      </c>
      <c r="F239" s="255" t="s">
        <v>300</v>
      </c>
      <c r="G239" s="256" t="s">
        <v>171</v>
      </c>
      <c r="H239" s="257">
        <v>10</v>
      </c>
      <c r="I239" s="258"/>
      <c r="J239" s="259">
        <f>ROUND(I239*H239,2)</f>
        <v>0</v>
      </c>
      <c r="K239" s="255" t="s">
        <v>142</v>
      </c>
      <c r="L239" s="260"/>
      <c r="M239" s="261" t="s">
        <v>1</v>
      </c>
      <c r="N239" s="262" t="s">
        <v>40</v>
      </c>
      <c r="O239" s="91"/>
      <c r="P239" s="223">
        <f>O239*H239</f>
        <v>0</v>
      </c>
      <c r="Q239" s="223">
        <v>0.00050000000000000001</v>
      </c>
      <c r="R239" s="223">
        <f>Q239*H239</f>
        <v>0.0050000000000000001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237</v>
      </c>
      <c r="AT239" s="225" t="s">
        <v>234</v>
      </c>
      <c r="AU239" s="225" t="s">
        <v>85</v>
      </c>
      <c r="AY239" s="17" t="s">
        <v>123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83</v>
      </c>
      <c r="BK239" s="226">
        <f>ROUND(I239*H239,2)</f>
        <v>0</v>
      </c>
      <c r="BL239" s="17" t="s">
        <v>210</v>
      </c>
      <c r="BM239" s="225" t="s">
        <v>301</v>
      </c>
    </row>
    <row r="240" s="2" customFormat="1">
      <c r="A240" s="38"/>
      <c r="B240" s="39"/>
      <c r="C240" s="40"/>
      <c r="D240" s="227" t="s">
        <v>133</v>
      </c>
      <c r="E240" s="40"/>
      <c r="F240" s="228" t="s">
        <v>302</v>
      </c>
      <c r="G240" s="40"/>
      <c r="H240" s="40"/>
      <c r="I240" s="229"/>
      <c r="J240" s="40"/>
      <c r="K240" s="40"/>
      <c r="L240" s="44"/>
      <c r="M240" s="230"/>
      <c r="N240" s="23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133</v>
      </c>
      <c r="AU240" s="17" t="s">
        <v>85</v>
      </c>
    </row>
    <row r="241" s="14" customFormat="1">
      <c r="A241" s="14"/>
      <c r="B241" s="242"/>
      <c r="C241" s="243"/>
      <c r="D241" s="227" t="s">
        <v>135</v>
      </c>
      <c r="E241" s="244" t="s">
        <v>1</v>
      </c>
      <c r="F241" s="245" t="s">
        <v>137</v>
      </c>
      <c r="G241" s="243"/>
      <c r="H241" s="246">
        <v>10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135</v>
      </c>
      <c r="AU241" s="252" t="s">
        <v>85</v>
      </c>
      <c r="AV241" s="14" t="s">
        <v>85</v>
      </c>
      <c r="AW241" s="14" t="s">
        <v>32</v>
      </c>
      <c r="AX241" s="14" t="s">
        <v>83</v>
      </c>
      <c r="AY241" s="252" t="s">
        <v>123</v>
      </c>
    </row>
    <row r="242" s="2" customFormat="1">
      <c r="A242" s="38"/>
      <c r="B242" s="39"/>
      <c r="C242" s="214" t="s">
        <v>237</v>
      </c>
      <c r="D242" s="214" t="s">
        <v>126</v>
      </c>
      <c r="E242" s="215" t="s">
        <v>303</v>
      </c>
      <c r="F242" s="216" t="s">
        <v>304</v>
      </c>
      <c r="G242" s="217" t="s">
        <v>178</v>
      </c>
      <c r="H242" s="218">
        <v>130</v>
      </c>
      <c r="I242" s="219"/>
      <c r="J242" s="220">
        <f>ROUND(I242*H242,2)</f>
        <v>0</v>
      </c>
      <c r="K242" s="216" t="s">
        <v>142</v>
      </c>
      <c r="L242" s="44"/>
      <c r="M242" s="221" t="s">
        <v>1</v>
      </c>
      <c r="N242" s="222" t="s">
        <v>40</v>
      </c>
      <c r="O242" s="91"/>
      <c r="P242" s="223">
        <f>O242*H242</f>
        <v>0</v>
      </c>
      <c r="Q242" s="223">
        <v>5.0000000000000002E-05</v>
      </c>
      <c r="R242" s="223">
        <f>Q242*H242</f>
        <v>0.0065000000000000006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210</v>
      </c>
      <c r="AT242" s="225" t="s">
        <v>126</v>
      </c>
      <c r="AU242" s="225" t="s">
        <v>85</v>
      </c>
      <c r="AY242" s="17" t="s">
        <v>123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83</v>
      </c>
      <c r="BK242" s="226">
        <f>ROUND(I242*H242,2)</f>
        <v>0</v>
      </c>
      <c r="BL242" s="17" t="s">
        <v>210</v>
      </c>
      <c r="BM242" s="225" t="s">
        <v>305</v>
      </c>
    </row>
    <row r="243" s="2" customFormat="1">
      <c r="A243" s="38"/>
      <c r="B243" s="39"/>
      <c r="C243" s="40"/>
      <c r="D243" s="227" t="s">
        <v>133</v>
      </c>
      <c r="E243" s="40"/>
      <c r="F243" s="228" t="s">
        <v>306</v>
      </c>
      <c r="G243" s="40"/>
      <c r="H243" s="40"/>
      <c r="I243" s="229"/>
      <c r="J243" s="40"/>
      <c r="K243" s="40"/>
      <c r="L243" s="44"/>
      <c r="M243" s="230"/>
      <c r="N243" s="23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85</v>
      </c>
    </row>
    <row r="244" s="14" customFormat="1">
      <c r="A244" s="14"/>
      <c r="B244" s="242"/>
      <c r="C244" s="243"/>
      <c r="D244" s="227" t="s">
        <v>135</v>
      </c>
      <c r="E244" s="244" t="s">
        <v>1</v>
      </c>
      <c r="F244" s="245" t="s">
        <v>288</v>
      </c>
      <c r="G244" s="243"/>
      <c r="H244" s="246">
        <v>130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135</v>
      </c>
      <c r="AU244" s="252" t="s">
        <v>85</v>
      </c>
      <c r="AV244" s="14" t="s">
        <v>85</v>
      </c>
      <c r="AW244" s="14" t="s">
        <v>32</v>
      </c>
      <c r="AX244" s="14" t="s">
        <v>83</v>
      </c>
      <c r="AY244" s="252" t="s">
        <v>123</v>
      </c>
    </row>
    <row r="245" s="2" customFormat="1">
      <c r="A245" s="38"/>
      <c r="B245" s="39"/>
      <c r="C245" s="214" t="s">
        <v>307</v>
      </c>
      <c r="D245" s="214" t="s">
        <v>126</v>
      </c>
      <c r="E245" s="215" t="s">
        <v>308</v>
      </c>
      <c r="F245" s="216" t="s">
        <v>309</v>
      </c>
      <c r="G245" s="217" t="s">
        <v>178</v>
      </c>
      <c r="H245" s="218">
        <v>63</v>
      </c>
      <c r="I245" s="219"/>
      <c r="J245" s="220">
        <f>ROUND(I245*H245,2)</f>
        <v>0</v>
      </c>
      <c r="K245" s="216" t="s">
        <v>142</v>
      </c>
      <c r="L245" s="44"/>
      <c r="M245" s="221" t="s">
        <v>1</v>
      </c>
      <c r="N245" s="222" t="s">
        <v>40</v>
      </c>
      <c r="O245" s="91"/>
      <c r="P245" s="223">
        <f>O245*H245</f>
        <v>0</v>
      </c>
      <c r="Q245" s="223">
        <v>6.9999999999999994E-05</v>
      </c>
      <c r="R245" s="223">
        <f>Q245*H245</f>
        <v>0.0044099999999999999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210</v>
      </c>
      <c r="AT245" s="225" t="s">
        <v>126</v>
      </c>
      <c r="AU245" s="225" t="s">
        <v>85</v>
      </c>
      <c r="AY245" s="17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83</v>
      </c>
      <c r="BK245" s="226">
        <f>ROUND(I245*H245,2)</f>
        <v>0</v>
      </c>
      <c r="BL245" s="17" t="s">
        <v>210</v>
      </c>
      <c r="BM245" s="225" t="s">
        <v>310</v>
      </c>
    </row>
    <row r="246" s="2" customFormat="1">
      <c r="A246" s="38"/>
      <c r="B246" s="39"/>
      <c r="C246" s="40"/>
      <c r="D246" s="227" t="s">
        <v>133</v>
      </c>
      <c r="E246" s="40"/>
      <c r="F246" s="228" t="s">
        <v>306</v>
      </c>
      <c r="G246" s="40"/>
      <c r="H246" s="40"/>
      <c r="I246" s="229"/>
      <c r="J246" s="40"/>
      <c r="K246" s="40"/>
      <c r="L246" s="44"/>
      <c r="M246" s="230"/>
      <c r="N246" s="23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133</v>
      </c>
      <c r="AU246" s="17" t="s">
        <v>85</v>
      </c>
    </row>
    <row r="247" s="13" customFormat="1">
      <c r="A247" s="13"/>
      <c r="B247" s="232"/>
      <c r="C247" s="233"/>
      <c r="D247" s="227" t="s">
        <v>135</v>
      </c>
      <c r="E247" s="234" t="s">
        <v>1</v>
      </c>
      <c r="F247" s="235" t="s">
        <v>311</v>
      </c>
      <c r="G247" s="233"/>
      <c r="H247" s="234" t="s">
        <v>1</v>
      </c>
      <c r="I247" s="236"/>
      <c r="J247" s="233"/>
      <c r="K247" s="233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135</v>
      </c>
      <c r="AU247" s="241" t="s">
        <v>85</v>
      </c>
      <c r="AV247" s="13" t="s">
        <v>83</v>
      </c>
      <c r="AW247" s="13" t="s">
        <v>32</v>
      </c>
      <c r="AX247" s="13" t="s">
        <v>75</v>
      </c>
      <c r="AY247" s="241" t="s">
        <v>123</v>
      </c>
    </row>
    <row r="248" s="14" customFormat="1">
      <c r="A248" s="14"/>
      <c r="B248" s="242"/>
      <c r="C248" s="243"/>
      <c r="D248" s="227" t="s">
        <v>135</v>
      </c>
      <c r="E248" s="244" t="s">
        <v>1</v>
      </c>
      <c r="F248" s="245" t="s">
        <v>312</v>
      </c>
      <c r="G248" s="243"/>
      <c r="H248" s="246">
        <v>38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135</v>
      </c>
      <c r="AU248" s="252" t="s">
        <v>85</v>
      </c>
      <c r="AV248" s="14" t="s">
        <v>85</v>
      </c>
      <c r="AW248" s="14" t="s">
        <v>32</v>
      </c>
      <c r="AX248" s="14" t="s">
        <v>75</v>
      </c>
      <c r="AY248" s="252" t="s">
        <v>123</v>
      </c>
    </row>
    <row r="249" s="13" customFormat="1">
      <c r="A249" s="13"/>
      <c r="B249" s="232"/>
      <c r="C249" s="233"/>
      <c r="D249" s="227" t="s">
        <v>135</v>
      </c>
      <c r="E249" s="234" t="s">
        <v>1</v>
      </c>
      <c r="F249" s="235" t="s">
        <v>313</v>
      </c>
      <c r="G249" s="233"/>
      <c r="H249" s="234" t="s">
        <v>1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135</v>
      </c>
      <c r="AU249" s="241" t="s">
        <v>85</v>
      </c>
      <c r="AV249" s="13" t="s">
        <v>83</v>
      </c>
      <c r="AW249" s="13" t="s">
        <v>32</v>
      </c>
      <c r="AX249" s="13" t="s">
        <v>75</v>
      </c>
      <c r="AY249" s="241" t="s">
        <v>123</v>
      </c>
    </row>
    <row r="250" s="14" customFormat="1">
      <c r="A250" s="14"/>
      <c r="B250" s="242"/>
      <c r="C250" s="243"/>
      <c r="D250" s="227" t="s">
        <v>135</v>
      </c>
      <c r="E250" s="244" t="s">
        <v>1</v>
      </c>
      <c r="F250" s="245" t="s">
        <v>265</v>
      </c>
      <c r="G250" s="243"/>
      <c r="H250" s="246">
        <v>25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135</v>
      </c>
      <c r="AU250" s="252" t="s">
        <v>85</v>
      </c>
      <c r="AV250" s="14" t="s">
        <v>85</v>
      </c>
      <c r="AW250" s="14" t="s">
        <v>32</v>
      </c>
      <c r="AX250" s="14" t="s">
        <v>75</v>
      </c>
      <c r="AY250" s="252" t="s">
        <v>123</v>
      </c>
    </row>
    <row r="251" s="15" customFormat="1">
      <c r="A251" s="15"/>
      <c r="B251" s="263"/>
      <c r="C251" s="264"/>
      <c r="D251" s="227" t="s">
        <v>135</v>
      </c>
      <c r="E251" s="265" t="s">
        <v>1</v>
      </c>
      <c r="F251" s="266" t="s">
        <v>314</v>
      </c>
      <c r="G251" s="264"/>
      <c r="H251" s="267">
        <v>63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3" t="s">
        <v>135</v>
      </c>
      <c r="AU251" s="273" t="s">
        <v>85</v>
      </c>
      <c r="AV251" s="15" t="s">
        <v>131</v>
      </c>
      <c r="AW251" s="15" t="s">
        <v>32</v>
      </c>
      <c r="AX251" s="15" t="s">
        <v>83</v>
      </c>
      <c r="AY251" s="273" t="s">
        <v>123</v>
      </c>
    </row>
    <row r="252" s="2" customFormat="1" ht="21.75" customHeight="1">
      <c r="A252" s="38"/>
      <c r="B252" s="39"/>
      <c r="C252" s="214" t="s">
        <v>315</v>
      </c>
      <c r="D252" s="214" t="s">
        <v>126</v>
      </c>
      <c r="E252" s="215" t="s">
        <v>316</v>
      </c>
      <c r="F252" s="216" t="s">
        <v>317</v>
      </c>
      <c r="G252" s="217" t="s">
        <v>171</v>
      </c>
      <c r="H252" s="218">
        <v>2</v>
      </c>
      <c r="I252" s="219"/>
      <c r="J252" s="220">
        <f>ROUND(I252*H252,2)</f>
        <v>0</v>
      </c>
      <c r="K252" s="216" t="s">
        <v>142</v>
      </c>
      <c r="L252" s="44"/>
      <c r="M252" s="221" t="s">
        <v>1</v>
      </c>
      <c r="N252" s="222" t="s">
        <v>40</v>
      </c>
      <c r="O252" s="91"/>
      <c r="P252" s="223">
        <f>O252*H252</f>
        <v>0</v>
      </c>
      <c r="Q252" s="223">
        <v>0.00012999999999999999</v>
      </c>
      <c r="R252" s="223">
        <f>Q252*H252</f>
        <v>0.00025999999999999998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210</v>
      </c>
      <c r="AT252" s="225" t="s">
        <v>126</v>
      </c>
      <c r="AU252" s="225" t="s">
        <v>85</v>
      </c>
      <c r="AY252" s="17" t="s">
        <v>123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83</v>
      </c>
      <c r="BK252" s="226">
        <f>ROUND(I252*H252,2)</f>
        <v>0</v>
      </c>
      <c r="BL252" s="17" t="s">
        <v>210</v>
      </c>
      <c r="BM252" s="225" t="s">
        <v>318</v>
      </c>
    </row>
    <row r="253" s="2" customFormat="1">
      <c r="A253" s="38"/>
      <c r="B253" s="39"/>
      <c r="C253" s="40"/>
      <c r="D253" s="227" t="s">
        <v>133</v>
      </c>
      <c r="E253" s="40"/>
      <c r="F253" s="228" t="s">
        <v>319</v>
      </c>
      <c r="G253" s="40"/>
      <c r="H253" s="40"/>
      <c r="I253" s="229"/>
      <c r="J253" s="40"/>
      <c r="K253" s="40"/>
      <c r="L253" s="44"/>
      <c r="M253" s="230"/>
      <c r="N253" s="23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133</v>
      </c>
      <c r="AU253" s="17" t="s">
        <v>85</v>
      </c>
    </row>
    <row r="254" s="14" customFormat="1">
      <c r="A254" s="14"/>
      <c r="B254" s="242"/>
      <c r="C254" s="243"/>
      <c r="D254" s="227" t="s">
        <v>135</v>
      </c>
      <c r="E254" s="244" t="s">
        <v>1</v>
      </c>
      <c r="F254" s="245" t="s">
        <v>85</v>
      </c>
      <c r="G254" s="243"/>
      <c r="H254" s="246">
        <v>2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135</v>
      </c>
      <c r="AU254" s="252" t="s">
        <v>85</v>
      </c>
      <c r="AV254" s="14" t="s">
        <v>85</v>
      </c>
      <c r="AW254" s="14" t="s">
        <v>32</v>
      </c>
      <c r="AX254" s="14" t="s">
        <v>83</v>
      </c>
      <c r="AY254" s="252" t="s">
        <v>123</v>
      </c>
    </row>
    <row r="255" s="2" customFormat="1">
      <c r="A255" s="38"/>
      <c r="B255" s="39"/>
      <c r="C255" s="214" t="s">
        <v>155</v>
      </c>
      <c r="D255" s="214" t="s">
        <v>126</v>
      </c>
      <c r="E255" s="215" t="s">
        <v>320</v>
      </c>
      <c r="F255" s="216" t="s">
        <v>321</v>
      </c>
      <c r="G255" s="217" t="s">
        <v>171</v>
      </c>
      <c r="H255" s="218">
        <v>3</v>
      </c>
      <c r="I255" s="219"/>
      <c r="J255" s="220">
        <f>ROUND(I255*H255,2)</f>
        <v>0</v>
      </c>
      <c r="K255" s="216" t="s">
        <v>142</v>
      </c>
      <c r="L255" s="44"/>
      <c r="M255" s="221" t="s">
        <v>1</v>
      </c>
      <c r="N255" s="222" t="s">
        <v>40</v>
      </c>
      <c r="O255" s="91"/>
      <c r="P255" s="223">
        <f>O255*H255</f>
        <v>0</v>
      </c>
      <c r="Q255" s="223">
        <v>0.00022000000000000001</v>
      </c>
      <c r="R255" s="223">
        <f>Q255*H255</f>
        <v>0.00066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210</v>
      </c>
      <c r="AT255" s="225" t="s">
        <v>126</v>
      </c>
      <c r="AU255" s="225" t="s">
        <v>85</v>
      </c>
      <c r="AY255" s="17" t="s">
        <v>123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83</v>
      </c>
      <c r="BK255" s="226">
        <f>ROUND(I255*H255,2)</f>
        <v>0</v>
      </c>
      <c r="BL255" s="17" t="s">
        <v>210</v>
      </c>
      <c r="BM255" s="225" t="s">
        <v>322</v>
      </c>
    </row>
    <row r="256" s="2" customFormat="1">
      <c r="A256" s="38"/>
      <c r="B256" s="39"/>
      <c r="C256" s="40"/>
      <c r="D256" s="227" t="s">
        <v>133</v>
      </c>
      <c r="E256" s="40"/>
      <c r="F256" s="228" t="s">
        <v>323</v>
      </c>
      <c r="G256" s="40"/>
      <c r="H256" s="40"/>
      <c r="I256" s="229"/>
      <c r="J256" s="40"/>
      <c r="K256" s="40"/>
      <c r="L256" s="44"/>
      <c r="M256" s="230"/>
      <c r="N256" s="23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133</v>
      </c>
      <c r="AU256" s="17" t="s">
        <v>85</v>
      </c>
    </row>
    <row r="257" s="14" customFormat="1">
      <c r="A257" s="14"/>
      <c r="B257" s="242"/>
      <c r="C257" s="243"/>
      <c r="D257" s="227" t="s">
        <v>135</v>
      </c>
      <c r="E257" s="244" t="s">
        <v>1</v>
      </c>
      <c r="F257" s="245" t="s">
        <v>124</v>
      </c>
      <c r="G257" s="243"/>
      <c r="H257" s="246">
        <v>3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135</v>
      </c>
      <c r="AU257" s="252" t="s">
        <v>85</v>
      </c>
      <c r="AV257" s="14" t="s">
        <v>85</v>
      </c>
      <c r="AW257" s="14" t="s">
        <v>32</v>
      </c>
      <c r="AX257" s="14" t="s">
        <v>83</v>
      </c>
      <c r="AY257" s="252" t="s">
        <v>123</v>
      </c>
    </row>
    <row r="258" s="2" customFormat="1">
      <c r="A258" s="38"/>
      <c r="B258" s="39"/>
      <c r="C258" s="214" t="s">
        <v>324</v>
      </c>
      <c r="D258" s="214" t="s">
        <v>126</v>
      </c>
      <c r="E258" s="215" t="s">
        <v>325</v>
      </c>
      <c r="F258" s="216" t="s">
        <v>326</v>
      </c>
      <c r="G258" s="217" t="s">
        <v>171</v>
      </c>
      <c r="H258" s="218">
        <v>7</v>
      </c>
      <c r="I258" s="219"/>
      <c r="J258" s="220">
        <f>ROUND(I258*H258,2)</f>
        <v>0</v>
      </c>
      <c r="K258" s="216" t="s">
        <v>142</v>
      </c>
      <c r="L258" s="44"/>
      <c r="M258" s="221" t="s">
        <v>1</v>
      </c>
      <c r="N258" s="222" t="s">
        <v>40</v>
      </c>
      <c r="O258" s="91"/>
      <c r="P258" s="223">
        <f>O258*H258</f>
        <v>0</v>
      </c>
      <c r="Q258" s="223">
        <v>0.00012</v>
      </c>
      <c r="R258" s="223">
        <f>Q258*H258</f>
        <v>0.00084000000000000003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210</v>
      </c>
      <c r="AT258" s="225" t="s">
        <v>126</v>
      </c>
      <c r="AU258" s="225" t="s">
        <v>85</v>
      </c>
      <c r="AY258" s="17" t="s">
        <v>123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83</v>
      </c>
      <c r="BK258" s="226">
        <f>ROUND(I258*H258,2)</f>
        <v>0</v>
      </c>
      <c r="BL258" s="17" t="s">
        <v>210</v>
      </c>
      <c r="BM258" s="225" t="s">
        <v>327</v>
      </c>
    </row>
    <row r="259" s="2" customFormat="1">
      <c r="A259" s="38"/>
      <c r="B259" s="39"/>
      <c r="C259" s="40"/>
      <c r="D259" s="227" t="s">
        <v>133</v>
      </c>
      <c r="E259" s="40"/>
      <c r="F259" s="228" t="s">
        <v>328</v>
      </c>
      <c r="G259" s="40"/>
      <c r="H259" s="40"/>
      <c r="I259" s="229"/>
      <c r="J259" s="40"/>
      <c r="K259" s="40"/>
      <c r="L259" s="44"/>
      <c r="M259" s="230"/>
      <c r="N259" s="23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133</v>
      </c>
      <c r="AU259" s="17" t="s">
        <v>85</v>
      </c>
    </row>
    <row r="260" s="14" customFormat="1">
      <c r="A260" s="14"/>
      <c r="B260" s="242"/>
      <c r="C260" s="243"/>
      <c r="D260" s="227" t="s">
        <v>135</v>
      </c>
      <c r="E260" s="244" t="s">
        <v>1</v>
      </c>
      <c r="F260" s="245" t="s">
        <v>168</v>
      </c>
      <c r="G260" s="243"/>
      <c r="H260" s="246">
        <v>7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135</v>
      </c>
      <c r="AU260" s="252" t="s">
        <v>85</v>
      </c>
      <c r="AV260" s="14" t="s">
        <v>85</v>
      </c>
      <c r="AW260" s="14" t="s">
        <v>32</v>
      </c>
      <c r="AX260" s="14" t="s">
        <v>83</v>
      </c>
      <c r="AY260" s="252" t="s">
        <v>123</v>
      </c>
    </row>
    <row r="261" s="2" customFormat="1" ht="21.75" customHeight="1">
      <c r="A261" s="38"/>
      <c r="B261" s="39"/>
      <c r="C261" s="214" t="s">
        <v>329</v>
      </c>
      <c r="D261" s="214" t="s">
        <v>126</v>
      </c>
      <c r="E261" s="215" t="s">
        <v>330</v>
      </c>
      <c r="F261" s="216" t="s">
        <v>331</v>
      </c>
      <c r="G261" s="217" t="s">
        <v>171</v>
      </c>
      <c r="H261" s="218">
        <v>7</v>
      </c>
      <c r="I261" s="219"/>
      <c r="J261" s="220">
        <f>ROUND(I261*H261,2)</f>
        <v>0</v>
      </c>
      <c r="K261" s="216" t="s">
        <v>142</v>
      </c>
      <c r="L261" s="44"/>
      <c r="M261" s="221" t="s">
        <v>1</v>
      </c>
      <c r="N261" s="222" t="s">
        <v>40</v>
      </c>
      <c r="O261" s="91"/>
      <c r="P261" s="223">
        <f>O261*H261</f>
        <v>0</v>
      </c>
      <c r="Q261" s="223">
        <v>0.00021000000000000001</v>
      </c>
      <c r="R261" s="223">
        <f>Q261*H261</f>
        <v>0.00147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210</v>
      </c>
      <c r="AT261" s="225" t="s">
        <v>126</v>
      </c>
      <c r="AU261" s="225" t="s">
        <v>85</v>
      </c>
      <c r="AY261" s="17" t="s">
        <v>123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83</v>
      </c>
      <c r="BK261" s="226">
        <f>ROUND(I261*H261,2)</f>
        <v>0</v>
      </c>
      <c r="BL261" s="17" t="s">
        <v>210</v>
      </c>
      <c r="BM261" s="225" t="s">
        <v>332</v>
      </c>
    </row>
    <row r="262" s="2" customFormat="1">
      <c r="A262" s="38"/>
      <c r="B262" s="39"/>
      <c r="C262" s="40"/>
      <c r="D262" s="227" t="s">
        <v>133</v>
      </c>
      <c r="E262" s="40"/>
      <c r="F262" s="228" t="s">
        <v>333</v>
      </c>
      <c r="G262" s="40"/>
      <c r="H262" s="40"/>
      <c r="I262" s="229"/>
      <c r="J262" s="40"/>
      <c r="K262" s="40"/>
      <c r="L262" s="44"/>
      <c r="M262" s="230"/>
      <c r="N262" s="23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85</v>
      </c>
    </row>
    <row r="263" s="14" customFormat="1">
      <c r="A263" s="14"/>
      <c r="B263" s="242"/>
      <c r="C263" s="243"/>
      <c r="D263" s="227" t="s">
        <v>135</v>
      </c>
      <c r="E263" s="244" t="s">
        <v>1</v>
      </c>
      <c r="F263" s="245" t="s">
        <v>168</v>
      </c>
      <c r="G263" s="243"/>
      <c r="H263" s="246">
        <v>7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135</v>
      </c>
      <c r="AU263" s="252" t="s">
        <v>85</v>
      </c>
      <c r="AV263" s="14" t="s">
        <v>85</v>
      </c>
      <c r="AW263" s="14" t="s">
        <v>32</v>
      </c>
      <c r="AX263" s="14" t="s">
        <v>83</v>
      </c>
      <c r="AY263" s="252" t="s">
        <v>123</v>
      </c>
    </row>
    <row r="264" s="2" customFormat="1" ht="21.75" customHeight="1">
      <c r="A264" s="38"/>
      <c r="B264" s="39"/>
      <c r="C264" s="214" t="s">
        <v>312</v>
      </c>
      <c r="D264" s="214" t="s">
        <v>126</v>
      </c>
      <c r="E264" s="215" t="s">
        <v>334</v>
      </c>
      <c r="F264" s="216" t="s">
        <v>335</v>
      </c>
      <c r="G264" s="217" t="s">
        <v>171</v>
      </c>
      <c r="H264" s="218">
        <v>7</v>
      </c>
      <c r="I264" s="219"/>
      <c r="J264" s="220">
        <f>ROUND(I264*H264,2)</f>
        <v>0</v>
      </c>
      <c r="K264" s="216" t="s">
        <v>142</v>
      </c>
      <c r="L264" s="44"/>
      <c r="M264" s="221" t="s">
        <v>1</v>
      </c>
      <c r="N264" s="222" t="s">
        <v>40</v>
      </c>
      <c r="O264" s="91"/>
      <c r="P264" s="223">
        <f>O264*H264</f>
        <v>0</v>
      </c>
      <c r="Q264" s="223">
        <v>0.00050000000000000001</v>
      </c>
      <c r="R264" s="223">
        <f>Q264*H264</f>
        <v>0.0035000000000000001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210</v>
      </c>
      <c r="AT264" s="225" t="s">
        <v>126</v>
      </c>
      <c r="AU264" s="225" t="s">
        <v>85</v>
      </c>
      <c r="AY264" s="17" t="s">
        <v>123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83</v>
      </c>
      <c r="BK264" s="226">
        <f>ROUND(I264*H264,2)</f>
        <v>0</v>
      </c>
      <c r="BL264" s="17" t="s">
        <v>210</v>
      </c>
      <c r="BM264" s="225" t="s">
        <v>336</v>
      </c>
    </row>
    <row r="265" s="2" customFormat="1">
      <c r="A265" s="38"/>
      <c r="B265" s="39"/>
      <c r="C265" s="40"/>
      <c r="D265" s="227" t="s">
        <v>133</v>
      </c>
      <c r="E265" s="40"/>
      <c r="F265" s="228" t="s">
        <v>337</v>
      </c>
      <c r="G265" s="40"/>
      <c r="H265" s="40"/>
      <c r="I265" s="229"/>
      <c r="J265" s="40"/>
      <c r="K265" s="40"/>
      <c r="L265" s="44"/>
      <c r="M265" s="230"/>
      <c r="N265" s="23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133</v>
      </c>
      <c r="AU265" s="17" t="s">
        <v>85</v>
      </c>
    </row>
    <row r="266" s="14" customFormat="1">
      <c r="A266" s="14"/>
      <c r="B266" s="242"/>
      <c r="C266" s="243"/>
      <c r="D266" s="227" t="s">
        <v>135</v>
      </c>
      <c r="E266" s="244" t="s">
        <v>1</v>
      </c>
      <c r="F266" s="245" t="s">
        <v>168</v>
      </c>
      <c r="G266" s="243"/>
      <c r="H266" s="246">
        <v>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135</v>
      </c>
      <c r="AU266" s="252" t="s">
        <v>85</v>
      </c>
      <c r="AV266" s="14" t="s">
        <v>85</v>
      </c>
      <c r="AW266" s="14" t="s">
        <v>32</v>
      </c>
      <c r="AX266" s="14" t="s">
        <v>83</v>
      </c>
      <c r="AY266" s="252" t="s">
        <v>123</v>
      </c>
    </row>
    <row r="267" s="2" customFormat="1">
      <c r="A267" s="38"/>
      <c r="B267" s="39"/>
      <c r="C267" s="214" t="s">
        <v>338</v>
      </c>
      <c r="D267" s="214" t="s">
        <v>126</v>
      </c>
      <c r="E267" s="215" t="s">
        <v>339</v>
      </c>
      <c r="F267" s="216" t="s">
        <v>340</v>
      </c>
      <c r="G267" s="217" t="s">
        <v>171</v>
      </c>
      <c r="H267" s="218">
        <v>2</v>
      </c>
      <c r="I267" s="219"/>
      <c r="J267" s="220">
        <f>ROUND(I267*H267,2)</f>
        <v>0</v>
      </c>
      <c r="K267" s="216" t="s">
        <v>142</v>
      </c>
      <c r="L267" s="44"/>
      <c r="M267" s="221" t="s">
        <v>1</v>
      </c>
      <c r="N267" s="222" t="s">
        <v>40</v>
      </c>
      <c r="O267" s="91"/>
      <c r="P267" s="223">
        <f>O267*H267</f>
        <v>0</v>
      </c>
      <c r="Q267" s="223">
        <v>0.00027999999999999998</v>
      </c>
      <c r="R267" s="223">
        <f>Q267*H267</f>
        <v>0.00055999999999999995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210</v>
      </c>
      <c r="AT267" s="225" t="s">
        <v>126</v>
      </c>
      <c r="AU267" s="225" t="s">
        <v>85</v>
      </c>
      <c r="AY267" s="17" t="s">
        <v>123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83</v>
      </c>
      <c r="BK267" s="226">
        <f>ROUND(I267*H267,2)</f>
        <v>0</v>
      </c>
      <c r="BL267" s="17" t="s">
        <v>210</v>
      </c>
      <c r="BM267" s="225" t="s">
        <v>341</v>
      </c>
    </row>
    <row r="268" s="2" customFormat="1">
      <c r="A268" s="38"/>
      <c r="B268" s="39"/>
      <c r="C268" s="40"/>
      <c r="D268" s="227" t="s">
        <v>133</v>
      </c>
      <c r="E268" s="40"/>
      <c r="F268" s="228" t="s">
        <v>342</v>
      </c>
      <c r="G268" s="40"/>
      <c r="H268" s="40"/>
      <c r="I268" s="229"/>
      <c r="J268" s="40"/>
      <c r="K268" s="40"/>
      <c r="L268" s="44"/>
      <c r="M268" s="230"/>
      <c r="N268" s="231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133</v>
      </c>
      <c r="AU268" s="17" t="s">
        <v>85</v>
      </c>
    </row>
    <row r="269" s="14" customFormat="1">
      <c r="A269" s="14"/>
      <c r="B269" s="242"/>
      <c r="C269" s="243"/>
      <c r="D269" s="227" t="s">
        <v>135</v>
      </c>
      <c r="E269" s="244" t="s">
        <v>1</v>
      </c>
      <c r="F269" s="245" t="s">
        <v>85</v>
      </c>
      <c r="G269" s="243"/>
      <c r="H269" s="246">
        <v>2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135</v>
      </c>
      <c r="AU269" s="252" t="s">
        <v>85</v>
      </c>
      <c r="AV269" s="14" t="s">
        <v>85</v>
      </c>
      <c r="AW269" s="14" t="s">
        <v>32</v>
      </c>
      <c r="AX269" s="14" t="s">
        <v>83</v>
      </c>
      <c r="AY269" s="252" t="s">
        <v>123</v>
      </c>
    </row>
    <row r="270" s="2" customFormat="1" ht="16.5" customHeight="1">
      <c r="A270" s="38"/>
      <c r="B270" s="39"/>
      <c r="C270" s="214" t="s">
        <v>343</v>
      </c>
      <c r="D270" s="214" t="s">
        <v>126</v>
      </c>
      <c r="E270" s="215" t="s">
        <v>344</v>
      </c>
      <c r="F270" s="216" t="s">
        <v>345</v>
      </c>
      <c r="G270" s="217" t="s">
        <v>171</v>
      </c>
      <c r="H270" s="218">
        <v>7</v>
      </c>
      <c r="I270" s="219"/>
      <c r="J270" s="220">
        <f>ROUND(I270*H270,2)</f>
        <v>0</v>
      </c>
      <c r="K270" s="216" t="s">
        <v>142</v>
      </c>
      <c r="L270" s="44"/>
      <c r="M270" s="221" t="s">
        <v>1</v>
      </c>
      <c r="N270" s="222" t="s">
        <v>40</v>
      </c>
      <c r="O270" s="91"/>
      <c r="P270" s="223">
        <f>O270*H270</f>
        <v>0</v>
      </c>
      <c r="Q270" s="223">
        <v>0</v>
      </c>
      <c r="R270" s="223">
        <f>Q270*H270</f>
        <v>0</v>
      </c>
      <c r="S270" s="223">
        <v>0.0054900000000000001</v>
      </c>
      <c r="T270" s="224">
        <f>S270*H270</f>
        <v>0.038429999999999999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210</v>
      </c>
      <c r="AT270" s="225" t="s">
        <v>126</v>
      </c>
      <c r="AU270" s="225" t="s">
        <v>85</v>
      </c>
      <c r="AY270" s="17" t="s">
        <v>123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83</v>
      </c>
      <c r="BK270" s="226">
        <f>ROUND(I270*H270,2)</f>
        <v>0</v>
      </c>
      <c r="BL270" s="17" t="s">
        <v>210</v>
      </c>
      <c r="BM270" s="225" t="s">
        <v>346</v>
      </c>
    </row>
    <row r="271" s="2" customFormat="1">
      <c r="A271" s="38"/>
      <c r="B271" s="39"/>
      <c r="C271" s="40"/>
      <c r="D271" s="227" t="s">
        <v>133</v>
      </c>
      <c r="E271" s="40"/>
      <c r="F271" s="228" t="s">
        <v>347</v>
      </c>
      <c r="G271" s="40"/>
      <c r="H271" s="40"/>
      <c r="I271" s="229"/>
      <c r="J271" s="40"/>
      <c r="K271" s="40"/>
      <c r="L271" s="44"/>
      <c r="M271" s="230"/>
      <c r="N271" s="231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133</v>
      </c>
      <c r="AU271" s="17" t="s">
        <v>85</v>
      </c>
    </row>
    <row r="272" s="13" customFormat="1">
      <c r="A272" s="13"/>
      <c r="B272" s="232"/>
      <c r="C272" s="233"/>
      <c r="D272" s="227" t="s">
        <v>135</v>
      </c>
      <c r="E272" s="234" t="s">
        <v>1</v>
      </c>
      <c r="F272" s="235" t="s">
        <v>348</v>
      </c>
      <c r="G272" s="233"/>
      <c r="H272" s="234" t="s">
        <v>1</v>
      </c>
      <c r="I272" s="236"/>
      <c r="J272" s="233"/>
      <c r="K272" s="233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135</v>
      </c>
      <c r="AU272" s="241" t="s">
        <v>85</v>
      </c>
      <c r="AV272" s="13" t="s">
        <v>83</v>
      </c>
      <c r="AW272" s="13" t="s">
        <v>32</v>
      </c>
      <c r="AX272" s="13" t="s">
        <v>75</v>
      </c>
      <c r="AY272" s="241" t="s">
        <v>123</v>
      </c>
    </row>
    <row r="273" s="14" customFormat="1">
      <c r="A273" s="14"/>
      <c r="B273" s="242"/>
      <c r="C273" s="243"/>
      <c r="D273" s="227" t="s">
        <v>135</v>
      </c>
      <c r="E273" s="244" t="s">
        <v>1</v>
      </c>
      <c r="F273" s="245" t="s">
        <v>168</v>
      </c>
      <c r="G273" s="243"/>
      <c r="H273" s="246">
        <v>7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135</v>
      </c>
      <c r="AU273" s="252" t="s">
        <v>85</v>
      </c>
      <c r="AV273" s="14" t="s">
        <v>85</v>
      </c>
      <c r="AW273" s="14" t="s">
        <v>32</v>
      </c>
      <c r="AX273" s="14" t="s">
        <v>83</v>
      </c>
      <c r="AY273" s="252" t="s">
        <v>123</v>
      </c>
    </row>
    <row r="274" s="2" customFormat="1" ht="16.5" customHeight="1">
      <c r="A274" s="38"/>
      <c r="B274" s="39"/>
      <c r="C274" s="214" t="s">
        <v>349</v>
      </c>
      <c r="D274" s="214" t="s">
        <v>126</v>
      </c>
      <c r="E274" s="215" t="s">
        <v>350</v>
      </c>
      <c r="F274" s="216" t="s">
        <v>351</v>
      </c>
      <c r="G274" s="217" t="s">
        <v>171</v>
      </c>
      <c r="H274" s="218">
        <v>7</v>
      </c>
      <c r="I274" s="219"/>
      <c r="J274" s="220">
        <f>ROUND(I274*H274,2)</f>
        <v>0</v>
      </c>
      <c r="K274" s="216" t="s">
        <v>142</v>
      </c>
      <c r="L274" s="44"/>
      <c r="M274" s="221" t="s">
        <v>1</v>
      </c>
      <c r="N274" s="222" t="s">
        <v>40</v>
      </c>
      <c r="O274" s="91"/>
      <c r="P274" s="223">
        <f>O274*H274</f>
        <v>0</v>
      </c>
      <c r="Q274" s="223">
        <v>2.0000000000000002E-05</v>
      </c>
      <c r="R274" s="223">
        <f>Q274*H274</f>
        <v>0.00014000000000000002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210</v>
      </c>
      <c r="AT274" s="225" t="s">
        <v>126</v>
      </c>
      <c r="AU274" s="225" t="s">
        <v>85</v>
      </c>
      <c r="AY274" s="17" t="s">
        <v>123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83</v>
      </c>
      <c r="BK274" s="226">
        <f>ROUND(I274*H274,2)</f>
        <v>0</v>
      </c>
      <c r="BL274" s="17" t="s">
        <v>210</v>
      </c>
      <c r="BM274" s="225" t="s">
        <v>352</v>
      </c>
    </row>
    <row r="275" s="2" customFormat="1">
      <c r="A275" s="38"/>
      <c r="B275" s="39"/>
      <c r="C275" s="40"/>
      <c r="D275" s="227" t="s">
        <v>133</v>
      </c>
      <c r="E275" s="40"/>
      <c r="F275" s="228" t="s">
        <v>173</v>
      </c>
      <c r="G275" s="40"/>
      <c r="H275" s="40"/>
      <c r="I275" s="229"/>
      <c r="J275" s="40"/>
      <c r="K275" s="40"/>
      <c r="L275" s="44"/>
      <c r="M275" s="230"/>
      <c r="N275" s="231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133</v>
      </c>
      <c r="AU275" s="17" t="s">
        <v>85</v>
      </c>
    </row>
    <row r="276" s="13" customFormat="1">
      <c r="A276" s="13"/>
      <c r="B276" s="232"/>
      <c r="C276" s="233"/>
      <c r="D276" s="227" t="s">
        <v>135</v>
      </c>
      <c r="E276" s="234" t="s">
        <v>1</v>
      </c>
      <c r="F276" s="235" t="s">
        <v>353</v>
      </c>
      <c r="G276" s="233"/>
      <c r="H276" s="234" t="s">
        <v>1</v>
      </c>
      <c r="I276" s="236"/>
      <c r="J276" s="233"/>
      <c r="K276" s="233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135</v>
      </c>
      <c r="AU276" s="241" t="s">
        <v>85</v>
      </c>
      <c r="AV276" s="13" t="s">
        <v>83</v>
      </c>
      <c r="AW276" s="13" t="s">
        <v>32</v>
      </c>
      <c r="AX276" s="13" t="s">
        <v>75</v>
      </c>
      <c r="AY276" s="241" t="s">
        <v>123</v>
      </c>
    </row>
    <row r="277" s="14" customFormat="1">
      <c r="A277" s="14"/>
      <c r="B277" s="242"/>
      <c r="C277" s="243"/>
      <c r="D277" s="227" t="s">
        <v>135</v>
      </c>
      <c r="E277" s="244" t="s">
        <v>1</v>
      </c>
      <c r="F277" s="245" t="s">
        <v>168</v>
      </c>
      <c r="G277" s="243"/>
      <c r="H277" s="246">
        <v>7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135</v>
      </c>
      <c r="AU277" s="252" t="s">
        <v>85</v>
      </c>
      <c r="AV277" s="14" t="s">
        <v>85</v>
      </c>
      <c r="AW277" s="14" t="s">
        <v>32</v>
      </c>
      <c r="AX277" s="14" t="s">
        <v>83</v>
      </c>
      <c r="AY277" s="252" t="s">
        <v>123</v>
      </c>
    </row>
    <row r="278" s="2" customFormat="1">
      <c r="A278" s="38"/>
      <c r="B278" s="39"/>
      <c r="C278" s="253" t="s">
        <v>354</v>
      </c>
      <c r="D278" s="253" t="s">
        <v>234</v>
      </c>
      <c r="E278" s="254" t="s">
        <v>355</v>
      </c>
      <c r="F278" s="255" t="s">
        <v>356</v>
      </c>
      <c r="G278" s="256" t="s">
        <v>171</v>
      </c>
      <c r="H278" s="257">
        <v>7</v>
      </c>
      <c r="I278" s="258"/>
      <c r="J278" s="259">
        <f>ROUND(I278*H278,2)</f>
        <v>0</v>
      </c>
      <c r="K278" s="255" t="s">
        <v>130</v>
      </c>
      <c r="L278" s="260"/>
      <c r="M278" s="261" t="s">
        <v>1</v>
      </c>
      <c r="N278" s="262" t="s">
        <v>40</v>
      </c>
      <c r="O278" s="91"/>
      <c r="P278" s="223">
        <f>O278*H278</f>
        <v>0</v>
      </c>
      <c r="Q278" s="223">
        <v>0.00052999999999999998</v>
      </c>
      <c r="R278" s="223">
        <f>Q278*H278</f>
        <v>0.0037099999999999998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237</v>
      </c>
      <c r="AT278" s="225" t="s">
        <v>234</v>
      </c>
      <c r="AU278" s="225" t="s">
        <v>85</v>
      </c>
      <c r="AY278" s="17" t="s">
        <v>123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83</v>
      </c>
      <c r="BK278" s="226">
        <f>ROUND(I278*H278,2)</f>
        <v>0</v>
      </c>
      <c r="BL278" s="17" t="s">
        <v>210</v>
      </c>
      <c r="BM278" s="225" t="s">
        <v>357</v>
      </c>
    </row>
    <row r="279" s="2" customFormat="1">
      <c r="A279" s="38"/>
      <c r="B279" s="39"/>
      <c r="C279" s="40"/>
      <c r="D279" s="227" t="s">
        <v>133</v>
      </c>
      <c r="E279" s="40"/>
      <c r="F279" s="228" t="s">
        <v>173</v>
      </c>
      <c r="G279" s="40"/>
      <c r="H279" s="40"/>
      <c r="I279" s="229"/>
      <c r="J279" s="40"/>
      <c r="K279" s="40"/>
      <c r="L279" s="44"/>
      <c r="M279" s="230"/>
      <c r="N279" s="231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133</v>
      </c>
      <c r="AU279" s="17" t="s">
        <v>85</v>
      </c>
    </row>
    <row r="280" s="14" customFormat="1">
      <c r="A280" s="14"/>
      <c r="B280" s="242"/>
      <c r="C280" s="243"/>
      <c r="D280" s="227" t="s">
        <v>135</v>
      </c>
      <c r="E280" s="244" t="s">
        <v>1</v>
      </c>
      <c r="F280" s="245" t="s">
        <v>168</v>
      </c>
      <c r="G280" s="243"/>
      <c r="H280" s="246">
        <v>7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135</v>
      </c>
      <c r="AU280" s="252" t="s">
        <v>85</v>
      </c>
      <c r="AV280" s="14" t="s">
        <v>85</v>
      </c>
      <c r="AW280" s="14" t="s">
        <v>32</v>
      </c>
      <c r="AX280" s="14" t="s">
        <v>83</v>
      </c>
      <c r="AY280" s="252" t="s">
        <v>123</v>
      </c>
    </row>
    <row r="281" s="2" customFormat="1">
      <c r="A281" s="38"/>
      <c r="B281" s="39"/>
      <c r="C281" s="214" t="s">
        <v>358</v>
      </c>
      <c r="D281" s="214" t="s">
        <v>126</v>
      </c>
      <c r="E281" s="215" t="s">
        <v>359</v>
      </c>
      <c r="F281" s="216" t="s">
        <v>360</v>
      </c>
      <c r="G281" s="217" t="s">
        <v>178</v>
      </c>
      <c r="H281" s="218">
        <v>193</v>
      </c>
      <c r="I281" s="219"/>
      <c r="J281" s="220">
        <f>ROUND(I281*H281,2)</f>
        <v>0</v>
      </c>
      <c r="K281" s="216" t="s">
        <v>142</v>
      </c>
      <c r="L281" s="44"/>
      <c r="M281" s="221" t="s">
        <v>1</v>
      </c>
      <c r="N281" s="222" t="s">
        <v>40</v>
      </c>
      <c r="O281" s="91"/>
      <c r="P281" s="223">
        <f>O281*H281</f>
        <v>0</v>
      </c>
      <c r="Q281" s="223">
        <v>0.00019000000000000001</v>
      </c>
      <c r="R281" s="223">
        <f>Q281*H281</f>
        <v>0.036670000000000001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210</v>
      </c>
      <c r="AT281" s="225" t="s">
        <v>126</v>
      </c>
      <c r="AU281" s="225" t="s">
        <v>85</v>
      </c>
      <c r="AY281" s="17" t="s">
        <v>123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83</v>
      </c>
      <c r="BK281" s="226">
        <f>ROUND(I281*H281,2)</f>
        <v>0</v>
      </c>
      <c r="BL281" s="17" t="s">
        <v>210</v>
      </c>
      <c r="BM281" s="225" t="s">
        <v>361</v>
      </c>
    </row>
    <row r="282" s="2" customFormat="1">
      <c r="A282" s="38"/>
      <c r="B282" s="39"/>
      <c r="C282" s="40"/>
      <c r="D282" s="227" t="s">
        <v>133</v>
      </c>
      <c r="E282" s="40"/>
      <c r="F282" s="228" t="s">
        <v>173</v>
      </c>
      <c r="G282" s="40"/>
      <c r="H282" s="40"/>
      <c r="I282" s="229"/>
      <c r="J282" s="40"/>
      <c r="K282" s="40"/>
      <c r="L282" s="44"/>
      <c r="M282" s="230"/>
      <c r="N282" s="23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133</v>
      </c>
      <c r="AU282" s="17" t="s">
        <v>85</v>
      </c>
    </row>
    <row r="283" s="14" customFormat="1">
      <c r="A283" s="14"/>
      <c r="B283" s="242"/>
      <c r="C283" s="243"/>
      <c r="D283" s="227" t="s">
        <v>135</v>
      </c>
      <c r="E283" s="244" t="s">
        <v>1</v>
      </c>
      <c r="F283" s="245" t="s">
        <v>362</v>
      </c>
      <c r="G283" s="243"/>
      <c r="H283" s="246">
        <v>193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135</v>
      </c>
      <c r="AU283" s="252" t="s">
        <v>85</v>
      </c>
      <c r="AV283" s="14" t="s">
        <v>85</v>
      </c>
      <c r="AW283" s="14" t="s">
        <v>32</v>
      </c>
      <c r="AX283" s="14" t="s">
        <v>83</v>
      </c>
      <c r="AY283" s="252" t="s">
        <v>123</v>
      </c>
    </row>
    <row r="284" s="2" customFormat="1" ht="21.75" customHeight="1">
      <c r="A284" s="38"/>
      <c r="B284" s="39"/>
      <c r="C284" s="214" t="s">
        <v>363</v>
      </c>
      <c r="D284" s="214" t="s">
        <v>126</v>
      </c>
      <c r="E284" s="215" t="s">
        <v>364</v>
      </c>
      <c r="F284" s="216" t="s">
        <v>365</v>
      </c>
      <c r="G284" s="217" t="s">
        <v>178</v>
      </c>
      <c r="H284" s="218">
        <v>193</v>
      </c>
      <c r="I284" s="219"/>
      <c r="J284" s="220">
        <f>ROUND(I284*H284,2)</f>
        <v>0</v>
      </c>
      <c r="K284" s="216" t="s">
        <v>142</v>
      </c>
      <c r="L284" s="44"/>
      <c r="M284" s="221" t="s">
        <v>1</v>
      </c>
      <c r="N284" s="222" t="s">
        <v>40</v>
      </c>
      <c r="O284" s="91"/>
      <c r="P284" s="223">
        <f>O284*H284</f>
        <v>0</v>
      </c>
      <c r="Q284" s="223">
        <v>1.0000000000000001E-05</v>
      </c>
      <c r="R284" s="223">
        <f>Q284*H284</f>
        <v>0.0019300000000000001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210</v>
      </c>
      <c r="AT284" s="225" t="s">
        <v>126</v>
      </c>
      <c r="AU284" s="225" t="s">
        <v>85</v>
      </c>
      <c r="AY284" s="17" t="s">
        <v>123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83</v>
      </c>
      <c r="BK284" s="226">
        <f>ROUND(I284*H284,2)</f>
        <v>0</v>
      </c>
      <c r="BL284" s="17" t="s">
        <v>210</v>
      </c>
      <c r="BM284" s="225" t="s">
        <v>366</v>
      </c>
    </row>
    <row r="285" s="2" customFormat="1">
      <c r="A285" s="38"/>
      <c r="B285" s="39"/>
      <c r="C285" s="40"/>
      <c r="D285" s="227" t="s">
        <v>133</v>
      </c>
      <c r="E285" s="40"/>
      <c r="F285" s="228" t="s">
        <v>173</v>
      </c>
      <c r="G285" s="40"/>
      <c r="H285" s="40"/>
      <c r="I285" s="229"/>
      <c r="J285" s="40"/>
      <c r="K285" s="40"/>
      <c r="L285" s="44"/>
      <c r="M285" s="230"/>
      <c r="N285" s="231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133</v>
      </c>
      <c r="AU285" s="17" t="s">
        <v>85</v>
      </c>
    </row>
    <row r="286" s="14" customFormat="1">
      <c r="A286" s="14"/>
      <c r="B286" s="242"/>
      <c r="C286" s="243"/>
      <c r="D286" s="227" t="s">
        <v>135</v>
      </c>
      <c r="E286" s="244" t="s">
        <v>1</v>
      </c>
      <c r="F286" s="245" t="s">
        <v>362</v>
      </c>
      <c r="G286" s="243"/>
      <c r="H286" s="246">
        <v>193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135</v>
      </c>
      <c r="AU286" s="252" t="s">
        <v>85</v>
      </c>
      <c r="AV286" s="14" t="s">
        <v>85</v>
      </c>
      <c r="AW286" s="14" t="s">
        <v>32</v>
      </c>
      <c r="AX286" s="14" t="s">
        <v>83</v>
      </c>
      <c r="AY286" s="252" t="s">
        <v>123</v>
      </c>
    </row>
    <row r="287" s="2" customFormat="1">
      <c r="A287" s="38"/>
      <c r="B287" s="39"/>
      <c r="C287" s="214" t="s">
        <v>367</v>
      </c>
      <c r="D287" s="214" t="s">
        <v>126</v>
      </c>
      <c r="E287" s="215" t="s">
        <v>368</v>
      </c>
      <c r="F287" s="216" t="s">
        <v>369</v>
      </c>
      <c r="G287" s="217" t="s">
        <v>187</v>
      </c>
      <c r="H287" s="218">
        <v>1</v>
      </c>
      <c r="I287" s="219"/>
      <c r="J287" s="220">
        <f>ROUND(I287*H287,2)</f>
        <v>0</v>
      </c>
      <c r="K287" s="216" t="s">
        <v>142</v>
      </c>
      <c r="L287" s="44"/>
      <c r="M287" s="221" t="s">
        <v>1</v>
      </c>
      <c r="N287" s="222" t="s">
        <v>40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210</v>
      </c>
      <c r="AT287" s="225" t="s">
        <v>126</v>
      </c>
      <c r="AU287" s="225" t="s">
        <v>85</v>
      </c>
      <c r="AY287" s="17" t="s">
        <v>123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83</v>
      </c>
      <c r="BK287" s="226">
        <f>ROUND(I287*H287,2)</f>
        <v>0</v>
      </c>
      <c r="BL287" s="17" t="s">
        <v>210</v>
      </c>
      <c r="BM287" s="225" t="s">
        <v>370</v>
      </c>
    </row>
    <row r="288" s="2" customFormat="1">
      <c r="A288" s="38"/>
      <c r="B288" s="39"/>
      <c r="C288" s="40"/>
      <c r="D288" s="227" t="s">
        <v>133</v>
      </c>
      <c r="E288" s="40"/>
      <c r="F288" s="228" t="s">
        <v>347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133</v>
      </c>
      <c r="AU288" s="17" t="s">
        <v>85</v>
      </c>
    </row>
    <row r="289" s="14" customFormat="1">
      <c r="A289" s="14"/>
      <c r="B289" s="242"/>
      <c r="C289" s="243"/>
      <c r="D289" s="227" t="s">
        <v>135</v>
      </c>
      <c r="E289" s="244" t="s">
        <v>1</v>
      </c>
      <c r="F289" s="245" t="s">
        <v>83</v>
      </c>
      <c r="G289" s="243"/>
      <c r="H289" s="246">
        <v>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135</v>
      </c>
      <c r="AU289" s="252" t="s">
        <v>85</v>
      </c>
      <c r="AV289" s="14" t="s">
        <v>85</v>
      </c>
      <c r="AW289" s="14" t="s">
        <v>32</v>
      </c>
      <c r="AX289" s="14" t="s">
        <v>83</v>
      </c>
      <c r="AY289" s="252" t="s">
        <v>123</v>
      </c>
    </row>
    <row r="290" s="2" customFormat="1">
      <c r="A290" s="38"/>
      <c r="B290" s="39"/>
      <c r="C290" s="214" t="s">
        <v>247</v>
      </c>
      <c r="D290" s="214" t="s">
        <v>126</v>
      </c>
      <c r="E290" s="215" t="s">
        <v>371</v>
      </c>
      <c r="F290" s="216" t="s">
        <v>372</v>
      </c>
      <c r="G290" s="217" t="s">
        <v>187</v>
      </c>
      <c r="H290" s="218">
        <v>0.222</v>
      </c>
      <c r="I290" s="219"/>
      <c r="J290" s="220">
        <f>ROUND(I290*H290,2)</f>
        <v>0</v>
      </c>
      <c r="K290" s="216" t="s">
        <v>142</v>
      </c>
      <c r="L290" s="44"/>
      <c r="M290" s="221" t="s">
        <v>1</v>
      </c>
      <c r="N290" s="222" t="s">
        <v>40</v>
      </c>
      <c r="O290" s="91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210</v>
      </c>
      <c r="AT290" s="225" t="s">
        <v>126</v>
      </c>
      <c r="AU290" s="225" t="s">
        <v>85</v>
      </c>
      <c r="AY290" s="17" t="s">
        <v>123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83</v>
      </c>
      <c r="BK290" s="226">
        <f>ROUND(I290*H290,2)</f>
        <v>0</v>
      </c>
      <c r="BL290" s="17" t="s">
        <v>210</v>
      </c>
      <c r="BM290" s="225" t="s">
        <v>373</v>
      </c>
    </row>
    <row r="291" s="12" customFormat="1" ht="22.8" customHeight="1">
      <c r="A291" s="12"/>
      <c r="B291" s="198"/>
      <c r="C291" s="199"/>
      <c r="D291" s="200" t="s">
        <v>74</v>
      </c>
      <c r="E291" s="212" t="s">
        <v>374</v>
      </c>
      <c r="F291" s="212" t="s">
        <v>375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SUM(P292:P308)</f>
        <v>0</v>
      </c>
      <c r="Q291" s="206"/>
      <c r="R291" s="207">
        <f>SUM(R292:R308)</f>
        <v>0.1706</v>
      </c>
      <c r="S291" s="206"/>
      <c r="T291" s="208">
        <f>SUM(T292:T308)</f>
        <v>0.13530999999999999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85</v>
      </c>
      <c r="AT291" s="210" t="s">
        <v>74</v>
      </c>
      <c r="AU291" s="210" t="s">
        <v>83</v>
      </c>
      <c r="AY291" s="209" t="s">
        <v>123</v>
      </c>
      <c r="BK291" s="211">
        <f>SUM(BK292:BK308)</f>
        <v>0</v>
      </c>
    </row>
    <row r="292" s="2" customFormat="1" ht="16.5" customHeight="1">
      <c r="A292" s="38"/>
      <c r="B292" s="39"/>
      <c r="C292" s="214" t="s">
        <v>376</v>
      </c>
      <c r="D292" s="214" t="s">
        <v>126</v>
      </c>
      <c r="E292" s="215" t="s">
        <v>377</v>
      </c>
      <c r="F292" s="216" t="s">
        <v>378</v>
      </c>
      <c r="G292" s="217" t="s">
        <v>379</v>
      </c>
      <c r="H292" s="218">
        <v>7</v>
      </c>
      <c r="I292" s="219"/>
      <c r="J292" s="220">
        <f>ROUND(I292*H292,2)</f>
        <v>0</v>
      </c>
      <c r="K292" s="216" t="s">
        <v>142</v>
      </c>
      <c r="L292" s="44"/>
      <c r="M292" s="221" t="s">
        <v>1</v>
      </c>
      <c r="N292" s="222" t="s">
        <v>40</v>
      </c>
      <c r="O292" s="91"/>
      <c r="P292" s="223">
        <f>O292*H292</f>
        <v>0</v>
      </c>
      <c r="Q292" s="223">
        <v>0</v>
      </c>
      <c r="R292" s="223">
        <f>Q292*H292</f>
        <v>0</v>
      </c>
      <c r="S292" s="223">
        <v>0.01933</v>
      </c>
      <c r="T292" s="224">
        <f>S292*H292</f>
        <v>0.13530999999999999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210</v>
      </c>
      <c r="AT292" s="225" t="s">
        <v>126</v>
      </c>
      <c r="AU292" s="225" t="s">
        <v>85</v>
      </c>
      <c r="AY292" s="17" t="s">
        <v>123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83</v>
      </c>
      <c r="BK292" s="226">
        <f>ROUND(I292*H292,2)</f>
        <v>0</v>
      </c>
      <c r="BL292" s="17" t="s">
        <v>210</v>
      </c>
      <c r="BM292" s="225" t="s">
        <v>380</v>
      </c>
    </row>
    <row r="293" s="2" customFormat="1">
      <c r="A293" s="38"/>
      <c r="B293" s="39"/>
      <c r="C293" s="40"/>
      <c r="D293" s="227" t="s">
        <v>133</v>
      </c>
      <c r="E293" s="40"/>
      <c r="F293" s="228" t="s">
        <v>347</v>
      </c>
      <c r="G293" s="40"/>
      <c r="H293" s="40"/>
      <c r="I293" s="229"/>
      <c r="J293" s="40"/>
      <c r="K293" s="40"/>
      <c r="L293" s="44"/>
      <c r="M293" s="230"/>
      <c r="N293" s="231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133</v>
      </c>
      <c r="AU293" s="17" t="s">
        <v>85</v>
      </c>
    </row>
    <row r="294" s="14" customFormat="1">
      <c r="A294" s="14"/>
      <c r="B294" s="242"/>
      <c r="C294" s="243"/>
      <c r="D294" s="227" t="s">
        <v>135</v>
      </c>
      <c r="E294" s="244" t="s">
        <v>1</v>
      </c>
      <c r="F294" s="245" t="s">
        <v>168</v>
      </c>
      <c r="G294" s="243"/>
      <c r="H294" s="246">
        <v>7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135</v>
      </c>
      <c r="AU294" s="252" t="s">
        <v>85</v>
      </c>
      <c r="AV294" s="14" t="s">
        <v>85</v>
      </c>
      <c r="AW294" s="14" t="s">
        <v>32</v>
      </c>
      <c r="AX294" s="14" t="s">
        <v>83</v>
      </c>
      <c r="AY294" s="252" t="s">
        <v>123</v>
      </c>
    </row>
    <row r="295" s="2" customFormat="1">
      <c r="A295" s="38"/>
      <c r="B295" s="39"/>
      <c r="C295" s="214" t="s">
        <v>297</v>
      </c>
      <c r="D295" s="214" t="s">
        <v>126</v>
      </c>
      <c r="E295" s="215" t="s">
        <v>381</v>
      </c>
      <c r="F295" s="216" t="s">
        <v>382</v>
      </c>
      <c r="G295" s="217" t="s">
        <v>379</v>
      </c>
      <c r="H295" s="218">
        <v>7</v>
      </c>
      <c r="I295" s="219"/>
      <c r="J295" s="220">
        <f>ROUND(I295*H295,2)</f>
        <v>0</v>
      </c>
      <c r="K295" s="216" t="s">
        <v>383</v>
      </c>
      <c r="L295" s="44"/>
      <c r="M295" s="221" t="s">
        <v>1</v>
      </c>
      <c r="N295" s="222" t="s">
        <v>40</v>
      </c>
      <c r="O295" s="91"/>
      <c r="P295" s="223">
        <f>O295*H295</f>
        <v>0</v>
      </c>
      <c r="Q295" s="223">
        <v>0.022749999999999999</v>
      </c>
      <c r="R295" s="223">
        <f>Q295*H295</f>
        <v>0.15925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210</v>
      </c>
      <c r="AT295" s="225" t="s">
        <v>126</v>
      </c>
      <c r="AU295" s="225" t="s">
        <v>85</v>
      </c>
      <c r="AY295" s="17" t="s">
        <v>123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83</v>
      </c>
      <c r="BK295" s="226">
        <f>ROUND(I295*H295,2)</f>
        <v>0</v>
      </c>
      <c r="BL295" s="17" t="s">
        <v>210</v>
      </c>
      <c r="BM295" s="225" t="s">
        <v>384</v>
      </c>
    </row>
    <row r="296" s="2" customFormat="1">
      <c r="A296" s="38"/>
      <c r="B296" s="39"/>
      <c r="C296" s="40"/>
      <c r="D296" s="227" t="s">
        <v>133</v>
      </c>
      <c r="E296" s="40"/>
      <c r="F296" s="228" t="s">
        <v>385</v>
      </c>
      <c r="G296" s="40"/>
      <c r="H296" s="40"/>
      <c r="I296" s="229"/>
      <c r="J296" s="40"/>
      <c r="K296" s="40"/>
      <c r="L296" s="44"/>
      <c r="M296" s="230"/>
      <c r="N296" s="23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133</v>
      </c>
      <c r="AU296" s="17" t="s">
        <v>85</v>
      </c>
    </row>
    <row r="297" s="14" customFormat="1">
      <c r="A297" s="14"/>
      <c r="B297" s="242"/>
      <c r="C297" s="243"/>
      <c r="D297" s="227" t="s">
        <v>135</v>
      </c>
      <c r="E297" s="244" t="s">
        <v>1</v>
      </c>
      <c r="F297" s="245" t="s">
        <v>168</v>
      </c>
      <c r="G297" s="243"/>
      <c r="H297" s="246">
        <v>7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135</v>
      </c>
      <c r="AU297" s="252" t="s">
        <v>85</v>
      </c>
      <c r="AV297" s="14" t="s">
        <v>85</v>
      </c>
      <c r="AW297" s="14" t="s">
        <v>32</v>
      </c>
      <c r="AX297" s="14" t="s">
        <v>83</v>
      </c>
      <c r="AY297" s="252" t="s">
        <v>123</v>
      </c>
    </row>
    <row r="298" s="2" customFormat="1" ht="21.75" customHeight="1">
      <c r="A298" s="38"/>
      <c r="B298" s="39"/>
      <c r="C298" s="253" t="s">
        <v>386</v>
      </c>
      <c r="D298" s="253" t="s">
        <v>234</v>
      </c>
      <c r="E298" s="254" t="s">
        <v>387</v>
      </c>
      <c r="F298" s="255" t="s">
        <v>388</v>
      </c>
      <c r="G298" s="256" t="s">
        <v>171</v>
      </c>
      <c r="H298" s="257">
        <v>7</v>
      </c>
      <c r="I298" s="258"/>
      <c r="J298" s="259">
        <f>ROUND(I298*H298,2)</f>
        <v>0</v>
      </c>
      <c r="K298" s="255" t="s">
        <v>383</v>
      </c>
      <c r="L298" s="260"/>
      <c r="M298" s="261" t="s">
        <v>1</v>
      </c>
      <c r="N298" s="262" t="s">
        <v>40</v>
      </c>
      <c r="O298" s="91"/>
      <c r="P298" s="223">
        <f>O298*H298</f>
        <v>0</v>
      </c>
      <c r="Q298" s="223">
        <v>0.0012999999999999999</v>
      </c>
      <c r="R298" s="223">
        <f>Q298*H298</f>
        <v>0.0091000000000000004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237</v>
      </c>
      <c r="AT298" s="225" t="s">
        <v>234</v>
      </c>
      <c r="AU298" s="225" t="s">
        <v>85</v>
      </c>
      <c r="AY298" s="17" t="s">
        <v>123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83</v>
      </c>
      <c r="BK298" s="226">
        <f>ROUND(I298*H298,2)</f>
        <v>0</v>
      </c>
      <c r="BL298" s="17" t="s">
        <v>210</v>
      </c>
      <c r="BM298" s="225" t="s">
        <v>389</v>
      </c>
    </row>
    <row r="299" s="2" customFormat="1">
      <c r="A299" s="38"/>
      <c r="B299" s="39"/>
      <c r="C299" s="40"/>
      <c r="D299" s="227" t="s">
        <v>133</v>
      </c>
      <c r="E299" s="40"/>
      <c r="F299" s="228" t="s">
        <v>385</v>
      </c>
      <c r="G299" s="40"/>
      <c r="H299" s="40"/>
      <c r="I299" s="229"/>
      <c r="J299" s="40"/>
      <c r="K299" s="40"/>
      <c r="L299" s="44"/>
      <c r="M299" s="230"/>
      <c r="N299" s="23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133</v>
      </c>
      <c r="AU299" s="17" t="s">
        <v>85</v>
      </c>
    </row>
    <row r="300" s="14" customFormat="1">
      <c r="A300" s="14"/>
      <c r="B300" s="242"/>
      <c r="C300" s="243"/>
      <c r="D300" s="227" t="s">
        <v>135</v>
      </c>
      <c r="E300" s="244" t="s">
        <v>1</v>
      </c>
      <c r="F300" s="245" t="s">
        <v>168</v>
      </c>
      <c r="G300" s="243"/>
      <c r="H300" s="246">
        <v>7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135</v>
      </c>
      <c r="AU300" s="252" t="s">
        <v>85</v>
      </c>
      <c r="AV300" s="14" t="s">
        <v>85</v>
      </c>
      <c r="AW300" s="14" t="s">
        <v>32</v>
      </c>
      <c r="AX300" s="14" t="s">
        <v>83</v>
      </c>
      <c r="AY300" s="252" t="s">
        <v>123</v>
      </c>
    </row>
    <row r="301" s="2" customFormat="1" ht="33" customHeight="1">
      <c r="A301" s="38"/>
      <c r="B301" s="39"/>
      <c r="C301" s="214" t="s">
        <v>390</v>
      </c>
      <c r="D301" s="214" t="s">
        <v>126</v>
      </c>
      <c r="E301" s="215" t="s">
        <v>391</v>
      </c>
      <c r="F301" s="216" t="s">
        <v>392</v>
      </c>
      <c r="G301" s="217" t="s">
        <v>187</v>
      </c>
      <c r="H301" s="218">
        <v>0.10000000000000001</v>
      </c>
      <c r="I301" s="219"/>
      <c r="J301" s="220">
        <f>ROUND(I301*H301,2)</f>
        <v>0</v>
      </c>
      <c r="K301" s="216" t="s">
        <v>142</v>
      </c>
      <c r="L301" s="44"/>
      <c r="M301" s="221" t="s">
        <v>1</v>
      </c>
      <c r="N301" s="222" t="s">
        <v>40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210</v>
      </c>
      <c r="AT301" s="225" t="s">
        <v>126</v>
      </c>
      <c r="AU301" s="225" t="s">
        <v>85</v>
      </c>
      <c r="AY301" s="17" t="s">
        <v>123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83</v>
      </c>
      <c r="BK301" s="226">
        <f>ROUND(I301*H301,2)</f>
        <v>0</v>
      </c>
      <c r="BL301" s="17" t="s">
        <v>210</v>
      </c>
      <c r="BM301" s="225" t="s">
        <v>393</v>
      </c>
    </row>
    <row r="302" s="2" customFormat="1">
      <c r="A302" s="38"/>
      <c r="B302" s="39"/>
      <c r="C302" s="40"/>
      <c r="D302" s="227" t="s">
        <v>133</v>
      </c>
      <c r="E302" s="40"/>
      <c r="F302" s="228" t="s">
        <v>347</v>
      </c>
      <c r="G302" s="40"/>
      <c r="H302" s="40"/>
      <c r="I302" s="229"/>
      <c r="J302" s="40"/>
      <c r="K302" s="40"/>
      <c r="L302" s="44"/>
      <c r="M302" s="230"/>
      <c r="N302" s="231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133</v>
      </c>
      <c r="AU302" s="17" t="s">
        <v>85</v>
      </c>
    </row>
    <row r="303" s="14" customFormat="1">
      <c r="A303" s="14"/>
      <c r="B303" s="242"/>
      <c r="C303" s="243"/>
      <c r="D303" s="227" t="s">
        <v>135</v>
      </c>
      <c r="E303" s="244" t="s">
        <v>1</v>
      </c>
      <c r="F303" s="245" t="s">
        <v>394</v>
      </c>
      <c r="G303" s="243"/>
      <c r="H303" s="246">
        <v>0.10000000000000001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135</v>
      </c>
      <c r="AU303" s="252" t="s">
        <v>85</v>
      </c>
      <c r="AV303" s="14" t="s">
        <v>85</v>
      </c>
      <c r="AW303" s="14" t="s">
        <v>32</v>
      </c>
      <c r="AX303" s="14" t="s">
        <v>83</v>
      </c>
      <c r="AY303" s="252" t="s">
        <v>123</v>
      </c>
    </row>
    <row r="304" s="2" customFormat="1" ht="16.5" customHeight="1">
      <c r="A304" s="38"/>
      <c r="B304" s="39"/>
      <c r="C304" s="214" t="s">
        <v>395</v>
      </c>
      <c r="D304" s="214" t="s">
        <v>126</v>
      </c>
      <c r="E304" s="215" t="s">
        <v>396</v>
      </c>
      <c r="F304" s="216" t="s">
        <v>397</v>
      </c>
      <c r="G304" s="217" t="s">
        <v>171</v>
      </c>
      <c r="H304" s="218">
        <v>25</v>
      </c>
      <c r="I304" s="219"/>
      <c r="J304" s="220">
        <f>ROUND(I304*H304,2)</f>
        <v>0</v>
      </c>
      <c r="K304" s="216" t="s">
        <v>130</v>
      </c>
      <c r="L304" s="44"/>
      <c r="M304" s="221" t="s">
        <v>1</v>
      </c>
      <c r="N304" s="222" t="s">
        <v>40</v>
      </c>
      <c r="O304" s="91"/>
      <c r="P304" s="223">
        <f>O304*H304</f>
        <v>0</v>
      </c>
      <c r="Q304" s="223">
        <v>9.0000000000000006E-05</v>
      </c>
      <c r="R304" s="223">
        <f>Q304*H304</f>
        <v>0.0022500000000000003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210</v>
      </c>
      <c r="AT304" s="225" t="s">
        <v>126</v>
      </c>
      <c r="AU304" s="225" t="s">
        <v>85</v>
      </c>
      <c r="AY304" s="17" t="s">
        <v>123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83</v>
      </c>
      <c r="BK304" s="226">
        <f>ROUND(I304*H304,2)</f>
        <v>0</v>
      </c>
      <c r="BL304" s="17" t="s">
        <v>210</v>
      </c>
      <c r="BM304" s="225" t="s">
        <v>398</v>
      </c>
    </row>
    <row r="305" s="2" customFormat="1">
      <c r="A305" s="38"/>
      <c r="B305" s="39"/>
      <c r="C305" s="40"/>
      <c r="D305" s="227" t="s">
        <v>133</v>
      </c>
      <c r="E305" s="40"/>
      <c r="F305" s="228" t="s">
        <v>399</v>
      </c>
      <c r="G305" s="40"/>
      <c r="H305" s="40"/>
      <c r="I305" s="229"/>
      <c r="J305" s="40"/>
      <c r="K305" s="40"/>
      <c r="L305" s="44"/>
      <c r="M305" s="230"/>
      <c r="N305" s="231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133</v>
      </c>
      <c r="AU305" s="17" t="s">
        <v>85</v>
      </c>
    </row>
    <row r="306" s="13" customFormat="1">
      <c r="A306" s="13"/>
      <c r="B306" s="232"/>
      <c r="C306" s="233"/>
      <c r="D306" s="227" t="s">
        <v>135</v>
      </c>
      <c r="E306" s="234" t="s">
        <v>1</v>
      </c>
      <c r="F306" s="235" t="s">
        <v>400</v>
      </c>
      <c r="G306" s="233"/>
      <c r="H306" s="234" t="s">
        <v>1</v>
      </c>
      <c r="I306" s="236"/>
      <c r="J306" s="233"/>
      <c r="K306" s="233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135</v>
      </c>
      <c r="AU306" s="241" t="s">
        <v>85</v>
      </c>
      <c r="AV306" s="13" t="s">
        <v>83</v>
      </c>
      <c r="AW306" s="13" t="s">
        <v>32</v>
      </c>
      <c r="AX306" s="13" t="s">
        <v>75</v>
      </c>
      <c r="AY306" s="241" t="s">
        <v>123</v>
      </c>
    </row>
    <row r="307" s="14" customFormat="1">
      <c r="A307" s="14"/>
      <c r="B307" s="242"/>
      <c r="C307" s="243"/>
      <c r="D307" s="227" t="s">
        <v>135</v>
      </c>
      <c r="E307" s="244" t="s">
        <v>1</v>
      </c>
      <c r="F307" s="245" t="s">
        <v>265</v>
      </c>
      <c r="G307" s="243"/>
      <c r="H307" s="246">
        <v>25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135</v>
      </c>
      <c r="AU307" s="252" t="s">
        <v>85</v>
      </c>
      <c r="AV307" s="14" t="s">
        <v>85</v>
      </c>
      <c r="AW307" s="14" t="s">
        <v>32</v>
      </c>
      <c r="AX307" s="14" t="s">
        <v>83</v>
      </c>
      <c r="AY307" s="252" t="s">
        <v>123</v>
      </c>
    </row>
    <row r="308" s="2" customFormat="1">
      <c r="A308" s="38"/>
      <c r="B308" s="39"/>
      <c r="C308" s="214" t="s">
        <v>401</v>
      </c>
      <c r="D308" s="214" t="s">
        <v>126</v>
      </c>
      <c r="E308" s="215" t="s">
        <v>402</v>
      </c>
      <c r="F308" s="216" t="s">
        <v>403</v>
      </c>
      <c r="G308" s="217" t="s">
        <v>187</v>
      </c>
      <c r="H308" s="218">
        <v>0.17100000000000001</v>
      </c>
      <c r="I308" s="219"/>
      <c r="J308" s="220">
        <f>ROUND(I308*H308,2)</f>
        <v>0</v>
      </c>
      <c r="K308" s="216" t="s">
        <v>142</v>
      </c>
      <c r="L308" s="44"/>
      <c r="M308" s="221" t="s">
        <v>1</v>
      </c>
      <c r="N308" s="222" t="s">
        <v>40</v>
      </c>
      <c r="O308" s="91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210</v>
      </c>
      <c r="AT308" s="225" t="s">
        <v>126</v>
      </c>
      <c r="AU308" s="225" t="s">
        <v>85</v>
      </c>
      <c r="AY308" s="17" t="s">
        <v>123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83</v>
      </c>
      <c r="BK308" s="226">
        <f>ROUND(I308*H308,2)</f>
        <v>0</v>
      </c>
      <c r="BL308" s="17" t="s">
        <v>210</v>
      </c>
      <c r="BM308" s="225" t="s">
        <v>404</v>
      </c>
    </row>
    <row r="309" s="12" customFormat="1" ht="22.8" customHeight="1">
      <c r="A309" s="12"/>
      <c r="B309" s="198"/>
      <c r="C309" s="199"/>
      <c r="D309" s="200" t="s">
        <v>74</v>
      </c>
      <c r="E309" s="212" t="s">
        <v>405</v>
      </c>
      <c r="F309" s="212" t="s">
        <v>406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SUM(P310:P313)</f>
        <v>0</v>
      </c>
      <c r="Q309" s="206"/>
      <c r="R309" s="207">
        <f>SUM(R310:R313)</f>
        <v>0.064399999999999999</v>
      </c>
      <c r="S309" s="206"/>
      <c r="T309" s="208">
        <f>SUM(T310:T313)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85</v>
      </c>
      <c r="AT309" s="210" t="s">
        <v>74</v>
      </c>
      <c r="AU309" s="210" t="s">
        <v>83</v>
      </c>
      <c r="AY309" s="209" t="s">
        <v>123</v>
      </c>
      <c r="BK309" s="211">
        <f>SUM(BK310:BK313)</f>
        <v>0</v>
      </c>
    </row>
    <row r="310" s="2" customFormat="1" ht="33" customHeight="1">
      <c r="A310" s="38"/>
      <c r="B310" s="39"/>
      <c r="C310" s="214" t="s">
        <v>407</v>
      </c>
      <c r="D310" s="214" t="s">
        <v>126</v>
      </c>
      <c r="E310" s="215" t="s">
        <v>408</v>
      </c>
      <c r="F310" s="216" t="s">
        <v>409</v>
      </c>
      <c r="G310" s="217" t="s">
        <v>379</v>
      </c>
      <c r="H310" s="218">
        <v>7</v>
      </c>
      <c r="I310" s="219"/>
      <c r="J310" s="220">
        <f>ROUND(I310*H310,2)</f>
        <v>0</v>
      </c>
      <c r="K310" s="216" t="s">
        <v>142</v>
      </c>
      <c r="L310" s="44"/>
      <c r="M310" s="221" t="s">
        <v>1</v>
      </c>
      <c r="N310" s="222" t="s">
        <v>40</v>
      </c>
      <c r="O310" s="91"/>
      <c r="P310" s="223">
        <f>O310*H310</f>
        <v>0</v>
      </c>
      <c r="Q310" s="223">
        <v>0.0091999999999999998</v>
      </c>
      <c r="R310" s="223">
        <f>Q310*H310</f>
        <v>0.064399999999999999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210</v>
      </c>
      <c r="AT310" s="225" t="s">
        <v>126</v>
      </c>
      <c r="AU310" s="225" t="s">
        <v>85</v>
      </c>
      <c r="AY310" s="17" t="s">
        <v>123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83</v>
      </c>
      <c r="BK310" s="226">
        <f>ROUND(I310*H310,2)</f>
        <v>0</v>
      </c>
      <c r="BL310" s="17" t="s">
        <v>210</v>
      </c>
      <c r="BM310" s="225" t="s">
        <v>410</v>
      </c>
    </row>
    <row r="311" s="2" customFormat="1">
      <c r="A311" s="38"/>
      <c r="B311" s="39"/>
      <c r="C311" s="40"/>
      <c r="D311" s="227" t="s">
        <v>133</v>
      </c>
      <c r="E311" s="40"/>
      <c r="F311" s="228" t="s">
        <v>385</v>
      </c>
      <c r="G311" s="40"/>
      <c r="H311" s="40"/>
      <c r="I311" s="229"/>
      <c r="J311" s="40"/>
      <c r="K311" s="40"/>
      <c r="L311" s="44"/>
      <c r="M311" s="230"/>
      <c r="N311" s="231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133</v>
      </c>
      <c r="AU311" s="17" t="s">
        <v>85</v>
      </c>
    </row>
    <row r="312" s="14" customFormat="1">
      <c r="A312" s="14"/>
      <c r="B312" s="242"/>
      <c r="C312" s="243"/>
      <c r="D312" s="227" t="s">
        <v>135</v>
      </c>
      <c r="E312" s="244" t="s">
        <v>1</v>
      </c>
      <c r="F312" s="245" t="s">
        <v>168</v>
      </c>
      <c r="G312" s="243"/>
      <c r="H312" s="246">
        <v>7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135</v>
      </c>
      <c r="AU312" s="252" t="s">
        <v>85</v>
      </c>
      <c r="AV312" s="14" t="s">
        <v>85</v>
      </c>
      <c r="AW312" s="14" t="s">
        <v>32</v>
      </c>
      <c r="AX312" s="14" t="s">
        <v>83</v>
      </c>
      <c r="AY312" s="252" t="s">
        <v>123</v>
      </c>
    </row>
    <row r="313" s="2" customFormat="1">
      <c r="A313" s="38"/>
      <c r="B313" s="39"/>
      <c r="C313" s="214" t="s">
        <v>411</v>
      </c>
      <c r="D313" s="214" t="s">
        <v>126</v>
      </c>
      <c r="E313" s="215" t="s">
        <v>412</v>
      </c>
      <c r="F313" s="216" t="s">
        <v>413</v>
      </c>
      <c r="G313" s="217" t="s">
        <v>187</v>
      </c>
      <c r="H313" s="218">
        <v>0.064000000000000001</v>
      </c>
      <c r="I313" s="219"/>
      <c r="J313" s="220">
        <f>ROUND(I313*H313,2)</f>
        <v>0</v>
      </c>
      <c r="K313" s="216" t="s">
        <v>142</v>
      </c>
      <c r="L313" s="44"/>
      <c r="M313" s="221" t="s">
        <v>1</v>
      </c>
      <c r="N313" s="222" t="s">
        <v>40</v>
      </c>
      <c r="O313" s="91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210</v>
      </c>
      <c r="AT313" s="225" t="s">
        <v>126</v>
      </c>
      <c r="AU313" s="225" t="s">
        <v>85</v>
      </c>
      <c r="AY313" s="17" t="s">
        <v>123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83</v>
      </c>
      <c r="BK313" s="226">
        <f>ROUND(I313*H313,2)</f>
        <v>0</v>
      </c>
      <c r="BL313" s="17" t="s">
        <v>210</v>
      </c>
      <c r="BM313" s="225" t="s">
        <v>414</v>
      </c>
    </row>
    <row r="314" s="12" customFormat="1" ht="22.8" customHeight="1">
      <c r="A314" s="12"/>
      <c r="B314" s="198"/>
      <c r="C314" s="199"/>
      <c r="D314" s="200" t="s">
        <v>74</v>
      </c>
      <c r="E314" s="212" t="s">
        <v>415</v>
      </c>
      <c r="F314" s="212" t="s">
        <v>416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SUM(P315:P327)</f>
        <v>0</v>
      </c>
      <c r="Q314" s="206"/>
      <c r="R314" s="207">
        <f>SUM(R315:R327)</f>
        <v>0.42149999999999999</v>
      </c>
      <c r="S314" s="206"/>
      <c r="T314" s="208">
        <f>SUM(T315:T327)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85</v>
      </c>
      <c r="AT314" s="210" t="s">
        <v>74</v>
      </c>
      <c r="AU314" s="210" t="s">
        <v>83</v>
      </c>
      <c r="AY314" s="209" t="s">
        <v>123</v>
      </c>
      <c r="BK314" s="211">
        <f>SUM(BK315:BK327)</f>
        <v>0</v>
      </c>
    </row>
    <row r="315" s="2" customFormat="1">
      <c r="A315" s="38"/>
      <c r="B315" s="39"/>
      <c r="C315" s="214" t="s">
        <v>417</v>
      </c>
      <c r="D315" s="214" t="s">
        <v>126</v>
      </c>
      <c r="E315" s="215" t="s">
        <v>418</v>
      </c>
      <c r="F315" s="216" t="s">
        <v>419</v>
      </c>
      <c r="G315" s="217" t="s">
        <v>129</v>
      </c>
      <c r="H315" s="218">
        <v>10</v>
      </c>
      <c r="I315" s="219"/>
      <c r="J315" s="220">
        <f>ROUND(I315*H315,2)</f>
        <v>0</v>
      </c>
      <c r="K315" s="216" t="s">
        <v>130</v>
      </c>
      <c r="L315" s="44"/>
      <c r="M315" s="221" t="s">
        <v>1</v>
      </c>
      <c r="N315" s="222" t="s">
        <v>40</v>
      </c>
      <c r="O315" s="91"/>
      <c r="P315" s="223">
        <f>O315*H315</f>
        <v>0</v>
      </c>
      <c r="Q315" s="223">
        <v>0.011820000000000001</v>
      </c>
      <c r="R315" s="223">
        <f>Q315*H315</f>
        <v>0.1182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210</v>
      </c>
      <c r="AT315" s="225" t="s">
        <v>126</v>
      </c>
      <c r="AU315" s="225" t="s">
        <v>85</v>
      </c>
      <c r="AY315" s="17" t="s">
        <v>123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83</v>
      </c>
      <c r="BK315" s="226">
        <f>ROUND(I315*H315,2)</f>
        <v>0</v>
      </c>
      <c r="BL315" s="17" t="s">
        <v>210</v>
      </c>
      <c r="BM315" s="225" t="s">
        <v>420</v>
      </c>
    </row>
    <row r="316" s="2" customFormat="1">
      <c r="A316" s="38"/>
      <c r="B316" s="39"/>
      <c r="C316" s="40"/>
      <c r="D316" s="227" t="s">
        <v>133</v>
      </c>
      <c r="E316" s="40"/>
      <c r="F316" s="228" t="s">
        <v>173</v>
      </c>
      <c r="G316" s="40"/>
      <c r="H316" s="40"/>
      <c r="I316" s="229"/>
      <c r="J316" s="40"/>
      <c r="K316" s="40"/>
      <c r="L316" s="44"/>
      <c r="M316" s="230"/>
      <c r="N316" s="231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133</v>
      </c>
      <c r="AU316" s="17" t="s">
        <v>85</v>
      </c>
    </row>
    <row r="317" s="13" customFormat="1">
      <c r="A317" s="13"/>
      <c r="B317" s="232"/>
      <c r="C317" s="233"/>
      <c r="D317" s="227" t="s">
        <v>135</v>
      </c>
      <c r="E317" s="234" t="s">
        <v>1</v>
      </c>
      <c r="F317" s="235" t="s">
        <v>421</v>
      </c>
      <c r="G317" s="233"/>
      <c r="H317" s="234" t="s">
        <v>1</v>
      </c>
      <c r="I317" s="236"/>
      <c r="J317" s="233"/>
      <c r="K317" s="233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135</v>
      </c>
      <c r="AU317" s="241" t="s">
        <v>85</v>
      </c>
      <c r="AV317" s="13" t="s">
        <v>83</v>
      </c>
      <c r="AW317" s="13" t="s">
        <v>32</v>
      </c>
      <c r="AX317" s="13" t="s">
        <v>75</v>
      </c>
      <c r="AY317" s="241" t="s">
        <v>123</v>
      </c>
    </row>
    <row r="318" s="14" customFormat="1">
      <c r="A318" s="14"/>
      <c r="B318" s="242"/>
      <c r="C318" s="243"/>
      <c r="D318" s="227" t="s">
        <v>135</v>
      </c>
      <c r="E318" s="244" t="s">
        <v>1</v>
      </c>
      <c r="F318" s="245" t="s">
        <v>137</v>
      </c>
      <c r="G318" s="243"/>
      <c r="H318" s="246">
        <v>10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135</v>
      </c>
      <c r="AU318" s="252" t="s">
        <v>85</v>
      </c>
      <c r="AV318" s="14" t="s">
        <v>85</v>
      </c>
      <c r="AW318" s="14" t="s">
        <v>32</v>
      </c>
      <c r="AX318" s="14" t="s">
        <v>83</v>
      </c>
      <c r="AY318" s="252" t="s">
        <v>123</v>
      </c>
    </row>
    <row r="319" s="2" customFormat="1">
      <c r="A319" s="38"/>
      <c r="B319" s="39"/>
      <c r="C319" s="214" t="s">
        <v>422</v>
      </c>
      <c r="D319" s="214" t="s">
        <v>126</v>
      </c>
      <c r="E319" s="215" t="s">
        <v>423</v>
      </c>
      <c r="F319" s="216" t="s">
        <v>424</v>
      </c>
      <c r="G319" s="217" t="s">
        <v>129</v>
      </c>
      <c r="H319" s="218">
        <v>10</v>
      </c>
      <c r="I319" s="219"/>
      <c r="J319" s="220">
        <f>ROUND(I319*H319,2)</f>
        <v>0</v>
      </c>
      <c r="K319" s="216" t="s">
        <v>130</v>
      </c>
      <c r="L319" s="44"/>
      <c r="M319" s="221" t="s">
        <v>1</v>
      </c>
      <c r="N319" s="222" t="s">
        <v>40</v>
      </c>
      <c r="O319" s="91"/>
      <c r="P319" s="223">
        <f>O319*H319</f>
        <v>0</v>
      </c>
      <c r="Q319" s="223">
        <v>0.02963</v>
      </c>
      <c r="R319" s="223">
        <f>Q319*H319</f>
        <v>0.29630000000000001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210</v>
      </c>
      <c r="AT319" s="225" t="s">
        <v>126</v>
      </c>
      <c r="AU319" s="225" t="s">
        <v>85</v>
      </c>
      <c r="AY319" s="17" t="s">
        <v>123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83</v>
      </c>
      <c r="BK319" s="226">
        <f>ROUND(I319*H319,2)</f>
        <v>0</v>
      </c>
      <c r="BL319" s="17" t="s">
        <v>210</v>
      </c>
      <c r="BM319" s="225" t="s">
        <v>425</v>
      </c>
    </row>
    <row r="320" s="2" customFormat="1">
      <c r="A320" s="38"/>
      <c r="B320" s="39"/>
      <c r="C320" s="40"/>
      <c r="D320" s="227" t="s">
        <v>133</v>
      </c>
      <c r="E320" s="40"/>
      <c r="F320" s="228" t="s">
        <v>173</v>
      </c>
      <c r="G320" s="40"/>
      <c r="H320" s="40"/>
      <c r="I320" s="229"/>
      <c r="J320" s="40"/>
      <c r="K320" s="40"/>
      <c r="L320" s="44"/>
      <c r="M320" s="230"/>
      <c r="N320" s="23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133</v>
      </c>
      <c r="AU320" s="17" t="s">
        <v>85</v>
      </c>
    </row>
    <row r="321" s="14" customFormat="1">
      <c r="A321" s="14"/>
      <c r="B321" s="242"/>
      <c r="C321" s="243"/>
      <c r="D321" s="227" t="s">
        <v>135</v>
      </c>
      <c r="E321" s="244" t="s">
        <v>1</v>
      </c>
      <c r="F321" s="245" t="s">
        <v>137</v>
      </c>
      <c r="G321" s="243"/>
      <c r="H321" s="246">
        <v>10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135</v>
      </c>
      <c r="AU321" s="252" t="s">
        <v>85</v>
      </c>
      <c r="AV321" s="14" t="s">
        <v>85</v>
      </c>
      <c r="AW321" s="14" t="s">
        <v>32</v>
      </c>
      <c r="AX321" s="14" t="s">
        <v>83</v>
      </c>
      <c r="AY321" s="252" t="s">
        <v>123</v>
      </c>
    </row>
    <row r="322" s="2" customFormat="1" ht="16.5" customHeight="1">
      <c r="A322" s="38"/>
      <c r="B322" s="39"/>
      <c r="C322" s="214" t="s">
        <v>426</v>
      </c>
      <c r="D322" s="214" t="s">
        <v>126</v>
      </c>
      <c r="E322" s="215" t="s">
        <v>427</v>
      </c>
      <c r="F322" s="216" t="s">
        <v>428</v>
      </c>
      <c r="G322" s="217" t="s">
        <v>129</v>
      </c>
      <c r="H322" s="218">
        <v>20</v>
      </c>
      <c r="I322" s="219"/>
      <c r="J322" s="220">
        <f>ROUND(I322*H322,2)</f>
        <v>0</v>
      </c>
      <c r="K322" s="216" t="s">
        <v>142</v>
      </c>
      <c r="L322" s="44"/>
      <c r="M322" s="221" t="s">
        <v>1</v>
      </c>
      <c r="N322" s="222" t="s">
        <v>40</v>
      </c>
      <c r="O322" s="91"/>
      <c r="P322" s="223">
        <f>O322*H322</f>
        <v>0</v>
      </c>
      <c r="Q322" s="223">
        <v>0.00010000000000000001</v>
      </c>
      <c r="R322" s="223">
        <f>Q322*H322</f>
        <v>0.002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210</v>
      </c>
      <c r="AT322" s="225" t="s">
        <v>126</v>
      </c>
      <c r="AU322" s="225" t="s">
        <v>85</v>
      </c>
      <c r="AY322" s="17" t="s">
        <v>123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83</v>
      </c>
      <c r="BK322" s="226">
        <f>ROUND(I322*H322,2)</f>
        <v>0</v>
      </c>
      <c r="BL322" s="17" t="s">
        <v>210</v>
      </c>
      <c r="BM322" s="225" t="s">
        <v>429</v>
      </c>
    </row>
    <row r="323" s="2" customFormat="1">
      <c r="A323" s="38"/>
      <c r="B323" s="39"/>
      <c r="C323" s="40"/>
      <c r="D323" s="227" t="s">
        <v>133</v>
      </c>
      <c r="E323" s="40"/>
      <c r="F323" s="228" t="s">
        <v>173</v>
      </c>
      <c r="G323" s="40"/>
      <c r="H323" s="40"/>
      <c r="I323" s="229"/>
      <c r="J323" s="40"/>
      <c r="K323" s="40"/>
      <c r="L323" s="44"/>
      <c r="M323" s="230"/>
      <c r="N323" s="231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133</v>
      </c>
      <c r="AU323" s="17" t="s">
        <v>85</v>
      </c>
    </row>
    <row r="324" s="14" customFormat="1">
      <c r="A324" s="14"/>
      <c r="B324" s="242"/>
      <c r="C324" s="243"/>
      <c r="D324" s="227" t="s">
        <v>135</v>
      </c>
      <c r="E324" s="244" t="s">
        <v>1</v>
      </c>
      <c r="F324" s="245" t="s">
        <v>227</v>
      </c>
      <c r="G324" s="243"/>
      <c r="H324" s="246">
        <v>20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135</v>
      </c>
      <c r="AU324" s="252" t="s">
        <v>85</v>
      </c>
      <c r="AV324" s="14" t="s">
        <v>85</v>
      </c>
      <c r="AW324" s="14" t="s">
        <v>32</v>
      </c>
      <c r="AX324" s="14" t="s">
        <v>83</v>
      </c>
      <c r="AY324" s="252" t="s">
        <v>123</v>
      </c>
    </row>
    <row r="325" s="2" customFormat="1">
      <c r="A325" s="38"/>
      <c r="B325" s="39"/>
      <c r="C325" s="214" t="s">
        <v>430</v>
      </c>
      <c r="D325" s="214" t="s">
        <v>126</v>
      </c>
      <c r="E325" s="215" t="s">
        <v>431</v>
      </c>
      <c r="F325" s="216" t="s">
        <v>432</v>
      </c>
      <c r="G325" s="217" t="s">
        <v>129</v>
      </c>
      <c r="H325" s="218">
        <v>20</v>
      </c>
      <c r="I325" s="219"/>
      <c r="J325" s="220">
        <f>ROUND(I325*H325,2)</f>
        <v>0</v>
      </c>
      <c r="K325" s="216" t="s">
        <v>142</v>
      </c>
      <c r="L325" s="44"/>
      <c r="M325" s="221" t="s">
        <v>1</v>
      </c>
      <c r="N325" s="222" t="s">
        <v>40</v>
      </c>
      <c r="O325" s="91"/>
      <c r="P325" s="223">
        <f>O325*H325</f>
        <v>0</v>
      </c>
      <c r="Q325" s="223">
        <v>0.00025000000000000001</v>
      </c>
      <c r="R325" s="223">
        <f>Q325*H325</f>
        <v>0.0050000000000000001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210</v>
      </c>
      <c r="AT325" s="225" t="s">
        <v>126</v>
      </c>
      <c r="AU325" s="225" t="s">
        <v>85</v>
      </c>
      <c r="AY325" s="17" t="s">
        <v>123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83</v>
      </c>
      <c r="BK325" s="226">
        <f>ROUND(I325*H325,2)</f>
        <v>0</v>
      </c>
      <c r="BL325" s="17" t="s">
        <v>210</v>
      </c>
      <c r="BM325" s="225" t="s">
        <v>433</v>
      </c>
    </row>
    <row r="326" s="2" customFormat="1">
      <c r="A326" s="38"/>
      <c r="B326" s="39"/>
      <c r="C326" s="40"/>
      <c r="D326" s="227" t="s">
        <v>133</v>
      </c>
      <c r="E326" s="40"/>
      <c r="F326" s="228" t="s">
        <v>173</v>
      </c>
      <c r="G326" s="40"/>
      <c r="H326" s="40"/>
      <c r="I326" s="229"/>
      <c r="J326" s="40"/>
      <c r="K326" s="40"/>
      <c r="L326" s="44"/>
      <c r="M326" s="230"/>
      <c r="N326" s="231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133</v>
      </c>
      <c r="AU326" s="17" t="s">
        <v>85</v>
      </c>
    </row>
    <row r="327" s="14" customFormat="1">
      <c r="A327" s="14"/>
      <c r="B327" s="242"/>
      <c r="C327" s="243"/>
      <c r="D327" s="227" t="s">
        <v>135</v>
      </c>
      <c r="E327" s="244" t="s">
        <v>1</v>
      </c>
      <c r="F327" s="245" t="s">
        <v>227</v>
      </c>
      <c r="G327" s="243"/>
      <c r="H327" s="246">
        <v>20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135</v>
      </c>
      <c r="AU327" s="252" t="s">
        <v>85</v>
      </c>
      <c r="AV327" s="14" t="s">
        <v>85</v>
      </c>
      <c r="AW327" s="14" t="s">
        <v>32</v>
      </c>
      <c r="AX327" s="14" t="s">
        <v>83</v>
      </c>
      <c r="AY327" s="252" t="s">
        <v>123</v>
      </c>
    </row>
    <row r="328" s="12" customFormat="1" ht="22.8" customHeight="1">
      <c r="A328" s="12"/>
      <c r="B328" s="198"/>
      <c r="C328" s="199"/>
      <c r="D328" s="200" t="s">
        <v>74</v>
      </c>
      <c r="E328" s="212" t="s">
        <v>434</v>
      </c>
      <c r="F328" s="212" t="s">
        <v>435</v>
      </c>
      <c r="G328" s="199"/>
      <c r="H328" s="199"/>
      <c r="I328" s="202"/>
      <c r="J328" s="213">
        <f>BK328</f>
        <v>0</v>
      </c>
      <c r="K328" s="199"/>
      <c r="L328" s="204"/>
      <c r="M328" s="205"/>
      <c r="N328" s="206"/>
      <c r="O328" s="206"/>
      <c r="P328" s="207">
        <f>SUM(P329:P348)</f>
        <v>0</v>
      </c>
      <c r="Q328" s="206"/>
      <c r="R328" s="207">
        <f>SUM(R329:R348)</f>
        <v>1.2184999999999999</v>
      </c>
      <c r="S328" s="206"/>
      <c r="T328" s="208">
        <f>SUM(T329:T348)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9" t="s">
        <v>85</v>
      </c>
      <c r="AT328" s="210" t="s">
        <v>74</v>
      </c>
      <c r="AU328" s="210" t="s">
        <v>83</v>
      </c>
      <c r="AY328" s="209" t="s">
        <v>123</v>
      </c>
      <c r="BK328" s="211">
        <f>SUM(BK329:BK348)</f>
        <v>0</v>
      </c>
    </row>
    <row r="329" s="2" customFormat="1" ht="16.5" customHeight="1">
      <c r="A329" s="38"/>
      <c r="B329" s="39"/>
      <c r="C329" s="214" t="s">
        <v>436</v>
      </c>
      <c r="D329" s="214" t="s">
        <v>126</v>
      </c>
      <c r="E329" s="215" t="s">
        <v>437</v>
      </c>
      <c r="F329" s="216" t="s">
        <v>438</v>
      </c>
      <c r="G329" s="217" t="s">
        <v>129</v>
      </c>
      <c r="H329" s="218">
        <v>50</v>
      </c>
      <c r="I329" s="219"/>
      <c r="J329" s="220">
        <f>ROUND(I329*H329,2)</f>
        <v>0</v>
      </c>
      <c r="K329" s="216" t="s">
        <v>142</v>
      </c>
      <c r="L329" s="44"/>
      <c r="M329" s="221" t="s">
        <v>1</v>
      </c>
      <c r="N329" s="222" t="s">
        <v>40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210</v>
      </c>
      <c r="AT329" s="225" t="s">
        <v>126</v>
      </c>
      <c r="AU329" s="225" t="s">
        <v>85</v>
      </c>
      <c r="AY329" s="17" t="s">
        <v>123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83</v>
      </c>
      <c r="BK329" s="226">
        <f>ROUND(I329*H329,2)</f>
        <v>0</v>
      </c>
      <c r="BL329" s="17" t="s">
        <v>210</v>
      </c>
      <c r="BM329" s="225" t="s">
        <v>439</v>
      </c>
    </row>
    <row r="330" s="2" customFormat="1">
      <c r="A330" s="38"/>
      <c r="B330" s="39"/>
      <c r="C330" s="40"/>
      <c r="D330" s="227" t="s">
        <v>133</v>
      </c>
      <c r="E330" s="40"/>
      <c r="F330" s="228" t="s">
        <v>440</v>
      </c>
      <c r="G330" s="40"/>
      <c r="H330" s="40"/>
      <c r="I330" s="229"/>
      <c r="J330" s="40"/>
      <c r="K330" s="40"/>
      <c r="L330" s="44"/>
      <c r="M330" s="230"/>
      <c r="N330" s="23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133</v>
      </c>
      <c r="AU330" s="17" t="s">
        <v>85</v>
      </c>
    </row>
    <row r="331" s="14" customFormat="1">
      <c r="A331" s="14"/>
      <c r="B331" s="242"/>
      <c r="C331" s="243"/>
      <c r="D331" s="227" t="s">
        <v>135</v>
      </c>
      <c r="E331" s="244" t="s">
        <v>1</v>
      </c>
      <c r="F331" s="245" t="s">
        <v>390</v>
      </c>
      <c r="G331" s="243"/>
      <c r="H331" s="246">
        <v>50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135</v>
      </c>
      <c r="AU331" s="252" t="s">
        <v>85</v>
      </c>
      <c r="AV331" s="14" t="s">
        <v>85</v>
      </c>
      <c r="AW331" s="14" t="s">
        <v>32</v>
      </c>
      <c r="AX331" s="14" t="s">
        <v>83</v>
      </c>
      <c r="AY331" s="252" t="s">
        <v>123</v>
      </c>
    </row>
    <row r="332" s="2" customFormat="1" ht="16.5" customHeight="1">
      <c r="A332" s="38"/>
      <c r="B332" s="39"/>
      <c r="C332" s="214" t="s">
        <v>441</v>
      </c>
      <c r="D332" s="214" t="s">
        <v>126</v>
      </c>
      <c r="E332" s="215" t="s">
        <v>442</v>
      </c>
      <c r="F332" s="216" t="s">
        <v>443</v>
      </c>
      <c r="G332" s="217" t="s">
        <v>129</v>
      </c>
      <c r="H332" s="218">
        <v>50</v>
      </c>
      <c r="I332" s="219"/>
      <c r="J332" s="220">
        <f>ROUND(I332*H332,2)</f>
        <v>0</v>
      </c>
      <c r="K332" s="216" t="s">
        <v>142</v>
      </c>
      <c r="L332" s="44"/>
      <c r="M332" s="221" t="s">
        <v>1</v>
      </c>
      <c r="N332" s="222" t="s">
        <v>40</v>
      </c>
      <c r="O332" s="91"/>
      <c r="P332" s="223">
        <f>O332*H332</f>
        <v>0</v>
      </c>
      <c r="Q332" s="223">
        <v>0.00029999999999999997</v>
      </c>
      <c r="R332" s="223">
        <f>Q332*H332</f>
        <v>0.014999999999999999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210</v>
      </c>
      <c r="AT332" s="225" t="s">
        <v>126</v>
      </c>
      <c r="AU332" s="225" t="s">
        <v>85</v>
      </c>
      <c r="AY332" s="17" t="s">
        <v>123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83</v>
      </c>
      <c r="BK332" s="226">
        <f>ROUND(I332*H332,2)</f>
        <v>0</v>
      </c>
      <c r="BL332" s="17" t="s">
        <v>210</v>
      </c>
      <c r="BM332" s="225" t="s">
        <v>444</v>
      </c>
    </row>
    <row r="333" s="2" customFormat="1">
      <c r="A333" s="38"/>
      <c r="B333" s="39"/>
      <c r="C333" s="40"/>
      <c r="D333" s="227" t="s">
        <v>133</v>
      </c>
      <c r="E333" s="40"/>
      <c r="F333" s="228" t="s">
        <v>440</v>
      </c>
      <c r="G333" s="40"/>
      <c r="H333" s="40"/>
      <c r="I333" s="229"/>
      <c r="J333" s="40"/>
      <c r="K333" s="40"/>
      <c r="L333" s="44"/>
      <c r="M333" s="230"/>
      <c r="N333" s="231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133</v>
      </c>
      <c r="AU333" s="17" t="s">
        <v>85</v>
      </c>
    </row>
    <row r="334" s="14" customFormat="1">
      <c r="A334" s="14"/>
      <c r="B334" s="242"/>
      <c r="C334" s="243"/>
      <c r="D334" s="227" t="s">
        <v>135</v>
      </c>
      <c r="E334" s="244" t="s">
        <v>1</v>
      </c>
      <c r="F334" s="245" t="s">
        <v>390</v>
      </c>
      <c r="G334" s="243"/>
      <c r="H334" s="246">
        <v>50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135</v>
      </c>
      <c r="AU334" s="252" t="s">
        <v>85</v>
      </c>
      <c r="AV334" s="14" t="s">
        <v>85</v>
      </c>
      <c r="AW334" s="14" t="s">
        <v>32</v>
      </c>
      <c r="AX334" s="14" t="s">
        <v>83</v>
      </c>
      <c r="AY334" s="252" t="s">
        <v>123</v>
      </c>
    </row>
    <row r="335" s="2" customFormat="1">
      <c r="A335" s="38"/>
      <c r="B335" s="39"/>
      <c r="C335" s="214" t="s">
        <v>445</v>
      </c>
      <c r="D335" s="214" t="s">
        <v>126</v>
      </c>
      <c r="E335" s="215" t="s">
        <v>446</v>
      </c>
      <c r="F335" s="216" t="s">
        <v>447</v>
      </c>
      <c r="G335" s="217" t="s">
        <v>129</v>
      </c>
      <c r="H335" s="218">
        <v>50</v>
      </c>
      <c r="I335" s="219"/>
      <c r="J335" s="220">
        <f>ROUND(I335*H335,2)</f>
        <v>0</v>
      </c>
      <c r="K335" s="216" t="s">
        <v>142</v>
      </c>
      <c r="L335" s="44"/>
      <c r="M335" s="221" t="s">
        <v>1</v>
      </c>
      <c r="N335" s="222" t="s">
        <v>40</v>
      </c>
      <c r="O335" s="91"/>
      <c r="P335" s="223">
        <f>O335*H335</f>
        <v>0</v>
      </c>
      <c r="Q335" s="223">
        <v>0.0015</v>
      </c>
      <c r="R335" s="223">
        <f>Q335*H335</f>
        <v>0.074999999999999997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210</v>
      </c>
      <c r="AT335" s="225" t="s">
        <v>126</v>
      </c>
      <c r="AU335" s="225" t="s">
        <v>85</v>
      </c>
      <c r="AY335" s="17" t="s">
        <v>123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83</v>
      </c>
      <c r="BK335" s="226">
        <f>ROUND(I335*H335,2)</f>
        <v>0</v>
      </c>
      <c r="BL335" s="17" t="s">
        <v>210</v>
      </c>
      <c r="BM335" s="225" t="s">
        <v>448</v>
      </c>
    </row>
    <row r="336" s="2" customFormat="1">
      <c r="A336" s="38"/>
      <c r="B336" s="39"/>
      <c r="C336" s="40"/>
      <c r="D336" s="227" t="s">
        <v>133</v>
      </c>
      <c r="E336" s="40"/>
      <c r="F336" s="228" t="s">
        <v>440</v>
      </c>
      <c r="G336" s="40"/>
      <c r="H336" s="40"/>
      <c r="I336" s="229"/>
      <c r="J336" s="40"/>
      <c r="K336" s="40"/>
      <c r="L336" s="44"/>
      <c r="M336" s="230"/>
      <c r="N336" s="231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133</v>
      </c>
      <c r="AU336" s="17" t="s">
        <v>85</v>
      </c>
    </row>
    <row r="337" s="14" customFormat="1">
      <c r="A337" s="14"/>
      <c r="B337" s="242"/>
      <c r="C337" s="243"/>
      <c r="D337" s="227" t="s">
        <v>135</v>
      </c>
      <c r="E337" s="244" t="s">
        <v>1</v>
      </c>
      <c r="F337" s="245" t="s">
        <v>390</v>
      </c>
      <c r="G337" s="243"/>
      <c r="H337" s="246">
        <v>50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135</v>
      </c>
      <c r="AU337" s="252" t="s">
        <v>85</v>
      </c>
      <c r="AV337" s="14" t="s">
        <v>85</v>
      </c>
      <c r="AW337" s="14" t="s">
        <v>32</v>
      </c>
      <c r="AX337" s="14" t="s">
        <v>83</v>
      </c>
      <c r="AY337" s="252" t="s">
        <v>123</v>
      </c>
    </row>
    <row r="338" s="2" customFormat="1">
      <c r="A338" s="38"/>
      <c r="B338" s="39"/>
      <c r="C338" s="214" t="s">
        <v>449</v>
      </c>
      <c r="D338" s="214" t="s">
        <v>126</v>
      </c>
      <c r="E338" s="215" t="s">
        <v>450</v>
      </c>
      <c r="F338" s="216" t="s">
        <v>451</v>
      </c>
      <c r="G338" s="217" t="s">
        <v>129</v>
      </c>
      <c r="H338" s="218">
        <v>50</v>
      </c>
      <c r="I338" s="219"/>
      <c r="J338" s="220">
        <f>ROUND(I338*H338,2)</f>
        <v>0</v>
      </c>
      <c r="K338" s="216" t="s">
        <v>142</v>
      </c>
      <c r="L338" s="44"/>
      <c r="M338" s="221" t="s">
        <v>1</v>
      </c>
      <c r="N338" s="222" t="s">
        <v>40</v>
      </c>
      <c r="O338" s="91"/>
      <c r="P338" s="223">
        <f>O338*H338</f>
        <v>0</v>
      </c>
      <c r="Q338" s="223">
        <v>0.0089999999999999993</v>
      </c>
      <c r="R338" s="223">
        <f>Q338*H338</f>
        <v>0.44999999999999996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210</v>
      </c>
      <c r="AT338" s="225" t="s">
        <v>126</v>
      </c>
      <c r="AU338" s="225" t="s">
        <v>85</v>
      </c>
      <c r="AY338" s="17" t="s">
        <v>123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83</v>
      </c>
      <c r="BK338" s="226">
        <f>ROUND(I338*H338,2)</f>
        <v>0</v>
      </c>
      <c r="BL338" s="17" t="s">
        <v>210</v>
      </c>
      <c r="BM338" s="225" t="s">
        <v>452</v>
      </c>
    </row>
    <row r="339" s="2" customFormat="1">
      <c r="A339" s="38"/>
      <c r="B339" s="39"/>
      <c r="C339" s="40"/>
      <c r="D339" s="227" t="s">
        <v>133</v>
      </c>
      <c r="E339" s="40"/>
      <c r="F339" s="228" t="s">
        <v>440</v>
      </c>
      <c r="G339" s="40"/>
      <c r="H339" s="40"/>
      <c r="I339" s="229"/>
      <c r="J339" s="40"/>
      <c r="K339" s="40"/>
      <c r="L339" s="44"/>
      <c r="M339" s="230"/>
      <c r="N339" s="231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133</v>
      </c>
      <c r="AU339" s="17" t="s">
        <v>85</v>
      </c>
    </row>
    <row r="340" s="14" customFormat="1">
      <c r="A340" s="14"/>
      <c r="B340" s="242"/>
      <c r="C340" s="243"/>
      <c r="D340" s="227" t="s">
        <v>135</v>
      </c>
      <c r="E340" s="244" t="s">
        <v>1</v>
      </c>
      <c r="F340" s="245" t="s">
        <v>390</v>
      </c>
      <c r="G340" s="243"/>
      <c r="H340" s="246">
        <v>50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135</v>
      </c>
      <c r="AU340" s="252" t="s">
        <v>85</v>
      </c>
      <c r="AV340" s="14" t="s">
        <v>85</v>
      </c>
      <c r="AW340" s="14" t="s">
        <v>32</v>
      </c>
      <c r="AX340" s="14" t="s">
        <v>83</v>
      </c>
      <c r="AY340" s="252" t="s">
        <v>123</v>
      </c>
    </row>
    <row r="341" s="2" customFormat="1" ht="16.5" customHeight="1">
      <c r="A341" s="38"/>
      <c r="B341" s="39"/>
      <c r="C341" s="253" t="s">
        <v>453</v>
      </c>
      <c r="D341" s="253" t="s">
        <v>234</v>
      </c>
      <c r="E341" s="254" t="s">
        <v>454</v>
      </c>
      <c r="F341" s="255" t="s">
        <v>455</v>
      </c>
      <c r="G341" s="256" t="s">
        <v>129</v>
      </c>
      <c r="H341" s="257">
        <v>57.5</v>
      </c>
      <c r="I341" s="258"/>
      <c r="J341" s="259">
        <f>ROUND(I341*H341,2)</f>
        <v>0</v>
      </c>
      <c r="K341" s="255" t="s">
        <v>142</v>
      </c>
      <c r="L341" s="260"/>
      <c r="M341" s="261" t="s">
        <v>1</v>
      </c>
      <c r="N341" s="262" t="s">
        <v>40</v>
      </c>
      <c r="O341" s="91"/>
      <c r="P341" s="223">
        <f>O341*H341</f>
        <v>0</v>
      </c>
      <c r="Q341" s="223">
        <v>0.0118</v>
      </c>
      <c r="R341" s="223">
        <f>Q341*H341</f>
        <v>0.67849999999999999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237</v>
      </c>
      <c r="AT341" s="225" t="s">
        <v>234</v>
      </c>
      <c r="AU341" s="225" t="s">
        <v>85</v>
      </c>
      <c r="AY341" s="17" t="s">
        <v>123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83</v>
      </c>
      <c r="BK341" s="226">
        <f>ROUND(I341*H341,2)</f>
        <v>0</v>
      </c>
      <c r="BL341" s="17" t="s">
        <v>210</v>
      </c>
      <c r="BM341" s="225" t="s">
        <v>456</v>
      </c>
    </row>
    <row r="342" s="2" customFormat="1">
      <c r="A342" s="38"/>
      <c r="B342" s="39"/>
      <c r="C342" s="40"/>
      <c r="D342" s="227" t="s">
        <v>133</v>
      </c>
      <c r="E342" s="40"/>
      <c r="F342" s="228" t="s">
        <v>457</v>
      </c>
      <c r="G342" s="40"/>
      <c r="H342" s="40"/>
      <c r="I342" s="229"/>
      <c r="J342" s="40"/>
      <c r="K342" s="40"/>
      <c r="L342" s="44"/>
      <c r="M342" s="230"/>
      <c r="N342" s="23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133</v>
      </c>
      <c r="AU342" s="17" t="s">
        <v>85</v>
      </c>
    </row>
    <row r="343" s="14" customFormat="1">
      <c r="A343" s="14"/>
      <c r="B343" s="242"/>
      <c r="C343" s="243"/>
      <c r="D343" s="227" t="s">
        <v>135</v>
      </c>
      <c r="E343" s="243"/>
      <c r="F343" s="245" t="s">
        <v>458</v>
      </c>
      <c r="G343" s="243"/>
      <c r="H343" s="246">
        <v>57.5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135</v>
      </c>
      <c r="AU343" s="252" t="s">
        <v>85</v>
      </c>
      <c r="AV343" s="14" t="s">
        <v>85</v>
      </c>
      <c r="AW343" s="14" t="s">
        <v>4</v>
      </c>
      <c r="AX343" s="14" t="s">
        <v>83</v>
      </c>
      <c r="AY343" s="252" t="s">
        <v>123</v>
      </c>
    </row>
    <row r="344" s="2" customFormat="1">
      <c r="A344" s="38"/>
      <c r="B344" s="39"/>
      <c r="C344" s="214" t="s">
        <v>459</v>
      </c>
      <c r="D344" s="214" t="s">
        <v>126</v>
      </c>
      <c r="E344" s="215" t="s">
        <v>460</v>
      </c>
      <c r="F344" s="216" t="s">
        <v>461</v>
      </c>
      <c r="G344" s="217" t="s">
        <v>129</v>
      </c>
      <c r="H344" s="218">
        <v>50</v>
      </c>
      <c r="I344" s="219"/>
      <c r="J344" s="220">
        <f>ROUND(I344*H344,2)</f>
        <v>0</v>
      </c>
      <c r="K344" s="216" t="s">
        <v>130</v>
      </c>
      <c r="L344" s="44"/>
      <c r="M344" s="221" t="s">
        <v>1</v>
      </c>
      <c r="N344" s="222" t="s">
        <v>40</v>
      </c>
      <c r="O344" s="91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210</v>
      </c>
      <c r="AT344" s="225" t="s">
        <v>126</v>
      </c>
      <c r="AU344" s="225" t="s">
        <v>85</v>
      </c>
      <c r="AY344" s="17" t="s">
        <v>123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83</v>
      </c>
      <c r="BK344" s="226">
        <f>ROUND(I344*H344,2)</f>
        <v>0</v>
      </c>
      <c r="BL344" s="17" t="s">
        <v>210</v>
      </c>
      <c r="BM344" s="225" t="s">
        <v>462</v>
      </c>
    </row>
    <row r="345" s="2" customFormat="1">
      <c r="A345" s="38"/>
      <c r="B345" s="39"/>
      <c r="C345" s="40"/>
      <c r="D345" s="227" t="s">
        <v>133</v>
      </c>
      <c r="E345" s="40"/>
      <c r="F345" s="228" t="s">
        <v>440</v>
      </c>
      <c r="G345" s="40"/>
      <c r="H345" s="40"/>
      <c r="I345" s="229"/>
      <c r="J345" s="40"/>
      <c r="K345" s="40"/>
      <c r="L345" s="44"/>
      <c r="M345" s="230"/>
      <c r="N345" s="23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85</v>
      </c>
    </row>
    <row r="346" s="14" customFormat="1">
      <c r="A346" s="14"/>
      <c r="B346" s="242"/>
      <c r="C346" s="243"/>
      <c r="D346" s="227" t="s">
        <v>135</v>
      </c>
      <c r="E346" s="244" t="s">
        <v>1</v>
      </c>
      <c r="F346" s="245" t="s">
        <v>390</v>
      </c>
      <c r="G346" s="243"/>
      <c r="H346" s="246">
        <v>50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135</v>
      </c>
      <c r="AU346" s="252" t="s">
        <v>85</v>
      </c>
      <c r="AV346" s="14" t="s">
        <v>85</v>
      </c>
      <c r="AW346" s="14" t="s">
        <v>32</v>
      </c>
      <c r="AX346" s="14" t="s">
        <v>83</v>
      </c>
      <c r="AY346" s="252" t="s">
        <v>123</v>
      </c>
    </row>
    <row r="347" s="2" customFormat="1">
      <c r="A347" s="38"/>
      <c r="B347" s="39"/>
      <c r="C347" s="214" t="s">
        <v>463</v>
      </c>
      <c r="D347" s="214" t="s">
        <v>126</v>
      </c>
      <c r="E347" s="215" t="s">
        <v>464</v>
      </c>
      <c r="F347" s="216" t="s">
        <v>465</v>
      </c>
      <c r="G347" s="217" t="s">
        <v>187</v>
      </c>
      <c r="H347" s="218">
        <v>0.20000000000000001</v>
      </c>
      <c r="I347" s="219"/>
      <c r="J347" s="220">
        <f>ROUND(I347*H347,2)</f>
        <v>0</v>
      </c>
      <c r="K347" s="216" t="s">
        <v>142</v>
      </c>
      <c r="L347" s="44"/>
      <c r="M347" s="221" t="s">
        <v>1</v>
      </c>
      <c r="N347" s="222" t="s">
        <v>40</v>
      </c>
      <c r="O347" s="91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210</v>
      </c>
      <c r="AT347" s="225" t="s">
        <v>126</v>
      </c>
      <c r="AU347" s="225" t="s">
        <v>85</v>
      </c>
      <c r="AY347" s="17" t="s">
        <v>123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83</v>
      </c>
      <c r="BK347" s="226">
        <f>ROUND(I347*H347,2)</f>
        <v>0</v>
      </c>
      <c r="BL347" s="17" t="s">
        <v>210</v>
      </c>
      <c r="BM347" s="225" t="s">
        <v>466</v>
      </c>
    </row>
    <row r="348" s="14" customFormat="1">
      <c r="A348" s="14"/>
      <c r="B348" s="242"/>
      <c r="C348" s="243"/>
      <c r="D348" s="227" t="s">
        <v>135</v>
      </c>
      <c r="E348" s="244" t="s">
        <v>1</v>
      </c>
      <c r="F348" s="245" t="s">
        <v>467</v>
      </c>
      <c r="G348" s="243"/>
      <c r="H348" s="246">
        <v>0.20000000000000001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135</v>
      </c>
      <c r="AU348" s="252" t="s">
        <v>85</v>
      </c>
      <c r="AV348" s="14" t="s">
        <v>85</v>
      </c>
      <c r="AW348" s="14" t="s">
        <v>32</v>
      </c>
      <c r="AX348" s="14" t="s">
        <v>83</v>
      </c>
      <c r="AY348" s="252" t="s">
        <v>123</v>
      </c>
    </row>
    <row r="349" s="12" customFormat="1" ht="22.8" customHeight="1">
      <c r="A349" s="12"/>
      <c r="B349" s="198"/>
      <c r="C349" s="199"/>
      <c r="D349" s="200" t="s">
        <v>74</v>
      </c>
      <c r="E349" s="212" t="s">
        <v>468</v>
      </c>
      <c r="F349" s="212" t="s">
        <v>469</v>
      </c>
      <c r="G349" s="199"/>
      <c r="H349" s="199"/>
      <c r="I349" s="202"/>
      <c r="J349" s="213">
        <f>BK349</f>
        <v>0</v>
      </c>
      <c r="K349" s="199"/>
      <c r="L349" s="204"/>
      <c r="M349" s="205"/>
      <c r="N349" s="206"/>
      <c r="O349" s="206"/>
      <c r="P349" s="207">
        <f>SUM(P350:P360)</f>
        <v>0</v>
      </c>
      <c r="Q349" s="206"/>
      <c r="R349" s="207">
        <f>SUM(R350:R360)</f>
        <v>0.19950000000000001</v>
      </c>
      <c r="S349" s="206"/>
      <c r="T349" s="208">
        <f>SUM(T350:T360)</f>
        <v>0.0465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9" t="s">
        <v>85</v>
      </c>
      <c r="AT349" s="210" t="s">
        <v>74</v>
      </c>
      <c r="AU349" s="210" t="s">
        <v>83</v>
      </c>
      <c r="AY349" s="209" t="s">
        <v>123</v>
      </c>
      <c r="BK349" s="211">
        <f>SUM(BK350:BK360)</f>
        <v>0</v>
      </c>
    </row>
    <row r="350" s="2" customFormat="1" ht="16.5" customHeight="1">
      <c r="A350" s="38"/>
      <c r="B350" s="39"/>
      <c r="C350" s="214" t="s">
        <v>470</v>
      </c>
      <c r="D350" s="214" t="s">
        <v>126</v>
      </c>
      <c r="E350" s="215" t="s">
        <v>471</v>
      </c>
      <c r="F350" s="216" t="s">
        <v>472</v>
      </c>
      <c r="G350" s="217" t="s">
        <v>129</v>
      </c>
      <c r="H350" s="218">
        <v>150</v>
      </c>
      <c r="I350" s="219"/>
      <c r="J350" s="220">
        <f>ROUND(I350*H350,2)</f>
        <v>0</v>
      </c>
      <c r="K350" s="216" t="s">
        <v>130</v>
      </c>
      <c r="L350" s="44"/>
      <c r="M350" s="221" t="s">
        <v>1</v>
      </c>
      <c r="N350" s="222" t="s">
        <v>40</v>
      </c>
      <c r="O350" s="91"/>
      <c r="P350" s="223">
        <f>O350*H350</f>
        <v>0</v>
      </c>
      <c r="Q350" s="223">
        <v>0.001</v>
      </c>
      <c r="R350" s="223">
        <f>Q350*H350</f>
        <v>0.14999999999999999</v>
      </c>
      <c r="S350" s="223">
        <v>0.00031</v>
      </c>
      <c r="T350" s="224">
        <f>S350*H350</f>
        <v>0.0465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210</v>
      </c>
      <c r="AT350" s="225" t="s">
        <v>126</v>
      </c>
      <c r="AU350" s="225" t="s">
        <v>85</v>
      </c>
      <c r="AY350" s="17" t="s">
        <v>123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83</v>
      </c>
      <c r="BK350" s="226">
        <f>ROUND(I350*H350,2)</f>
        <v>0</v>
      </c>
      <c r="BL350" s="17" t="s">
        <v>210</v>
      </c>
      <c r="BM350" s="225" t="s">
        <v>473</v>
      </c>
    </row>
    <row r="351" s="2" customFormat="1">
      <c r="A351" s="38"/>
      <c r="B351" s="39"/>
      <c r="C351" s="40"/>
      <c r="D351" s="227" t="s">
        <v>133</v>
      </c>
      <c r="E351" s="40"/>
      <c r="F351" s="228" t="s">
        <v>440</v>
      </c>
      <c r="G351" s="40"/>
      <c r="H351" s="40"/>
      <c r="I351" s="229"/>
      <c r="J351" s="40"/>
      <c r="K351" s="40"/>
      <c r="L351" s="44"/>
      <c r="M351" s="230"/>
      <c r="N351" s="23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133</v>
      </c>
      <c r="AU351" s="17" t="s">
        <v>85</v>
      </c>
    </row>
    <row r="352" s="14" customFormat="1">
      <c r="A352" s="14"/>
      <c r="B352" s="242"/>
      <c r="C352" s="243"/>
      <c r="D352" s="227" t="s">
        <v>135</v>
      </c>
      <c r="E352" s="244" t="s">
        <v>1</v>
      </c>
      <c r="F352" s="245" t="s">
        <v>146</v>
      </c>
      <c r="G352" s="243"/>
      <c r="H352" s="246">
        <v>150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135</v>
      </c>
      <c r="AU352" s="252" t="s">
        <v>85</v>
      </c>
      <c r="AV352" s="14" t="s">
        <v>85</v>
      </c>
      <c r="AW352" s="14" t="s">
        <v>32</v>
      </c>
      <c r="AX352" s="14" t="s">
        <v>83</v>
      </c>
      <c r="AY352" s="252" t="s">
        <v>123</v>
      </c>
    </row>
    <row r="353" s="2" customFormat="1" ht="33" customHeight="1">
      <c r="A353" s="38"/>
      <c r="B353" s="39"/>
      <c r="C353" s="214" t="s">
        <v>474</v>
      </c>
      <c r="D353" s="214" t="s">
        <v>126</v>
      </c>
      <c r="E353" s="215" t="s">
        <v>475</v>
      </c>
      <c r="F353" s="216" t="s">
        <v>476</v>
      </c>
      <c r="G353" s="217" t="s">
        <v>129</v>
      </c>
      <c r="H353" s="218">
        <v>150</v>
      </c>
      <c r="I353" s="219"/>
      <c r="J353" s="220">
        <f>ROUND(I353*H353,2)</f>
        <v>0</v>
      </c>
      <c r="K353" s="216" t="s">
        <v>130</v>
      </c>
      <c r="L353" s="44"/>
      <c r="M353" s="221" t="s">
        <v>1</v>
      </c>
      <c r="N353" s="222" t="s">
        <v>40</v>
      </c>
      <c r="O353" s="91"/>
      <c r="P353" s="223">
        <f>O353*H353</f>
        <v>0</v>
      </c>
      <c r="Q353" s="223">
        <v>0.00020000000000000001</v>
      </c>
      <c r="R353" s="223">
        <f>Q353*H353</f>
        <v>0.030000000000000002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210</v>
      </c>
      <c r="AT353" s="225" t="s">
        <v>126</v>
      </c>
      <c r="AU353" s="225" t="s">
        <v>85</v>
      </c>
      <c r="AY353" s="17" t="s">
        <v>123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83</v>
      </c>
      <c r="BK353" s="226">
        <f>ROUND(I353*H353,2)</f>
        <v>0</v>
      </c>
      <c r="BL353" s="17" t="s">
        <v>210</v>
      </c>
      <c r="BM353" s="225" t="s">
        <v>477</v>
      </c>
    </row>
    <row r="354" s="14" customFormat="1">
      <c r="A354" s="14"/>
      <c r="B354" s="242"/>
      <c r="C354" s="243"/>
      <c r="D354" s="227" t="s">
        <v>135</v>
      </c>
      <c r="E354" s="244" t="s">
        <v>1</v>
      </c>
      <c r="F354" s="245" t="s">
        <v>146</v>
      </c>
      <c r="G354" s="243"/>
      <c r="H354" s="246">
        <v>150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135</v>
      </c>
      <c r="AU354" s="252" t="s">
        <v>85</v>
      </c>
      <c r="AV354" s="14" t="s">
        <v>85</v>
      </c>
      <c r="AW354" s="14" t="s">
        <v>32</v>
      </c>
      <c r="AX354" s="14" t="s">
        <v>83</v>
      </c>
      <c r="AY354" s="252" t="s">
        <v>123</v>
      </c>
    </row>
    <row r="355" s="2" customFormat="1" ht="33" customHeight="1">
      <c r="A355" s="38"/>
      <c r="B355" s="39"/>
      <c r="C355" s="214" t="s">
        <v>478</v>
      </c>
      <c r="D355" s="214" t="s">
        <v>126</v>
      </c>
      <c r="E355" s="215" t="s">
        <v>479</v>
      </c>
      <c r="F355" s="216" t="s">
        <v>480</v>
      </c>
      <c r="G355" s="217" t="s">
        <v>129</v>
      </c>
      <c r="H355" s="218">
        <v>150</v>
      </c>
      <c r="I355" s="219"/>
      <c r="J355" s="220">
        <f>ROUND(I355*H355,2)</f>
        <v>0</v>
      </c>
      <c r="K355" s="216" t="s">
        <v>130</v>
      </c>
      <c r="L355" s="44"/>
      <c r="M355" s="221" t="s">
        <v>1</v>
      </c>
      <c r="N355" s="222" t="s">
        <v>40</v>
      </c>
      <c r="O355" s="91"/>
      <c r="P355" s="223">
        <f>O355*H355</f>
        <v>0</v>
      </c>
      <c r="Q355" s="223">
        <v>0.00012999999999999999</v>
      </c>
      <c r="R355" s="223">
        <f>Q355*H355</f>
        <v>0.0195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210</v>
      </c>
      <c r="AT355" s="225" t="s">
        <v>126</v>
      </c>
      <c r="AU355" s="225" t="s">
        <v>85</v>
      </c>
      <c r="AY355" s="17" t="s">
        <v>123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83</v>
      </c>
      <c r="BK355" s="226">
        <f>ROUND(I355*H355,2)</f>
        <v>0</v>
      </c>
      <c r="BL355" s="17" t="s">
        <v>210</v>
      </c>
      <c r="BM355" s="225" t="s">
        <v>481</v>
      </c>
    </row>
    <row r="356" s="2" customFormat="1">
      <c r="A356" s="38"/>
      <c r="B356" s="39"/>
      <c r="C356" s="40"/>
      <c r="D356" s="227" t="s">
        <v>133</v>
      </c>
      <c r="E356" s="40"/>
      <c r="F356" s="228" t="s">
        <v>440</v>
      </c>
      <c r="G356" s="40"/>
      <c r="H356" s="40"/>
      <c r="I356" s="229"/>
      <c r="J356" s="40"/>
      <c r="K356" s="40"/>
      <c r="L356" s="44"/>
      <c r="M356" s="230"/>
      <c r="N356" s="23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133</v>
      </c>
      <c r="AU356" s="17" t="s">
        <v>85</v>
      </c>
    </row>
    <row r="357" s="14" customFormat="1">
      <c r="A357" s="14"/>
      <c r="B357" s="242"/>
      <c r="C357" s="243"/>
      <c r="D357" s="227" t="s">
        <v>135</v>
      </c>
      <c r="E357" s="244" t="s">
        <v>1</v>
      </c>
      <c r="F357" s="245" t="s">
        <v>146</v>
      </c>
      <c r="G357" s="243"/>
      <c r="H357" s="246">
        <v>150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135</v>
      </c>
      <c r="AU357" s="252" t="s">
        <v>85</v>
      </c>
      <c r="AV357" s="14" t="s">
        <v>85</v>
      </c>
      <c r="AW357" s="14" t="s">
        <v>32</v>
      </c>
      <c r="AX357" s="14" t="s">
        <v>83</v>
      </c>
      <c r="AY357" s="252" t="s">
        <v>123</v>
      </c>
    </row>
    <row r="358" s="2" customFormat="1" ht="33" customHeight="1">
      <c r="A358" s="38"/>
      <c r="B358" s="39"/>
      <c r="C358" s="214" t="s">
        <v>482</v>
      </c>
      <c r="D358" s="214" t="s">
        <v>126</v>
      </c>
      <c r="E358" s="215" t="s">
        <v>483</v>
      </c>
      <c r="F358" s="216" t="s">
        <v>484</v>
      </c>
      <c r="G358" s="217" t="s">
        <v>129</v>
      </c>
      <c r="H358" s="218">
        <v>150</v>
      </c>
      <c r="I358" s="219"/>
      <c r="J358" s="220">
        <f>ROUND(I358*H358,2)</f>
        <v>0</v>
      </c>
      <c r="K358" s="216" t="s">
        <v>130</v>
      </c>
      <c r="L358" s="44"/>
      <c r="M358" s="221" t="s">
        <v>1</v>
      </c>
      <c r="N358" s="222" t="s">
        <v>40</v>
      </c>
      <c r="O358" s="91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210</v>
      </c>
      <c r="AT358" s="225" t="s">
        <v>126</v>
      </c>
      <c r="AU358" s="225" t="s">
        <v>85</v>
      </c>
      <c r="AY358" s="17" t="s">
        <v>123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83</v>
      </c>
      <c r="BK358" s="226">
        <f>ROUND(I358*H358,2)</f>
        <v>0</v>
      </c>
      <c r="BL358" s="17" t="s">
        <v>210</v>
      </c>
      <c r="BM358" s="225" t="s">
        <v>485</v>
      </c>
    </row>
    <row r="359" s="2" customFormat="1">
      <c r="A359" s="38"/>
      <c r="B359" s="39"/>
      <c r="C359" s="40"/>
      <c r="D359" s="227" t="s">
        <v>133</v>
      </c>
      <c r="E359" s="40"/>
      <c r="F359" s="228" t="s">
        <v>440</v>
      </c>
      <c r="G359" s="40"/>
      <c r="H359" s="40"/>
      <c r="I359" s="229"/>
      <c r="J359" s="40"/>
      <c r="K359" s="40"/>
      <c r="L359" s="44"/>
      <c r="M359" s="230"/>
      <c r="N359" s="231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133</v>
      </c>
      <c r="AU359" s="17" t="s">
        <v>85</v>
      </c>
    </row>
    <row r="360" s="14" customFormat="1">
      <c r="A360" s="14"/>
      <c r="B360" s="242"/>
      <c r="C360" s="243"/>
      <c r="D360" s="227" t="s">
        <v>135</v>
      </c>
      <c r="E360" s="244" t="s">
        <v>1</v>
      </c>
      <c r="F360" s="245" t="s">
        <v>146</v>
      </c>
      <c r="G360" s="243"/>
      <c r="H360" s="246">
        <v>150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135</v>
      </c>
      <c r="AU360" s="252" t="s">
        <v>85</v>
      </c>
      <c r="AV360" s="14" t="s">
        <v>85</v>
      </c>
      <c r="AW360" s="14" t="s">
        <v>32</v>
      </c>
      <c r="AX360" s="14" t="s">
        <v>83</v>
      </c>
      <c r="AY360" s="252" t="s">
        <v>123</v>
      </c>
    </row>
    <row r="361" s="12" customFormat="1" ht="25.92" customHeight="1">
      <c r="A361" s="12"/>
      <c r="B361" s="198"/>
      <c r="C361" s="199"/>
      <c r="D361" s="200" t="s">
        <v>74</v>
      </c>
      <c r="E361" s="201" t="s">
        <v>486</v>
      </c>
      <c r="F361" s="201" t="s">
        <v>487</v>
      </c>
      <c r="G361" s="199"/>
      <c r="H361" s="199"/>
      <c r="I361" s="202"/>
      <c r="J361" s="203">
        <f>BK361</f>
        <v>0</v>
      </c>
      <c r="K361" s="199"/>
      <c r="L361" s="204"/>
      <c r="M361" s="205"/>
      <c r="N361" s="206"/>
      <c r="O361" s="206"/>
      <c r="P361" s="207">
        <f>SUM(P362:P370)</f>
        <v>0</v>
      </c>
      <c r="Q361" s="206"/>
      <c r="R361" s="207">
        <f>SUM(R362:R370)</f>
        <v>0</v>
      </c>
      <c r="S361" s="206"/>
      <c r="T361" s="208">
        <f>SUM(T362:T370)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131</v>
      </c>
      <c r="AT361" s="210" t="s">
        <v>74</v>
      </c>
      <c r="AU361" s="210" t="s">
        <v>75</v>
      </c>
      <c r="AY361" s="209" t="s">
        <v>123</v>
      </c>
      <c r="BK361" s="211">
        <f>SUM(BK362:BK370)</f>
        <v>0</v>
      </c>
    </row>
    <row r="362" s="2" customFormat="1" ht="16.5" customHeight="1">
      <c r="A362" s="38"/>
      <c r="B362" s="39"/>
      <c r="C362" s="214" t="s">
        <v>488</v>
      </c>
      <c r="D362" s="214" t="s">
        <v>126</v>
      </c>
      <c r="E362" s="215" t="s">
        <v>489</v>
      </c>
      <c r="F362" s="216" t="s">
        <v>490</v>
      </c>
      <c r="G362" s="217" t="s">
        <v>491</v>
      </c>
      <c r="H362" s="218">
        <v>80</v>
      </c>
      <c r="I362" s="219"/>
      <c r="J362" s="220">
        <f>ROUND(I362*H362,2)</f>
        <v>0</v>
      </c>
      <c r="K362" s="216" t="s">
        <v>142</v>
      </c>
      <c r="L362" s="44"/>
      <c r="M362" s="221" t="s">
        <v>1</v>
      </c>
      <c r="N362" s="222" t="s">
        <v>40</v>
      </c>
      <c r="O362" s="91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492</v>
      </c>
      <c r="AT362" s="225" t="s">
        <v>126</v>
      </c>
      <c r="AU362" s="225" t="s">
        <v>83</v>
      </c>
      <c r="AY362" s="17" t="s">
        <v>123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83</v>
      </c>
      <c r="BK362" s="226">
        <f>ROUND(I362*H362,2)</f>
        <v>0</v>
      </c>
      <c r="BL362" s="17" t="s">
        <v>492</v>
      </c>
      <c r="BM362" s="225" t="s">
        <v>493</v>
      </c>
    </row>
    <row r="363" s="2" customFormat="1">
      <c r="A363" s="38"/>
      <c r="B363" s="39"/>
      <c r="C363" s="40"/>
      <c r="D363" s="227" t="s">
        <v>133</v>
      </c>
      <c r="E363" s="40"/>
      <c r="F363" s="228" t="s">
        <v>494</v>
      </c>
      <c r="G363" s="40"/>
      <c r="H363" s="40"/>
      <c r="I363" s="229"/>
      <c r="J363" s="40"/>
      <c r="K363" s="40"/>
      <c r="L363" s="44"/>
      <c r="M363" s="230"/>
      <c r="N363" s="231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133</v>
      </c>
      <c r="AU363" s="17" t="s">
        <v>83</v>
      </c>
    </row>
    <row r="364" s="14" customFormat="1">
      <c r="A364" s="14"/>
      <c r="B364" s="242"/>
      <c r="C364" s="243"/>
      <c r="D364" s="227" t="s">
        <v>135</v>
      </c>
      <c r="E364" s="244" t="s">
        <v>1</v>
      </c>
      <c r="F364" s="245" t="s">
        <v>182</v>
      </c>
      <c r="G364" s="243"/>
      <c r="H364" s="246">
        <v>80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135</v>
      </c>
      <c r="AU364" s="252" t="s">
        <v>83</v>
      </c>
      <c r="AV364" s="14" t="s">
        <v>85</v>
      </c>
      <c r="AW364" s="14" t="s">
        <v>32</v>
      </c>
      <c r="AX364" s="14" t="s">
        <v>83</v>
      </c>
      <c r="AY364" s="252" t="s">
        <v>123</v>
      </c>
    </row>
    <row r="365" s="2" customFormat="1" ht="16.5" customHeight="1">
      <c r="A365" s="38"/>
      <c r="B365" s="39"/>
      <c r="C365" s="214" t="s">
        <v>495</v>
      </c>
      <c r="D365" s="214" t="s">
        <v>126</v>
      </c>
      <c r="E365" s="215" t="s">
        <v>496</v>
      </c>
      <c r="F365" s="216" t="s">
        <v>497</v>
      </c>
      <c r="G365" s="217" t="s">
        <v>491</v>
      </c>
      <c r="H365" s="218">
        <v>40</v>
      </c>
      <c r="I365" s="219"/>
      <c r="J365" s="220">
        <f>ROUND(I365*H365,2)</f>
        <v>0</v>
      </c>
      <c r="K365" s="216" t="s">
        <v>142</v>
      </c>
      <c r="L365" s="44"/>
      <c r="M365" s="221" t="s">
        <v>1</v>
      </c>
      <c r="N365" s="222" t="s">
        <v>40</v>
      </c>
      <c r="O365" s="91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492</v>
      </c>
      <c r="AT365" s="225" t="s">
        <v>126</v>
      </c>
      <c r="AU365" s="225" t="s">
        <v>83</v>
      </c>
      <c r="AY365" s="17" t="s">
        <v>123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83</v>
      </c>
      <c r="BK365" s="226">
        <f>ROUND(I365*H365,2)</f>
        <v>0</v>
      </c>
      <c r="BL365" s="17" t="s">
        <v>492</v>
      </c>
      <c r="BM365" s="225" t="s">
        <v>498</v>
      </c>
    </row>
    <row r="366" s="2" customFormat="1">
      <c r="A366" s="38"/>
      <c r="B366" s="39"/>
      <c r="C366" s="40"/>
      <c r="D366" s="227" t="s">
        <v>133</v>
      </c>
      <c r="E366" s="40"/>
      <c r="F366" s="228" t="s">
        <v>499</v>
      </c>
      <c r="G366" s="40"/>
      <c r="H366" s="40"/>
      <c r="I366" s="229"/>
      <c r="J366" s="40"/>
      <c r="K366" s="40"/>
      <c r="L366" s="44"/>
      <c r="M366" s="230"/>
      <c r="N366" s="231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133</v>
      </c>
      <c r="AU366" s="17" t="s">
        <v>83</v>
      </c>
    </row>
    <row r="367" s="14" customFormat="1">
      <c r="A367" s="14"/>
      <c r="B367" s="242"/>
      <c r="C367" s="243"/>
      <c r="D367" s="227" t="s">
        <v>135</v>
      </c>
      <c r="E367" s="244" t="s">
        <v>1</v>
      </c>
      <c r="F367" s="245" t="s">
        <v>343</v>
      </c>
      <c r="G367" s="243"/>
      <c r="H367" s="246">
        <v>40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135</v>
      </c>
      <c r="AU367" s="252" t="s">
        <v>83</v>
      </c>
      <c r="AV367" s="14" t="s">
        <v>85</v>
      </c>
      <c r="AW367" s="14" t="s">
        <v>32</v>
      </c>
      <c r="AX367" s="14" t="s">
        <v>83</v>
      </c>
      <c r="AY367" s="252" t="s">
        <v>123</v>
      </c>
    </row>
    <row r="368" s="2" customFormat="1" ht="16.5" customHeight="1">
      <c r="A368" s="38"/>
      <c r="B368" s="39"/>
      <c r="C368" s="214" t="s">
        <v>500</v>
      </c>
      <c r="D368" s="214" t="s">
        <v>126</v>
      </c>
      <c r="E368" s="215" t="s">
        <v>501</v>
      </c>
      <c r="F368" s="216" t="s">
        <v>502</v>
      </c>
      <c r="G368" s="217" t="s">
        <v>491</v>
      </c>
      <c r="H368" s="218">
        <v>40</v>
      </c>
      <c r="I368" s="219"/>
      <c r="J368" s="220">
        <f>ROUND(I368*H368,2)</f>
        <v>0</v>
      </c>
      <c r="K368" s="216" t="s">
        <v>142</v>
      </c>
      <c r="L368" s="44"/>
      <c r="M368" s="221" t="s">
        <v>1</v>
      </c>
      <c r="N368" s="222" t="s">
        <v>40</v>
      </c>
      <c r="O368" s="91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492</v>
      </c>
      <c r="AT368" s="225" t="s">
        <v>126</v>
      </c>
      <c r="AU368" s="225" t="s">
        <v>83</v>
      </c>
      <c r="AY368" s="17" t="s">
        <v>123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83</v>
      </c>
      <c r="BK368" s="226">
        <f>ROUND(I368*H368,2)</f>
        <v>0</v>
      </c>
      <c r="BL368" s="17" t="s">
        <v>492</v>
      </c>
      <c r="BM368" s="225" t="s">
        <v>503</v>
      </c>
    </row>
    <row r="369" s="2" customFormat="1">
      <c r="A369" s="38"/>
      <c r="B369" s="39"/>
      <c r="C369" s="40"/>
      <c r="D369" s="227" t="s">
        <v>133</v>
      </c>
      <c r="E369" s="40"/>
      <c r="F369" s="228" t="s">
        <v>504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133</v>
      </c>
      <c r="AU369" s="17" t="s">
        <v>83</v>
      </c>
    </row>
    <row r="370" s="14" customFormat="1">
      <c r="A370" s="14"/>
      <c r="B370" s="242"/>
      <c r="C370" s="243"/>
      <c r="D370" s="227" t="s">
        <v>135</v>
      </c>
      <c r="E370" s="244" t="s">
        <v>1</v>
      </c>
      <c r="F370" s="245" t="s">
        <v>343</v>
      </c>
      <c r="G370" s="243"/>
      <c r="H370" s="246">
        <v>40</v>
      </c>
      <c r="I370" s="247"/>
      <c r="J370" s="243"/>
      <c r="K370" s="243"/>
      <c r="L370" s="248"/>
      <c r="M370" s="274"/>
      <c r="N370" s="275"/>
      <c r="O370" s="275"/>
      <c r="P370" s="275"/>
      <c r="Q370" s="275"/>
      <c r="R370" s="275"/>
      <c r="S370" s="275"/>
      <c r="T370" s="27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135</v>
      </c>
      <c r="AU370" s="252" t="s">
        <v>83</v>
      </c>
      <c r="AV370" s="14" t="s">
        <v>85</v>
      </c>
      <c r="AW370" s="14" t="s">
        <v>32</v>
      </c>
      <c r="AX370" s="14" t="s">
        <v>83</v>
      </c>
      <c r="AY370" s="252" t="s">
        <v>123</v>
      </c>
    </row>
    <row r="371" s="2" customFormat="1" ht="6.96" customHeight="1">
      <c r="A371" s="38"/>
      <c r="B371" s="66"/>
      <c r="C371" s="67"/>
      <c r="D371" s="67"/>
      <c r="E371" s="67"/>
      <c r="F371" s="67"/>
      <c r="G371" s="67"/>
      <c r="H371" s="67"/>
      <c r="I371" s="67"/>
      <c r="J371" s="67"/>
      <c r="K371" s="67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/tXQPETW8kpHEE8irQwVT6L2CJIRMHv6wUJRB3fP6dhMUgItFy2Agr9H6c+M1etYp+u40Egzfu+2R+rb1jaEcA==" hashValue="46WvIbo8kj86XuDljQLrAURH3M501VeFSaKGZi44T9G8ynlZoP9tBlrGPEfzVqtIVHIbLjR90reskfoom5V0jg==" algorithmName="SHA-512" password="CC35"/>
  <autoFilter ref="C129:K37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DESKTOP-PTL9IJ8\Tomáš</dc:creator>
  <cp:lastModifiedBy>DESKTOP-PTL9IJ8\Tomáš</cp:lastModifiedBy>
  <dcterms:created xsi:type="dcterms:W3CDTF">2021-02-25T08:34:47Z</dcterms:created>
  <dcterms:modified xsi:type="dcterms:W3CDTF">2021-02-25T08:34:51Z</dcterms:modified>
</cp:coreProperties>
</file>