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akce\2020\200081_Rozvody_UT_TUV_Slezska_BOHUMIN\rozpocty\VYKAZ_VYMER\"/>
    </mc:Choice>
  </mc:AlternateContent>
  <bookViews>
    <workbookView xWindow="0" yWindow="0" windowWidth="0" windowHeight="0"/>
  </bookViews>
  <sheets>
    <sheet name="Rekapitulace stavby" sheetId="1" r:id="rId1"/>
    <sheet name="01 - ÚT+TUV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ÚT+TUV'!$C$134:$K$689</definedName>
    <definedName name="_xlnm.Print_Area" localSheetId="1">'01 - ÚT+TUV'!$C$4:$J$76,'01 - ÚT+TUV'!$C$82:$J$116,'01 - ÚT+TUV'!$C$122:$K$689</definedName>
    <definedName name="_xlnm.Print_Titles" localSheetId="1">'01 - ÚT+TUV'!$134:$134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687"/>
  <c r="BH687"/>
  <c r="BG687"/>
  <c r="BF687"/>
  <c r="T687"/>
  <c r="R687"/>
  <c r="P687"/>
  <c r="BI684"/>
  <c r="BH684"/>
  <c r="BG684"/>
  <c r="BF684"/>
  <c r="T684"/>
  <c r="R684"/>
  <c r="P684"/>
  <c r="BI681"/>
  <c r="BH681"/>
  <c r="BG681"/>
  <c r="BF681"/>
  <c r="T681"/>
  <c r="R681"/>
  <c r="P681"/>
  <c r="BI678"/>
  <c r="BH678"/>
  <c r="BG678"/>
  <c r="BF678"/>
  <c r="T678"/>
  <c r="R678"/>
  <c r="P678"/>
  <c r="BI675"/>
  <c r="BH675"/>
  <c r="BG675"/>
  <c r="BF675"/>
  <c r="T675"/>
  <c r="R675"/>
  <c r="P675"/>
  <c r="BI671"/>
  <c r="BH671"/>
  <c r="BG671"/>
  <c r="BF671"/>
  <c r="T671"/>
  <c r="R671"/>
  <c r="P671"/>
  <c r="BI668"/>
  <c r="BH668"/>
  <c r="BG668"/>
  <c r="BF668"/>
  <c r="T668"/>
  <c r="R668"/>
  <c r="P668"/>
  <c r="BI666"/>
  <c r="BH666"/>
  <c r="BG666"/>
  <c r="BF666"/>
  <c r="T666"/>
  <c r="R666"/>
  <c r="P666"/>
  <c r="BI664"/>
  <c r="BH664"/>
  <c r="BG664"/>
  <c r="BF664"/>
  <c r="T664"/>
  <c r="R664"/>
  <c r="P664"/>
  <c r="BI660"/>
  <c r="BH660"/>
  <c r="BG660"/>
  <c r="BF660"/>
  <c r="T660"/>
  <c r="T659"/>
  <c r="R660"/>
  <c r="R659"/>
  <c r="P660"/>
  <c r="P659"/>
  <c r="BI657"/>
  <c r="BH657"/>
  <c r="BG657"/>
  <c r="BF657"/>
  <c r="T657"/>
  <c r="R657"/>
  <c r="P657"/>
  <c r="BI653"/>
  <c r="BH653"/>
  <c r="BG653"/>
  <c r="BF653"/>
  <c r="T653"/>
  <c r="R653"/>
  <c r="P653"/>
  <c r="BI650"/>
  <c r="BH650"/>
  <c r="BG650"/>
  <c r="BF650"/>
  <c r="T650"/>
  <c r="R650"/>
  <c r="P650"/>
  <c r="BI648"/>
  <c r="BH648"/>
  <c r="BG648"/>
  <c r="BF648"/>
  <c r="T648"/>
  <c r="R648"/>
  <c r="P648"/>
  <c r="BI645"/>
  <c r="BH645"/>
  <c r="BG645"/>
  <c r="BF645"/>
  <c r="T645"/>
  <c r="R645"/>
  <c r="P645"/>
  <c r="BI642"/>
  <c r="BH642"/>
  <c r="BG642"/>
  <c r="BF642"/>
  <c r="T642"/>
  <c r="R642"/>
  <c r="P642"/>
  <c r="BI639"/>
  <c r="BH639"/>
  <c r="BG639"/>
  <c r="BF639"/>
  <c r="T639"/>
  <c r="R639"/>
  <c r="P639"/>
  <c r="BI636"/>
  <c r="BH636"/>
  <c r="BG636"/>
  <c r="BF636"/>
  <c r="T636"/>
  <c r="R636"/>
  <c r="P636"/>
  <c r="BI633"/>
  <c r="BH633"/>
  <c r="BG633"/>
  <c r="BF633"/>
  <c r="T633"/>
  <c r="R633"/>
  <c r="P633"/>
  <c r="BI630"/>
  <c r="BH630"/>
  <c r="BG630"/>
  <c r="BF630"/>
  <c r="T630"/>
  <c r="R630"/>
  <c r="P630"/>
  <c r="BI627"/>
  <c r="BH627"/>
  <c r="BG627"/>
  <c r="BF627"/>
  <c r="T627"/>
  <c r="R627"/>
  <c r="P627"/>
  <c r="BI624"/>
  <c r="BH624"/>
  <c r="BG624"/>
  <c r="BF624"/>
  <c r="T624"/>
  <c r="R624"/>
  <c r="P624"/>
  <c r="BI621"/>
  <c r="BH621"/>
  <c r="BG621"/>
  <c r="BF621"/>
  <c r="T621"/>
  <c r="R621"/>
  <c r="P621"/>
  <c r="BI618"/>
  <c r="BH618"/>
  <c r="BG618"/>
  <c r="BF618"/>
  <c r="T618"/>
  <c r="R618"/>
  <c r="P618"/>
  <c r="BI615"/>
  <c r="BH615"/>
  <c r="BG615"/>
  <c r="BF615"/>
  <c r="T615"/>
  <c r="R615"/>
  <c r="P615"/>
  <c r="BI612"/>
  <c r="BH612"/>
  <c r="BG612"/>
  <c r="BF612"/>
  <c r="T612"/>
  <c r="R612"/>
  <c r="P612"/>
  <c r="BI609"/>
  <c r="BH609"/>
  <c r="BG609"/>
  <c r="BF609"/>
  <c r="T609"/>
  <c r="R609"/>
  <c r="P609"/>
  <c r="BI606"/>
  <c r="BH606"/>
  <c r="BG606"/>
  <c r="BF606"/>
  <c r="T606"/>
  <c r="R606"/>
  <c r="P606"/>
  <c r="BI603"/>
  <c r="BH603"/>
  <c r="BG603"/>
  <c r="BF603"/>
  <c r="T603"/>
  <c r="R603"/>
  <c r="P603"/>
  <c r="BI600"/>
  <c r="BH600"/>
  <c r="BG600"/>
  <c r="BF600"/>
  <c r="T600"/>
  <c r="R600"/>
  <c r="P600"/>
  <c r="BI597"/>
  <c r="BH597"/>
  <c r="BG597"/>
  <c r="BF597"/>
  <c r="T597"/>
  <c r="R597"/>
  <c r="P597"/>
  <c r="BI594"/>
  <c r="BH594"/>
  <c r="BG594"/>
  <c r="BF594"/>
  <c r="T594"/>
  <c r="R594"/>
  <c r="P594"/>
  <c r="BI591"/>
  <c r="BH591"/>
  <c r="BG591"/>
  <c r="BF591"/>
  <c r="T591"/>
  <c r="R591"/>
  <c r="P591"/>
  <c r="BI588"/>
  <c r="BH588"/>
  <c r="BG588"/>
  <c r="BF588"/>
  <c r="T588"/>
  <c r="R588"/>
  <c r="P588"/>
  <c r="BI585"/>
  <c r="BH585"/>
  <c r="BG585"/>
  <c r="BF585"/>
  <c r="T585"/>
  <c r="R585"/>
  <c r="P585"/>
  <c r="BI582"/>
  <c r="BH582"/>
  <c r="BG582"/>
  <c r="BF582"/>
  <c r="T582"/>
  <c r="R582"/>
  <c r="P582"/>
  <c r="BI579"/>
  <c r="BH579"/>
  <c r="BG579"/>
  <c r="BF579"/>
  <c r="T579"/>
  <c r="R579"/>
  <c r="P579"/>
  <c r="BI576"/>
  <c r="BH576"/>
  <c r="BG576"/>
  <c r="BF576"/>
  <c r="T576"/>
  <c r="R576"/>
  <c r="P576"/>
  <c r="BI573"/>
  <c r="BH573"/>
  <c r="BG573"/>
  <c r="BF573"/>
  <c r="T573"/>
  <c r="R573"/>
  <c r="P573"/>
  <c r="BI570"/>
  <c r="BH570"/>
  <c r="BG570"/>
  <c r="BF570"/>
  <c r="T570"/>
  <c r="R570"/>
  <c r="P570"/>
  <c r="BI567"/>
  <c r="BH567"/>
  <c r="BG567"/>
  <c r="BF567"/>
  <c r="T567"/>
  <c r="R567"/>
  <c r="P567"/>
  <c r="BI564"/>
  <c r="BH564"/>
  <c r="BG564"/>
  <c r="BF564"/>
  <c r="T564"/>
  <c r="R564"/>
  <c r="P564"/>
  <c r="BI561"/>
  <c r="BH561"/>
  <c r="BG561"/>
  <c r="BF561"/>
  <c r="T561"/>
  <c r="R561"/>
  <c r="P561"/>
  <c r="BI558"/>
  <c r="BH558"/>
  <c r="BG558"/>
  <c r="BF558"/>
  <c r="T558"/>
  <c r="R558"/>
  <c r="P558"/>
  <c r="BI555"/>
  <c r="BH555"/>
  <c r="BG555"/>
  <c r="BF555"/>
  <c r="T555"/>
  <c r="R555"/>
  <c r="P555"/>
  <c r="BI552"/>
  <c r="BH552"/>
  <c r="BG552"/>
  <c r="BF552"/>
  <c r="T552"/>
  <c r="R552"/>
  <c r="P552"/>
  <c r="BI549"/>
  <c r="BH549"/>
  <c r="BG549"/>
  <c r="BF549"/>
  <c r="T549"/>
  <c r="R549"/>
  <c r="P549"/>
  <c r="BI546"/>
  <c r="BH546"/>
  <c r="BG546"/>
  <c r="BF546"/>
  <c r="T546"/>
  <c r="R546"/>
  <c r="P546"/>
  <c r="BI543"/>
  <c r="BH543"/>
  <c r="BG543"/>
  <c r="BF543"/>
  <c r="T543"/>
  <c r="R543"/>
  <c r="P543"/>
  <c r="BI540"/>
  <c r="BH540"/>
  <c r="BG540"/>
  <c r="BF540"/>
  <c r="T540"/>
  <c r="R540"/>
  <c r="P540"/>
  <c r="BI537"/>
  <c r="BH537"/>
  <c r="BG537"/>
  <c r="BF537"/>
  <c r="T537"/>
  <c r="R537"/>
  <c r="P537"/>
  <c r="BI534"/>
  <c r="BH534"/>
  <c r="BG534"/>
  <c r="BF534"/>
  <c r="T534"/>
  <c r="R534"/>
  <c r="P534"/>
  <c r="BI531"/>
  <c r="BH531"/>
  <c r="BG531"/>
  <c r="BF531"/>
  <c r="T531"/>
  <c r="R531"/>
  <c r="P531"/>
  <c r="BI528"/>
  <c r="BH528"/>
  <c r="BG528"/>
  <c r="BF528"/>
  <c r="T528"/>
  <c r="R528"/>
  <c r="P528"/>
  <c r="BI525"/>
  <c r="BH525"/>
  <c r="BG525"/>
  <c r="BF525"/>
  <c r="T525"/>
  <c r="R525"/>
  <c r="P525"/>
  <c r="BI522"/>
  <c r="BH522"/>
  <c r="BG522"/>
  <c r="BF522"/>
  <c r="T522"/>
  <c r="R522"/>
  <c r="P522"/>
  <c r="BI519"/>
  <c r="BH519"/>
  <c r="BG519"/>
  <c r="BF519"/>
  <c r="T519"/>
  <c r="R519"/>
  <c r="P519"/>
  <c r="BI516"/>
  <c r="BH516"/>
  <c r="BG516"/>
  <c r="BF516"/>
  <c r="T516"/>
  <c r="R516"/>
  <c r="P516"/>
  <c r="BI513"/>
  <c r="BH513"/>
  <c r="BG513"/>
  <c r="BF513"/>
  <c r="T513"/>
  <c r="R513"/>
  <c r="P513"/>
  <c r="BI510"/>
  <c r="BH510"/>
  <c r="BG510"/>
  <c r="BF510"/>
  <c r="T510"/>
  <c r="R510"/>
  <c r="P510"/>
  <c r="BI507"/>
  <c r="BH507"/>
  <c r="BG507"/>
  <c r="BF507"/>
  <c r="T507"/>
  <c r="R507"/>
  <c r="P507"/>
  <c r="BI505"/>
  <c r="BH505"/>
  <c r="BG505"/>
  <c r="BF505"/>
  <c r="T505"/>
  <c r="R505"/>
  <c r="P505"/>
  <c r="BI502"/>
  <c r="BH502"/>
  <c r="BG502"/>
  <c r="BF502"/>
  <c r="T502"/>
  <c r="R502"/>
  <c r="P502"/>
  <c r="BI499"/>
  <c r="BH499"/>
  <c r="BG499"/>
  <c r="BF499"/>
  <c r="T499"/>
  <c r="R499"/>
  <c r="P499"/>
  <c r="BI496"/>
  <c r="BH496"/>
  <c r="BG496"/>
  <c r="BF496"/>
  <c r="T496"/>
  <c r="R496"/>
  <c r="P496"/>
  <c r="BI493"/>
  <c r="BH493"/>
  <c r="BG493"/>
  <c r="BF493"/>
  <c r="T493"/>
  <c r="R493"/>
  <c r="P493"/>
  <c r="BI490"/>
  <c r="BH490"/>
  <c r="BG490"/>
  <c r="BF490"/>
  <c r="T490"/>
  <c r="R490"/>
  <c r="P490"/>
  <c r="BI487"/>
  <c r="BH487"/>
  <c r="BG487"/>
  <c r="BF487"/>
  <c r="T487"/>
  <c r="R487"/>
  <c r="P487"/>
  <c r="BI484"/>
  <c r="BH484"/>
  <c r="BG484"/>
  <c r="BF484"/>
  <c r="T484"/>
  <c r="R484"/>
  <c r="P484"/>
  <c r="BI481"/>
  <c r="BH481"/>
  <c r="BG481"/>
  <c r="BF481"/>
  <c r="T481"/>
  <c r="R481"/>
  <c r="P481"/>
  <c r="BI478"/>
  <c r="BH478"/>
  <c r="BG478"/>
  <c r="BF478"/>
  <c r="T478"/>
  <c r="R478"/>
  <c r="P478"/>
  <c r="BI475"/>
  <c r="BH475"/>
  <c r="BG475"/>
  <c r="BF475"/>
  <c r="T475"/>
  <c r="R475"/>
  <c r="P475"/>
  <c r="BI472"/>
  <c r="BH472"/>
  <c r="BG472"/>
  <c r="BF472"/>
  <c r="T472"/>
  <c r="R472"/>
  <c r="P472"/>
  <c r="BI469"/>
  <c r="BH469"/>
  <c r="BG469"/>
  <c r="BF469"/>
  <c r="T469"/>
  <c r="R469"/>
  <c r="P469"/>
  <c r="BI466"/>
  <c r="BH466"/>
  <c r="BG466"/>
  <c r="BF466"/>
  <c r="T466"/>
  <c r="R466"/>
  <c r="P466"/>
  <c r="BI463"/>
  <c r="BH463"/>
  <c r="BG463"/>
  <c r="BF463"/>
  <c r="T463"/>
  <c r="R463"/>
  <c r="P463"/>
  <c r="BI460"/>
  <c r="BH460"/>
  <c r="BG460"/>
  <c r="BF460"/>
  <c r="T460"/>
  <c r="R460"/>
  <c r="P460"/>
  <c r="BI457"/>
  <c r="BH457"/>
  <c r="BG457"/>
  <c r="BF457"/>
  <c r="T457"/>
  <c r="R457"/>
  <c r="P457"/>
  <c r="BI454"/>
  <c r="BH454"/>
  <c r="BG454"/>
  <c r="BF454"/>
  <c r="T454"/>
  <c r="R454"/>
  <c r="P454"/>
  <c r="BI451"/>
  <c r="BH451"/>
  <c r="BG451"/>
  <c r="BF451"/>
  <c r="T451"/>
  <c r="R451"/>
  <c r="P451"/>
  <c r="BI448"/>
  <c r="BH448"/>
  <c r="BG448"/>
  <c r="BF448"/>
  <c r="T448"/>
  <c r="R448"/>
  <c r="P448"/>
  <c r="BI445"/>
  <c r="BH445"/>
  <c r="BG445"/>
  <c r="BF445"/>
  <c r="T445"/>
  <c r="R445"/>
  <c r="P445"/>
  <c r="BI442"/>
  <c r="BH442"/>
  <c r="BG442"/>
  <c r="BF442"/>
  <c r="T442"/>
  <c r="R442"/>
  <c r="P442"/>
  <c r="BI439"/>
  <c r="BH439"/>
  <c r="BG439"/>
  <c r="BF439"/>
  <c r="T439"/>
  <c r="R439"/>
  <c r="P439"/>
  <c r="BI436"/>
  <c r="BH436"/>
  <c r="BG436"/>
  <c r="BF436"/>
  <c r="T436"/>
  <c r="R436"/>
  <c r="P436"/>
  <c r="BI433"/>
  <c r="BH433"/>
  <c r="BG433"/>
  <c r="BF433"/>
  <c r="T433"/>
  <c r="R433"/>
  <c r="P433"/>
  <c r="BI430"/>
  <c r="BH430"/>
  <c r="BG430"/>
  <c r="BF430"/>
  <c r="T430"/>
  <c r="R430"/>
  <c r="P430"/>
  <c r="BI427"/>
  <c r="BH427"/>
  <c r="BG427"/>
  <c r="BF427"/>
  <c r="T427"/>
  <c r="R427"/>
  <c r="P427"/>
  <c r="BI424"/>
  <c r="BH424"/>
  <c r="BG424"/>
  <c r="BF424"/>
  <c r="T424"/>
  <c r="R424"/>
  <c r="P424"/>
  <c r="BI421"/>
  <c r="BH421"/>
  <c r="BG421"/>
  <c r="BF421"/>
  <c r="T421"/>
  <c r="R421"/>
  <c r="P421"/>
  <c r="BI418"/>
  <c r="BH418"/>
  <c r="BG418"/>
  <c r="BF418"/>
  <c r="T418"/>
  <c r="R418"/>
  <c r="P418"/>
  <c r="BI415"/>
  <c r="BH415"/>
  <c r="BG415"/>
  <c r="BF415"/>
  <c r="T415"/>
  <c r="R415"/>
  <c r="P415"/>
  <c r="BI412"/>
  <c r="BH412"/>
  <c r="BG412"/>
  <c r="BF412"/>
  <c r="T412"/>
  <c r="R412"/>
  <c r="P412"/>
  <c r="BI409"/>
  <c r="BH409"/>
  <c r="BG409"/>
  <c r="BF409"/>
  <c r="T409"/>
  <c r="R409"/>
  <c r="P409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2"/>
  <c r="BH202"/>
  <c r="BG202"/>
  <c r="BF202"/>
  <c r="T202"/>
  <c r="R202"/>
  <c r="P202"/>
  <c r="BI196"/>
  <c r="BH196"/>
  <c r="BG196"/>
  <c r="BF196"/>
  <c r="T196"/>
  <c r="R196"/>
  <c r="P196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T151"/>
  <c r="R152"/>
  <c r="R151"/>
  <c r="P152"/>
  <c r="P151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J132"/>
  <c r="J131"/>
  <c r="F131"/>
  <c r="F129"/>
  <c r="E127"/>
  <c r="J92"/>
  <c r="J91"/>
  <c r="F91"/>
  <c r="F89"/>
  <c r="E87"/>
  <c r="J18"/>
  <c r="E18"/>
  <c r="F132"/>
  <c r="J17"/>
  <c r="J12"/>
  <c r="J129"/>
  <c r="E7"/>
  <c r="E85"/>
  <c i="1" r="L90"/>
  <c r="AM90"/>
  <c r="AM89"/>
  <c r="L89"/>
  <c r="AM87"/>
  <c r="L87"/>
  <c r="L85"/>
  <c r="L84"/>
  <c i="2" r="BK678"/>
  <c r="J675"/>
  <c r="BK664"/>
  <c r="BK660"/>
  <c r="BK657"/>
  <c r="J650"/>
  <c r="BK645"/>
  <c r="BK642"/>
  <c r="J639"/>
  <c r="J630"/>
  <c r="J618"/>
  <c r="BK615"/>
  <c r="BK606"/>
  <c r="J603"/>
  <c r="J591"/>
  <c r="J588"/>
  <c r="BK585"/>
  <c r="BK570"/>
  <c r="BK561"/>
  <c r="J558"/>
  <c r="BK555"/>
  <c r="BK552"/>
  <c r="J543"/>
  <c r="J534"/>
  <c r="J531"/>
  <c r="BK525"/>
  <c r="BK516"/>
  <c r="J513"/>
  <c r="J510"/>
  <c r="BK507"/>
  <c r="BK472"/>
  <c r="J469"/>
  <c r="J460"/>
  <c r="J451"/>
  <c r="J436"/>
  <c r="BK433"/>
  <c r="J430"/>
  <c r="J427"/>
  <c r="J421"/>
  <c r="BK412"/>
  <c r="J409"/>
  <c r="J406"/>
  <c r="BK403"/>
  <c r="J400"/>
  <c r="BK397"/>
  <c r="J395"/>
  <c r="J389"/>
  <c r="BK383"/>
  <c r="BK374"/>
  <c r="BK371"/>
  <c r="J356"/>
  <c r="BK347"/>
  <c r="J341"/>
  <c r="J338"/>
  <c r="J329"/>
  <c r="BK320"/>
  <c r="J311"/>
  <c r="J308"/>
  <c r="J305"/>
  <c r="BK299"/>
  <c r="BK295"/>
  <c r="BK292"/>
  <c r="J280"/>
  <c r="BK277"/>
  <c r="BK272"/>
  <c r="J266"/>
  <c r="BK256"/>
  <c r="J251"/>
  <c r="BK248"/>
  <c r="BK241"/>
  <c r="BK238"/>
  <c r="BK232"/>
  <c r="BK229"/>
  <c r="BK226"/>
  <c r="BK222"/>
  <c r="J218"/>
  <c r="BK209"/>
  <c r="BK206"/>
  <c r="BK196"/>
  <c r="J192"/>
  <c r="J190"/>
  <c r="BK188"/>
  <c r="BK183"/>
  <c r="BK180"/>
  <c r="J173"/>
  <c r="BK166"/>
  <c r="J163"/>
  <c r="BK160"/>
  <c r="J152"/>
  <c r="BK141"/>
  <c r="J138"/>
  <c i="1" r="AS94"/>
  <c i="2" r="BK687"/>
  <c r="J687"/>
  <c r="BK684"/>
  <c r="J684"/>
  <c r="BK681"/>
  <c r="BK671"/>
  <c r="J666"/>
  <c r="J653"/>
  <c r="J642"/>
  <c r="J636"/>
  <c r="BK633"/>
  <c r="BK630"/>
  <c r="J627"/>
  <c r="J612"/>
  <c r="J600"/>
  <c r="BK597"/>
  <c r="J594"/>
  <c r="BK591"/>
  <c r="BK588"/>
  <c r="J582"/>
  <c r="J579"/>
  <c r="BK576"/>
  <c r="J573"/>
  <c r="BK564"/>
  <c r="J555"/>
  <c r="J549"/>
  <c r="BK540"/>
  <c r="BK537"/>
  <c r="BK531"/>
  <c r="BK519"/>
  <c r="J507"/>
  <c r="BK505"/>
  <c r="J496"/>
  <c r="BK493"/>
  <c r="BK490"/>
  <c r="BK481"/>
  <c r="BK475"/>
  <c r="BK463"/>
  <c r="BK460"/>
  <c r="BK457"/>
  <c r="BK448"/>
  <c r="BK445"/>
  <c r="BK442"/>
  <c r="J433"/>
  <c r="BK430"/>
  <c r="BK427"/>
  <c r="BK418"/>
  <c r="J415"/>
  <c r="J403"/>
  <c r="J397"/>
  <c r="BK395"/>
  <c r="BK386"/>
  <c r="J377"/>
  <c r="J371"/>
  <c r="J368"/>
  <c r="BK365"/>
  <c r="BK362"/>
  <c r="J359"/>
  <c r="BK356"/>
  <c r="J353"/>
  <c r="J350"/>
  <c r="J347"/>
  <c r="BK344"/>
  <c r="J335"/>
  <c r="BK332"/>
  <c r="J326"/>
  <c r="BK305"/>
  <c r="BK302"/>
  <c r="J302"/>
  <c r="BK289"/>
  <c r="J283"/>
  <c r="BK280"/>
  <c r="J274"/>
  <c r="J263"/>
  <c r="BK260"/>
  <c r="BK254"/>
  <c r="J245"/>
  <c r="BK235"/>
  <c r="J232"/>
  <c r="J222"/>
  <c r="BK202"/>
  <c r="J188"/>
  <c r="J176"/>
  <c r="BK169"/>
  <c r="J166"/>
  <c r="BK156"/>
  <c r="J147"/>
  <c r="BK144"/>
  <c r="J681"/>
  <c r="J678"/>
  <c r="BK675"/>
  <c r="J671"/>
  <c r="BK668"/>
  <c r="J657"/>
  <c r="BK653"/>
  <c r="BK650"/>
  <c r="J648"/>
  <c r="J645"/>
  <c r="BK636"/>
  <c r="J633"/>
  <c r="BK624"/>
  <c r="BK621"/>
  <c r="BK618"/>
  <c r="J615"/>
  <c r="J609"/>
  <c r="BK603"/>
  <c r="BK594"/>
  <c r="BK579"/>
  <c r="J576"/>
  <c r="J567"/>
  <c r="BK558"/>
  <c r="BK546"/>
  <c r="BK543"/>
  <c r="J540"/>
  <c r="J537"/>
  <c r="BK534"/>
  <c r="BK528"/>
  <c r="J525"/>
  <c r="J522"/>
  <c r="J519"/>
  <c r="J516"/>
  <c r="J502"/>
  <c r="J499"/>
  <c r="BK496"/>
  <c r="BK487"/>
  <c r="J484"/>
  <c r="J481"/>
  <c r="J478"/>
  <c r="J475"/>
  <c r="J472"/>
  <c r="J466"/>
  <c r="J463"/>
  <c r="J457"/>
  <c r="BK454"/>
  <c r="BK451"/>
  <c r="J442"/>
  <c r="BK439"/>
  <c r="J424"/>
  <c r="BK421"/>
  <c r="J418"/>
  <c r="BK406"/>
  <c r="BK392"/>
  <c r="BK389"/>
  <c r="J386"/>
  <c r="J383"/>
  <c r="J380"/>
  <c r="BK368"/>
  <c r="BK353"/>
  <c r="BK350"/>
  <c r="BK326"/>
  <c r="J323"/>
  <c r="J317"/>
  <c r="J314"/>
  <c r="J295"/>
  <c r="J292"/>
  <c r="J289"/>
  <c r="J286"/>
  <c r="J277"/>
  <c r="BK274"/>
  <c r="J272"/>
  <c r="J269"/>
  <c r="J260"/>
  <c r="J254"/>
  <c r="J248"/>
  <c r="BK245"/>
  <c r="J241"/>
  <c r="J235"/>
  <c r="J229"/>
  <c r="BK215"/>
  <c r="BK212"/>
  <c r="J196"/>
  <c r="J183"/>
  <c r="BK163"/>
  <c r="BK152"/>
  <c r="J144"/>
  <c r="J668"/>
  <c r="BK666"/>
  <c r="J664"/>
  <c r="J660"/>
  <c r="BK648"/>
  <c r="BK639"/>
  <c r="BK627"/>
  <c r="J624"/>
  <c r="J621"/>
  <c r="BK612"/>
  <c r="BK609"/>
  <c r="J606"/>
  <c r="BK600"/>
  <c r="J597"/>
  <c r="J585"/>
  <c r="BK582"/>
  <c r="BK573"/>
  <c r="J570"/>
  <c r="BK567"/>
  <c r="J564"/>
  <c r="J561"/>
  <c r="J552"/>
  <c r="BK549"/>
  <c r="J546"/>
  <c r="J528"/>
  <c r="BK522"/>
  <c r="BK513"/>
  <c r="BK510"/>
  <c r="J505"/>
  <c r="BK502"/>
  <c r="BK499"/>
  <c r="J493"/>
  <c r="J490"/>
  <c r="J487"/>
  <c r="BK484"/>
  <c r="BK478"/>
  <c r="BK469"/>
  <c r="BK466"/>
  <c r="J454"/>
  <c r="J448"/>
  <c r="J445"/>
  <c r="J439"/>
  <c r="BK436"/>
  <c r="BK424"/>
  <c r="BK415"/>
  <c r="J412"/>
  <c r="BK409"/>
  <c r="BK400"/>
  <c r="J392"/>
  <c r="BK380"/>
  <c r="BK377"/>
  <c r="J374"/>
  <c r="J365"/>
  <c r="J362"/>
  <c r="BK359"/>
  <c r="J344"/>
  <c r="BK341"/>
  <c r="BK338"/>
  <c r="BK335"/>
  <c r="J332"/>
  <c r="BK329"/>
  <c r="BK323"/>
  <c r="J320"/>
  <c r="BK317"/>
  <c r="BK314"/>
  <c r="BK311"/>
  <c r="BK308"/>
  <c r="J299"/>
  <c r="BK286"/>
  <c r="BK283"/>
  <c r="BK269"/>
  <c r="BK266"/>
  <c r="BK263"/>
  <c r="J256"/>
  <c r="BK251"/>
  <c r="J238"/>
  <c r="J226"/>
  <c r="BK218"/>
  <c r="J215"/>
  <c r="J212"/>
  <c r="J209"/>
  <c r="J206"/>
  <c r="J202"/>
  <c r="BK192"/>
  <c r="BK190"/>
  <c r="J180"/>
  <c r="BK176"/>
  <c r="BK173"/>
  <c r="J169"/>
  <c r="J160"/>
  <c r="J156"/>
  <c r="BK147"/>
  <c r="J141"/>
  <c r="BK138"/>
  <c l="1" r="BK137"/>
  <c r="P155"/>
  <c r="P187"/>
  <c r="BK201"/>
  <c r="BK255"/>
  <c r="J255"/>
  <c r="J104"/>
  <c r="T340"/>
  <c r="T137"/>
  <c r="T155"/>
  <c r="P201"/>
  <c r="P255"/>
  <c r="BK273"/>
  <c r="J273"/>
  <c r="J105"/>
  <c r="R273"/>
  <c r="P282"/>
  <c r="P298"/>
  <c r="R399"/>
  <c r="P137"/>
  <c r="P136"/>
  <c r="R155"/>
  <c r="R187"/>
  <c r="R201"/>
  <c r="T255"/>
  <c r="BK282"/>
  <c r="J282"/>
  <c r="J106"/>
  <c r="BK298"/>
  <c r="J298"/>
  <c r="J107"/>
  <c r="BK509"/>
  <c r="J509"/>
  <c r="J111"/>
  <c r="R137"/>
  <c r="R136"/>
  <c r="BK155"/>
  <c r="J155"/>
  <c r="J100"/>
  <c r="BK187"/>
  <c r="J187"/>
  <c r="J101"/>
  <c r="T187"/>
  <c r="T201"/>
  <c r="R255"/>
  <c r="P273"/>
  <c r="T273"/>
  <c r="R282"/>
  <c r="T282"/>
  <c r="R298"/>
  <c r="T298"/>
  <c r="BK328"/>
  <c r="J328"/>
  <c r="J108"/>
  <c r="P328"/>
  <c r="R328"/>
  <c r="T328"/>
  <c r="BK340"/>
  <c r="J340"/>
  <c r="J109"/>
  <c r="P340"/>
  <c r="R340"/>
  <c r="BK399"/>
  <c r="J399"/>
  <c r="J110"/>
  <c r="P399"/>
  <c r="T399"/>
  <c r="P509"/>
  <c r="R509"/>
  <c r="T509"/>
  <c r="BK652"/>
  <c r="J652"/>
  <c r="J112"/>
  <c r="P652"/>
  <c r="R652"/>
  <c r="T652"/>
  <c r="BK663"/>
  <c r="J663"/>
  <c r="J114"/>
  <c r="P663"/>
  <c r="R663"/>
  <c r="T663"/>
  <c r="BK674"/>
  <c r="J674"/>
  <c r="J115"/>
  <c r="P674"/>
  <c r="R674"/>
  <c r="T674"/>
  <c r="E125"/>
  <c r="BE138"/>
  <c r="BE147"/>
  <c r="BE156"/>
  <c r="BE163"/>
  <c r="BE183"/>
  <c r="BE192"/>
  <c r="BE222"/>
  <c r="BE229"/>
  <c r="BE238"/>
  <c r="BE241"/>
  <c r="BE256"/>
  <c r="BE272"/>
  <c r="BE277"/>
  <c r="BE289"/>
  <c r="BE299"/>
  <c r="BE326"/>
  <c r="BE347"/>
  <c r="BE353"/>
  <c r="BE368"/>
  <c r="BE383"/>
  <c r="BE386"/>
  <c r="BE392"/>
  <c r="BE418"/>
  <c r="BE427"/>
  <c r="BE457"/>
  <c r="BE460"/>
  <c r="BE472"/>
  <c r="BE505"/>
  <c r="BE516"/>
  <c r="BE531"/>
  <c r="BE534"/>
  <c r="BE540"/>
  <c r="BE552"/>
  <c r="BE555"/>
  <c r="BE585"/>
  <c r="BE588"/>
  <c r="BE591"/>
  <c r="BE615"/>
  <c r="BE630"/>
  <c r="BE642"/>
  <c r="BE650"/>
  <c r="BE653"/>
  <c r="BE671"/>
  <c r="BE675"/>
  <c r="BK151"/>
  <c r="J151"/>
  <c r="J99"/>
  <c r="J89"/>
  <c r="F92"/>
  <c r="BE141"/>
  <c r="BE166"/>
  <c r="BE169"/>
  <c r="BE173"/>
  <c r="BE188"/>
  <c r="BE190"/>
  <c r="BE202"/>
  <c r="BE218"/>
  <c r="BE235"/>
  <c r="BE248"/>
  <c r="BE251"/>
  <c r="BE254"/>
  <c r="BE260"/>
  <c r="BE263"/>
  <c r="BE280"/>
  <c r="BE283"/>
  <c r="BE302"/>
  <c r="BE305"/>
  <c r="BE329"/>
  <c r="BE332"/>
  <c r="BE335"/>
  <c r="BE344"/>
  <c r="BE356"/>
  <c r="BE359"/>
  <c r="BE362"/>
  <c r="BE371"/>
  <c r="BE374"/>
  <c r="BE395"/>
  <c r="BE397"/>
  <c r="BE409"/>
  <c r="BE412"/>
  <c r="BE424"/>
  <c r="BE430"/>
  <c r="BE433"/>
  <c r="BE445"/>
  <c r="BE481"/>
  <c r="BE507"/>
  <c r="BE513"/>
  <c r="BE549"/>
  <c r="BE561"/>
  <c r="BE567"/>
  <c r="BE570"/>
  <c r="BE582"/>
  <c r="BE597"/>
  <c r="BE612"/>
  <c r="BE627"/>
  <c r="BE639"/>
  <c r="BE664"/>
  <c r="BE160"/>
  <c r="BE180"/>
  <c r="BE196"/>
  <c r="BE206"/>
  <c r="BE209"/>
  <c r="BE226"/>
  <c r="BE245"/>
  <c r="BE266"/>
  <c r="BE269"/>
  <c r="BE274"/>
  <c r="BE292"/>
  <c r="BE295"/>
  <c r="BE308"/>
  <c r="BE311"/>
  <c r="BE320"/>
  <c r="BE323"/>
  <c r="BE338"/>
  <c r="BE380"/>
  <c r="BE389"/>
  <c r="BE400"/>
  <c r="BE406"/>
  <c r="BE421"/>
  <c r="BE436"/>
  <c r="BE451"/>
  <c r="BE466"/>
  <c r="BE469"/>
  <c r="BE484"/>
  <c r="BE496"/>
  <c r="BE499"/>
  <c r="BE510"/>
  <c r="BE522"/>
  <c r="BE525"/>
  <c r="BE543"/>
  <c r="BE558"/>
  <c r="BE600"/>
  <c r="BE603"/>
  <c r="BE606"/>
  <c r="BE618"/>
  <c r="BE621"/>
  <c r="BE636"/>
  <c r="BE645"/>
  <c r="BE648"/>
  <c r="BE657"/>
  <c r="BE660"/>
  <c r="BE678"/>
  <c r="BE681"/>
  <c r="BE684"/>
  <c r="BE687"/>
  <c r="BE144"/>
  <c r="BE152"/>
  <c r="BE176"/>
  <c r="BE212"/>
  <c r="BE215"/>
  <c r="BE232"/>
  <c r="BE286"/>
  <c r="BE314"/>
  <c r="BE317"/>
  <c r="BE341"/>
  <c r="BE350"/>
  <c r="BE365"/>
  <c r="BE377"/>
  <c r="BE403"/>
  <c r="BE415"/>
  <c r="BE439"/>
  <c r="BE442"/>
  <c r="BE448"/>
  <c r="BE454"/>
  <c r="BE463"/>
  <c r="BE475"/>
  <c r="BE478"/>
  <c r="BE487"/>
  <c r="BE490"/>
  <c r="BE493"/>
  <c r="BE502"/>
  <c r="BE519"/>
  <c r="BE528"/>
  <c r="BE537"/>
  <c r="BE546"/>
  <c r="BE564"/>
  <c r="BE573"/>
  <c r="BE576"/>
  <c r="BE579"/>
  <c r="BE594"/>
  <c r="BE609"/>
  <c r="BE624"/>
  <c r="BE633"/>
  <c r="BE666"/>
  <c r="BE668"/>
  <c r="BK659"/>
  <c r="J659"/>
  <c r="J113"/>
  <c r="F35"/>
  <c i="1" r="BB95"/>
  <c r="BB94"/>
  <c r="W31"/>
  <c i="2" r="F36"/>
  <c i="1" r="BC95"/>
  <c r="BC94"/>
  <c r="AY94"/>
  <c i="2" r="F34"/>
  <c i="1" r="BA95"/>
  <c r="BA94"/>
  <c r="W30"/>
  <c i="2" r="F37"/>
  <c i="1" r="BD95"/>
  <c r="BD94"/>
  <c r="W33"/>
  <c i="2" r="J34"/>
  <c i="1" r="AW95"/>
  <c i="2" l="1" r="R200"/>
  <c r="BK200"/>
  <c r="J200"/>
  <c r="J102"/>
  <c r="T200"/>
  <c r="R135"/>
  <c r="P200"/>
  <c r="P135"/>
  <c i="1" r="AU95"/>
  <c i="2" r="T136"/>
  <c r="T135"/>
  <c r="BK136"/>
  <c r="J136"/>
  <c r="J97"/>
  <c r="J137"/>
  <c r="J98"/>
  <c r="J201"/>
  <c r="J103"/>
  <c r="J33"/>
  <c i="1" r="AV95"/>
  <c r="AT95"/>
  <c r="AX94"/>
  <c r="W32"/>
  <c i="2" r="F33"/>
  <c i="1" r="AZ95"/>
  <c r="AZ94"/>
  <c r="AV94"/>
  <c r="AK29"/>
  <c r="AW94"/>
  <c r="AK30"/>
  <c r="AU94"/>
  <c i="2" l="1" r="BK135"/>
  <c r="J135"/>
  <c i="1" r="AT94"/>
  <c r="W29"/>
  <c i="2" r="J30"/>
  <c i="1" r="AG95"/>
  <c r="AN95"/>
  <c i="2" l="1" r="J96"/>
  <c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<sst xmlns="http://schemas.openxmlformats.org/spreadsheetml/2006/main">
  <si>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</si>
  <si>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</si>
  <si>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</si>
  <si>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</si>
  <si>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</si>
  <si>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{934d9b72-283e-4633-bd06-8b4df00bb6c3}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</si>
  <si>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</si>
  <si>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</si>
  <si>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</si>
  <si>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</si>
  <si>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</si>
  <si>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</si>
  <si>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</si>
  <si>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</si>
  <si>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200081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</si>
  <si>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</si>
  <si>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</si>
  <si>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ROZVODY ÚT A TUV V BYTOVÉM DOMĚ UL. SLEZSKÁ 12, STARÝ BOHUMÍN</t>
  </si>
  <si>
    <t>KSO:</t>
  </si>
  <si>
    <t>CC-CZ:</t>
  </si>
  <si>
    <t>Místo:</t>
  </si>
  <si>
    <t>Bohumín</t>
  </si>
  <si>
    <t>Datum:</t>
  </si>
  <si>
    <t>18. 2. 2021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</si>
  <si>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</si>
  <si>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</si>
  <si>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</si>
  <si>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</si>
  <si>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</si>
  <si>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</si>
  <si>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</si>
  <si>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Ing. Tomáš Janošec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</si>
  <si>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</si>
  <si>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</si>
  <si>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</si>
  <si>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</si>
  <si>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</si>
  <si>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</si>
  <si>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</si>
  <si>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</si>
  <si>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</si>
  <si>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</si>
  <si>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</si>
  <si>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</si>
  <si>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</si>
  <si>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</si>
  <si>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</si>
  <si>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</si>
  <si>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</si>
  <si>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</si>
  <si>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</si>
  <si>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</si>
  <si>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</si>
  <si>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</si>
  <si>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</si>
  <si>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</si>
  <si>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</si>
  <si>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</si>
  <si>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</si>
  <si>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</si>
  <si>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</si>
  <si>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</si>
  <si>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</si>
  <si>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</si>
  <si>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</si>
  <si>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</si>
  <si>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</si>
  <si>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</si>
  <si>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</si>
  <si>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</si>
  <si>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</si>
  <si>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</si>
  <si>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</si>
  <si>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</si>
  <si>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</si>
  <si>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</si>
  <si>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</si>
  <si>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</si>
  <si>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</si>
  <si>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</si>
  <si>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</si>
  <si>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ÚT+TUV</t>
  </si>
  <si>
    <t>STA</t>
  </si>
  <si>
    <t>1</t>
  </si>
  <si>
    <t>{73b4e347-8e6d-4373-8545-12f20682f8f2}</t>
  </si>
  <si>
    <t>2</t>
  </si>
  <si>
    <t>KRYCÍ LIST SOUPISU PRACÍ</t>
  </si>
  <si>
    <t>Objekt:</t>
  </si>
  <si>
    <t>01 - ÚT+TUV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</si>
  <si>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</si>
  <si>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</si>
  <si>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</si>
  <si>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</si>
  <si>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</si>
  <si>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</si>
  <si>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</si>
  <si>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</si>
  <si>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</si>
  <si>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</si>
  <si>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>PSV - Práce a dodávky PSV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</si>
  <si>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</si>
  <si>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</si>
  <si>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</si>
  <si>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727 - Zdravotechnika - požární ochrana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</si>
  <si>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</si>
  <si>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</si>
  <si>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</si>
  <si>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</si>
  <si>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</si>
  <si>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763 - Konstrukce suché výstavby</t>
  </si>
  <si>
    <t xml:space="preserve">    766 - Konstrukce truhlářské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</si>
  <si>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</si>
  <si>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</si>
  <si>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</si>
  <si>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</si>
  <si>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</si>
  <si>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</si>
  <si>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</si>
  <si>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</si>
  <si>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</si>
  <si>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</si>
  <si>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</si>
  <si>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</si>
  <si>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</si>
  <si>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</si>
  <si>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</si>
  <si>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</si>
  <si>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</si>
  <si>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</si>
  <si>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</si>
  <si>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</si>
  <si>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</si>
  <si>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310235241</t>
  </si>
  <si>
    <t>Zazdívka otvorů pl do 0,0225 m2 ve zdivu nadzákladovém cihlami pálenými tl do 300 mm</t>
  </si>
  <si>
    <t>kus</t>
  </si>
  <si>
    <t>CS ÚRS 2021 01</t>
  </si>
  <si>
    <t>4</t>
  </si>
  <si>
    <t>640865954</t>
  </si>
  <si>
    <t>P</t>
  </si>
  <si>
    <t>Poznámka k položce:_x000d_
viz výkres č. D.1.2.01-09</t>
  </si>
  <si>
    <t>VV</t>
  </si>
  <si>
    <t>(1+1+1)+(1+1)+(1+2+2)+16+31</t>
  </si>
  <si>
    <t>310236251</t>
  </si>
  <si>
    <t>Zazdívka otvorů pl do 0,09 m2 ve zdivu nadzákladovém cihlami pálenými tl do 450 mm</t>
  </si>
  <si>
    <t>1324228335</t>
  </si>
  <si>
    <t>1+3</t>
  </si>
  <si>
    <t>310236261</t>
  </si>
  <si>
    <t>Zazdívka otvorů pl do 0,09 m2 ve zdivu nadzákladovém cihlami pálenými tl do 600 mm</t>
  </si>
  <si>
    <t>-286434334</t>
  </si>
  <si>
    <t>Poznámka k položce:_x000d_
viz výkres č. D.1.2.02,05</t>
  </si>
  <si>
    <t>4+1</t>
  </si>
  <si>
    <t>342272215</t>
  </si>
  <si>
    <t>Příčka z pórobetonových hladkých tvárnic na tenkovrstvou maltu tl 75 mm</t>
  </si>
  <si>
    <t>m2</t>
  </si>
  <si>
    <t>1363232576</t>
  </si>
  <si>
    <t>Poznámka k položce:_x000d_
Dodávka + montáž, komplet._x000d_
Odměřeno z výkresů ZTI.</t>
  </si>
  <si>
    <t>"zpětná montáž instalační příčky ve všech bytech"</t>
  </si>
  <si>
    <t>50</t>
  </si>
  <si>
    <t>Vodorovné konstrukce</t>
  </si>
  <si>
    <t>5</t>
  </si>
  <si>
    <t>411386611</t>
  </si>
  <si>
    <t>Zabetonování prostupů v instalačních šachtách ze suchých směsí pl do 0,09 m2 ve stropech</t>
  </si>
  <si>
    <t>-553902148</t>
  </si>
  <si>
    <t>25</t>
  </si>
  <si>
    <t>9</t>
  </si>
  <si>
    <t>Ostatní konstrukce a práce, bourání</t>
  </si>
  <si>
    <t>6</t>
  </si>
  <si>
    <t>952901111</t>
  </si>
  <si>
    <t>Vyčištění budov bytové a občanské výstavby při výšce podlaží do 4 m</t>
  </si>
  <si>
    <t>-2019541556</t>
  </si>
  <si>
    <t>Poznámka k položce:_x000d_
Odměřeno z výkresů stáv. stav.</t>
  </si>
  <si>
    <t>"záverečný úklid dotčených prostor ve všech bytech"</t>
  </si>
  <si>
    <t>720</t>
  </si>
  <si>
    <t>7</t>
  </si>
  <si>
    <t>971033231</t>
  </si>
  <si>
    <t>Vybourání otvorů ve zdivu cihelném pl do 0,0225 m2 na MVC nebo MV tl do 150 mm</t>
  </si>
  <si>
    <t>232601113</t>
  </si>
  <si>
    <t>(1+1+1)+(1+2+2)+16+31</t>
  </si>
  <si>
    <t>8</t>
  </si>
  <si>
    <t>971033251</t>
  </si>
  <si>
    <t>Vybourání otvorů ve zdivu cihelném pl do 0,0225 m2 na MVC nebo MV tl do 450 mm</t>
  </si>
  <si>
    <t>-1942083951</t>
  </si>
  <si>
    <t>971033261</t>
  </si>
  <si>
    <t>Vybourání otvorů ve zdivu cihelném pl do 0,0225 m2 na MVC nebo MV tl do 600 mm</t>
  </si>
  <si>
    <t>-228595721</t>
  </si>
  <si>
    <t>10</t>
  </si>
  <si>
    <t>971042351</t>
  </si>
  <si>
    <t>Vybourání otvorů v betonových příčkách a zdech pl do 0,09 m2 tl do 450 mm</t>
  </si>
  <si>
    <t>-1112394629</t>
  </si>
  <si>
    <t>Poznámka k položce:_x000d_
Odměřeno z výkresů ZTI.</t>
  </si>
  <si>
    <t>"nové prostupy pro svislé vedení teplé vody a cirkulace"</t>
  </si>
  <si>
    <t>11</t>
  </si>
  <si>
    <t>972054141.R</t>
  </si>
  <si>
    <t xml:space="preserve">Vybourání otvorů ve stropech včetně příplatku za ztížené podmínky, technická složitost provedení (dřevěný trámový strop s násypem) a proražení nebo odstranění podlahy </t>
  </si>
  <si>
    <t>VLASTNÍ</t>
  </si>
  <si>
    <t>1325614766</t>
  </si>
  <si>
    <t>12</t>
  </si>
  <si>
    <t>974031153</t>
  </si>
  <si>
    <t>Vysekání rýh ve zdivu cihelném hl do 100 mm š do 100 mm</t>
  </si>
  <si>
    <t>m</t>
  </si>
  <si>
    <t>1906298049</t>
  </si>
  <si>
    <t>Poznámka k položce:_x000d_
Včetně zednického vyspravení._x000d_
Odměřeno z výkresů ZTI.</t>
  </si>
  <si>
    <t>"dodělávané drážky pro nové rozvody teplé vody"</t>
  </si>
  <si>
    <t>13</t>
  </si>
  <si>
    <t>976042221</t>
  </si>
  <si>
    <t>Vybourání komínových dvířek betonových nebo ŽB pl do 0,1 m2 ze zdiva cihelného nebo kamenného</t>
  </si>
  <si>
    <t>-207148180</t>
  </si>
  <si>
    <t>Poznámka k položce:_x000d_
viz výkres č. D.1.2.02 - 2ks (demontáž revizních dvířek, demontáž větrací mřížky)</t>
  </si>
  <si>
    <t>1+1</t>
  </si>
  <si>
    <t>14</t>
  </si>
  <si>
    <t>981511111</t>
  </si>
  <si>
    <t>Demolice konstrukcí objektů zděných na MVC postupným rozebíráním</t>
  </si>
  <si>
    <t>m3</t>
  </si>
  <si>
    <t>321382577</t>
  </si>
  <si>
    <t xml:space="preserve">Poznámka k položce:_x000d_
Odměřeno z výkresů stáv. stav._x000d_
</t>
  </si>
  <si>
    <t>"demontáž stávající instalačních příčky"</t>
  </si>
  <si>
    <t>50*0,1</t>
  </si>
  <si>
    <t>997</t>
  </si>
  <si>
    <t>Přesun sutě</t>
  </si>
  <si>
    <t>997013153</t>
  </si>
  <si>
    <t>Vnitrostaveništní doprava suti a vybouraných hmot pro budovy v do 12 m s omezením mechanizace</t>
  </si>
  <si>
    <t>t</t>
  </si>
  <si>
    <t>213686705</t>
  </si>
  <si>
    <t>Poznámka k položce:_x000d_
viz výkres č. D.1.2.01-04</t>
  </si>
  <si>
    <t>16</t>
  </si>
  <si>
    <t>997013511</t>
  </si>
  <si>
    <t>Odvoz suti a vybouraných hmot z meziskládky na skládku do 1 km s naložením a se složením</t>
  </si>
  <si>
    <t>-1040433911</t>
  </si>
  <si>
    <t>17</t>
  </si>
  <si>
    <t>997221579</t>
  </si>
  <si>
    <t>Příplatek ZKD 1 km u vodorovné dopravy vybouraných hmot</t>
  </si>
  <si>
    <t>-2006594327</t>
  </si>
  <si>
    <t>"vzdálenost skládky do 5 km"</t>
  </si>
  <si>
    <t>5*28,885</t>
  </si>
  <si>
    <t>18</t>
  </si>
  <si>
    <t>997221861</t>
  </si>
  <si>
    <t>Poplatek za uložení stavebního odpadu na recyklační skládce (skládkovné) z prostého betonu pod kódem 17 01 01</t>
  </si>
  <si>
    <t>605509966</t>
  </si>
  <si>
    <t>"demontáž ÚT a TUV rozvodů a stavebních materiálů"</t>
  </si>
  <si>
    <t>28,885</t>
  </si>
  <si>
    <t>PSV</t>
  </si>
  <si>
    <t>Práce a dodávky PSV</t>
  </si>
  <si>
    <t>722</t>
  </si>
  <si>
    <t>Zdravotechnika - vnitřní vodovod</t>
  </si>
  <si>
    <t>19</t>
  </si>
  <si>
    <t>722130802</t>
  </si>
  <si>
    <t>Demontáž potrubí ocelové pozinkované závitové do DN 40</t>
  </si>
  <si>
    <t>-387154295</t>
  </si>
  <si>
    <t>Poznámka k položce:_x000d_
Včetně tepelné izolace, armatur._x000d_
Odměřeno z výkresů stávající stav.</t>
  </si>
  <si>
    <t>"demontáž stávajících rozvodů vody u ohřívačů"</t>
  </si>
  <si>
    <t>20</t>
  </si>
  <si>
    <t>722174002</t>
  </si>
  <si>
    <t>Potrubí vodovodní plastové PPR svar polyfúze PN 16 D 20x2,8 mm</t>
  </si>
  <si>
    <t>-30751581</t>
  </si>
  <si>
    <t>Poznámka k položce:_x000d_
Nové rozvody teplé vody a cirkulace._x000d_
Včetně tvarovek (kolena, odbočky, redukce apod.), kotvení, montáže._x000d_
Odměřeno z výkresů ZTI.</t>
  </si>
  <si>
    <t>130</t>
  </si>
  <si>
    <t>722174003</t>
  </si>
  <si>
    <t>Potrubí vodovodní plastové PPR svar polyfúze PN 16 D 25x3,5 mm</t>
  </si>
  <si>
    <t>-1052051750</t>
  </si>
  <si>
    <t>40</t>
  </si>
  <si>
    <t>22</t>
  </si>
  <si>
    <t>722174004</t>
  </si>
  <si>
    <t>Potrubí vodovodní plastové PPR svar polyfúze PN 16 D 32x4,4 mm</t>
  </si>
  <si>
    <t>1684555653</t>
  </si>
  <si>
    <t>23</t>
  </si>
  <si>
    <t>M</t>
  </si>
  <si>
    <t>59816122</t>
  </si>
  <si>
    <t>tmel silikonový žáruvzdorný bílý do 250 °C</t>
  </si>
  <si>
    <t>32</t>
  </si>
  <si>
    <t>1388906274</t>
  </si>
  <si>
    <t>Poznámka k položce:_x000d_
Včetně montáže._x000d_
Odměřeno z výkresů ZTI.</t>
  </si>
  <si>
    <t>24</t>
  </si>
  <si>
    <t>722181251</t>
  </si>
  <si>
    <t>Ochrana vodovodního potrubí přilepenými termoizolačními trubicemi z PE tl do 25 mm DN do 22 mm</t>
  </si>
  <si>
    <t>58807017</t>
  </si>
  <si>
    <t>"rozvody teplé vody a cirkulace"</t>
  </si>
  <si>
    <t>722181252</t>
  </si>
  <si>
    <t>Ochrana vodovodního potrubí přilepenými termoizolačními trubicemi z PE tl do 25 mm DN do 45 mm</t>
  </si>
  <si>
    <t>1768062656</t>
  </si>
  <si>
    <t>40+40</t>
  </si>
  <si>
    <t>26</t>
  </si>
  <si>
    <t>722220111</t>
  </si>
  <si>
    <t>Nástěnka pro výtokový ventil G 1/2" s jedním závitem</t>
  </si>
  <si>
    <t>1247014589</t>
  </si>
  <si>
    <t>Poznámka k položce:_x000d_
Byt ve 4.NP._x000d_
Odměřeno z výkresů ZTI.</t>
  </si>
  <si>
    <t>27</t>
  </si>
  <si>
    <t>722224115</t>
  </si>
  <si>
    <t>Kohout plnicí nebo vypouštěcí G 1/2" PN 10 s jedním závitem</t>
  </si>
  <si>
    <t>-1491051726</t>
  </si>
  <si>
    <t>Poznámka k položce:_x000d_
Včetně přechodky na plast. potrubí._x000d_
Odměřeno z výkresů ZTI.</t>
  </si>
  <si>
    <t>28</t>
  </si>
  <si>
    <t>722231072</t>
  </si>
  <si>
    <t>Ventil zpětný mosazný G 1/2" PN 10 do 110°C se dvěma závity</t>
  </si>
  <si>
    <t>1374745553</t>
  </si>
  <si>
    <t>Poznámka k položce:_x000d_
Součást vodoměrné sestavy._x000d_
Odměřeno z výkresů ZTI.</t>
  </si>
  <si>
    <t>29</t>
  </si>
  <si>
    <t>722232043</t>
  </si>
  <si>
    <t>Kohout kulový přímý G 1/2" PN 42 do 185°C vnitřní závit</t>
  </si>
  <si>
    <t>2001389662</t>
  </si>
  <si>
    <t>Poznámka k položce:_x000d_
Součást vodoměrné sestavy._x000d_
Včetně přechodky na plast. potrubí._x000d_
Odměřeno z výkresů ZTI.</t>
  </si>
  <si>
    <t>30</t>
  </si>
  <si>
    <t>722232171</t>
  </si>
  <si>
    <t>Kohout kulový rohový G 1/2" PN 42 do 185°C plnoprůtokový s vnějším a vnitřním závitem</t>
  </si>
  <si>
    <t>-1211313274</t>
  </si>
  <si>
    <t>Poznámka k položce:_x000d_
Byt ve 4.NP._x000d_
Včetně flexibilní ocelové hadičky._x000d_
Odměřeno z výkresů ZTI.</t>
  </si>
  <si>
    <t>31</t>
  </si>
  <si>
    <t>722260921</t>
  </si>
  <si>
    <t>Zpětná montáž vodoměrů závitových G 1/2</t>
  </si>
  <si>
    <t>-732034265</t>
  </si>
  <si>
    <t>"montáž nového bytového vodoměru"</t>
  </si>
  <si>
    <t>38821224</t>
  </si>
  <si>
    <t>vodoměr bytový na studenou vodu Qn 1,5 suchoběžný R 1/2"x80mm</t>
  </si>
  <si>
    <t>-1370564924</t>
  </si>
  <si>
    <t>33</t>
  </si>
  <si>
    <t>722290226</t>
  </si>
  <si>
    <t>Zkouška těsnosti vodovodního potrubí závitového do DN 50</t>
  </si>
  <si>
    <t>915527894</t>
  </si>
  <si>
    <t>210</t>
  </si>
  <si>
    <t>34</t>
  </si>
  <si>
    <t>722290234</t>
  </si>
  <si>
    <t>Proplach a dezinfekce vodovodního potrubí do DN 80</t>
  </si>
  <si>
    <t>1455471947</t>
  </si>
  <si>
    <t>35</t>
  </si>
  <si>
    <t>998722103</t>
  </si>
  <si>
    <t>Přesun hmot tonážní pro vnitřní vodovod v objektech v do 24 m</t>
  </si>
  <si>
    <t>-1116027766</t>
  </si>
  <si>
    <t>723</t>
  </si>
  <si>
    <t>Zdravotechnika - vnitřní plynovod</t>
  </si>
  <si>
    <t>36</t>
  </si>
  <si>
    <t>723150801</t>
  </si>
  <si>
    <t>Demontáž potrubí ocelové hladké svařované do D 32</t>
  </si>
  <si>
    <t>-64873936</t>
  </si>
  <si>
    <t>Poznámka k položce:_x000d_
Komplet včetně armatur._x000d_
Odměřeno z výkresů stáv. stav.</t>
  </si>
  <si>
    <t>"bytové rozvody plynu"</t>
  </si>
  <si>
    <t>37</t>
  </si>
  <si>
    <t>723181011</t>
  </si>
  <si>
    <t>Potrubí měděné polotvrdé spojované lisováním D 15x1 mm</t>
  </si>
  <si>
    <t>-412281590</t>
  </si>
  <si>
    <t>Poznámka k položce:_x000d_
Nové bytové rozvody plynu._x000d_
Včetně tvarovek (kolena, odbočky, redukce apod.), kotvení, montáže._x000d_
Odměřeno z výkresů ZTI.</t>
  </si>
  <si>
    <t>38</t>
  </si>
  <si>
    <t>723190907</t>
  </si>
  <si>
    <t>Odvzdušnění nebo napuštění plynovodního potrubí</t>
  </si>
  <si>
    <t>1507149659</t>
  </si>
  <si>
    <t>39</t>
  </si>
  <si>
    <t>723190909</t>
  </si>
  <si>
    <t>Zkouška těsnosti potrubí plynovodního</t>
  </si>
  <si>
    <t>696693841</t>
  </si>
  <si>
    <t>723290823</t>
  </si>
  <si>
    <t>Přemístění vnitrostaveništní demontovaných hmot pro vnitřní plynovod v objektech výšky do 24 m</t>
  </si>
  <si>
    <t>1662021856</t>
  </si>
  <si>
    <t>0,1</t>
  </si>
  <si>
    <t>41</t>
  </si>
  <si>
    <t>998723104</t>
  </si>
  <si>
    <t>Přesun hmot tonážní pro vnitřní plynovod v objektech v do 36 m</t>
  </si>
  <si>
    <t>-596251298</t>
  </si>
  <si>
    <t>725</t>
  </si>
  <si>
    <t>Zdravotechnika - zařizovací předměty</t>
  </si>
  <si>
    <t>42</t>
  </si>
  <si>
    <t>725510802</t>
  </si>
  <si>
    <t>Demontáž ohřívač zásobníkový plynový cirkulační do 500 litrů</t>
  </si>
  <si>
    <t>soubor</t>
  </si>
  <si>
    <t>1988295254</t>
  </si>
  <si>
    <t>43</t>
  </si>
  <si>
    <t>725530823</t>
  </si>
  <si>
    <t>Demontáž ohřívač elektrický tlakový do 200 litrů</t>
  </si>
  <si>
    <t>2013820266</t>
  </si>
  <si>
    <t>44</t>
  </si>
  <si>
    <t>725590814</t>
  </si>
  <si>
    <t>Přemístění vnitrostaveništní demontovaných zařizovacích předmětů v objektech výšky do 36 m</t>
  </si>
  <si>
    <t>-979114349</t>
  </si>
  <si>
    <t>727</t>
  </si>
  <si>
    <t>Zdravotechnika - požární ochrana</t>
  </si>
  <si>
    <t>45</t>
  </si>
  <si>
    <t>727111211</t>
  </si>
  <si>
    <t>Prostup předizolovaného kovového potrubí D 18 mm stropem tl 15 cm požární odolnost EI 90-120</t>
  </si>
  <si>
    <t>-928672327</t>
  </si>
  <si>
    <t>Poznámka k položce:_x000d_
viz výkres č. D.1.2.05-09</t>
  </si>
  <si>
    <t>16+12</t>
  </si>
  <si>
    <t>46</t>
  </si>
  <si>
    <t>727111212</t>
  </si>
  <si>
    <t>Prostup předizolovaného kovového potrubí D 25 mm stropem tl 15 cm požární odolnost EI 90-120</t>
  </si>
  <si>
    <t>-859462564</t>
  </si>
  <si>
    <t>47</t>
  </si>
  <si>
    <t>727111213</t>
  </si>
  <si>
    <t>Prostup předizolovaného kovového potrubí D 28 mm stropem tl 15 cm požární odolnost EI 90-120</t>
  </si>
  <si>
    <t>1773901011</t>
  </si>
  <si>
    <t>48</t>
  </si>
  <si>
    <t>727111345</t>
  </si>
  <si>
    <t>Prostup kovového potrubí D 35 mm stěnou tl 15 cm včetně dodatečné izolace požární odolnost EI 180</t>
  </si>
  <si>
    <t>476115026</t>
  </si>
  <si>
    <t>Poznámka k položce:_x000d_
viz výkres č. D.1.2.08, 09</t>
  </si>
  <si>
    <t>49</t>
  </si>
  <si>
    <t>727111346</t>
  </si>
  <si>
    <t>Prostup kovového potrubí D 54 mm stěnou tl 15 cm včetně dodatečné izolace požární odolnost EI 180</t>
  </si>
  <si>
    <t>-1012903221</t>
  </si>
  <si>
    <t>731</t>
  </si>
  <si>
    <t>Ústřední vytápění - kotelny</t>
  </si>
  <si>
    <t>731190962</t>
  </si>
  <si>
    <t>Vyčištění topenišť a kouřových tahů kotlů výkonu do 50 kW</t>
  </si>
  <si>
    <t>841335716</t>
  </si>
  <si>
    <t>Poznámka k položce:_x000d_
viz výkres č. D.1.2.01 - 1ks, D.1.2.02 - 1ks, D.1.2.03 - 2ks, D.1.2.04 - 2ks,</t>
  </si>
  <si>
    <t>(1)+(1+2+2)</t>
  </si>
  <si>
    <t>51</t>
  </si>
  <si>
    <t>7312008.R01</t>
  </si>
  <si>
    <t xml:space="preserve">Demontáž elektrokotle </t>
  </si>
  <si>
    <t>2002218163</t>
  </si>
  <si>
    <t>Poznámka k položce:_x000d_
viz výkres č. D.1.2.01 - 2ks</t>
  </si>
  <si>
    <t>52</t>
  </si>
  <si>
    <t>731200813</t>
  </si>
  <si>
    <t>Demontáž kotle ocelového na tuhá paliva výkon do 25 kW</t>
  </si>
  <si>
    <t>-833082790</t>
  </si>
  <si>
    <t xml:space="preserve">Poznámka k položce:_x000d_
viz výkres č. D.1.2.01 - 1ks,  D.1.2.03 - 2ks, D.1.2.04 - 2ks</t>
  </si>
  <si>
    <t>1+2+2</t>
  </si>
  <si>
    <t>53</t>
  </si>
  <si>
    <t>731200823</t>
  </si>
  <si>
    <t>Demontáž kotle ocelového na plynná nebo kapalná paliva výkon do 25 kW</t>
  </si>
  <si>
    <t>-1625264211</t>
  </si>
  <si>
    <t>Poznámka k položce:_x000d_
viz výkres č. D.1.2.02 - 1ks</t>
  </si>
  <si>
    <t>54</t>
  </si>
  <si>
    <t>731200832</t>
  </si>
  <si>
    <t>Demontáž kotle rychlovyhřívacího závěsného s přípravou TUV</t>
  </si>
  <si>
    <t>-900032659</t>
  </si>
  <si>
    <t>Poznámka k položce:_x000d_
viz výkres č. D.1.2.02 - 1ks, D.1.2.03 - 1ks</t>
  </si>
  <si>
    <t>55</t>
  </si>
  <si>
    <t>731391815</t>
  </si>
  <si>
    <t>Vypuštění vody z kotle samospádem plocha kotle do 100 m2</t>
  </si>
  <si>
    <t>1203903918</t>
  </si>
  <si>
    <t>Poznámka k položce:_x000d_
viz výkres č. D.1.2.01 - 2ks, D.1.2.02 - 2ks, D.1.2.03 - 1ks</t>
  </si>
  <si>
    <t>(1+1)+(1+1+1)</t>
  </si>
  <si>
    <t>56</t>
  </si>
  <si>
    <t>731810302.R01</t>
  </si>
  <si>
    <t>Nucený odtah spalin soustředným potrubím pro kondenzační kotel vodorovný 80/125 ke komínové šachtě - demontáž</t>
  </si>
  <si>
    <t>-799891082</t>
  </si>
  <si>
    <t>57</t>
  </si>
  <si>
    <t>731810302.R02</t>
  </si>
  <si>
    <t>1850278013</t>
  </si>
  <si>
    <t>58</t>
  </si>
  <si>
    <t>731810302.R03</t>
  </si>
  <si>
    <t>-270181478</t>
  </si>
  <si>
    <t>59</t>
  </si>
  <si>
    <t>731890802</t>
  </si>
  <si>
    <t>Přemístění demontovaných kotelen umístěných ve výšce nebo hloubce objektu do 12 m</t>
  </si>
  <si>
    <t>-2081361155</t>
  </si>
  <si>
    <t>732</t>
  </si>
  <si>
    <t>Ústřední vytápění - strojovny</t>
  </si>
  <si>
    <t>60</t>
  </si>
  <si>
    <t>732320812</t>
  </si>
  <si>
    <t>Demontáž nádrže beztlaké nebo tlakové odpojení od rozvodů potrubí obsah do 100 litrů</t>
  </si>
  <si>
    <t>1719346584</t>
  </si>
  <si>
    <t>Poznámka k položce:_x000d_
viz výkres č. D.1.2.01 - 2ks, D.1.2.02 - 1ks (demontáž expanzních nádob)</t>
  </si>
  <si>
    <t>1+1+1</t>
  </si>
  <si>
    <t>61</t>
  </si>
  <si>
    <t>732324812</t>
  </si>
  <si>
    <t>Demontáž nádrže beztlaké nebo tlakové vypuštění vody z nádrže obsah do 100 litrů</t>
  </si>
  <si>
    <t>1153782321</t>
  </si>
  <si>
    <t>62</t>
  </si>
  <si>
    <t>732390851</t>
  </si>
  <si>
    <t>Sejmutí odpojených nádrží z konzol na podlahu obsah do 50 litrů</t>
  </si>
  <si>
    <t>-1443421270</t>
  </si>
  <si>
    <t>63</t>
  </si>
  <si>
    <t>732890802</t>
  </si>
  <si>
    <t>Přesun demontovaných strojoven vodorovně 100 m v objektech výšky do 12 m</t>
  </si>
  <si>
    <t>-1244143510</t>
  </si>
  <si>
    <t>733</t>
  </si>
  <si>
    <t>Ústřední vytápění - rozvodné potrubí</t>
  </si>
  <si>
    <t>64</t>
  </si>
  <si>
    <t>733390802</t>
  </si>
  <si>
    <t>Demontáž potrubí plastového do D 50x4,6 mm</t>
  </si>
  <si>
    <t>2008687524</t>
  </si>
  <si>
    <t>Poznámka k položce:_x000d_
viz výkres č. D.1.2.03</t>
  </si>
  <si>
    <t>79</t>
  </si>
  <si>
    <t>65</t>
  </si>
  <si>
    <t>733120819</t>
  </si>
  <si>
    <t>Demontáž potrubí ocelového hladkého do D 60,3</t>
  </si>
  <si>
    <t>1728293805</t>
  </si>
  <si>
    <t>Poznámka k položce:_x000d_
viz výkres č. D.1.2.01-03</t>
  </si>
  <si>
    <t>129+143</t>
  </si>
  <si>
    <t>66</t>
  </si>
  <si>
    <t>733120826</t>
  </si>
  <si>
    <t>Demontáž potrubí ocelového hladkého do D 89</t>
  </si>
  <si>
    <t>709944963</t>
  </si>
  <si>
    <t>Poznámka k položce:_x000d_
viz výkres č. D.1.2.02</t>
  </si>
  <si>
    <t>67</t>
  </si>
  <si>
    <t>733290801</t>
  </si>
  <si>
    <t>Demontáž potrubí měděného do D 35x1,5 mm</t>
  </si>
  <si>
    <t>-1590256961</t>
  </si>
  <si>
    <t>Poznámka k položce:_x000d_
viz výkres č. D.1.2.01</t>
  </si>
  <si>
    <t>68</t>
  </si>
  <si>
    <t>733122222</t>
  </si>
  <si>
    <t>Potrubí uhlíkové oceli tenkostěnné vně pozink spojované lisováním D 15x1,2 mm</t>
  </si>
  <si>
    <t>-2104443406</t>
  </si>
  <si>
    <t>373</t>
  </si>
  <si>
    <t>69</t>
  </si>
  <si>
    <t>733122223</t>
  </si>
  <si>
    <t>Potrubí uhlíkové oceli tenkostěnné vně pozink spojované lisováním D 18x1,2 mm</t>
  </si>
  <si>
    <t>-2076433374</t>
  </si>
  <si>
    <t>91</t>
  </si>
  <si>
    <t>70</t>
  </si>
  <si>
    <t>733122224</t>
  </si>
  <si>
    <t>Potrubí uhlíkové oceli tenkostěnné vně pozink spojované lisováním D 22x1,5 mm</t>
  </si>
  <si>
    <t>-426937254</t>
  </si>
  <si>
    <t>71</t>
  </si>
  <si>
    <t>733122225</t>
  </si>
  <si>
    <t>Potrubí uhlíkové oceli tenkostěnné vně pozink spojované lisováním D 28x1,5 mm</t>
  </si>
  <si>
    <t>-1796882146</t>
  </si>
  <si>
    <t>73</t>
  </si>
  <si>
    <t>72</t>
  </si>
  <si>
    <t>733122226</t>
  </si>
  <si>
    <t>Potrubí uhlíkové oceli tenkostěnné vně pozink spojované lisováním D 35x1,5 mm</t>
  </si>
  <si>
    <t>-124226430</t>
  </si>
  <si>
    <t>733122227</t>
  </si>
  <si>
    <t>Potrubí uhlíkové oceli tenkostěnné vně pozink spojované lisováním D 42x1,5 mm</t>
  </si>
  <si>
    <t>-1896905899</t>
  </si>
  <si>
    <t>74</t>
  </si>
  <si>
    <t>733122228</t>
  </si>
  <si>
    <t>Potrubí uhlíkové oceli tenkostěnné vně pozink spojované lisováním D 54x1,5 mm</t>
  </si>
  <si>
    <t>1440023710</t>
  </si>
  <si>
    <t>75</t>
  </si>
  <si>
    <t>733123110.R</t>
  </si>
  <si>
    <t>Příplatek k potrubí ocelovému hladkému za zhotovení přípojky z trubek ocelových hladkých do D22x1,5</t>
  </si>
  <si>
    <t>-413081711</t>
  </si>
  <si>
    <t>2*((2+2+2+1)+(1+1+3+1)+39+(1+1))</t>
  </si>
  <si>
    <t>76</t>
  </si>
  <si>
    <t>733190217</t>
  </si>
  <si>
    <t>Zkouška těsnosti potrubí ocelové hladké do D 51x2,6</t>
  </si>
  <si>
    <t>-386370545</t>
  </si>
  <si>
    <t>373+91+63+73+13+13+4</t>
  </si>
  <si>
    <t>77</t>
  </si>
  <si>
    <t>73381121.R01</t>
  </si>
  <si>
    <t>Ochrana potrubí termoizolačními trubicemi z pěnového polyetylenu PE přilepenými v příčných a podélných spojích, tloušťky izolace 13 mm, vnitřního průměru izolace 15 mm</t>
  </si>
  <si>
    <t>-921881191</t>
  </si>
  <si>
    <t>Poznámka k položce:_x000d_
viz výkres č. D.1.2.08</t>
  </si>
  <si>
    <t>78</t>
  </si>
  <si>
    <t>73381121.R02</t>
  </si>
  <si>
    <t>Ochrana potrubí termoizolačními trubicemi z pěnového polyetylenu PE přilepenými v příčných a podélných spojích, tloušťky izolace 25 mm, vnitřního průměru izolace 28 mm</t>
  </si>
  <si>
    <t>-771735442</t>
  </si>
  <si>
    <t>73381121.R03</t>
  </si>
  <si>
    <t>Ochrana potrubí termoizolačními trubicemi z pěnového polyetylenu PE přilepenými v příčných a podélných spojích, tloušťky izolace 25 mm, vnitřního průměru izolace 35 mm</t>
  </si>
  <si>
    <t>-703245584</t>
  </si>
  <si>
    <t>80</t>
  </si>
  <si>
    <t>73381121.R04</t>
  </si>
  <si>
    <t>Ochrana potrubí termoizolačními trubicemi z pěnového polyetylenu PE přilepenými v příčných a podélných spojích, tloušťky izolace 25 mm, vnitřního průměru izolace 45 mm</t>
  </si>
  <si>
    <t>1325567868</t>
  </si>
  <si>
    <t>81</t>
  </si>
  <si>
    <t>73381121.R05</t>
  </si>
  <si>
    <t>Ochrana potrubí termoizolačními trubicemi z pěnového polyetylenu PE přilepenými v příčných a podélných spojích, tloušťky izolace 25 mm, vnitřního průměru izolace 54 mm</t>
  </si>
  <si>
    <t>749947172</t>
  </si>
  <si>
    <t>82</t>
  </si>
  <si>
    <t>733890803</t>
  </si>
  <si>
    <t>Přemístění potrubí demontovaného vodorovně do 100 m v objektech výšky přes 6 do 24 m</t>
  </si>
  <si>
    <t>1092802780</t>
  </si>
  <si>
    <t>83</t>
  </si>
  <si>
    <t>998733202</t>
  </si>
  <si>
    <t>Přesun hmot procentní pro rozvody potrubí v objektech v do 12 m</t>
  </si>
  <si>
    <t>%</t>
  </si>
  <si>
    <t>1526592099</t>
  </si>
  <si>
    <t>734</t>
  </si>
  <si>
    <t>Ústřední vytápění - armatury</t>
  </si>
  <si>
    <t>84</t>
  </si>
  <si>
    <t>734200811</t>
  </si>
  <si>
    <t>Demontáž armatury závitové s jedním závitem do G 1/2</t>
  </si>
  <si>
    <t>411859447</t>
  </si>
  <si>
    <t>(1+1)*2+(1+1+1)*2+4+4</t>
  </si>
  <si>
    <t>85</t>
  </si>
  <si>
    <t>734200813</t>
  </si>
  <si>
    <t>Demontáž armatury závitové s jedním závitem do G 6/4</t>
  </si>
  <si>
    <t>-489397345</t>
  </si>
  <si>
    <t>6+17</t>
  </si>
  <si>
    <t>86</t>
  </si>
  <si>
    <t>734200821</t>
  </si>
  <si>
    <t>Demontáž armatury závitové se dvěma závity do G 1/2</t>
  </si>
  <si>
    <t>1792884426</t>
  </si>
  <si>
    <t>1+1+1+23+31</t>
  </si>
  <si>
    <t>87</t>
  </si>
  <si>
    <t>734200822</t>
  </si>
  <si>
    <t>Demontáž armatury závitové se dvěma závity do G 1</t>
  </si>
  <si>
    <t>1336503311</t>
  </si>
  <si>
    <t>(1+1)*(2+1)+(1+1+1)*(2+1)+6+1</t>
  </si>
  <si>
    <t>88</t>
  </si>
  <si>
    <t>734209103</t>
  </si>
  <si>
    <t>Montáž armatury závitové s jedním závitem G 1/2</t>
  </si>
  <si>
    <t>-1894182558</t>
  </si>
  <si>
    <t>89</t>
  </si>
  <si>
    <t>734209112</t>
  </si>
  <si>
    <t>Montáž armatury závitové s dvěma závity G 3/8</t>
  </si>
  <si>
    <t>-670369495</t>
  </si>
  <si>
    <t>90</t>
  </si>
  <si>
    <t>734209113</t>
  </si>
  <si>
    <t>Montáž armatury závitové s dvěma závity G 1/2</t>
  </si>
  <si>
    <t>1964305544</t>
  </si>
  <si>
    <t>2*39+2+3</t>
  </si>
  <si>
    <t>734209114</t>
  </si>
  <si>
    <t>Montáž armatury závitové s dvěma závity G 3/4</t>
  </si>
  <si>
    <t>-1058759730</t>
  </si>
  <si>
    <t>3+3</t>
  </si>
  <si>
    <t>92</t>
  </si>
  <si>
    <t>734209115</t>
  </si>
  <si>
    <t>Montáž armatury závitové s dvěma závity G 1</t>
  </si>
  <si>
    <t>1234060233</t>
  </si>
  <si>
    <t>93</t>
  </si>
  <si>
    <t>734209117</t>
  </si>
  <si>
    <t>Montáž armatury závitové s dvěma závity G 6/4</t>
  </si>
  <si>
    <t>-1710642027</t>
  </si>
  <si>
    <t>94</t>
  </si>
  <si>
    <t>734209123</t>
  </si>
  <si>
    <t>Montáž armatury závitové s třemi závity G 1/2</t>
  </si>
  <si>
    <t>-862562827</t>
  </si>
  <si>
    <t xml:space="preserve">Poznámka k položce:_x000d_
viz výkres č. D.1.2.06-09_x000d_
_x000d_
Montáž jednovtokových připojovacích armatur, které jsou dodávkou otopných těles. </t>
  </si>
  <si>
    <t>(1+1)+(1+1)</t>
  </si>
  <si>
    <t>95</t>
  </si>
  <si>
    <t>734211120</t>
  </si>
  <si>
    <t>Ventil závitový odvzdušňovací G 1/2 PN 14 do 120°C automatický</t>
  </si>
  <si>
    <t>548250540</t>
  </si>
  <si>
    <t>Poznámka k položce:_x000d_
viz výkres č. D.1.2.08,09_x000d_
_x000d_
boční přípojení</t>
  </si>
  <si>
    <t>2+2+2+2</t>
  </si>
  <si>
    <t>96</t>
  </si>
  <si>
    <t>73422.R02</t>
  </si>
  <si>
    <t>Kombinovaný regulátor tlakové diference, regulační a vyvažovací ventil, DN25</t>
  </si>
  <si>
    <t>-358734444</t>
  </si>
  <si>
    <t>97</t>
  </si>
  <si>
    <t>73422.R01</t>
  </si>
  <si>
    <t>Uzavírací sa vyvažovací ventil DN40 s vypouštění G3/4, PN25</t>
  </si>
  <si>
    <t>-682773255</t>
  </si>
  <si>
    <t>98</t>
  </si>
  <si>
    <t>73422.R03</t>
  </si>
  <si>
    <t>STS DN25 uzavírací ventil, s vypouštěním d = G3/4</t>
  </si>
  <si>
    <t>1762232960</t>
  </si>
  <si>
    <t>99</t>
  </si>
  <si>
    <t>73422.R04</t>
  </si>
  <si>
    <t>Kombinovaný regulátor tlakové diference, regulační a vyvažovací ventil, DN20</t>
  </si>
  <si>
    <t>474883802</t>
  </si>
  <si>
    <t>100</t>
  </si>
  <si>
    <t>73422.R05</t>
  </si>
  <si>
    <t>STS DN20 uzavírací ventil, s vypouštěním d = G3/4</t>
  </si>
  <si>
    <t>-1253668035</t>
  </si>
  <si>
    <t>101</t>
  </si>
  <si>
    <t>73422.R06</t>
  </si>
  <si>
    <t>Kombinovaný regulátor tlakové diference, regulační a vyvažovací ventil, DN15</t>
  </si>
  <si>
    <t>93120017</t>
  </si>
  <si>
    <t>102</t>
  </si>
  <si>
    <t>73422.R07</t>
  </si>
  <si>
    <t>STS DN15 uzavírací ventil, s vypouštěním d = G3/4</t>
  </si>
  <si>
    <t>1178223005</t>
  </si>
  <si>
    <t>103</t>
  </si>
  <si>
    <t>73422.R08</t>
  </si>
  <si>
    <t>Kombinovaný regulátor tlakové diference, regulační a vyvažovací ventil, DN10</t>
  </si>
  <si>
    <t>1822828735</t>
  </si>
  <si>
    <t>104</t>
  </si>
  <si>
    <t>73422.R09</t>
  </si>
  <si>
    <t>Přechodka 3/4" / 1/16" pro připojení kapiláry STAP na vnější závit 3/4"</t>
  </si>
  <si>
    <t>-1704686975</t>
  </si>
  <si>
    <t>105</t>
  </si>
  <si>
    <t>734221536</t>
  </si>
  <si>
    <t>Ventil závitový termostatický rohový dvouregulační G 1/2 PN 16 do 110°C bez hlavice ovládání</t>
  </si>
  <si>
    <t>-832628002</t>
  </si>
  <si>
    <t>Poznámka k položce:_x000d_
viz výkres č. D.1.2.06-07, D.1.2.09</t>
  </si>
  <si>
    <t>3+1</t>
  </si>
  <si>
    <t>106</t>
  </si>
  <si>
    <t>734221552</t>
  </si>
  <si>
    <t>Ventil závitový termostatický přímý dvouregulační G 1/2 PN 16 do 110°C bez hlavice ovládání</t>
  </si>
  <si>
    <t>-604529040</t>
  </si>
  <si>
    <t xml:space="preserve">Poznámka k položce:_x000d_
viz výkres č. D.1.2.05 - 2ks, D.1.2.06 - 2ks, D.1.2.07 - 2ks, D.1.2.08 - 1ks </t>
  </si>
  <si>
    <t>2+2+2+1</t>
  </si>
  <si>
    <t>107</t>
  </si>
  <si>
    <t>734221682.R01</t>
  </si>
  <si>
    <t>Termostatická hlavice kapalinová, bílá pro termostatické ventily s připojovacím závitem M30×1,5</t>
  </si>
  <si>
    <t>2029020517</t>
  </si>
  <si>
    <t>108</t>
  </si>
  <si>
    <t>734221682.R02</t>
  </si>
  <si>
    <t>Termostatická hlavice pro hliníková článková otopná tělesa se spodním připojením s vestavěným kapalinovým čidlem</t>
  </si>
  <si>
    <t>-646573420</t>
  </si>
  <si>
    <t>Poznámka k položce:_x000d_
viz výkres č. D.1.2.06-09</t>
  </si>
  <si>
    <t>109</t>
  </si>
  <si>
    <t>734221682.R03</t>
  </si>
  <si>
    <t>Termostatická hlavice pro hliniková článková otopná tělesa s bočním připojením s vestavěným kapalinovým čidlem</t>
  </si>
  <si>
    <t>323450054</t>
  </si>
  <si>
    <t xml:space="preserve">Poznámka k položce:_x000d_
viz výkres č. D.1.2.09, D.1.2.06 - 2ks, D.1.2.07 - 2ks, </t>
  </si>
  <si>
    <t>2+2</t>
  </si>
  <si>
    <t>110</t>
  </si>
  <si>
    <t>734221682.R04</t>
  </si>
  <si>
    <t>Termostatická hlavice pro hliniková článková otopná tělesa se spodním připojením PLUS s vestavěným kapalinovým čidlem</t>
  </si>
  <si>
    <t>436369398</t>
  </si>
  <si>
    <t>111</t>
  </si>
  <si>
    <t>734261412</t>
  </si>
  <si>
    <t>Šroubení regulační radiátorové rohové G 1/2 bez vypouštění</t>
  </si>
  <si>
    <t>-1950641450</t>
  </si>
  <si>
    <t>112</t>
  </si>
  <si>
    <t>734261712</t>
  </si>
  <si>
    <t>Šroubení regulační radiátorové přímé G 1/2 bez vypouštění</t>
  </si>
  <si>
    <t>-1463283725</t>
  </si>
  <si>
    <t>(2+2+2+1)</t>
  </si>
  <si>
    <t>113</t>
  </si>
  <si>
    <t>734291123</t>
  </si>
  <si>
    <t>Kohout plnící a vypouštěcí G 1/2 PN 10 do 90°C závitový</t>
  </si>
  <si>
    <t>108876385</t>
  </si>
  <si>
    <t>114</t>
  </si>
  <si>
    <t>734291951</t>
  </si>
  <si>
    <t>Zpětná montáž hlavice ručního a termostatického ovládání</t>
  </si>
  <si>
    <t>-1171148184</t>
  </si>
  <si>
    <t>(2+2+2+1)+(1+1)+(3+1)+39+(1+1)</t>
  </si>
  <si>
    <t>115</t>
  </si>
  <si>
    <t>734292713</t>
  </si>
  <si>
    <t>Kohout kulový přímý G 1/2 PN 42 do 185°C vnitřní závit</t>
  </si>
  <si>
    <t>-2078468274</t>
  </si>
  <si>
    <t>Poznámka k položce:_x000d_
viz výkres č. D.1.2.08,09</t>
  </si>
  <si>
    <t>2+2+2+2+2+2+2</t>
  </si>
  <si>
    <t>116</t>
  </si>
  <si>
    <t>734292715</t>
  </si>
  <si>
    <t>Kohout kulový přímý G 1 PN 42 do 185°C vnitřní závit</t>
  </si>
  <si>
    <t>-1938748292</t>
  </si>
  <si>
    <t>117</t>
  </si>
  <si>
    <t>734292718</t>
  </si>
  <si>
    <t>Kohout kulový přímý G 2 PN 42 do 185°C vnitřní závit</t>
  </si>
  <si>
    <t>-56492444</t>
  </si>
  <si>
    <t>118</t>
  </si>
  <si>
    <t>7342614.R01</t>
  </si>
  <si>
    <t>Lisovací tvarovky z uhlíkové oceli se speciální pozinkovou úpravou - přechodka - s vnějším závitem 15mm-R1/2"</t>
  </si>
  <si>
    <t>ks</t>
  </si>
  <si>
    <t>-577081002</t>
  </si>
  <si>
    <t>119</t>
  </si>
  <si>
    <t>734890803</t>
  </si>
  <si>
    <t>Přemístění demontovaných armatur vodorovně do 100 m v objektech výšky přes 6 do 24 m</t>
  </si>
  <si>
    <t>-433819521</t>
  </si>
  <si>
    <t>120</t>
  </si>
  <si>
    <t>998734202</t>
  </si>
  <si>
    <t>Přesun hmot procentní pro armatury v objektech v do 12 m</t>
  </si>
  <si>
    <t>-691447846</t>
  </si>
  <si>
    <t>735</t>
  </si>
  <si>
    <t>Ústřední vytápění - otopná tělesa</t>
  </si>
  <si>
    <t>121</t>
  </si>
  <si>
    <t>735000912</t>
  </si>
  <si>
    <t>Vyregulování ventilu nebo kohoutu dvojregulačního s termostatickým ovládáním</t>
  </si>
  <si>
    <t>-1817626829</t>
  </si>
  <si>
    <t>(2+2+2+1)+(1+1+3+1)+39+(1+1)</t>
  </si>
  <si>
    <t>122</t>
  </si>
  <si>
    <t>735110912</t>
  </si>
  <si>
    <t>Rozpojení tělesa otopného teplovodního</t>
  </si>
  <si>
    <t>337175405</t>
  </si>
  <si>
    <t>Poznámka k položce:_x000d_
viz výkres č. D.1.2.02-03</t>
  </si>
  <si>
    <t>123</t>
  </si>
  <si>
    <t>735111810</t>
  </si>
  <si>
    <t>Demontáž otopného tělesa litinového článkového</t>
  </si>
  <si>
    <t>-1504824518</t>
  </si>
  <si>
    <t>124</t>
  </si>
  <si>
    <t>73512.R01</t>
  </si>
  <si>
    <t>Otopná tělesa ocelová, designová se svisle orientovanými profily a s bočním připojením, výška 1000mm, délka 514mm, připojovací rozteč 950mm, typ 11</t>
  </si>
  <si>
    <t>2075475588</t>
  </si>
  <si>
    <t xml:space="preserve">Poznámka k položce:_x000d_
viz výkres č. D.1.2.05 - 2ks, D.1.2.06 - 2ks, D.1.2.07 - 2ks, D.1.2.08 - 1ks _x000d_
_x000d_
- barva bíla RAL 9019_x000d_
- nejvyšší přípustný provozní přetlak:		0,4MPa_x000d_
- zkušební přetlak:				0,52MPa_x000d_
- nejvyšší přípustná provozní teplota:		110°C_x000d_
</t>
  </si>
  <si>
    <t>125</t>
  </si>
  <si>
    <t>73513131.R01</t>
  </si>
  <si>
    <t>Otopná tělesa hliníková článková montáž rozteč připojení 1000-1200 mm do 12 článků</t>
  </si>
  <si>
    <t>1474284079</t>
  </si>
  <si>
    <t>Poznámka k položce:_x000d_
viz výkres č. D.1.2.06-09_x000d_
_x000d_
položka neobsahuje cenu za montážní balíček</t>
  </si>
  <si>
    <t>1+1+3+1</t>
  </si>
  <si>
    <t>126</t>
  </si>
  <si>
    <t>735131312</t>
  </si>
  <si>
    <t>Montáž otopných těles článkových hliníkových rozteč připojení 350-600 mm o počtu článků 6 až 10</t>
  </si>
  <si>
    <t>1735746580</t>
  </si>
  <si>
    <t>Poznámka k položce:_x000d_
viz výkres č. D.1.2.05-09_x000d_
_x000d_
položka neobsahuje cenu za montážní balíček</t>
  </si>
  <si>
    <t>127</t>
  </si>
  <si>
    <t>735131313</t>
  </si>
  <si>
    <t>Montáž otopných těles článkových hliníkových rozteč připojení 350-600 mm o počtu článků 12 až 14</t>
  </si>
  <si>
    <t>1557269727</t>
  </si>
  <si>
    <t>128</t>
  </si>
  <si>
    <t>735131314</t>
  </si>
  <si>
    <t>Montáž otopných těles článkových hliníkových rozteč připojení 350-600 mm o počtu článků 16 až 18</t>
  </si>
  <si>
    <t>741284465</t>
  </si>
  <si>
    <t>129</t>
  </si>
  <si>
    <t>735131315</t>
  </si>
  <si>
    <t>Montáž otopných těles článkových hliníkových rozteč připojení 350-600 mm o počtu článků přes 18</t>
  </si>
  <si>
    <t>-564067719</t>
  </si>
  <si>
    <t>73513131.R02</t>
  </si>
  <si>
    <t xml:space="preserve">Montážní balíček pro otopná tělesa hliníková článková rozteč připojení 1000-1200 mm </t>
  </si>
  <si>
    <t>164177965</t>
  </si>
  <si>
    <t>131</t>
  </si>
  <si>
    <t>73513131.R03</t>
  </si>
  <si>
    <t xml:space="preserve">Montážní balíček pro otopná tělesa hliníková článková rozteč připojení 500-600 mm </t>
  </si>
  <si>
    <t>1472652856</t>
  </si>
  <si>
    <t>39+2</t>
  </si>
  <si>
    <t>132</t>
  </si>
  <si>
    <t>735141111</t>
  </si>
  <si>
    <t>Montáž tělesa lamelového výšky do 1400 mm na stěnu</t>
  </si>
  <si>
    <t>510943044</t>
  </si>
  <si>
    <t>133</t>
  </si>
  <si>
    <t>735151821</t>
  </si>
  <si>
    <t>Demontáž otopného tělesa panelového dvouřadého délka do 1500 mm</t>
  </si>
  <si>
    <t>-843833019</t>
  </si>
  <si>
    <t>Poznámka k položce:_x000d_
viz výkres č. D.1.2.01 - 11ks, D.1.2.02 - 5ks, D.1.2.03 - 2ks</t>
  </si>
  <si>
    <t>11+5+2</t>
  </si>
  <si>
    <t>134</t>
  </si>
  <si>
    <t>735151831</t>
  </si>
  <si>
    <t>Demontáž otopného tělesa panelového třířadého délka do 1500 mm</t>
  </si>
  <si>
    <t>298633412</t>
  </si>
  <si>
    <t>Poznámka k položce:_x000d_
viz výkres č. D.1.2.01 - 1ks</t>
  </si>
  <si>
    <t>135</t>
  </si>
  <si>
    <t>735191905</t>
  </si>
  <si>
    <t>Odvzdušnění otopných těles</t>
  </si>
  <si>
    <t>-536245526</t>
  </si>
  <si>
    <t>136</t>
  </si>
  <si>
    <t>735131.R01</t>
  </si>
  <si>
    <t>Otopné těleso článkové hliníkové Aleternum 1200/10čl. - SP střední rohový - 2230 W, 800 mm</t>
  </si>
  <si>
    <t>1891989697</t>
  </si>
  <si>
    <t>Poznámka k položce:_x000d_
viz výkres č. D.1.2.08, 09 - 1 ks_x000d_
_x000d_
V ceně jsou bílé radiátory RAL 9010 se spodním středovým připojením, s armaturou SP, termoventilem a ruční hlavicí.</t>
  </si>
  <si>
    <t>137</t>
  </si>
  <si>
    <t>735131.R02</t>
  </si>
  <si>
    <t xml:space="preserve">Otopné těleso článkové hliníkové Aleternum 1000/12čl. - SP střední rohový - 2340 W, 960 mm </t>
  </si>
  <si>
    <t>-1963611692</t>
  </si>
  <si>
    <t>Poznámka k položce:_x000d_
viz výkres č. D.1.2.08, 09_x000d_
_x000d_
V ceně jsou bílé radiátory RAL 9010 se spodním středovým připojením, s armaturou SP, termoventilem a ruční hlavicí.</t>
  </si>
  <si>
    <t>138</t>
  </si>
  <si>
    <t>735131.R03</t>
  </si>
  <si>
    <t>Otopné těleso článkové hliníkové Aleternum 1000/6čl. - 1170 W, 480 mm (boční připojení)</t>
  </si>
  <si>
    <t>826565370</t>
  </si>
  <si>
    <t xml:space="preserve">Poznámka k položce:_x000d_
viz výkres č. D.1.2.09, D.1.2.06 - 2ks,  D.1.2.07 - 1ks_x000d_
_x000d_
V ceně jsou bílé radiátory pro boční připojení v barvě RAL 9010._x000d_</t>
  </si>
  <si>
    <t>139</t>
  </si>
  <si>
    <t>735131.R04</t>
  </si>
  <si>
    <t>Otopné těleso článkové hliníkové Aleternum 1200/8čl. - 1784 W, 640 mm (boční připojení)</t>
  </si>
  <si>
    <t>714246628</t>
  </si>
  <si>
    <t>Poznámka k položce:_x000d_
viz výkres č. D.1.2.07, D.1.2.09_x000d_
_x000d_
V ceně jsou bílé radiátory pro boční připojení v barvě RAL 9010._x000d_</t>
  </si>
  <si>
    <t>140</t>
  </si>
  <si>
    <t>735131.R05</t>
  </si>
  <si>
    <t xml:space="preserve">Otopné těleso článkové hliníkové 600/14 čl. - PLUS levý rohový - 2030 W, 1133 mm </t>
  </si>
  <si>
    <t>-755146887</t>
  </si>
  <si>
    <t>Poznámka k položce:_x000d_
viz výkres č. D.1.2.09, D.1.2.05 - 2ks_x000d_
_x000d_
V ceně jsou bílé radiátory RAL 9016 pro spodní připojení PLUS, 2x regulační šroubení, 1x horní termoventil bez hlavice a přídavné držáky pro radiátory od 16 článků._x000d_</t>
  </si>
  <si>
    <t>141</t>
  </si>
  <si>
    <t>735131.R06</t>
  </si>
  <si>
    <t xml:space="preserve">Otopné těleso článkové hliníkové 600/18 čl. - PLUS levý rohový - 2610 W, 1457 mm </t>
  </si>
  <si>
    <t>-1186288537</t>
  </si>
  <si>
    <t>142</t>
  </si>
  <si>
    <t>735131.R07</t>
  </si>
  <si>
    <t xml:space="preserve">Otopné těleso článkové hliníkové 600/10 čl. - PLUS levý rohový - 1450 W, 809 mm </t>
  </si>
  <si>
    <t>1939838298</t>
  </si>
  <si>
    <t>Poznámka k položce:_x000d_
viz výkres č. D.1.2.09, D.1.2.05 - 1ks, D.1.2.6 - 1ks_x000d_
_x000d_
V ceně jsou bílé radiátory RAL 9016 pro spodní připojení PLUS, 2x regulační šroubení, 1x horní termoventil bez hlavice a přídavné držáky pro radiátory od 16 článků._x000d_</t>
  </si>
  <si>
    <t>143</t>
  </si>
  <si>
    <t>735131.R08</t>
  </si>
  <si>
    <t xml:space="preserve">Otopné těleso článkové hliníkové 600/10 čl. - PLUS pravý rohový - 1450 W, 809 mm </t>
  </si>
  <si>
    <t>-443140224</t>
  </si>
  <si>
    <t>Poznámka k položce:_x000d_
viz výkres č. D.1.2.09, D.1.2.05 - 1ks_x000d_
_x000d_
V ceně jsou bílé radiátory RAL 9016 pro spodní připojení PLUS, 2x regulační šroubení, 1x horní termoventil bez hlavice a přídavné držáky pro radiátory od 16 článků._x000d_</t>
  </si>
  <si>
    <t>144</t>
  </si>
  <si>
    <t>735131.R09</t>
  </si>
  <si>
    <t xml:space="preserve">Otopné těleso článkové hliníkové 600/18 čl. - PLUS pravý rohový - 2610 W, 1457 mm </t>
  </si>
  <si>
    <t>-1502324556</t>
  </si>
  <si>
    <t>145</t>
  </si>
  <si>
    <t>735131.R10</t>
  </si>
  <si>
    <t>Otopné těleso článkové hliníkové 600/12 čl. - PLUS pravý rohový - 1740 W, 971 mm</t>
  </si>
  <si>
    <t>1562787941</t>
  </si>
  <si>
    <t>Poznámka k položce:_x000d_
viz výkres č. D.1.2.09, D.1.2.05 - 2ks, D.1.2.06 - 1ks, D.1.2.07 - 1ks_x000d_
_x000d_
V ceně jsou bílé radiátory RAL 9016 pro spodní připojení PLUS, 2x regulační šroubení, 1x horní termoventil bez hlavice a přídavné držáky pro radiátory od 16 článků._x000d_</t>
  </si>
  <si>
    <t>1+1+1+1</t>
  </si>
  <si>
    <t>146</t>
  </si>
  <si>
    <t>735131.R11</t>
  </si>
  <si>
    <t xml:space="preserve">Otopné těleso článkové hliníkové 500/16 čl. - PLUS levý rohový - 2048 W, 1295 mm </t>
  </si>
  <si>
    <t>1463582461</t>
  </si>
  <si>
    <t>147</t>
  </si>
  <si>
    <t>735131.R12</t>
  </si>
  <si>
    <t>Otopné těleso článkové hliníkové 600/12 čl. - PLUS levý rohový - 1740 W, 971 mm</t>
  </si>
  <si>
    <t>375507023</t>
  </si>
  <si>
    <t>Poznámka k položce:_x000d_
viz výkres č. D.1.2.09, D.1.2.07 - 1ks_x000d_
V ceně jsou bílé radiátory RAL 9016 pro spodní připojení PLUS, 2x regulační šroubení, 1x horní termoventil bez hlavice a přídavné držáky pro radiátory od 16 článků._x000d_</t>
  </si>
  <si>
    <t>148</t>
  </si>
  <si>
    <t>735131.R13</t>
  </si>
  <si>
    <t xml:space="preserve">Otopné těleso článkové hliníkové 500/12 čl. - PLUS levý rohový - 1536 W, 971 mm </t>
  </si>
  <si>
    <t>879221101</t>
  </si>
  <si>
    <t>Poznámka k položce:_x000d_
viz výkres č. D.1.2.09, D.1.2.06 - 1ks_x000d_
_x000d_
V ceně jsou bílé radiátory RAL 9016 pro spodní připojení PLUS, 2x regulační šroubení, 1x horní termoventil bez hlavice a přídavné držáky pro radiátory od 16 článků._x000d_</t>
  </si>
  <si>
    <t>149</t>
  </si>
  <si>
    <t>735131.R14</t>
  </si>
  <si>
    <t xml:space="preserve">Otopné těleso článkové hliníkové 500/12 čl. - PLUS pravý rohový - 1536 W, 971 mm </t>
  </si>
  <si>
    <t>-251467346</t>
  </si>
  <si>
    <t>Poznámka k položce:_x000d_
viz výkres č. D.1.2.09, D.1.2.06 - 1ks, D.1.2.08 - 2ks_x000d_
_x000d_
V ceně jsou bílé radiátory RAL 9016 pro spodní připojení PLUS, 2x regulační šroubení, 1x horní termoventil bez hlavice a přídavné držáky pro radiátory od 16 článků._x000d_</t>
  </si>
  <si>
    <t>150</t>
  </si>
  <si>
    <t>735131.R15</t>
  </si>
  <si>
    <t>Otopné těleso článkové hliníkové 500/14 čl. - PLUS pravý rohový - 1792 W, 1133 mm</t>
  </si>
  <si>
    <t>1322839583</t>
  </si>
  <si>
    <t>151</t>
  </si>
  <si>
    <t>735131.R16</t>
  </si>
  <si>
    <t>Otopné těleso článkové hliníkové 500/14 čl. - PLUS levý rohový - 1792 W, 1133 mm</t>
  </si>
  <si>
    <t>-632082937</t>
  </si>
  <si>
    <t>Poznámka k položce:_x000d_
viz výkres č. D.1.2.09, D.1.2.06 - 2ks_x000d_
_x000d_
V ceně jsou bílé radiátory RAL 9016 pro spodní připojení PLUS, 2x regulační šroubení, 1x horní termoventil bez hlavice a přídavné držáky pro radiátory od 16 článků._x000d_</t>
  </si>
  <si>
    <t>152</t>
  </si>
  <si>
    <t>735131.R17</t>
  </si>
  <si>
    <t>Otopné těleso článkové hliníkové 500/10 čl. - PLUS pravý rohový - 1280 W, 809 mm</t>
  </si>
  <si>
    <t>-1720391029</t>
  </si>
  <si>
    <t>153</t>
  </si>
  <si>
    <t>735131.R18</t>
  </si>
  <si>
    <t>Otopné těleso článkové hliníkové 500/10 čl. - PLUS levý rohový - 1280 W, 809 mm</t>
  </si>
  <si>
    <t>-422836556</t>
  </si>
  <si>
    <t>Poznámka k položce:_x000d_
viz výkres č. D.1.2.09, D.1.2.06 - 2ks, D.1.2.07 - 2ks_x000d_
_x000d_
V ceně jsou bílé radiátory RAL 9016 pro spodní připojení PLUS, 2x regulační šroubení, 1x horní termoventil bez hlavice a přídavné držáky pro radiátory od 16 článků._x000d_</t>
  </si>
  <si>
    <t>154</t>
  </si>
  <si>
    <t>735131.R19</t>
  </si>
  <si>
    <t>Otopné těleso článkové hliníkové 500/18 čl. - PLUS pravý rohový - 2304 W, 1457 mm</t>
  </si>
  <si>
    <t>-701065003</t>
  </si>
  <si>
    <t>Poznámka k položce:_x000d_
viz výkres č. D.1.2.05-09_x000d_
_x000d_
V ceně jsou bílé radiátory RAL 9016 pro spodní připojení PLUS, 2x regulační šroubení, 1x horní termoventil bez hlavice a přídavné držáky pro radiátory od 16 článků._x000d_</t>
  </si>
  <si>
    <t>155</t>
  </si>
  <si>
    <t>735131.R20</t>
  </si>
  <si>
    <t>Otopné těleso článkové hliníkové 500/18 čl. - PLUS levý rohový - 2304 W, 1457 mm</t>
  </si>
  <si>
    <t>379483086</t>
  </si>
  <si>
    <t>Poznámka k položce:_x000d_
viz výkres č. D.1.2.09, D.1.2.07 - 1ks_x000d_
_x000d_
V ceně jsou bílé radiátory RAL 9016 pro spodní připojení PLUS, 2x regulační šroubení, 1x horní termoventil bez hlavice a přídavné držáky pro radiátory od 16 článků._x000d_</t>
  </si>
  <si>
    <t>156</t>
  </si>
  <si>
    <t>735131.R21</t>
  </si>
  <si>
    <t xml:space="preserve">Otopné těleso článkové hliníkové 500/8 čl. - PLUS pravý rohový - 1024 W, 647 mm </t>
  </si>
  <si>
    <t>1575120270</t>
  </si>
  <si>
    <t>Poznámka k položce:_x000d_
viz výkres č. D.1.2.09, D.1.2.07 - 2ks_x000d_
_x000d_
V ceně jsou bílé radiátory RAL 9016 pro spodní připojení PLUS, 2x regulační šroubení, 1x horní termoventil bez hlavice a přídavné držáky pro radiátory od 16 článků._x000d_</t>
  </si>
  <si>
    <t>157</t>
  </si>
  <si>
    <t>735131.R22</t>
  </si>
  <si>
    <t xml:space="preserve">Otopné těleso článkové hliníkové 500/8 čl. - PLUS levý rohový - 1024 W, 647 mm </t>
  </si>
  <si>
    <t>-69445680</t>
  </si>
  <si>
    <t>158</t>
  </si>
  <si>
    <t>735131.R23</t>
  </si>
  <si>
    <t xml:space="preserve">Otopné těleso článkové hliníkové 500/22 čl. - PLUS pravý rohový - 2816 W, 1781 mm </t>
  </si>
  <si>
    <t>782619381</t>
  </si>
  <si>
    <t>Poznámka k položce:_x000d_
viz výkres č. D.1.2.08, 09_x000d_
_x000d_
V ceně jsou bílé radiátory RAL 9016 pro spodní připojení PLUS, 2x regulační šroubení, 1x horní termoventil bez hlavice a přídavné držáky pro radiátory od 16 článků._x000d_</t>
  </si>
  <si>
    <t>159</t>
  </si>
  <si>
    <t>735131.R24</t>
  </si>
  <si>
    <t xml:space="preserve">Otopné těleso článkové hliníkové 500/24 čl. - PLUS pravý rohový - 3072 W, 1943 mm </t>
  </si>
  <si>
    <t>1811105294</t>
  </si>
  <si>
    <t>160</t>
  </si>
  <si>
    <t>735131.R25</t>
  </si>
  <si>
    <t xml:space="preserve">Otopné těleso článkové hliníkové 500/18 čl. - SP pravý rohový - 2304 W, 1457 mm </t>
  </si>
  <si>
    <t>-436917811</t>
  </si>
  <si>
    <t>Poznámka k položce:_x000d_
viz výkres č. D.1.2.09, D.1.2.07 - 1ks_x000d_
_x000d_
V ceně jsou bílé radiátory RAL 9016 pro spodní připojení SP, 1x jednovtoková armatura, dolní termoventil s ruční hlavicí a přídavné držáky pro radiátory od 16 článků._x000d_</t>
  </si>
  <si>
    <t>161</t>
  </si>
  <si>
    <t>735131.R26</t>
  </si>
  <si>
    <t xml:space="preserve">Otopné těleso článkové hliníkové 600/16 čl. - SP levý rohový - 2320 W, 1295 mm </t>
  </si>
  <si>
    <t>548580594</t>
  </si>
  <si>
    <t>Poznámka k položce:_x000d_
viz výkres č. D.1.2.08, 09_x000d_
_x000d_
V ceně jsou bílé radiátory RAL 9016 pro spodní připojení SP, 1x jednovtoková armatura, dolní termoventil s ruční hlavicí a přídavné držáky pro radiátory od 16 článků._x000d_</t>
  </si>
  <si>
    <t>162</t>
  </si>
  <si>
    <t>735191910</t>
  </si>
  <si>
    <t>Napuštění vody do otopných těles</t>
  </si>
  <si>
    <t>2144932194</t>
  </si>
  <si>
    <t>4+55+300</t>
  </si>
  <si>
    <t>163</t>
  </si>
  <si>
    <t>735291800</t>
  </si>
  <si>
    <t>Demontáž konzoly nebo držáku otopných těles, registrů nebo konvektorů do odpadu</t>
  </si>
  <si>
    <t>-342640547</t>
  </si>
  <si>
    <t>2*(19+12)</t>
  </si>
  <si>
    <t>164</t>
  </si>
  <si>
    <t>735411811</t>
  </si>
  <si>
    <t>Demontáž konvektoru stavební délky do 700 mm</t>
  </si>
  <si>
    <t>335564853</t>
  </si>
  <si>
    <t>Poznámka k položce:_x000d_
viz výkres č. D.1.2.03 - 3ks, D.1.2.04 - 1ks</t>
  </si>
  <si>
    <t>165</t>
  </si>
  <si>
    <t>735411812</t>
  </si>
  <si>
    <t>Demontáž konvektoru stavební délky přes 700 do 1600 mm</t>
  </si>
  <si>
    <t>320691083</t>
  </si>
  <si>
    <t>Poznámka k položce:_x000d_
viz výkres č. D.1.2.03 - 2ks</t>
  </si>
  <si>
    <t>166</t>
  </si>
  <si>
    <t>735494811</t>
  </si>
  <si>
    <t>Vypuštění vody z otopných těles</t>
  </si>
  <si>
    <t>-1268838280</t>
  </si>
  <si>
    <t>40+35</t>
  </si>
  <si>
    <t>167</t>
  </si>
  <si>
    <t>735890802</t>
  </si>
  <si>
    <t>Přemístění demontovaného otopného tělesa vodorovně 100 m v objektech výšky přes 6 do 12 m</t>
  </si>
  <si>
    <t>1625815031</t>
  </si>
  <si>
    <t>168</t>
  </si>
  <si>
    <t>998735202</t>
  </si>
  <si>
    <t>Přesun hmot procentní pro otopná tělesa v objektech v do 12 m</t>
  </si>
  <si>
    <t>-846708117</t>
  </si>
  <si>
    <t>763</t>
  </si>
  <si>
    <t>Konstrukce suché výstavby</t>
  </si>
  <si>
    <t>169</t>
  </si>
  <si>
    <t>763135002</t>
  </si>
  <si>
    <t>Montáž SDK podhledu z desek perforovaných celoplošně s hranami speciálně tmelenými na dvouvrstvé kci z CD+UD</t>
  </si>
  <si>
    <t>-1797465486</t>
  </si>
  <si>
    <t>"podhled ve 4.NP + lokální opláštění ÚT a ZTI rozvodů"</t>
  </si>
  <si>
    <t>170</t>
  </si>
  <si>
    <t>59030021</t>
  </si>
  <si>
    <t>deska SDK A tl 12,5mm</t>
  </si>
  <si>
    <t>1747444082</t>
  </si>
  <si>
    <t>30*1,05 'Přepočtené koeficientem množství</t>
  </si>
  <si>
    <t>766</t>
  </si>
  <si>
    <t>Konstrukce truhlářské</t>
  </si>
  <si>
    <t>171</t>
  </si>
  <si>
    <t>766812840</t>
  </si>
  <si>
    <t>Demontáž kuchyňských linek dřevěných nebo kovových délky do 2,1 m</t>
  </si>
  <si>
    <t>-1295667750</t>
  </si>
  <si>
    <t>Poznámka k položce:_x000d_
Demontáž a zpětná montáž kuchyňských linek nebo nábytku._x000d_
Odměřeno z výkresů stávající stav.</t>
  </si>
  <si>
    <t>784</t>
  </si>
  <si>
    <t>Dokončovací práce - malby a tapety</t>
  </si>
  <si>
    <t>172</t>
  </si>
  <si>
    <t>784121001</t>
  </si>
  <si>
    <t>Oškrabání malby v mísnostech výšky do 3,80 m</t>
  </si>
  <si>
    <t>1544349850</t>
  </si>
  <si>
    <t>250</t>
  </si>
  <si>
    <t>173</t>
  </si>
  <si>
    <t>784181101</t>
  </si>
  <si>
    <t>Základní akrylátová jednonásobná bezbarvá penetrace podkladu v místnostech výšky do 3,80 m</t>
  </si>
  <si>
    <t>1440361529</t>
  </si>
  <si>
    <t>174</t>
  </si>
  <si>
    <t>784211001</t>
  </si>
  <si>
    <t>Jednonásobné bílé malby ze směsí za mokra výborně otěruvzdorných v místnostech výšky do 3,80 m</t>
  </si>
  <si>
    <t>-1580403527</t>
  </si>
  <si>
    <t>Poznámka k položce:_x000d_
WC místnosti ve všech bytech._x000d_
Odměřeno z výkresů ZTI.</t>
  </si>
  <si>
    <t>175</t>
  </si>
  <si>
    <t>784211041</t>
  </si>
  <si>
    <t>Příplatek k cenám 1x maleb ze směsí za mokra otěruvzdorných za provádění plochy do 5 m2</t>
  </si>
  <si>
    <t>842400460</t>
  </si>
  <si>
    <t>HZS</t>
  </si>
  <si>
    <t>Hodinové zúčtovací sazby</t>
  </si>
  <si>
    <t>176</t>
  </si>
  <si>
    <t>HZS1302</t>
  </si>
  <si>
    <t>Hodinová zúčtovací sazba zedník specialista</t>
  </si>
  <si>
    <t>hod</t>
  </si>
  <si>
    <t>512</t>
  </si>
  <si>
    <t>176589501</t>
  </si>
  <si>
    <t>Poznámka k položce:_x000d_
Doplňkové zednické práce neobsažené v předchozích položkách.</t>
  </si>
  <si>
    <t>177</t>
  </si>
  <si>
    <t>HZS2211</t>
  </si>
  <si>
    <t>Hodinová zúčtovací sazba instalatér</t>
  </si>
  <si>
    <t>1056065458</t>
  </si>
  <si>
    <t>Poznámka k položce:_x000d_
Doplňkové instalatérské práce neobsažené v předchozích položkách.</t>
  </si>
  <si>
    <t>178</t>
  </si>
  <si>
    <t>HZS2221</t>
  </si>
  <si>
    <t>Hodinová zúčtovací sazba elektrikář</t>
  </si>
  <si>
    <t>702163983</t>
  </si>
  <si>
    <t>Poznámka k položce:_x000d_
Neočekávané práce spojené s výměnou ZTI.</t>
  </si>
  <si>
    <t>179</t>
  </si>
  <si>
    <t>HZS2222</t>
  </si>
  <si>
    <t>Hodinová zúčtovací sazba elektrikář odborný</t>
  </si>
  <si>
    <t>234157707</t>
  </si>
  <si>
    <t>Poznámka k položce:_x000d_
Vyregulování, uvedení do provozu atd.</t>
  </si>
  <si>
    <t>180</t>
  </si>
  <si>
    <t>HZS4212</t>
  </si>
  <si>
    <t>Hodinová zúčtovací sazba revizní technik specialista</t>
  </si>
  <si>
    <t>1462926051</t>
  </si>
  <si>
    <t>Poznámka k položce:_x000d_
Zkoušky v rámci montážních prací, servisní uvedení do provozu atd.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</si>
</sst>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200081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ROZVODY ÚT A TUV V BYTOVÉM DOMĚ UL. SLEZSKÁ 12, STARÝ BOHUMÍN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Bohumín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18. 2. 2021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Bohumín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Ing. Tomáš Janošec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Ing. Tomáš Janošec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'01 - ÚT+TUV'!J30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'01 - ÚT+TUV'!P135</f>
        <v>0</v>
      </c>
      <c r="AV95" s="127">
        <f>'01 - ÚT+TUV'!J33</f>
        <v>0</v>
      </c>
      <c r="AW95" s="127">
        <f>'01 - ÚT+TUV'!J34</f>
        <v>0</v>
      </c>
      <c r="AX95" s="127">
        <f>'01 - ÚT+TUV'!J35</f>
        <v>0</v>
      </c>
      <c r="AY95" s="127">
        <f>'01 - ÚT+TUV'!J36</f>
        <v>0</v>
      </c>
      <c r="AZ95" s="127">
        <f>'01 - ÚT+TUV'!F33</f>
        <v>0</v>
      </c>
      <c r="BA95" s="127">
        <f>'01 - ÚT+TUV'!F34</f>
        <v>0</v>
      </c>
      <c r="BB95" s="127">
        <f>'01 - ÚT+TUV'!F35</f>
        <v>0</v>
      </c>
      <c r="BC95" s="127">
        <f>'01 - ÚT+TUV'!F36</f>
        <v>0</v>
      </c>
      <c r="BD95" s="129">
        <f>'01 - ÚT+TUV'!F37</f>
        <v>0</v>
      </c>
      <c r="BE95" s="7"/>
      <c r="BT95" s="130" t="s">
        <v>83</v>
      </c>
      <c r="BV95" s="130" t="s">
        <v>77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t2FgbcngAZmK1GeLyKid/vpvxhuJoGl9Jnirj5vbXct5C+s3Yz9DoWdB2JOWJmAmxxKCfax1Tr3TORsYN+OloA==" hashValue="DocJ8REOlf/x9Q30y4HrTNE44uBDHvnqqcv3jHOdr+N7VP4sJTf2vJNgt9sI7Up2JO22iYNqGmLluPDAsGS5q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ÚT+TUV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9"/>
      <c r="AT3" s="16" t="s">
        <v>85</v>
      </c>
    </row>
    <row r="4" s="1" customFormat="1" ht="24.96" customHeight="1">
      <c r="B4" s="19"/>
      <c r="D4" s="133" t="s">
        <v>86</v>
      </c>
      <c r="L4" s="19"/>
      <c r="M4" s="134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5" t="s">
        <v>16</v>
      </c>
      <c r="L6" s="19"/>
    </row>
    <row r="7" s="1" customFormat="1" ht="26.25" customHeight="1">
      <c r="B7" s="19"/>
      <c r="E7" s="136" t="str">
        <f>'Rekapitulace stavby'!K6</f>
        <v>ROZVODY ÚT A TUV V BYTOVÉM DOMĚ UL. SLEZSKÁ 12, STARÝ BOHUMÍN</v>
      </c>
      <c r="F7" s="135"/>
      <c r="G7" s="135"/>
      <c r="H7" s="135"/>
      <c r="L7" s="19"/>
    </row>
    <row r="8" s="2" customFormat="1" ht="12" customHeight="1">
      <c r="A8" s="37"/>
      <c r="B8" s="43"/>
      <c r="C8" s="37"/>
      <c r="D8" s="135" t="s">
        <v>87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88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5" t="s">
        <v>18</v>
      </c>
      <c r="E11" s="37"/>
      <c r="F11" s="138" t="s">
        <v>1</v>
      </c>
      <c r="G11" s="37"/>
      <c r="H11" s="37"/>
      <c r="I11" s="135" t="s">
        <v>19</v>
      </c>
      <c r="J11" s="138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5" t="s">
        <v>20</v>
      </c>
      <c r="E12" s="37"/>
      <c r="F12" s="138" t="s">
        <v>21</v>
      </c>
      <c r="G12" s="37"/>
      <c r="H12" s="37"/>
      <c r="I12" s="135" t="s">
        <v>22</v>
      </c>
      <c r="J12" s="139" t="str">
        <f>'Rekapitulace stavby'!AN8</f>
        <v>18. 2. 2021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5" t="s">
        <v>24</v>
      </c>
      <c r="E14" s="37"/>
      <c r="F14" s="37"/>
      <c r="G14" s="37"/>
      <c r="H14" s="37"/>
      <c r="I14" s="135" t="s">
        <v>25</v>
      </c>
      <c r="J14" s="138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">
        <v>26</v>
      </c>
      <c r="F15" s="37"/>
      <c r="G15" s="37"/>
      <c r="H15" s="37"/>
      <c r="I15" s="135" t="s">
        <v>27</v>
      </c>
      <c r="J15" s="138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5" t="s">
        <v>28</v>
      </c>
      <c r="E17" s="37"/>
      <c r="F17" s="37"/>
      <c r="G17" s="37"/>
      <c r="H17" s="37"/>
      <c r="I17" s="135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5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5" t="s">
        <v>30</v>
      </c>
      <c r="E20" s="37"/>
      <c r="F20" s="37"/>
      <c r="G20" s="37"/>
      <c r="H20" s="37"/>
      <c r="I20" s="135" t="s">
        <v>25</v>
      </c>
      <c r="J20" s="138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">
        <v>31</v>
      </c>
      <c r="F21" s="37"/>
      <c r="G21" s="37"/>
      <c r="H21" s="37"/>
      <c r="I21" s="135" t="s">
        <v>27</v>
      </c>
      <c r="J21" s="138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5" t="s">
        <v>33</v>
      </c>
      <c r="E23" s="37"/>
      <c r="F23" s="37"/>
      <c r="G23" s="37"/>
      <c r="H23" s="37"/>
      <c r="I23" s="135" t="s">
        <v>25</v>
      </c>
      <c r="J23" s="138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">
        <v>31</v>
      </c>
      <c r="F24" s="37"/>
      <c r="G24" s="37"/>
      <c r="H24" s="37"/>
      <c r="I24" s="135" t="s">
        <v>27</v>
      </c>
      <c r="J24" s="138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5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4"/>
      <c r="E29" s="144"/>
      <c r="F29" s="144"/>
      <c r="G29" s="144"/>
      <c r="H29" s="144"/>
      <c r="I29" s="144"/>
      <c r="J29" s="144"/>
      <c r="K29" s="144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5" t="s">
        <v>35</v>
      </c>
      <c r="E30" s="37"/>
      <c r="F30" s="37"/>
      <c r="G30" s="37"/>
      <c r="H30" s="37"/>
      <c r="I30" s="37"/>
      <c r="J30" s="146">
        <f>ROUND(J135,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4"/>
      <c r="E31" s="144"/>
      <c r="F31" s="144"/>
      <c r="G31" s="144"/>
      <c r="H31" s="144"/>
      <c r="I31" s="144"/>
      <c r="J31" s="144"/>
      <c r="K31" s="14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7" t="s">
        <v>37</v>
      </c>
      <c r="G32" s="37"/>
      <c r="H32" s="37"/>
      <c r="I32" s="147" t="s">
        <v>36</v>
      </c>
      <c r="J32" s="147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8" t="s">
        <v>39</v>
      </c>
      <c r="E33" s="135" t="s">
        <v>40</v>
      </c>
      <c r="F33" s="149">
        <f>ROUND((SUM(BE135:BE689)),  2)</f>
        <v>0</v>
      </c>
      <c r="G33" s="37"/>
      <c r="H33" s="37"/>
      <c r="I33" s="150">
        <v>0.20999999999999999</v>
      </c>
      <c r="J33" s="149">
        <f>ROUND(((SUM(BE135:BE689))*I33),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5" t="s">
        <v>41</v>
      </c>
      <c r="F34" s="149">
        <f>ROUND((SUM(BF135:BF689)),  2)</f>
        <v>0</v>
      </c>
      <c r="G34" s="37"/>
      <c r="H34" s="37"/>
      <c r="I34" s="150">
        <v>0.14999999999999999</v>
      </c>
      <c r="J34" s="149">
        <f>ROUND(((SUM(BF135:BF689))*I34),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5" t="s">
        <v>42</v>
      </c>
      <c r="F35" s="149">
        <f>ROUND((SUM(BG135:BG689)),  2)</f>
        <v>0</v>
      </c>
      <c r="G35" s="37"/>
      <c r="H35" s="37"/>
      <c r="I35" s="150">
        <v>0.20999999999999999</v>
      </c>
      <c r="J35" s="149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5" t="s">
        <v>43</v>
      </c>
      <c r="F36" s="149">
        <f>ROUND((SUM(BH135:BH689)),  2)</f>
        <v>0</v>
      </c>
      <c r="G36" s="37"/>
      <c r="H36" s="37"/>
      <c r="I36" s="150">
        <v>0.14999999999999999</v>
      </c>
      <c r="J36" s="149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5" t="s">
        <v>44</v>
      </c>
      <c r="F37" s="149">
        <f>ROUND((SUM(BI135:BI689)),  2)</f>
        <v>0</v>
      </c>
      <c r="G37" s="37"/>
      <c r="H37" s="37"/>
      <c r="I37" s="150">
        <v>0</v>
      </c>
      <c r="J37" s="149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8" t="s">
        <v>48</v>
      </c>
      <c r="E50" s="159"/>
      <c r="F50" s="159"/>
      <c r="G50" s="158" t="s">
        <v>49</v>
      </c>
      <c r="H50" s="159"/>
      <c r="I50" s="159"/>
      <c r="J50" s="159"/>
      <c r="K50" s="159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0" t="s">
        <v>50</v>
      </c>
      <c r="E61" s="161"/>
      <c r="F61" s="162" t="s">
        <v>51</v>
      </c>
      <c r="G61" s="160" t="s">
        <v>50</v>
      </c>
      <c r="H61" s="161"/>
      <c r="I61" s="161"/>
      <c r="J61" s="163" t="s">
        <v>51</v>
      </c>
      <c r="K61" s="161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8" t="s">
        <v>52</v>
      </c>
      <c r="E65" s="164"/>
      <c r="F65" s="164"/>
      <c r="G65" s="158" t="s">
        <v>53</v>
      </c>
      <c r="H65" s="164"/>
      <c r="I65" s="164"/>
      <c r="J65" s="164"/>
      <c r="K65" s="164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0" t="s">
        <v>50</v>
      </c>
      <c r="E76" s="161"/>
      <c r="F76" s="162" t="s">
        <v>51</v>
      </c>
      <c r="G76" s="160" t="s">
        <v>50</v>
      </c>
      <c r="H76" s="161"/>
      <c r="I76" s="161"/>
      <c r="J76" s="163" t="s">
        <v>51</v>
      </c>
      <c r="K76" s="161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69" t="str">
        <f>E7</f>
        <v>ROZVODY ÚT A TUV V BYTOVÉM DOMĚ UL. SLEZSKÁ 12, STARÝ BOHUMÍN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01 - ÚT+TUV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Bohumín</v>
      </c>
      <c r="G89" s="39"/>
      <c r="H89" s="39"/>
      <c r="I89" s="31" t="s">
        <v>22</v>
      </c>
      <c r="J89" s="78" t="str">
        <f>IF(J12="","",J12)</f>
        <v>18. 2. 2021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Bohumín</v>
      </c>
      <c r="G91" s="39"/>
      <c r="H91" s="39"/>
      <c r="I91" s="31" t="s">
        <v>30</v>
      </c>
      <c r="J91" s="35" t="str">
        <f>E21</f>
        <v>Ing. Tomáš Janošec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Tomáš Janošec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0" t="s">
        <v>90</v>
      </c>
      <c r="D94" s="171"/>
      <c r="E94" s="171"/>
      <c r="F94" s="171"/>
      <c r="G94" s="171"/>
      <c r="H94" s="171"/>
      <c r="I94" s="171"/>
      <c r="J94" s="172" t="s">
        <v>91</v>
      </c>
      <c r="K94" s="171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3" t="s">
        <v>92</v>
      </c>
      <c r="D96" s="39"/>
      <c r="E96" s="39"/>
      <c r="F96" s="39"/>
      <c r="G96" s="39"/>
      <c r="H96" s="39"/>
      <c r="I96" s="39"/>
      <c r="J96" s="109">
        <f>J135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93</v>
      </c>
    </row>
    <row r="97" s="9" customFormat="1" ht="24.96" customHeight="1">
      <c r="A97" s="9"/>
      <c r="B97" s="174"/>
      <c r="C97" s="175"/>
      <c r="D97" s="176" t="s">
        <v>94</v>
      </c>
      <c r="E97" s="177"/>
      <c r="F97" s="177"/>
      <c r="G97" s="177"/>
      <c r="H97" s="177"/>
      <c r="I97" s="177"/>
      <c r="J97" s="178">
        <f>J136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0"/>
      <c r="C98" s="181"/>
      <c r="D98" s="182" t="s">
        <v>95</v>
      </c>
      <c r="E98" s="183"/>
      <c r="F98" s="183"/>
      <c r="G98" s="183"/>
      <c r="H98" s="183"/>
      <c r="I98" s="183"/>
      <c r="J98" s="184">
        <f>J137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0"/>
      <c r="C99" s="181"/>
      <c r="D99" s="182" t="s">
        <v>96</v>
      </c>
      <c r="E99" s="183"/>
      <c r="F99" s="183"/>
      <c r="G99" s="183"/>
      <c r="H99" s="183"/>
      <c r="I99" s="183"/>
      <c r="J99" s="184">
        <f>J151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0"/>
      <c r="C100" s="181"/>
      <c r="D100" s="182" t="s">
        <v>97</v>
      </c>
      <c r="E100" s="183"/>
      <c r="F100" s="183"/>
      <c r="G100" s="183"/>
      <c r="H100" s="183"/>
      <c r="I100" s="183"/>
      <c r="J100" s="184">
        <f>J155</f>
        <v>0</v>
      </c>
      <c r="K100" s="181"/>
      <c r="L100" s="18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0"/>
      <c r="C101" s="181"/>
      <c r="D101" s="182" t="s">
        <v>98</v>
      </c>
      <c r="E101" s="183"/>
      <c r="F101" s="183"/>
      <c r="G101" s="183"/>
      <c r="H101" s="183"/>
      <c r="I101" s="183"/>
      <c r="J101" s="184">
        <f>J187</f>
        <v>0</v>
      </c>
      <c r="K101" s="181"/>
      <c r="L101" s="18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4"/>
      <c r="C102" s="175"/>
      <c r="D102" s="176" t="s">
        <v>99</v>
      </c>
      <c r="E102" s="177"/>
      <c r="F102" s="177"/>
      <c r="G102" s="177"/>
      <c r="H102" s="177"/>
      <c r="I102" s="177"/>
      <c r="J102" s="178">
        <f>J200</f>
        <v>0</v>
      </c>
      <c r="K102" s="175"/>
      <c r="L102" s="17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0"/>
      <c r="C103" s="181"/>
      <c r="D103" s="182" t="s">
        <v>100</v>
      </c>
      <c r="E103" s="183"/>
      <c r="F103" s="183"/>
      <c r="G103" s="183"/>
      <c r="H103" s="183"/>
      <c r="I103" s="183"/>
      <c r="J103" s="184">
        <f>J201</f>
        <v>0</v>
      </c>
      <c r="K103" s="181"/>
      <c r="L103" s="18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0"/>
      <c r="C104" s="181"/>
      <c r="D104" s="182" t="s">
        <v>101</v>
      </c>
      <c r="E104" s="183"/>
      <c r="F104" s="183"/>
      <c r="G104" s="183"/>
      <c r="H104" s="183"/>
      <c r="I104" s="183"/>
      <c r="J104" s="184">
        <f>J255</f>
        <v>0</v>
      </c>
      <c r="K104" s="181"/>
      <c r="L104" s="18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0"/>
      <c r="C105" s="181"/>
      <c r="D105" s="182" t="s">
        <v>102</v>
      </c>
      <c r="E105" s="183"/>
      <c r="F105" s="183"/>
      <c r="G105" s="183"/>
      <c r="H105" s="183"/>
      <c r="I105" s="183"/>
      <c r="J105" s="184">
        <f>J273</f>
        <v>0</v>
      </c>
      <c r="K105" s="181"/>
      <c r="L105" s="18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0"/>
      <c r="C106" s="181"/>
      <c r="D106" s="182" t="s">
        <v>103</v>
      </c>
      <c r="E106" s="183"/>
      <c r="F106" s="183"/>
      <c r="G106" s="183"/>
      <c r="H106" s="183"/>
      <c r="I106" s="183"/>
      <c r="J106" s="184">
        <f>J282</f>
        <v>0</v>
      </c>
      <c r="K106" s="181"/>
      <c r="L106" s="18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0"/>
      <c r="C107" s="181"/>
      <c r="D107" s="182" t="s">
        <v>104</v>
      </c>
      <c r="E107" s="183"/>
      <c r="F107" s="183"/>
      <c r="G107" s="183"/>
      <c r="H107" s="183"/>
      <c r="I107" s="183"/>
      <c r="J107" s="184">
        <f>J298</f>
        <v>0</v>
      </c>
      <c r="K107" s="181"/>
      <c r="L107" s="18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0"/>
      <c r="C108" s="181"/>
      <c r="D108" s="182" t="s">
        <v>105</v>
      </c>
      <c r="E108" s="183"/>
      <c r="F108" s="183"/>
      <c r="G108" s="183"/>
      <c r="H108" s="183"/>
      <c r="I108" s="183"/>
      <c r="J108" s="184">
        <f>J328</f>
        <v>0</v>
      </c>
      <c r="K108" s="181"/>
      <c r="L108" s="18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0"/>
      <c r="C109" s="181"/>
      <c r="D109" s="182" t="s">
        <v>106</v>
      </c>
      <c r="E109" s="183"/>
      <c r="F109" s="183"/>
      <c r="G109" s="183"/>
      <c r="H109" s="183"/>
      <c r="I109" s="183"/>
      <c r="J109" s="184">
        <f>J340</f>
        <v>0</v>
      </c>
      <c r="K109" s="181"/>
      <c r="L109" s="18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0"/>
      <c r="C110" s="181"/>
      <c r="D110" s="182" t="s">
        <v>107</v>
      </c>
      <c r="E110" s="183"/>
      <c r="F110" s="183"/>
      <c r="G110" s="183"/>
      <c r="H110" s="183"/>
      <c r="I110" s="183"/>
      <c r="J110" s="184">
        <f>J399</f>
        <v>0</v>
      </c>
      <c r="K110" s="181"/>
      <c r="L110" s="18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0"/>
      <c r="C111" s="181"/>
      <c r="D111" s="182" t="s">
        <v>108</v>
      </c>
      <c r="E111" s="183"/>
      <c r="F111" s="183"/>
      <c r="G111" s="183"/>
      <c r="H111" s="183"/>
      <c r="I111" s="183"/>
      <c r="J111" s="184">
        <f>J509</f>
        <v>0</v>
      </c>
      <c r="K111" s="181"/>
      <c r="L111" s="18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0"/>
      <c r="C112" s="181"/>
      <c r="D112" s="182" t="s">
        <v>109</v>
      </c>
      <c r="E112" s="183"/>
      <c r="F112" s="183"/>
      <c r="G112" s="183"/>
      <c r="H112" s="183"/>
      <c r="I112" s="183"/>
      <c r="J112" s="184">
        <f>J652</f>
        <v>0</v>
      </c>
      <c r="K112" s="181"/>
      <c r="L112" s="18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0"/>
      <c r="C113" s="181"/>
      <c r="D113" s="182" t="s">
        <v>110</v>
      </c>
      <c r="E113" s="183"/>
      <c r="F113" s="183"/>
      <c r="G113" s="183"/>
      <c r="H113" s="183"/>
      <c r="I113" s="183"/>
      <c r="J113" s="184">
        <f>J659</f>
        <v>0</v>
      </c>
      <c r="K113" s="181"/>
      <c r="L113" s="18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0"/>
      <c r="C114" s="181"/>
      <c r="D114" s="182" t="s">
        <v>111</v>
      </c>
      <c r="E114" s="183"/>
      <c r="F114" s="183"/>
      <c r="G114" s="183"/>
      <c r="H114" s="183"/>
      <c r="I114" s="183"/>
      <c r="J114" s="184">
        <f>J663</f>
        <v>0</v>
      </c>
      <c r="K114" s="181"/>
      <c r="L114" s="18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74"/>
      <c r="C115" s="175"/>
      <c r="D115" s="176" t="s">
        <v>112</v>
      </c>
      <c r="E115" s="177"/>
      <c r="F115" s="177"/>
      <c r="G115" s="177"/>
      <c r="H115" s="177"/>
      <c r="I115" s="177"/>
      <c r="J115" s="178">
        <f>J674</f>
        <v>0</v>
      </c>
      <c r="K115" s="175"/>
      <c r="L115" s="17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2" customFormat="1" ht="21.84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65"/>
      <c r="C117" s="66"/>
      <c r="D117" s="66"/>
      <c r="E117" s="66"/>
      <c r="F117" s="66"/>
      <c r="G117" s="66"/>
      <c r="H117" s="66"/>
      <c r="I117" s="66"/>
      <c r="J117" s="66"/>
      <c r="K117" s="66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21" s="2" customFormat="1" ht="6.96" customHeight="1">
      <c r="A121" s="37"/>
      <c r="B121" s="67"/>
      <c r="C121" s="68"/>
      <c r="D121" s="68"/>
      <c r="E121" s="68"/>
      <c r="F121" s="68"/>
      <c r="G121" s="68"/>
      <c r="H121" s="68"/>
      <c r="I121" s="68"/>
      <c r="J121" s="68"/>
      <c r="K121" s="68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24.96" customHeight="1">
      <c r="A122" s="37"/>
      <c r="B122" s="38"/>
      <c r="C122" s="22" t="s">
        <v>113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16</v>
      </c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26.25" customHeight="1">
      <c r="A125" s="37"/>
      <c r="B125" s="38"/>
      <c r="C125" s="39"/>
      <c r="D125" s="39"/>
      <c r="E125" s="169" t="str">
        <f>E7</f>
        <v>ROZVODY ÚT A TUV V BYTOVÉM DOMĚ UL. SLEZSKÁ 12, STARÝ BOHUMÍN</v>
      </c>
      <c r="F125" s="31"/>
      <c r="G125" s="31"/>
      <c r="H125" s="31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87</v>
      </c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6.5" customHeight="1">
      <c r="A127" s="37"/>
      <c r="B127" s="38"/>
      <c r="C127" s="39"/>
      <c r="D127" s="39"/>
      <c r="E127" s="75" t="str">
        <f>E9</f>
        <v>01 - ÚT+TUV</v>
      </c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6.96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2" customHeight="1">
      <c r="A129" s="37"/>
      <c r="B129" s="38"/>
      <c r="C129" s="31" t="s">
        <v>20</v>
      </c>
      <c r="D129" s="39"/>
      <c r="E129" s="39"/>
      <c r="F129" s="26" t="str">
        <f>F12</f>
        <v>Bohumín</v>
      </c>
      <c r="G129" s="39"/>
      <c r="H129" s="39"/>
      <c r="I129" s="31" t="s">
        <v>22</v>
      </c>
      <c r="J129" s="78" t="str">
        <f>IF(J12="","",J12)</f>
        <v>18. 2. 2021</v>
      </c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5.15" customHeight="1">
      <c r="A131" s="37"/>
      <c r="B131" s="38"/>
      <c r="C131" s="31" t="s">
        <v>24</v>
      </c>
      <c r="D131" s="39"/>
      <c r="E131" s="39"/>
      <c r="F131" s="26" t="str">
        <f>E15</f>
        <v>Město Bohumín</v>
      </c>
      <c r="G131" s="39"/>
      <c r="H131" s="39"/>
      <c r="I131" s="31" t="s">
        <v>30</v>
      </c>
      <c r="J131" s="35" t="str">
        <f>E21</f>
        <v>Ing. Tomáš Janošec</v>
      </c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5.15" customHeight="1">
      <c r="A132" s="37"/>
      <c r="B132" s="38"/>
      <c r="C132" s="31" t="s">
        <v>28</v>
      </c>
      <c r="D132" s="39"/>
      <c r="E132" s="39"/>
      <c r="F132" s="26" t="str">
        <f>IF(E18="","",E18)</f>
        <v>Vyplň údaj</v>
      </c>
      <c r="G132" s="39"/>
      <c r="H132" s="39"/>
      <c r="I132" s="31" t="s">
        <v>33</v>
      </c>
      <c r="J132" s="35" t="str">
        <f>E24</f>
        <v>Ing. Tomáš Janošec</v>
      </c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0.32" customHeight="1">
      <c r="A133" s="37"/>
      <c r="B133" s="38"/>
      <c r="C133" s="39"/>
      <c r="D133" s="39"/>
      <c r="E133" s="39"/>
      <c r="F133" s="39"/>
      <c r="G133" s="39"/>
      <c r="H133" s="39"/>
      <c r="I133" s="39"/>
      <c r="J133" s="39"/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11" customFormat="1" ht="29.28" customHeight="1">
      <c r="A134" s="186"/>
      <c r="B134" s="187"/>
      <c r="C134" s="188" t="s">
        <v>114</v>
      </c>
      <c r="D134" s="189" t="s">
        <v>60</v>
      </c>
      <c r="E134" s="189" t="s">
        <v>56</v>
      </c>
      <c r="F134" s="189" t="s">
        <v>57</v>
      </c>
      <c r="G134" s="189" t="s">
        <v>115</v>
      </c>
      <c r="H134" s="189" t="s">
        <v>116</v>
      </c>
      <c r="I134" s="189" t="s">
        <v>117</v>
      </c>
      <c r="J134" s="189" t="s">
        <v>91</v>
      </c>
      <c r="K134" s="190" t="s">
        <v>118</v>
      </c>
      <c r="L134" s="191"/>
      <c r="M134" s="99" t="s">
        <v>1</v>
      </c>
      <c r="N134" s="100" t="s">
        <v>39</v>
      </c>
      <c r="O134" s="100" t="s">
        <v>119</v>
      </c>
      <c r="P134" s="100" t="s">
        <v>120</v>
      </c>
      <c r="Q134" s="100" t="s">
        <v>121</v>
      </c>
      <c r="R134" s="100" t="s">
        <v>122</v>
      </c>
      <c r="S134" s="100" t="s">
        <v>123</v>
      </c>
      <c r="T134" s="101" t="s">
        <v>124</v>
      </c>
      <c r="U134" s="186"/>
      <c r="V134" s="186"/>
      <c r="W134" s="186"/>
      <c r="X134" s="186"/>
      <c r="Y134" s="186"/>
      <c r="Z134" s="186"/>
      <c r="AA134" s="186"/>
      <c r="AB134" s="186"/>
      <c r="AC134" s="186"/>
      <c r="AD134" s="186"/>
      <c r="AE134" s="186"/>
    </row>
    <row r="135" s="2" customFormat="1" ht="22.8" customHeight="1">
      <c r="A135" s="37"/>
      <c r="B135" s="38"/>
      <c r="C135" s="106" t="s">
        <v>125</v>
      </c>
      <c r="D135" s="39"/>
      <c r="E135" s="39"/>
      <c r="F135" s="39"/>
      <c r="G135" s="39"/>
      <c r="H135" s="39"/>
      <c r="I135" s="39"/>
      <c r="J135" s="192">
        <f>BK135</f>
        <v>0</v>
      </c>
      <c r="K135" s="39"/>
      <c r="L135" s="43"/>
      <c r="M135" s="102"/>
      <c r="N135" s="193"/>
      <c r="O135" s="103"/>
      <c r="P135" s="194">
        <f>P136+P200+P674</f>
        <v>0</v>
      </c>
      <c r="Q135" s="103"/>
      <c r="R135" s="194">
        <f>R136+R200+R674</f>
        <v>6.2316915495999998</v>
      </c>
      <c r="S135" s="103"/>
      <c r="T135" s="195">
        <f>T136+T200+T674</f>
        <v>28.835139999999996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74</v>
      </c>
      <c r="AU135" s="16" t="s">
        <v>93</v>
      </c>
      <c r="BK135" s="196">
        <f>BK136+BK200+BK674</f>
        <v>0</v>
      </c>
    </row>
    <row r="136" s="12" customFormat="1" ht="25.92" customHeight="1">
      <c r="A136" s="12"/>
      <c r="B136" s="197"/>
      <c r="C136" s="198"/>
      <c r="D136" s="199" t="s">
        <v>74</v>
      </c>
      <c r="E136" s="200" t="s">
        <v>126</v>
      </c>
      <c r="F136" s="200" t="s">
        <v>127</v>
      </c>
      <c r="G136" s="198"/>
      <c r="H136" s="198"/>
      <c r="I136" s="201"/>
      <c r="J136" s="202">
        <f>BK136</f>
        <v>0</v>
      </c>
      <c r="K136" s="198"/>
      <c r="L136" s="203"/>
      <c r="M136" s="204"/>
      <c r="N136" s="205"/>
      <c r="O136" s="205"/>
      <c r="P136" s="206">
        <f>P137+P151+P155+P187</f>
        <v>0</v>
      </c>
      <c r="Q136" s="205"/>
      <c r="R136" s="206">
        <f>R137+R151+R155+R187</f>
        <v>4.52712</v>
      </c>
      <c r="S136" s="205"/>
      <c r="T136" s="207">
        <f>T137+T151+T155+T187</f>
        <v>11.842000000000001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8" t="s">
        <v>83</v>
      </c>
      <c r="AT136" s="209" t="s">
        <v>74</v>
      </c>
      <c r="AU136" s="209" t="s">
        <v>75</v>
      </c>
      <c r="AY136" s="208" t="s">
        <v>128</v>
      </c>
      <c r="BK136" s="210">
        <f>BK137+BK151+BK155+BK187</f>
        <v>0</v>
      </c>
    </row>
    <row r="137" s="12" customFormat="1" ht="22.8" customHeight="1">
      <c r="A137" s="12"/>
      <c r="B137" s="197"/>
      <c r="C137" s="198"/>
      <c r="D137" s="199" t="s">
        <v>74</v>
      </c>
      <c r="E137" s="211" t="s">
        <v>129</v>
      </c>
      <c r="F137" s="211" t="s">
        <v>130</v>
      </c>
      <c r="G137" s="198"/>
      <c r="H137" s="198"/>
      <c r="I137" s="201"/>
      <c r="J137" s="212">
        <f>BK137</f>
        <v>0</v>
      </c>
      <c r="K137" s="198"/>
      <c r="L137" s="203"/>
      <c r="M137" s="204"/>
      <c r="N137" s="205"/>
      <c r="O137" s="205"/>
      <c r="P137" s="206">
        <f>SUM(P138:P150)</f>
        <v>0</v>
      </c>
      <c r="Q137" s="205"/>
      <c r="R137" s="206">
        <f>SUM(R138:R150)</f>
        <v>4.0058199999999999</v>
      </c>
      <c r="S137" s="205"/>
      <c r="T137" s="207">
        <f>SUM(T138:T150)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8" t="s">
        <v>83</v>
      </c>
      <c r="AT137" s="209" t="s">
        <v>74</v>
      </c>
      <c r="AU137" s="209" t="s">
        <v>83</v>
      </c>
      <c r="AY137" s="208" t="s">
        <v>128</v>
      </c>
      <c r="BK137" s="210">
        <f>SUM(BK138:BK150)</f>
        <v>0</v>
      </c>
    </row>
    <row r="138" s="2" customFormat="1">
      <c r="A138" s="37"/>
      <c r="B138" s="38"/>
      <c r="C138" s="213" t="s">
        <v>83</v>
      </c>
      <c r="D138" s="213" t="s">
        <v>131</v>
      </c>
      <c r="E138" s="214" t="s">
        <v>132</v>
      </c>
      <c r="F138" s="215" t="s">
        <v>133</v>
      </c>
      <c r="G138" s="216" t="s">
        <v>134</v>
      </c>
      <c r="H138" s="217">
        <v>57</v>
      </c>
      <c r="I138" s="218"/>
      <c r="J138" s="219">
        <f>ROUND(I138*H138,2)</f>
        <v>0</v>
      </c>
      <c r="K138" s="215" t="s">
        <v>135</v>
      </c>
      <c r="L138" s="43"/>
      <c r="M138" s="220" t="s">
        <v>1</v>
      </c>
      <c r="N138" s="221" t="s">
        <v>40</v>
      </c>
      <c r="O138" s="90"/>
      <c r="P138" s="222">
        <f>O138*H138</f>
        <v>0</v>
      </c>
      <c r="Q138" s="222">
        <v>0.012619999999999999</v>
      </c>
      <c r="R138" s="222">
        <f>Q138*H138</f>
        <v>0.71933999999999998</v>
      </c>
      <c r="S138" s="222">
        <v>0</v>
      </c>
      <c r="T138" s="22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4" t="s">
        <v>136</v>
      </c>
      <c r="AT138" s="224" t="s">
        <v>131</v>
      </c>
      <c r="AU138" s="224" t="s">
        <v>85</v>
      </c>
      <c r="AY138" s="16" t="s">
        <v>128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6" t="s">
        <v>83</v>
      </c>
      <c r="BK138" s="225">
        <f>ROUND(I138*H138,2)</f>
        <v>0</v>
      </c>
      <c r="BL138" s="16" t="s">
        <v>136</v>
      </c>
      <c r="BM138" s="224" t="s">
        <v>137</v>
      </c>
    </row>
    <row r="139" s="2" customFormat="1">
      <c r="A139" s="37"/>
      <c r="B139" s="38"/>
      <c r="C139" s="39"/>
      <c r="D139" s="226" t="s">
        <v>138</v>
      </c>
      <c r="E139" s="39"/>
      <c r="F139" s="227" t="s">
        <v>139</v>
      </c>
      <c r="G139" s="39"/>
      <c r="H139" s="39"/>
      <c r="I139" s="228"/>
      <c r="J139" s="39"/>
      <c r="K139" s="39"/>
      <c r="L139" s="43"/>
      <c r="M139" s="229"/>
      <c r="N139" s="230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138</v>
      </c>
      <c r="AU139" s="16" t="s">
        <v>85</v>
      </c>
    </row>
    <row r="140" s="13" customFormat="1">
      <c r="A140" s="13"/>
      <c r="B140" s="231"/>
      <c r="C140" s="232"/>
      <c r="D140" s="226" t="s">
        <v>140</v>
      </c>
      <c r="E140" s="233" t="s">
        <v>1</v>
      </c>
      <c r="F140" s="234" t="s">
        <v>141</v>
      </c>
      <c r="G140" s="232"/>
      <c r="H140" s="235">
        <v>57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140</v>
      </c>
      <c r="AU140" s="241" t="s">
        <v>85</v>
      </c>
      <c r="AV140" s="13" t="s">
        <v>85</v>
      </c>
      <c r="AW140" s="13" t="s">
        <v>32</v>
      </c>
      <c r="AX140" s="13" t="s">
        <v>83</v>
      </c>
      <c r="AY140" s="241" t="s">
        <v>128</v>
      </c>
    </row>
    <row r="141" s="2" customFormat="1">
      <c r="A141" s="37"/>
      <c r="B141" s="38"/>
      <c r="C141" s="213" t="s">
        <v>85</v>
      </c>
      <c r="D141" s="213" t="s">
        <v>131</v>
      </c>
      <c r="E141" s="214" t="s">
        <v>142</v>
      </c>
      <c r="F141" s="215" t="s">
        <v>143</v>
      </c>
      <c r="G141" s="216" t="s">
        <v>134</v>
      </c>
      <c r="H141" s="217">
        <v>4</v>
      </c>
      <c r="I141" s="218"/>
      <c r="J141" s="219">
        <f>ROUND(I141*H141,2)</f>
        <v>0</v>
      </c>
      <c r="K141" s="215" t="s">
        <v>135</v>
      </c>
      <c r="L141" s="43"/>
      <c r="M141" s="220" t="s">
        <v>1</v>
      </c>
      <c r="N141" s="221" t="s">
        <v>40</v>
      </c>
      <c r="O141" s="90"/>
      <c r="P141" s="222">
        <f>O141*H141</f>
        <v>0</v>
      </c>
      <c r="Q141" s="222">
        <v>0.073669999999999999</v>
      </c>
      <c r="R141" s="222">
        <f>Q141*H141</f>
        <v>0.29468</v>
      </c>
      <c r="S141" s="222">
        <v>0</v>
      </c>
      <c r="T141" s="22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4" t="s">
        <v>136</v>
      </c>
      <c r="AT141" s="224" t="s">
        <v>131</v>
      </c>
      <c r="AU141" s="224" t="s">
        <v>85</v>
      </c>
      <c r="AY141" s="16" t="s">
        <v>128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6" t="s">
        <v>83</v>
      </c>
      <c r="BK141" s="225">
        <f>ROUND(I141*H141,2)</f>
        <v>0</v>
      </c>
      <c r="BL141" s="16" t="s">
        <v>136</v>
      </c>
      <c r="BM141" s="224" t="s">
        <v>144</v>
      </c>
    </row>
    <row r="142" s="2" customFormat="1">
      <c r="A142" s="37"/>
      <c r="B142" s="38"/>
      <c r="C142" s="39"/>
      <c r="D142" s="226" t="s">
        <v>138</v>
      </c>
      <c r="E142" s="39"/>
      <c r="F142" s="227" t="s">
        <v>139</v>
      </c>
      <c r="G142" s="39"/>
      <c r="H142" s="39"/>
      <c r="I142" s="228"/>
      <c r="J142" s="39"/>
      <c r="K142" s="39"/>
      <c r="L142" s="43"/>
      <c r="M142" s="229"/>
      <c r="N142" s="230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138</v>
      </c>
      <c r="AU142" s="16" t="s">
        <v>85</v>
      </c>
    </row>
    <row r="143" s="13" customFormat="1">
      <c r="A143" s="13"/>
      <c r="B143" s="231"/>
      <c r="C143" s="232"/>
      <c r="D143" s="226" t="s">
        <v>140</v>
      </c>
      <c r="E143" s="233" t="s">
        <v>1</v>
      </c>
      <c r="F143" s="234" t="s">
        <v>145</v>
      </c>
      <c r="G143" s="232"/>
      <c r="H143" s="235">
        <v>4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140</v>
      </c>
      <c r="AU143" s="241" t="s">
        <v>85</v>
      </c>
      <c r="AV143" s="13" t="s">
        <v>85</v>
      </c>
      <c r="AW143" s="13" t="s">
        <v>32</v>
      </c>
      <c r="AX143" s="13" t="s">
        <v>83</v>
      </c>
      <c r="AY143" s="241" t="s">
        <v>128</v>
      </c>
    </row>
    <row r="144" s="2" customFormat="1">
      <c r="A144" s="37"/>
      <c r="B144" s="38"/>
      <c r="C144" s="213" t="s">
        <v>129</v>
      </c>
      <c r="D144" s="213" t="s">
        <v>131</v>
      </c>
      <c r="E144" s="214" t="s">
        <v>146</v>
      </c>
      <c r="F144" s="215" t="s">
        <v>147</v>
      </c>
      <c r="G144" s="216" t="s">
        <v>134</v>
      </c>
      <c r="H144" s="217">
        <v>5</v>
      </c>
      <c r="I144" s="218"/>
      <c r="J144" s="219">
        <f>ROUND(I144*H144,2)</f>
        <v>0</v>
      </c>
      <c r="K144" s="215" t="s">
        <v>135</v>
      </c>
      <c r="L144" s="43"/>
      <c r="M144" s="220" t="s">
        <v>1</v>
      </c>
      <c r="N144" s="221" t="s">
        <v>40</v>
      </c>
      <c r="O144" s="90"/>
      <c r="P144" s="222">
        <f>O144*H144</f>
        <v>0</v>
      </c>
      <c r="Q144" s="222">
        <v>0.096860000000000002</v>
      </c>
      <c r="R144" s="222">
        <f>Q144*H144</f>
        <v>0.48430000000000001</v>
      </c>
      <c r="S144" s="222">
        <v>0</v>
      </c>
      <c r="T144" s="22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4" t="s">
        <v>136</v>
      </c>
      <c r="AT144" s="224" t="s">
        <v>131</v>
      </c>
      <c r="AU144" s="224" t="s">
        <v>85</v>
      </c>
      <c r="AY144" s="16" t="s">
        <v>128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6" t="s">
        <v>83</v>
      </c>
      <c r="BK144" s="225">
        <f>ROUND(I144*H144,2)</f>
        <v>0</v>
      </c>
      <c r="BL144" s="16" t="s">
        <v>136</v>
      </c>
      <c r="BM144" s="224" t="s">
        <v>148</v>
      </c>
    </row>
    <row r="145" s="2" customFormat="1">
      <c r="A145" s="37"/>
      <c r="B145" s="38"/>
      <c r="C145" s="39"/>
      <c r="D145" s="226" t="s">
        <v>138</v>
      </c>
      <c r="E145" s="39"/>
      <c r="F145" s="227" t="s">
        <v>149</v>
      </c>
      <c r="G145" s="39"/>
      <c r="H145" s="39"/>
      <c r="I145" s="228"/>
      <c r="J145" s="39"/>
      <c r="K145" s="39"/>
      <c r="L145" s="43"/>
      <c r="M145" s="229"/>
      <c r="N145" s="230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138</v>
      </c>
      <c r="AU145" s="16" t="s">
        <v>85</v>
      </c>
    </row>
    <row r="146" s="13" customFormat="1">
      <c r="A146" s="13"/>
      <c r="B146" s="231"/>
      <c r="C146" s="232"/>
      <c r="D146" s="226" t="s">
        <v>140</v>
      </c>
      <c r="E146" s="233" t="s">
        <v>1</v>
      </c>
      <c r="F146" s="234" t="s">
        <v>150</v>
      </c>
      <c r="G146" s="232"/>
      <c r="H146" s="235">
        <v>5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140</v>
      </c>
      <c r="AU146" s="241" t="s">
        <v>85</v>
      </c>
      <c r="AV146" s="13" t="s">
        <v>85</v>
      </c>
      <c r="AW146" s="13" t="s">
        <v>32</v>
      </c>
      <c r="AX146" s="13" t="s">
        <v>83</v>
      </c>
      <c r="AY146" s="241" t="s">
        <v>128</v>
      </c>
    </row>
    <row r="147" s="2" customFormat="1">
      <c r="A147" s="37"/>
      <c r="B147" s="38"/>
      <c r="C147" s="213" t="s">
        <v>136</v>
      </c>
      <c r="D147" s="213" t="s">
        <v>131</v>
      </c>
      <c r="E147" s="214" t="s">
        <v>151</v>
      </c>
      <c r="F147" s="215" t="s">
        <v>152</v>
      </c>
      <c r="G147" s="216" t="s">
        <v>153</v>
      </c>
      <c r="H147" s="217">
        <v>50</v>
      </c>
      <c r="I147" s="218"/>
      <c r="J147" s="219">
        <f>ROUND(I147*H147,2)</f>
        <v>0</v>
      </c>
      <c r="K147" s="215" t="s">
        <v>135</v>
      </c>
      <c r="L147" s="43"/>
      <c r="M147" s="220" t="s">
        <v>1</v>
      </c>
      <c r="N147" s="221" t="s">
        <v>40</v>
      </c>
      <c r="O147" s="90"/>
      <c r="P147" s="222">
        <f>O147*H147</f>
        <v>0</v>
      </c>
      <c r="Q147" s="222">
        <v>0.05015</v>
      </c>
      <c r="R147" s="222">
        <f>Q147*H147</f>
        <v>2.5074999999999998</v>
      </c>
      <c r="S147" s="222">
        <v>0</v>
      </c>
      <c r="T147" s="22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4" t="s">
        <v>136</v>
      </c>
      <c r="AT147" s="224" t="s">
        <v>131</v>
      </c>
      <c r="AU147" s="224" t="s">
        <v>85</v>
      </c>
      <c r="AY147" s="16" t="s">
        <v>128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6" t="s">
        <v>83</v>
      </c>
      <c r="BK147" s="225">
        <f>ROUND(I147*H147,2)</f>
        <v>0</v>
      </c>
      <c r="BL147" s="16" t="s">
        <v>136</v>
      </c>
      <c r="BM147" s="224" t="s">
        <v>154</v>
      </c>
    </row>
    <row r="148" s="2" customFormat="1">
      <c r="A148" s="37"/>
      <c r="B148" s="38"/>
      <c r="C148" s="39"/>
      <c r="D148" s="226" t="s">
        <v>138</v>
      </c>
      <c r="E148" s="39"/>
      <c r="F148" s="227" t="s">
        <v>155</v>
      </c>
      <c r="G148" s="39"/>
      <c r="H148" s="39"/>
      <c r="I148" s="228"/>
      <c r="J148" s="39"/>
      <c r="K148" s="39"/>
      <c r="L148" s="43"/>
      <c r="M148" s="229"/>
      <c r="N148" s="230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138</v>
      </c>
      <c r="AU148" s="16" t="s">
        <v>85</v>
      </c>
    </row>
    <row r="149" s="14" customFormat="1">
      <c r="A149" s="14"/>
      <c r="B149" s="242"/>
      <c r="C149" s="243"/>
      <c r="D149" s="226" t="s">
        <v>140</v>
      </c>
      <c r="E149" s="244" t="s">
        <v>1</v>
      </c>
      <c r="F149" s="245" t="s">
        <v>156</v>
      </c>
      <c r="G149" s="243"/>
      <c r="H149" s="244" t="s">
        <v>1</v>
      </c>
      <c r="I149" s="246"/>
      <c r="J149" s="243"/>
      <c r="K149" s="243"/>
      <c r="L149" s="247"/>
      <c r="M149" s="248"/>
      <c r="N149" s="249"/>
      <c r="O149" s="249"/>
      <c r="P149" s="249"/>
      <c r="Q149" s="249"/>
      <c r="R149" s="249"/>
      <c r="S149" s="249"/>
      <c r="T149" s="25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1" t="s">
        <v>140</v>
      </c>
      <c r="AU149" s="251" t="s">
        <v>85</v>
      </c>
      <c r="AV149" s="14" t="s">
        <v>83</v>
      </c>
      <c r="AW149" s="14" t="s">
        <v>32</v>
      </c>
      <c r="AX149" s="14" t="s">
        <v>75</v>
      </c>
      <c r="AY149" s="251" t="s">
        <v>128</v>
      </c>
    </row>
    <row r="150" s="13" customFormat="1">
      <c r="A150" s="13"/>
      <c r="B150" s="231"/>
      <c r="C150" s="232"/>
      <c r="D150" s="226" t="s">
        <v>140</v>
      </c>
      <c r="E150" s="233" t="s">
        <v>1</v>
      </c>
      <c r="F150" s="234" t="s">
        <v>157</v>
      </c>
      <c r="G150" s="232"/>
      <c r="H150" s="235">
        <v>50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140</v>
      </c>
      <c r="AU150" s="241" t="s">
        <v>85</v>
      </c>
      <c r="AV150" s="13" t="s">
        <v>85</v>
      </c>
      <c r="AW150" s="13" t="s">
        <v>32</v>
      </c>
      <c r="AX150" s="13" t="s">
        <v>83</v>
      </c>
      <c r="AY150" s="241" t="s">
        <v>128</v>
      </c>
    </row>
    <row r="151" s="12" customFormat="1" ht="22.8" customHeight="1">
      <c r="A151" s="12"/>
      <c r="B151" s="197"/>
      <c r="C151" s="198"/>
      <c r="D151" s="199" t="s">
        <v>74</v>
      </c>
      <c r="E151" s="211" t="s">
        <v>136</v>
      </c>
      <c r="F151" s="211" t="s">
        <v>158</v>
      </c>
      <c r="G151" s="198"/>
      <c r="H151" s="198"/>
      <c r="I151" s="201"/>
      <c r="J151" s="212">
        <f>BK151</f>
        <v>0</v>
      </c>
      <c r="K151" s="198"/>
      <c r="L151" s="203"/>
      <c r="M151" s="204"/>
      <c r="N151" s="205"/>
      <c r="O151" s="205"/>
      <c r="P151" s="206">
        <f>SUM(P152:P154)</f>
        <v>0</v>
      </c>
      <c r="Q151" s="205"/>
      <c r="R151" s="206">
        <f>SUM(R152:R154)</f>
        <v>0.49249999999999999</v>
      </c>
      <c r="S151" s="205"/>
      <c r="T151" s="207">
        <f>SUM(T152:T154)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8" t="s">
        <v>83</v>
      </c>
      <c r="AT151" s="209" t="s">
        <v>74</v>
      </c>
      <c r="AU151" s="209" t="s">
        <v>83</v>
      </c>
      <c r="AY151" s="208" t="s">
        <v>128</v>
      </c>
      <c r="BK151" s="210">
        <f>SUM(BK152:BK154)</f>
        <v>0</v>
      </c>
    </row>
    <row r="152" s="2" customFormat="1">
      <c r="A152" s="37"/>
      <c r="B152" s="38"/>
      <c r="C152" s="213" t="s">
        <v>159</v>
      </c>
      <c r="D152" s="213" t="s">
        <v>131</v>
      </c>
      <c r="E152" s="214" t="s">
        <v>160</v>
      </c>
      <c r="F152" s="215" t="s">
        <v>161</v>
      </c>
      <c r="G152" s="216" t="s">
        <v>134</v>
      </c>
      <c r="H152" s="217">
        <v>25</v>
      </c>
      <c r="I152" s="218"/>
      <c r="J152" s="219">
        <f>ROUND(I152*H152,2)</f>
        <v>0</v>
      </c>
      <c r="K152" s="215" t="s">
        <v>135</v>
      </c>
      <c r="L152" s="43"/>
      <c r="M152" s="220" t="s">
        <v>1</v>
      </c>
      <c r="N152" s="221" t="s">
        <v>40</v>
      </c>
      <c r="O152" s="90"/>
      <c r="P152" s="222">
        <f>O152*H152</f>
        <v>0</v>
      </c>
      <c r="Q152" s="222">
        <v>0.019699999999999999</v>
      </c>
      <c r="R152" s="222">
        <f>Q152*H152</f>
        <v>0.49249999999999999</v>
      </c>
      <c r="S152" s="222">
        <v>0</v>
      </c>
      <c r="T152" s="22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4" t="s">
        <v>136</v>
      </c>
      <c r="AT152" s="224" t="s">
        <v>131</v>
      </c>
      <c r="AU152" s="224" t="s">
        <v>85</v>
      </c>
      <c r="AY152" s="16" t="s">
        <v>128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6" t="s">
        <v>83</v>
      </c>
      <c r="BK152" s="225">
        <f>ROUND(I152*H152,2)</f>
        <v>0</v>
      </c>
      <c r="BL152" s="16" t="s">
        <v>136</v>
      </c>
      <c r="BM152" s="224" t="s">
        <v>162</v>
      </c>
    </row>
    <row r="153" s="2" customFormat="1">
      <c r="A153" s="37"/>
      <c r="B153" s="38"/>
      <c r="C153" s="39"/>
      <c r="D153" s="226" t="s">
        <v>138</v>
      </c>
      <c r="E153" s="39"/>
      <c r="F153" s="227" t="s">
        <v>139</v>
      </c>
      <c r="G153" s="39"/>
      <c r="H153" s="39"/>
      <c r="I153" s="228"/>
      <c r="J153" s="39"/>
      <c r="K153" s="39"/>
      <c r="L153" s="43"/>
      <c r="M153" s="229"/>
      <c r="N153" s="230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138</v>
      </c>
      <c r="AU153" s="16" t="s">
        <v>85</v>
      </c>
    </row>
    <row r="154" s="13" customFormat="1">
      <c r="A154" s="13"/>
      <c r="B154" s="231"/>
      <c r="C154" s="232"/>
      <c r="D154" s="226" t="s">
        <v>140</v>
      </c>
      <c r="E154" s="233" t="s">
        <v>1</v>
      </c>
      <c r="F154" s="234" t="s">
        <v>163</v>
      </c>
      <c r="G154" s="232"/>
      <c r="H154" s="235">
        <v>25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140</v>
      </c>
      <c r="AU154" s="241" t="s">
        <v>85</v>
      </c>
      <c r="AV154" s="13" t="s">
        <v>85</v>
      </c>
      <c r="AW154" s="13" t="s">
        <v>32</v>
      </c>
      <c r="AX154" s="13" t="s">
        <v>83</v>
      </c>
      <c r="AY154" s="241" t="s">
        <v>128</v>
      </c>
    </row>
    <row r="155" s="12" customFormat="1" ht="22.8" customHeight="1">
      <c r="A155" s="12"/>
      <c r="B155" s="197"/>
      <c r="C155" s="198"/>
      <c r="D155" s="199" t="s">
        <v>74</v>
      </c>
      <c r="E155" s="211" t="s">
        <v>164</v>
      </c>
      <c r="F155" s="211" t="s">
        <v>165</v>
      </c>
      <c r="G155" s="198"/>
      <c r="H155" s="198"/>
      <c r="I155" s="201"/>
      <c r="J155" s="212">
        <f>BK155</f>
        <v>0</v>
      </c>
      <c r="K155" s="198"/>
      <c r="L155" s="203"/>
      <c r="M155" s="204"/>
      <c r="N155" s="205"/>
      <c r="O155" s="205"/>
      <c r="P155" s="206">
        <f>SUM(P156:P186)</f>
        <v>0</v>
      </c>
      <c r="Q155" s="205"/>
      <c r="R155" s="206">
        <f>SUM(R156:R186)</f>
        <v>0.028800000000000003</v>
      </c>
      <c r="S155" s="205"/>
      <c r="T155" s="207">
        <f>SUM(T156:T186)</f>
        <v>11.842000000000001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8" t="s">
        <v>83</v>
      </c>
      <c r="AT155" s="209" t="s">
        <v>74</v>
      </c>
      <c r="AU155" s="209" t="s">
        <v>83</v>
      </c>
      <c r="AY155" s="208" t="s">
        <v>128</v>
      </c>
      <c r="BK155" s="210">
        <f>SUM(BK156:BK186)</f>
        <v>0</v>
      </c>
    </row>
    <row r="156" s="2" customFormat="1">
      <c r="A156" s="37"/>
      <c r="B156" s="38"/>
      <c r="C156" s="213" t="s">
        <v>166</v>
      </c>
      <c r="D156" s="213" t="s">
        <v>131</v>
      </c>
      <c r="E156" s="214" t="s">
        <v>167</v>
      </c>
      <c r="F156" s="215" t="s">
        <v>168</v>
      </c>
      <c r="G156" s="216" t="s">
        <v>153</v>
      </c>
      <c r="H156" s="217">
        <v>720</v>
      </c>
      <c r="I156" s="218"/>
      <c r="J156" s="219">
        <f>ROUND(I156*H156,2)</f>
        <v>0</v>
      </c>
      <c r="K156" s="215" t="s">
        <v>135</v>
      </c>
      <c r="L156" s="43"/>
      <c r="M156" s="220" t="s">
        <v>1</v>
      </c>
      <c r="N156" s="221" t="s">
        <v>40</v>
      </c>
      <c r="O156" s="90"/>
      <c r="P156" s="222">
        <f>O156*H156</f>
        <v>0</v>
      </c>
      <c r="Q156" s="222">
        <v>4.0000000000000003E-05</v>
      </c>
      <c r="R156" s="222">
        <f>Q156*H156</f>
        <v>0.028800000000000003</v>
      </c>
      <c r="S156" s="222">
        <v>0</v>
      </c>
      <c r="T156" s="22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4" t="s">
        <v>136</v>
      </c>
      <c r="AT156" s="224" t="s">
        <v>131</v>
      </c>
      <c r="AU156" s="224" t="s">
        <v>85</v>
      </c>
      <c r="AY156" s="16" t="s">
        <v>128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6" t="s">
        <v>83</v>
      </c>
      <c r="BK156" s="225">
        <f>ROUND(I156*H156,2)</f>
        <v>0</v>
      </c>
      <c r="BL156" s="16" t="s">
        <v>136</v>
      </c>
      <c r="BM156" s="224" t="s">
        <v>169</v>
      </c>
    </row>
    <row r="157" s="2" customFormat="1">
      <c r="A157" s="37"/>
      <c r="B157" s="38"/>
      <c r="C157" s="39"/>
      <c r="D157" s="226" t="s">
        <v>138</v>
      </c>
      <c r="E157" s="39"/>
      <c r="F157" s="227" t="s">
        <v>170</v>
      </c>
      <c r="G157" s="39"/>
      <c r="H157" s="39"/>
      <c r="I157" s="228"/>
      <c r="J157" s="39"/>
      <c r="K157" s="39"/>
      <c r="L157" s="43"/>
      <c r="M157" s="229"/>
      <c r="N157" s="230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138</v>
      </c>
      <c r="AU157" s="16" t="s">
        <v>85</v>
      </c>
    </row>
    <row r="158" s="14" customFormat="1">
      <c r="A158" s="14"/>
      <c r="B158" s="242"/>
      <c r="C158" s="243"/>
      <c r="D158" s="226" t="s">
        <v>140</v>
      </c>
      <c r="E158" s="244" t="s">
        <v>1</v>
      </c>
      <c r="F158" s="245" t="s">
        <v>171</v>
      </c>
      <c r="G158" s="243"/>
      <c r="H158" s="244" t="s">
        <v>1</v>
      </c>
      <c r="I158" s="246"/>
      <c r="J158" s="243"/>
      <c r="K158" s="243"/>
      <c r="L158" s="247"/>
      <c r="M158" s="248"/>
      <c r="N158" s="249"/>
      <c r="O158" s="249"/>
      <c r="P158" s="249"/>
      <c r="Q158" s="249"/>
      <c r="R158" s="249"/>
      <c r="S158" s="249"/>
      <c r="T158" s="25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1" t="s">
        <v>140</v>
      </c>
      <c r="AU158" s="251" t="s">
        <v>85</v>
      </c>
      <c r="AV158" s="14" t="s">
        <v>83</v>
      </c>
      <c r="AW158" s="14" t="s">
        <v>32</v>
      </c>
      <c r="AX158" s="14" t="s">
        <v>75</v>
      </c>
      <c r="AY158" s="251" t="s">
        <v>128</v>
      </c>
    </row>
    <row r="159" s="13" customFormat="1">
      <c r="A159" s="13"/>
      <c r="B159" s="231"/>
      <c r="C159" s="232"/>
      <c r="D159" s="226" t="s">
        <v>140</v>
      </c>
      <c r="E159" s="233" t="s">
        <v>1</v>
      </c>
      <c r="F159" s="234" t="s">
        <v>172</v>
      </c>
      <c r="G159" s="232"/>
      <c r="H159" s="235">
        <v>720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140</v>
      </c>
      <c r="AU159" s="241" t="s">
        <v>85</v>
      </c>
      <c r="AV159" s="13" t="s">
        <v>85</v>
      </c>
      <c r="AW159" s="13" t="s">
        <v>32</v>
      </c>
      <c r="AX159" s="13" t="s">
        <v>83</v>
      </c>
      <c r="AY159" s="241" t="s">
        <v>128</v>
      </c>
    </row>
    <row r="160" s="2" customFormat="1">
      <c r="A160" s="37"/>
      <c r="B160" s="38"/>
      <c r="C160" s="213" t="s">
        <v>173</v>
      </c>
      <c r="D160" s="213" t="s">
        <v>131</v>
      </c>
      <c r="E160" s="214" t="s">
        <v>174</v>
      </c>
      <c r="F160" s="215" t="s">
        <v>175</v>
      </c>
      <c r="G160" s="216" t="s">
        <v>134</v>
      </c>
      <c r="H160" s="217">
        <v>55</v>
      </c>
      <c r="I160" s="218"/>
      <c r="J160" s="219">
        <f>ROUND(I160*H160,2)</f>
        <v>0</v>
      </c>
      <c r="K160" s="215" t="s">
        <v>135</v>
      </c>
      <c r="L160" s="43"/>
      <c r="M160" s="220" t="s">
        <v>1</v>
      </c>
      <c r="N160" s="221" t="s">
        <v>40</v>
      </c>
      <c r="O160" s="90"/>
      <c r="P160" s="222">
        <f>O160*H160</f>
        <v>0</v>
      </c>
      <c r="Q160" s="222">
        <v>0</v>
      </c>
      <c r="R160" s="222">
        <f>Q160*H160</f>
        <v>0</v>
      </c>
      <c r="S160" s="222">
        <v>0.0040000000000000001</v>
      </c>
      <c r="T160" s="223">
        <f>S160*H160</f>
        <v>0.22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4" t="s">
        <v>136</v>
      </c>
      <c r="AT160" s="224" t="s">
        <v>131</v>
      </c>
      <c r="AU160" s="224" t="s">
        <v>85</v>
      </c>
      <c r="AY160" s="16" t="s">
        <v>128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6" t="s">
        <v>83</v>
      </c>
      <c r="BK160" s="225">
        <f>ROUND(I160*H160,2)</f>
        <v>0</v>
      </c>
      <c r="BL160" s="16" t="s">
        <v>136</v>
      </c>
      <c r="BM160" s="224" t="s">
        <v>176</v>
      </c>
    </row>
    <row r="161" s="2" customFormat="1">
      <c r="A161" s="37"/>
      <c r="B161" s="38"/>
      <c r="C161" s="39"/>
      <c r="D161" s="226" t="s">
        <v>138</v>
      </c>
      <c r="E161" s="39"/>
      <c r="F161" s="227" t="s">
        <v>139</v>
      </c>
      <c r="G161" s="39"/>
      <c r="H161" s="39"/>
      <c r="I161" s="228"/>
      <c r="J161" s="39"/>
      <c r="K161" s="39"/>
      <c r="L161" s="43"/>
      <c r="M161" s="229"/>
      <c r="N161" s="230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138</v>
      </c>
      <c r="AU161" s="16" t="s">
        <v>85</v>
      </c>
    </row>
    <row r="162" s="13" customFormat="1">
      <c r="A162" s="13"/>
      <c r="B162" s="231"/>
      <c r="C162" s="232"/>
      <c r="D162" s="226" t="s">
        <v>140</v>
      </c>
      <c r="E162" s="233" t="s">
        <v>1</v>
      </c>
      <c r="F162" s="234" t="s">
        <v>177</v>
      </c>
      <c r="G162" s="232"/>
      <c r="H162" s="235">
        <v>55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140</v>
      </c>
      <c r="AU162" s="241" t="s">
        <v>85</v>
      </c>
      <c r="AV162" s="13" t="s">
        <v>85</v>
      </c>
      <c r="AW162" s="13" t="s">
        <v>32</v>
      </c>
      <c r="AX162" s="13" t="s">
        <v>83</v>
      </c>
      <c r="AY162" s="241" t="s">
        <v>128</v>
      </c>
    </row>
    <row r="163" s="2" customFormat="1">
      <c r="A163" s="37"/>
      <c r="B163" s="38"/>
      <c r="C163" s="213" t="s">
        <v>178</v>
      </c>
      <c r="D163" s="213" t="s">
        <v>131</v>
      </c>
      <c r="E163" s="214" t="s">
        <v>179</v>
      </c>
      <c r="F163" s="215" t="s">
        <v>180</v>
      </c>
      <c r="G163" s="216" t="s">
        <v>134</v>
      </c>
      <c r="H163" s="217">
        <v>4</v>
      </c>
      <c r="I163" s="218"/>
      <c r="J163" s="219">
        <f>ROUND(I163*H163,2)</f>
        <v>0</v>
      </c>
      <c r="K163" s="215" t="s">
        <v>135</v>
      </c>
      <c r="L163" s="43"/>
      <c r="M163" s="220" t="s">
        <v>1</v>
      </c>
      <c r="N163" s="221" t="s">
        <v>40</v>
      </c>
      <c r="O163" s="90"/>
      <c r="P163" s="222">
        <f>O163*H163</f>
        <v>0</v>
      </c>
      <c r="Q163" s="222">
        <v>0</v>
      </c>
      <c r="R163" s="222">
        <f>Q163*H163</f>
        <v>0</v>
      </c>
      <c r="S163" s="222">
        <v>0.012</v>
      </c>
      <c r="T163" s="223">
        <f>S163*H163</f>
        <v>0.048000000000000001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4" t="s">
        <v>136</v>
      </c>
      <c r="AT163" s="224" t="s">
        <v>131</v>
      </c>
      <c r="AU163" s="224" t="s">
        <v>85</v>
      </c>
      <c r="AY163" s="16" t="s">
        <v>128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6" t="s">
        <v>83</v>
      </c>
      <c r="BK163" s="225">
        <f>ROUND(I163*H163,2)</f>
        <v>0</v>
      </c>
      <c r="BL163" s="16" t="s">
        <v>136</v>
      </c>
      <c r="BM163" s="224" t="s">
        <v>181</v>
      </c>
    </row>
    <row r="164" s="2" customFormat="1">
      <c r="A164" s="37"/>
      <c r="B164" s="38"/>
      <c r="C164" s="39"/>
      <c r="D164" s="226" t="s">
        <v>138</v>
      </c>
      <c r="E164" s="39"/>
      <c r="F164" s="227" t="s">
        <v>139</v>
      </c>
      <c r="G164" s="39"/>
      <c r="H164" s="39"/>
      <c r="I164" s="228"/>
      <c r="J164" s="39"/>
      <c r="K164" s="39"/>
      <c r="L164" s="43"/>
      <c r="M164" s="229"/>
      <c r="N164" s="230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138</v>
      </c>
      <c r="AU164" s="16" t="s">
        <v>85</v>
      </c>
    </row>
    <row r="165" s="13" customFormat="1">
      <c r="A165" s="13"/>
      <c r="B165" s="231"/>
      <c r="C165" s="232"/>
      <c r="D165" s="226" t="s">
        <v>140</v>
      </c>
      <c r="E165" s="233" t="s">
        <v>1</v>
      </c>
      <c r="F165" s="234" t="s">
        <v>145</v>
      </c>
      <c r="G165" s="232"/>
      <c r="H165" s="235">
        <v>4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140</v>
      </c>
      <c r="AU165" s="241" t="s">
        <v>85</v>
      </c>
      <c r="AV165" s="13" t="s">
        <v>85</v>
      </c>
      <c r="AW165" s="13" t="s">
        <v>32</v>
      </c>
      <c r="AX165" s="13" t="s">
        <v>83</v>
      </c>
      <c r="AY165" s="241" t="s">
        <v>128</v>
      </c>
    </row>
    <row r="166" s="2" customFormat="1">
      <c r="A166" s="37"/>
      <c r="B166" s="38"/>
      <c r="C166" s="213" t="s">
        <v>164</v>
      </c>
      <c r="D166" s="213" t="s">
        <v>131</v>
      </c>
      <c r="E166" s="214" t="s">
        <v>182</v>
      </c>
      <c r="F166" s="215" t="s">
        <v>183</v>
      </c>
      <c r="G166" s="216" t="s">
        <v>134</v>
      </c>
      <c r="H166" s="217">
        <v>5</v>
      </c>
      <c r="I166" s="218"/>
      <c r="J166" s="219">
        <f>ROUND(I166*H166,2)</f>
        <v>0</v>
      </c>
      <c r="K166" s="215" t="s">
        <v>135</v>
      </c>
      <c r="L166" s="43"/>
      <c r="M166" s="220" t="s">
        <v>1</v>
      </c>
      <c r="N166" s="221" t="s">
        <v>40</v>
      </c>
      <c r="O166" s="90"/>
      <c r="P166" s="222">
        <f>O166*H166</f>
        <v>0</v>
      </c>
      <c r="Q166" s="222">
        <v>0</v>
      </c>
      <c r="R166" s="222">
        <f>Q166*H166</f>
        <v>0</v>
      </c>
      <c r="S166" s="222">
        <v>0.016</v>
      </c>
      <c r="T166" s="223">
        <f>S166*H166</f>
        <v>0.080000000000000002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4" t="s">
        <v>136</v>
      </c>
      <c r="AT166" s="224" t="s">
        <v>131</v>
      </c>
      <c r="AU166" s="224" t="s">
        <v>85</v>
      </c>
      <c r="AY166" s="16" t="s">
        <v>128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6" t="s">
        <v>83</v>
      </c>
      <c r="BK166" s="225">
        <f>ROUND(I166*H166,2)</f>
        <v>0</v>
      </c>
      <c r="BL166" s="16" t="s">
        <v>136</v>
      </c>
      <c r="BM166" s="224" t="s">
        <v>184</v>
      </c>
    </row>
    <row r="167" s="2" customFormat="1">
      <c r="A167" s="37"/>
      <c r="B167" s="38"/>
      <c r="C167" s="39"/>
      <c r="D167" s="226" t="s">
        <v>138</v>
      </c>
      <c r="E167" s="39"/>
      <c r="F167" s="227" t="s">
        <v>149</v>
      </c>
      <c r="G167" s="39"/>
      <c r="H167" s="39"/>
      <c r="I167" s="228"/>
      <c r="J167" s="39"/>
      <c r="K167" s="39"/>
      <c r="L167" s="43"/>
      <c r="M167" s="229"/>
      <c r="N167" s="230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138</v>
      </c>
      <c r="AU167" s="16" t="s">
        <v>85</v>
      </c>
    </row>
    <row r="168" s="13" customFormat="1">
      <c r="A168" s="13"/>
      <c r="B168" s="231"/>
      <c r="C168" s="232"/>
      <c r="D168" s="226" t="s">
        <v>140</v>
      </c>
      <c r="E168" s="233" t="s">
        <v>1</v>
      </c>
      <c r="F168" s="234" t="s">
        <v>150</v>
      </c>
      <c r="G168" s="232"/>
      <c r="H168" s="235">
        <v>5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140</v>
      </c>
      <c r="AU168" s="241" t="s">
        <v>85</v>
      </c>
      <c r="AV168" s="13" t="s">
        <v>85</v>
      </c>
      <c r="AW168" s="13" t="s">
        <v>32</v>
      </c>
      <c r="AX168" s="13" t="s">
        <v>83</v>
      </c>
      <c r="AY168" s="241" t="s">
        <v>128</v>
      </c>
    </row>
    <row r="169" s="2" customFormat="1">
      <c r="A169" s="37"/>
      <c r="B169" s="38"/>
      <c r="C169" s="213" t="s">
        <v>185</v>
      </c>
      <c r="D169" s="213" t="s">
        <v>131</v>
      </c>
      <c r="E169" s="214" t="s">
        <v>186</v>
      </c>
      <c r="F169" s="215" t="s">
        <v>187</v>
      </c>
      <c r="G169" s="216" t="s">
        <v>134</v>
      </c>
      <c r="H169" s="217">
        <v>15</v>
      </c>
      <c r="I169" s="218"/>
      <c r="J169" s="219">
        <f>ROUND(I169*H169,2)</f>
        <v>0</v>
      </c>
      <c r="K169" s="215" t="s">
        <v>135</v>
      </c>
      <c r="L169" s="43"/>
      <c r="M169" s="220" t="s">
        <v>1</v>
      </c>
      <c r="N169" s="221" t="s">
        <v>40</v>
      </c>
      <c r="O169" s="90"/>
      <c r="P169" s="222">
        <f>O169*H169</f>
        <v>0</v>
      </c>
      <c r="Q169" s="222">
        <v>0</v>
      </c>
      <c r="R169" s="222">
        <f>Q169*H169</f>
        <v>0</v>
      </c>
      <c r="S169" s="222">
        <v>0.088999999999999996</v>
      </c>
      <c r="T169" s="223">
        <f>S169*H169</f>
        <v>1.335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4" t="s">
        <v>136</v>
      </c>
      <c r="AT169" s="224" t="s">
        <v>131</v>
      </c>
      <c r="AU169" s="224" t="s">
        <v>85</v>
      </c>
      <c r="AY169" s="16" t="s">
        <v>128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6" t="s">
        <v>83</v>
      </c>
      <c r="BK169" s="225">
        <f>ROUND(I169*H169,2)</f>
        <v>0</v>
      </c>
      <c r="BL169" s="16" t="s">
        <v>136</v>
      </c>
      <c r="BM169" s="224" t="s">
        <v>188</v>
      </c>
    </row>
    <row r="170" s="2" customFormat="1">
      <c r="A170" s="37"/>
      <c r="B170" s="38"/>
      <c r="C170" s="39"/>
      <c r="D170" s="226" t="s">
        <v>138</v>
      </c>
      <c r="E170" s="39"/>
      <c r="F170" s="227" t="s">
        <v>189</v>
      </c>
      <c r="G170" s="39"/>
      <c r="H170" s="39"/>
      <c r="I170" s="228"/>
      <c r="J170" s="39"/>
      <c r="K170" s="39"/>
      <c r="L170" s="43"/>
      <c r="M170" s="229"/>
      <c r="N170" s="230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138</v>
      </c>
      <c r="AU170" s="16" t="s">
        <v>85</v>
      </c>
    </row>
    <row r="171" s="14" customFormat="1">
      <c r="A171" s="14"/>
      <c r="B171" s="242"/>
      <c r="C171" s="243"/>
      <c r="D171" s="226" t="s">
        <v>140</v>
      </c>
      <c r="E171" s="244" t="s">
        <v>1</v>
      </c>
      <c r="F171" s="245" t="s">
        <v>190</v>
      </c>
      <c r="G171" s="243"/>
      <c r="H171" s="244" t="s">
        <v>1</v>
      </c>
      <c r="I171" s="246"/>
      <c r="J171" s="243"/>
      <c r="K171" s="243"/>
      <c r="L171" s="247"/>
      <c r="M171" s="248"/>
      <c r="N171" s="249"/>
      <c r="O171" s="249"/>
      <c r="P171" s="249"/>
      <c r="Q171" s="249"/>
      <c r="R171" s="249"/>
      <c r="S171" s="249"/>
      <c r="T171" s="25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1" t="s">
        <v>140</v>
      </c>
      <c r="AU171" s="251" t="s">
        <v>85</v>
      </c>
      <c r="AV171" s="14" t="s">
        <v>83</v>
      </c>
      <c r="AW171" s="14" t="s">
        <v>32</v>
      </c>
      <c r="AX171" s="14" t="s">
        <v>75</v>
      </c>
      <c r="AY171" s="251" t="s">
        <v>128</v>
      </c>
    </row>
    <row r="172" s="13" customFormat="1">
      <c r="A172" s="13"/>
      <c r="B172" s="231"/>
      <c r="C172" s="232"/>
      <c r="D172" s="226" t="s">
        <v>140</v>
      </c>
      <c r="E172" s="233" t="s">
        <v>1</v>
      </c>
      <c r="F172" s="234" t="s">
        <v>8</v>
      </c>
      <c r="G172" s="232"/>
      <c r="H172" s="235">
        <v>15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140</v>
      </c>
      <c r="AU172" s="241" t="s">
        <v>85</v>
      </c>
      <c r="AV172" s="13" t="s">
        <v>85</v>
      </c>
      <c r="AW172" s="13" t="s">
        <v>32</v>
      </c>
      <c r="AX172" s="13" t="s">
        <v>83</v>
      </c>
      <c r="AY172" s="241" t="s">
        <v>128</v>
      </c>
    </row>
    <row r="173" s="2" customFormat="1">
      <c r="A173" s="37"/>
      <c r="B173" s="38"/>
      <c r="C173" s="213" t="s">
        <v>191</v>
      </c>
      <c r="D173" s="213" t="s">
        <v>131</v>
      </c>
      <c r="E173" s="214" t="s">
        <v>192</v>
      </c>
      <c r="F173" s="215" t="s">
        <v>193</v>
      </c>
      <c r="G173" s="216" t="s">
        <v>134</v>
      </c>
      <c r="H173" s="217">
        <v>25</v>
      </c>
      <c r="I173" s="218"/>
      <c r="J173" s="219">
        <f>ROUND(I173*H173,2)</f>
        <v>0</v>
      </c>
      <c r="K173" s="215" t="s">
        <v>194</v>
      </c>
      <c r="L173" s="43"/>
      <c r="M173" s="220" t="s">
        <v>1</v>
      </c>
      <c r="N173" s="221" t="s">
        <v>40</v>
      </c>
      <c r="O173" s="90"/>
      <c r="P173" s="222">
        <f>O173*H173</f>
        <v>0</v>
      </c>
      <c r="Q173" s="222">
        <v>0</v>
      </c>
      <c r="R173" s="222">
        <f>Q173*H173</f>
        <v>0</v>
      </c>
      <c r="S173" s="222">
        <v>0.0080000000000000002</v>
      </c>
      <c r="T173" s="223">
        <f>S173*H173</f>
        <v>0.20000000000000001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4" t="s">
        <v>136</v>
      </c>
      <c r="AT173" s="224" t="s">
        <v>131</v>
      </c>
      <c r="AU173" s="224" t="s">
        <v>85</v>
      </c>
      <c r="AY173" s="16" t="s">
        <v>128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6" t="s">
        <v>83</v>
      </c>
      <c r="BK173" s="225">
        <f>ROUND(I173*H173,2)</f>
        <v>0</v>
      </c>
      <c r="BL173" s="16" t="s">
        <v>136</v>
      </c>
      <c r="BM173" s="224" t="s">
        <v>195</v>
      </c>
    </row>
    <row r="174" s="2" customFormat="1">
      <c r="A174" s="37"/>
      <c r="B174" s="38"/>
      <c r="C174" s="39"/>
      <c r="D174" s="226" t="s">
        <v>138</v>
      </c>
      <c r="E174" s="39"/>
      <c r="F174" s="227" t="s">
        <v>139</v>
      </c>
      <c r="G174" s="39"/>
      <c r="H174" s="39"/>
      <c r="I174" s="228"/>
      <c r="J174" s="39"/>
      <c r="K174" s="39"/>
      <c r="L174" s="43"/>
      <c r="M174" s="229"/>
      <c r="N174" s="230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138</v>
      </c>
      <c r="AU174" s="16" t="s">
        <v>85</v>
      </c>
    </row>
    <row r="175" s="13" customFormat="1">
      <c r="A175" s="13"/>
      <c r="B175" s="231"/>
      <c r="C175" s="232"/>
      <c r="D175" s="226" t="s">
        <v>140</v>
      </c>
      <c r="E175" s="233" t="s">
        <v>1</v>
      </c>
      <c r="F175" s="234" t="s">
        <v>163</v>
      </c>
      <c r="G175" s="232"/>
      <c r="H175" s="235">
        <v>25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140</v>
      </c>
      <c r="AU175" s="241" t="s">
        <v>85</v>
      </c>
      <c r="AV175" s="13" t="s">
        <v>85</v>
      </c>
      <c r="AW175" s="13" t="s">
        <v>32</v>
      </c>
      <c r="AX175" s="13" t="s">
        <v>83</v>
      </c>
      <c r="AY175" s="241" t="s">
        <v>128</v>
      </c>
    </row>
    <row r="176" s="2" customFormat="1">
      <c r="A176" s="37"/>
      <c r="B176" s="38"/>
      <c r="C176" s="213" t="s">
        <v>196</v>
      </c>
      <c r="D176" s="213" t="s">
        <v>131</v>
      </c>
      <c r="E176" s="214" t="s">
        <v>197</v>
      </c>
      <c r="F176" s="215" t="s">
        <v>198</v>
      </c>
      <c r="G176" s="216" t="s">
        <v>199</v>
      </c>
      <c r="H176" s="217">
        <v>50</v>
      </c>
      <c r="I176" s="218"/>
      <c r="J176" s="219">
        <f>ROUND(I176*H176,2)</f>
        <v>0</v>
      </c>
      <c r="K176" s="215" t="s">
        <v>135</v>
      </c>
      <c r="L176" s="43"/>
      <c r="M176" s="220" t="s">
        <v>1</v>
      </c>
      <c r="N176" s="221" t="s">
        <v>40</v>
      </c>
      <c r="O176" s="90"/>
      <c r="P176" s="222">
        <f>O176*H176</f>
        <v>0</v>
      </c>
      <c r="Q176" s="222">
        <v>0</v>
      </c>
      <c r="R176" s="222">
        <f>Q176*H176</f>
        <v>0</v>
      </c>
      <c r="S176" s="222">
        <v>0.017999999999999999</v>
      </c>
      <c r="T176" s="223">
        <f>S176*H176</f>
        <v>0.89999999999999991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4" t="s">
        <v>136</v>
      </c>
      <c r="AT176" s="224" t="s">
        <v>131</v>
      </c>
      <c r="AU176" s="224" t="s">
        <v>85</v>
      </c>
      <c r="AY176" s="16" t="s">
        <v>128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6" t="s">
        <v>83</v>
      </c>
      <c r="BK176" s="225">
        <f>ROUND(I176*H176,2)</f>
        <v>0</v>
      </c>
      <c r="BL176" s="16" t="s">
        <v>136</v>
      </c>
      <c r="BM176" s="224" t="s">
        <v>200</v>
      </c>
    </row>
    <row r="177" s="2" customFormat="1">
      <c r="A177" s="37"/>
      <c r="B177" s="38"/>
      <c r="C177" s="39"/>
      <c r="D177" s="226" t="s">
        <v>138</v>
      </c>
      <c r="E177" s="39"/>
      <c r="F177" s="227" t="s">
        <v>201</v>
      </c>
      <c r="G177" s="39"/>
      <c r="H177" s="39"/>
      <c r="I177" s="228"/>
      <c r="J177" s="39"/>
      <c r="K177" s="39"/>
      <c r="L177" s="43"/>
      <c r="M177" s="229"/>
      <c r="N177" s="230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138</v>
      </c>
      <c r="AU177" s="16" t="s">
        <v>85</v>
      </c>
    </row>
    <row r="178" s="14" customFormat="1">
      <c r="A178" s="14"/>
      <c r="B178" s="242"/>
      <c r="C178" s="243"/>
      <c r="D178" s="226" t="s">
        <v>140</v>
      </c>
      <c r="E178" s="244" t="s">
        <v>1</v>
      </c>
      <c r="F178" s="245" t="s">
        <v>202</v>
      </c>
      <c r="G178" s="243"/>
      <c r="H178" s="244" t="s">
        <v>1</v>
      </c>
      <c r="I178" s="246"/>
      <c r="J178" s="243"/>
      <c r="K178" s="243"/>
      <c r="L178" s="247"/>
      <c r="M178" s="248"/>
      <c r="N178" s="249"/>
      <c r="O178" s="249"/>
      <c r="P178" s="249"/>
      <c r="Q178" s="249"/>
      <c r="R178" s="249"/>
      <c r="S178" s="249"/>
      <c r="T178" s="25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1" t="s">
        <v>140</v>
      </c>
      <c r="AU178" s="251" t="s">
        <v>85</v>
      </c>
      <c r="AV178" s="14" t="s">
        <v>83</v>
      </c>
      <c r="AW178" s="14" t="s">
        <v>32</v>
      </c>
      <c r="AX178" s="14" t="s">
        <v>75</v>
      </c>
      <c r="AY178" s="251" t="s">
        <v>128</v>
      </c>
    </row>
    <row r="179" s="13" customFormat="1">
      <c r="A179" s="13"/>
      <c r="B179" s="231"/>
      <c r="C179" s="232"/>
      <c r="D179" s="226" t="s">
        <v>140</v>
      </c>
      <c r="E179" s="233" t="s">
        <v>1</v>
      </c>
      <c r="F179" s="234" t="s">
        <v>157</v>
      </c>
      <c r="G179" s="232"/>
      <c r="H179" s="235">
        <v>50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140</v>
      </c>
      <c r="AU179" s="241" t="s">
        <v>85</v>
      </c>
      <c r="AV179" s="13" t="s">
        <v>85</v>
      </c>
      <c r="AW179" s="13" t="s">
        <v>32</v>
      </c>
      <c r="AX179" s="13" t="s">
        <v>83</v>
      </c>
      <c r="AY179" s="241" t="s">
        <v>128</v>
      </c>
    </row>
    <row r="180" s="2" customFormat="1" ht="33" customHeight="1">
      <c r="A180" s="37"/>
      <c r="B180" s="38"/>
      <c r="C180" s="213" t="s">
        <v>203</v>
      </c>
      <c r="D180" s="213" t="s">
        <v>131</v>
      </c>
      <c r="E180" s="214" t="s">
        <v>204</v>
      </c>
      <c r="F180" s="215" t="s">
        <v>205</v>
      </c>
      <c r="G180" s="216" t="s">
        <v>134</v>
      </c>
      <c r="H180" s="217">
        <v>2</v>
      </c>
      <c r="I180" s="218"/>
      <c r="J180" s="219">
        <f>ROUND(I180*H180,2)</f>
        <v>0</v>
      </c>
      <c r="K180" s="215" t="s">
        <v>135</v>
      </c>
      <c r="L180" s="43"/>
      <c r="M180" s="220" t="s">
        <v>1</v>
      </c>
      <c r="N180" s="221" t="s">
        <v>40</v>
      </c>
      <c r="O180" s="90"/>
      <c r="P180" s="222">
        <f>O180*H180</f>
        <v>0</v>
      </c>
      <c r="Q180" s="222">
        <v>0</v>
      </c>
      <c r="R180" s="222">
        <f>Q180*H180</f>
        <v>0</v>
      </c>
      <c r="S180" s="222">
        <v>0.017000000000000001</v>
      </c>
      <c r="T180" s="223">
        <f>S180*H180</f>
        <v>0.034000000000000002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4" t="s">
        <v>136</v>
      </c>
      <c r="AT180" s="224" t="s">
        <v>131</v>
      </c>
      <c r="AU180" s="224" t="s">
        <v>85</v>
      </c>
      <c r="AY180" s="16" t="s">
        <v>128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6" t="s">
        <v>83</v>
      </c>
      <c r="BK180" s="225">
        <f>ROUND(I180*H180,2)</f>
        <v>0</v>
      </c>
      <c r="BL180" s="16" t="s">
        <v>136</v>
      </c>
      <c r="BM180" s="224" t="s">
        <v>206</v>
      </c>
    </row>
    <row r="181" s="2" customFormat="1">
      <c r="A181" s="37"/>
      <c r="B181" s="38"/>
      <c r="C181" s="39"/>
      <c r="D181" s="226" t="s">
        <v>138</v>
      </c>
      <c r="E181" s="39"/>
      <c r="F181" s="227" t="s">
        <v>207</v>
      </c>
      <c r="G181" s="39"/>
      <c r="H181" s="39"/>
      <c r="I181" s="228"/>
      <c r="J181" s="39"/>
      <c r="K181" s="39"/>
      <c r="L181" s="43"/>
      <c r="M181" s="229"/>
      <c r="N181" s="230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138</v>
      </c>
      <c r="AU181" s="16" t="s">
        <v>85</v>
      </c>
    </row>
    <row r="182" s="13" customFormat="1">
      <c r="A182" s="13"/>
      <c r="B182" s="231"/>
      <c r="C182" s="232"/>
      <c r="D182" s="226" t="s">
        <v>140</v>
      </c>
      <c r="E182" s="233" t="s">
        <v>1</v>
      </c>
      <c r="F182" s="234" t="s">
        <v>208</v>
      </c>
      <c r="G182" s="232"/>
      <c r="H182" s="235">
        <v>2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140</v>
      </c>
      <c r="AU182" s="241" t="s">
        <v>85</v>
      </c>
      <c r="AV182" s="13" t="s">
        <v>85</v>
      </c>
      <c r="AW182" s="13" t="s">
        <v>32</v>
      </c>
      <c r="AX182" s="13" t="s">
        <v>83</v>
      </c>
      <c r="AY182" s="241" t="s">
        <v>128</v>
      </c>
    </row>
    <row r="183" s="2" customFormat="1">
      <c r="A183" s="37"/>
      <c r="B183" s="38"/>
      <c r="C183" s="213" t="s">
        <v>209</v>
      </c>
      <c r="D183" s="213" t="s">
        <v>131</v>
      </c>
      <c r="E183" s="214" t="s">
        <v>210</v>
      </c>
      <c r="F183" s="215" t="s">
        <v>211</v>
      </c>
      <c r="G183" s="216" t="s">
        <v>212</v>
      </c>
      <c r="H183" s="217">
        <v>5</v>
      </c>
      <c r="I183" s="218"/>
      <c r="J183" s="219">
        <f>ROUND(I183*H183,2)</f>
        <v>0</v>
      </c>
      <c r="K183" s="215" t="s">
        <v>135</v>
      </c>
      <c r="L183" s="43"/>
      <c r="M183" s="220" t="s">
        <v>1</v>
      </c>
      <c r="N183" s="221" t="s">
        <v>40</v>
      </c>
      <c r="O183" s="90"/>
      <c r="P183" s="222">
        <f>O183*H183</f>
        <v>0</v>
      </c>
      <c r="Q183" s="222">
        <v>0</v>
      </c>
      <c r="R183" s="222">
        <f>Q183*H183</f>
        <v>0</v>
      </c>
      <c r="S183" s="222">
        <v>1.8049999999999999</v>
      </c>
      <c r="T183" s="223">
        <f>S183*H183</f>
        <v>9.0250000000000004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4" t="s">
        <v>136</v>
      </c>
      <c r="AT183" s="224" t="s">
        <v>131</v>
      </c>
      <c r="AU183" s="224" t="s">
        <v>85</v>
      </c>
      <c r="AY183" s="16" t="s">
        <v>128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6" t="s">
        <v>83</v>
      </c>
      <c r="BK183" s="225">
        <f>ROUND(I183*H183,2)</f>
        <v>0</v>
      </c>
      <c r="BL183" s="16" t="s">
        <v>136</v>
      </c>
      <c r="BM183" s="224" t="s">
        <v>213</v>
      </c>
    </row>
    <row r="184" s="2" customFormat="1">
      <c r="A184" s="37"/>
      <c r="B184" s="38"/>
      <c r="C184" s="39"/>
      <c r="D184" s="226" t="s">
        <v>138</v>
      </c>
      <c r="E184" s="39"/>
      <c r="F184" s="227" t="s">
        <v>214</v>
      </c>
      <c r="G184" s="39"/>
      <c r="H184" s="39"/>
      <c r="I184" s="228"/>
      <c r="J184" s="39"/>
      <c r="K184" s="39"/>
      <c r="L184" s="43"/>
      <c r="M184" s="229"/>
      <c r="N184" s="230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138</v>
      </c>
      <c r="AU184" s="16" t="s">
        <v>85</v>
      </c>
    </row>
    <row r="185" s="14" customFormat="1">
      <c r="A185" s="14"/>
      <c r="B185" s="242"/>
      <c r="C185" s="243"/>
      <c r="D185" s="226" t="s">
        <v>140</v>
      </c>
      <c r="E185" s="244" t="s">
        <v>1</v>
      </c>
      <c r="F185" s="245" t="s">
        <v>215</v>
      </c>
      <c r="G185" s="243"/>
      <c r="H185" s="244" t="s">
        <v>1</v>
      </c>
      <c r="I185" s="246"/>
      <c r="J185" s="243"/>
      <c r="K185" s="243"/>
      <c r="L185" s="247"/>
      <c r="M185" s="248"/>
      <c r="N185" s="249"/>
      <c r="O185" s="249"/>
      <c r="P185" s="249"/>
      <c r="Q185" s="249"/>
      <c r="R185" s="249"/>
      <c r="S185" s="249"/>
      <c r="T185" s="25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1" t="s">
        <v>140</v>
      </c>
      <c r="AU185" s="251" t="s">
        <v>85</v>
      </c>
      <c r="AV185" s="14" t="s">
        <v>83</v>
      </c>
      <c r="AW185" s="14" t="s">
        <v>32</v>
      </c>
      <c r="AX185" s="14" t="s">
        <v>75</v>
      </c>
      <c r="AY185" s="251" t="s">
        <v>128</v>
      </c>
    </row>
    <row r="186" s="13" customFormat="1">
      <c r="A186" s="13"/>
      <c r="B186" s="231"/>
      <c r="C186" s="232"/>
      <c r="D186" s="226" t="s">
        <v>140</v>
      </c>
      <c r="E186" s="233" t="s">
        <v>1</v>
      </c>
      <c r="F186" s="234" t="s">
        <v>216</v>
      </c>
      <c r="G186" s="232"/>
      <c r="H186" s="235">
        <v>5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140</v>
      </c>
      <c r="AU186" s="241" t="s">
        <v>85</v>
      </c>
      <c r="AV186" s="13" t="s">
        <v>85</v>
      </c>
      <c r="AW186" s="13" t="s">
        <v>32</v>
      </c>
      <c r="AX186" s="13" t="s">
        <v>83</v>
      </c>
      <c r="AY186" s="241" t="s">
        <v>128</v>
      </c>
    </row>
    <row r="187" s="12" customFormat="1" ht="22.8" customHeight="1">
      <c r="A187" s="12"/>
      <c r="B187" s="197"/>
      <c r="C187" s="198"/>
      <c r="D187" s="199" t="s">
        <v>74</v>
      </c>
      <c r="E187" s="211" t="s">
        <v>217</v>
      </c>
      <c r="F187" s="211" t="s">
        <v>218</v>
      </c>
      <c r="G187" s="198"/>
      <c r="H187" s="198"/>
      <c r="I187" s="201"/>
      <c r="J187" s="212">
        <f>BK187</f>
        <v>0</v>
      </c>
      <c r="K187" s="198"/>
      <c r="L187" s="203"/>
      <c r="M187" s="204"/>
      <c r="N187" s="205"/>
      <c r="O187" s="205"/>
      <c r="P187" s="206">
        <f>SUM(P188:P199)</f>
        <v>0</v>
      </c>
      <c r="Q187" s="205"/>
      <c r="R187" s="206">
        <f>SUM(R188:R199)</f>
        <v>0</v>
      </c>
      <c r="S187" s="205"/>
      <c r="T187" s="207">
        <f>SUM(T188:T199)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8" t="s">
        <v>83</v>
      </c>
      <c r="AT187" s="209" t="s">
        <v>74</v>
      </c>
      <c r="AU187" s="209" t="s">
        <v>83</v>
      </c>
      <c r="AY187" s="208" t="s">
        <v>128</v>
      </c>
      <c r="BK187" s="210">
        <f>SUM(BK188:BK199)</f>
        <v>0</v>
      </c>
    </row>
    <row r="188" s="2" customFormat="1" ht="33" customHeight="1">
      <c r="A188" s="37"/>
      <c r="B188" s="38"/>
      <c r="C188" s="213" t="s">
        <v>8</v>
      </c>
      <c r="D188" s="213" t="s">
        <v>131</v>
      </c>
      <c r="E188" s="214" t="s">
        <v>219</v>
      </c>
      <c r="F188" s="215" t="s">
        <v>220</v>
      </c>
      <c r="G188" s="216" t="s">
        <v>221</v>
      </c>
      <c r="H188" s="217">
        <v>28.835000000000001</v>
      </c>
      <c r="I188" s="218"/>
      <c r="J188" s="219">
        <f>ROUND(I188*H188,2)</f>
        <v>0</v>
      </c>
      <c r="K188" s="215" t="s">
        <v>135</v>
      </c>
      <c r="L188" s="43"/>
      <c r="M188" s="220" t="s">
        <v>1</v>
      </c>
      <c r="N188" s="221" t="s">
        <v>40</v>
      </c>
      <c r="O188" s="90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4" t="s">
        <v>136</v>
      </c>
      <c r="AT188" s="224" t="s">
        <v>131</v>
      </c>
      <c r="AU188" s="224" t="s">
        <v>85</v>
      </c>
      <c r="AY188" s="16" t="s">
        <v>128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6" t="s">
        <v>83</v>
      </c>
      <c r="BK188" s="225">
        <f>ROUND(I188*H188,2)</f>
        <v>0</v>
      </c>
      <c r="BL188" s="16" t="s">
        <v>136</v>
      </c>
      <c r="BM188" s="224" t="s">
        <v>222</v>
      </c>
    </row>
    <row r="189" s="2" customFormat="1">
      <c r="A189" s="37"/>
      <c r="B189" s="38"/>
      <c r="C189" s="39"/>
      <c r="D189" s="226" t="s">
        <v>138</v>
      </c>
      <c r="E189" s="39"/>
      <c r="F189" s="227" t="s">
        <v>223</v>
      </c>
      <c r="G189" s="39"/>
      <c r="H189" s="39"/>
      <c r="I189" s="228"/>
      <c r="J189" s="39"/>
      <c r="K189" s="39"/>
      <c r="L189" s="43"/>
      <c r="M189" s="229"/>
      <c r="N189" s="230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138</v>
      </c>
      <c r="AU189" s="16" t="s">
        <v>85</v>
      </c>
    </row>
    <row r="190" s="2" customFormat="1" ht="33" customHeight="1">
      <c r="A190" s="37"/>
      <c r="B190" s="38"/>
      <c r="C190" s="213" t="s">
        <v>224</v>
      </c>
      <c r="D190" s="213" t="s">
        <v>131</v>
      </c>
      <c r="E190" s="214" t="s">
        <v>225</v>
      </c>
      <c r="F190" s="215" t="s">
        <v>226</v>
      </c>
      <c r="G190" s="216" t="s">
        <v>221</v>
      </c>
      <c r="H190" s="217">
        <v>28.835000000000001</v>
      </c>
      <c r="I190" s="218"/>
      <c r="J190" s="219">
        <f>ROUND(I190*H190,2)</f>
        <v>0</v>
      </c>
      <c r="K190" s="215" t="s">
        <v>135</v>
      </c>
      <c r="L190" s="43"/>
      <c r="M190" s="220" t="s">
        <v>1</v>
      </c>
      <c r="N190" s="221" t="s">
        <v>40</v>
      </c>
      <c r="O190" s="90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4" t="s">
        <v>136</v>
      </c>
      <c r="AT190" s="224" t="s">
        <v>131</v>
      </c>
      <c r="AU190" s="224" t="s">
        <v>85</v>
      </c>
      <c r="AY190" s="16" t="s">
        <v>128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6" t="s">
        <v>83</v>
      </c>
      <c r="BK190" s="225">
        <f>ROUND(I190*H190,2)</f>
        <v>0</v>
      </c>
      <c r="BL190" s="16" t="s">
        <v>136</v>
      </c>
      <c r="BM190" s="224" t="s">
        <v>227</v>
      </c>
    </row>
    <row r="191" s="2" customFormat="1">
      <c r="A191" s="37"/>
      <c r="B191" s="38"/>
      <c r="C191" s="39"/>
      <c r="D191" s="226" t="s">
        <v>138</v>
      </c>
      <c r="E191" s="39"/>
      <c r="F191" s="227" t="s">
        <v>223</v>
      </c>
      <c r="G191" s="39"/>
      <c r="H191" s="39"/>
      <c r="I191" s="228"/>
      <c r="J191" s="39"/>
      <c r="K191" s="39"/>
      <c r="L191" s="43"/>
      <c r="M191" s="229"/>
      <c r="N191" s="230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138</v>
      </c>
      <c r="AU191" s="16" t="s">
        <v>85</v>
      </c>
    </row>
    <row r="192" s="2" customFormat="1">
      <c r="A192" s="37"/>
      <c r="B192" s="38"/>
      <c r="C192" s="213" t="s">
        <v>228</v>
      </c>
      <c r="D192" s="213" t="s">
        <v>131</v>
      </c>
      <c r="E192" s="214" t="s">
        <v>229</v>
      </c>
      <c r="F192" s="215" t="s">
        <v>230</v>
      </c>
      <c r="G192" s="216" t="s">
        <v>221</v>
      </c>
      <c r="H192" s="217">
        <v>144.42500000000001</v>
      </c>
      <c r="I192" s="218"/>
      <c r="J192" s="219">
        <f>ROUND(I192*H192,2)</f>
        <v>0</v>
      </c>
      <c r="K192" s="215" t="s">
        <v>135</v>
      </c>
      <c r="L192" s="43"/>
      <c r="M192" s="220" t="s">
        <v>1</v>
      </c>
      <c r="N192" s="221" t="s">
        <v>40</v>
      </c>
      <c r="O192" s="90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4" t="s">
        <v>136</v>
      </c>
      <c r="AT192" s="224" t="s">
        <v>131</v>
      </c>
      <c r="AU192" s="224" t="s">
        <v>85</v>
      </c>
      <c r="AY192" s="16" t="s">
        <v>128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6" t="s">
        <v>83</v>
      </c>
      <c r="BK192" s="225">
        <f>ROUND(I192*H192,2)</f>
        <v>0</v>
      </c>
      <c r="BL192" s="16" t="s">
        <v>136</v>
      </c>
      <c r="BM192" s="224" t="s">
        <v>231</v>
      </c>
    </row>
    <row r="193" s="2" customFormat="1">
      <c r="A193" s="37"/>
      <c r="B193" s="38"/>
      <c r="C193" s="39"/>
      <c r="D193" s="226" t="s">
        <v>138</v>
      </c>
      <c r="E193" s="39"/>
      <c r="F193" s="227" t="s">
        <v>170</v>
      </c>
      <c r="G193" s="39"/>
      <c r="H193" s="39"/>
      <c r="I193" s="228"/>
      <c r="J193" s="39"/>
      <c r="K193" s="39"/>
      <c r="L193" s="43"/>
      <c r="M193" s="229"/>
      <c r="N193" s="230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138</v>
      </c>
      <c r="AU193" s="16" t="s">
        <v>85</v>
      </c>
    </row>
    <row r="194" s="14" customFormat="1">
      <c r="A194" s="14"/>
      <c r="B194" s="242"/>
      <c r="C194" s="243"/>
      <c r="D194" s="226" t="s">
        <v>140</v>
      </c>
      <c r="E194" s="244" t="s">
        <v>1</v>
      </c>
      <c r="F194" s="245" t="s">
        <v>232</v>
      </c>
      <c r="G194" s="243"/>
      <c r="H194" s="244" t="s">
        <v>1</v>
      </c>
      <c r="I194" s="246"/>
      <c r="J194" s="243"/>
      <c r="K194" s="243"/>
      <c r="L194" s="247"/>
      <c r="M194" s="248"/>
      <c r="N194" s="249"/>
      <c r="O194" s="249"/>
      <c r="P194" s="249"/>
      <c r="Q194" s="249"/>
      <c r="R194" s="249"/>
      <c r="S194" s="249"/>
      <c r="T194" s="25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1" t="s">
        <v>140</v>
      </c>
      <c r="AU194" s="251" t="s">
        <v>85</v>
      </c>
      <c r="AV194" s="14" t="s">
        <v>83</v>
      </c>
      <c r="AW194" s="14" t="s">
        <v>32</v>
      </c>
      <c r="AX194" s="14" t="s">
        <v>75</v>
      </c>
      <c r="AY194" s="251" t="s">
        <v>128</v>
      </c>
    </row>
    <row r="195" s="13" customFormat="1">
      <c r="A195" s="13"/>
      <c r="B195" s="231"/>
      <c r="C195" s="232"/>
      <c r="D195" s="226" t="s">
        <v>140</v>
      </c>
      <c r="E195" s="233" t="s">
        <v>1</v>
      </c>
      <c r="F195" s="234" t="s">
        <v>233</v>
      </c>
      <c r="G195" s="232"/>
      <c r="H195" s="235">
        <v>144.42500000000001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140</v>
      </c>
      <c r="AU195" s="241" t="s">
        <v>85</v>
      </c>
      <c r="AV195" s="13" t="s">
        <v>85</v>
      </c>
      <c r="AW195" s="13" t="s">
        <v>32</v>
      </c>
      <c r="AX195" s="13" t="s">
        <v>83</v>
      </c>
      <c r="AY195" s="241" t="s">
        <v>128</v>
      </c>
    </row>
    <row r="196" s="2" customFormat="1">
      <c r="A196" s="37"/>
      <c r="B196" s="38"/>
      <c r="C196" s="213" t="s">
        <v>234</v>
      </c>
      <c r="D196" s="213" t="s">
        <v>131</v>
      </c>
      <c r="E196" s="214" t="s">
        <v>235</v>
      </c>
      <c r="F196" s="215" t="s">
        <v>236</v>
      </c>
      <c r="G196" s="216" t="s">
        <v>221</v>
      </c>
      <c r="H196" s="217">
        <v>28.885000000000002</v>
      </c>
      <c r="I196" s="218"/>
      <c r="J196" s="219">
        <f>ROUND(I196*H196,2)</f>
        <v>0</v>
      </c>
      <c r="K196" s="215" t="s">
        <v>135</v>
      </c>
      <c r="L196" s="43"/>
      <c r="M196" s="220" t="s">
        <v>1</v>
      </c>
      <c r="N196" s="221" t="s">
        <v>40</v>
      </c>
      <c r="O196" s="90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4" t="s">
        <v>136</v>
      </c>
      <c r="AT196" s="224" t="s">
        <v>131</v>
      </c>
      <c r="AU196" s="224" t="s">
        <v>85</v>
      </c>
      <c r="AY196" s="16" t="s">
        <v>128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6" t="s">
        <v>83</v>
      </c>
      <c r="BK196" s="225">
        <f>ROUND(I196*H196,2)</f>
        <v>0</v>
      </c>
      <c r="BL196" s="16" t="s">
        <v>136</v>
      </c>
      <c r="BM196" s="224" t="s">
        <v>237</v>
      </c>
    </row>
    <row r="197" s="2" customFormat="1">
      <c r="A197" s="37"/>
      <c r="B197" s="38"/>
      <c r="C197" s="39"/>
      <c r="D197" s="226" t="s">
        <v>138</v>
      </c>
      <c r="E197" s="39"/>
      <c r="F197" s="227" t="s">
        <v>170</v>
      </c>
      <c r="G197" s="39"/>
      <c r="H197" s="39"/>
      <c r="I197" s="228"/>
      <c r="J197" s="39"/>
      <c r="K197" s="39"/>
      <c r="L197" s="43"/>
      <c r="M197" s="229"/>
      <c r="N197" s="230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138</v>
      </c>
      <c r="AU197" s="16" t="s">
        <v>85</v>
      </c>
    </row>
    <row r="198" s="14" customFormat="1">
      <c r="A198" s="14"/>
      <c r="B198" s="242"/>
      <c r="C198" s="243"/>
      <c r="D198" s="226" t="s">
        <v>140</v>
      </c>
      <c r="E198" s="244" t="s">
        <v>1</v>
      </c>
      <c r="F198" s="245" t="s">
        <v>238</v>
      </c>
      <c r="G198" s="243"/>
      <c r="H198" s="244" t="s">
        <v>1</v>
      </c>
      <c r="I198" s="246"/>
      <c r="J198" s="243"/>
      <c r="K198" s="243"/>
      <c r="L198" s="247"/>
      <c r="M198" s="248"/>
      <c r="N198" s="249"/>
      <c r="O198" s="249"/>
      <c r="P198" s="249"/>
      <c r="Q198" s="249"/>
      <c r="R198" s="249"/>
      <c r="S198" s="249"/>
      <c r="T198" s="25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1" t="s">
        <v>140</v>
      </c>
      <c r="AU198" s="251" t="s">
        <v>85</v>
      </c>
      <c r="AV198" s="14" t="s">
        <v>83</v>
      </c>
      <c r="AW198" s="14" t="s">
        <v>32</v>
      </c>
      <c r="AX198" s="14" t="s">
        <v>75</v>
      </c>
      <c r="AY198" s="251" t="s">
        <v>128</v>
      </c>
    </row>
    <row r="199" s="13" customFormat="1">
      <c r="A199" s="13"/>
      <c r="B199" s="231"/>
      <c r="C199" s="232"/>
      <c r="D199" s="226" t="s">
        <v>140</v>
      </c>
      <c r="E199" s="233" t="s">
        <v>1</v>
      </c>
      <c r="F199" s="234" t="s">
        <v>239</v>
      </c>
      <c r="G199" s="232"/>
      <c r="H199" s="235">
        <v>28.885000000000002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140</v>
      </c>
      <c r="AU199" s="241" t="s">
        <v>85</v>
      </c>
      <c r="AV199" s="13" t="s">
        <v>85</v>
      </c>
      <c r="AW199" s="13" t="s">
        <v>32</v>
      </c>
      <c r="AX199" s="13" t="s">
        <v>83</v>
      </c>
      <c r="AY199" s="241" t="s">
        <v>128</v>
      </c>
    </row>
    <row r="200" s="12" customFormat="1" ht="25.92" customHeight="1">
      <c r="A200" s="12"/>
      <c r="B200" s="197"/>
      <c r="C200" s="198"/>
      <c r="D200" s="199" t="s">
        <v>74</v>
      </c>
      <c r="E200" s="200" t="s">
        <v>240</v>
      </c>
      <c r="F200" s="200" t="s">
        <v>241</v>
      </c>
      <c r="G200" s="198"/>
      <c r="H200" s="198"/>
      <c r="I200" s="201"/>
      <c r="J200" s="202">
        <f>BK200</f>
        <v>0</v>
      </c>
      <c r="K200" s="198"/>
      <c r="L200" s="203"/>
      <c r="M200" s="204"/>
      <c r="N200" s="205"/>
      <c r="O200" s="205"/>
      <c r="P200" s="206">
        <f>P201+P255+P273+P282+P298+P328+P340+P399+P509+P652+P659+P663</f>
        <v>0</v>
      </c>
      <c r="Q200" s="205"/>
      <c r="R200" s="206">
        <f>R201+R255+R273+R282+R298+R328+R340+R399+R509+R652+R659+R663</f>
        <v>1.7045715496</v>
      </c>
      <c r="S200" s="205"/>
      <c r="T200" s="207">
        <f>T201+T255+T273+T282+T298+T328+T340+T399+T509+T652+T659+T663</f>
        <v>16.993139999999997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8" t="s">
        <v>85</v>
      </c>
      <c r="AT200" s="209" t="s">
        <v>74</v>
      </c>
      <c r="AU200" s="209" t="s">
        <v>75</v>
      </c>
      <c r="AY200" s="208" t="s">
        <v>128</v>
      </c>
      <c r="BK200" s="210">
        <f>BK201+BK255+BK273+BK282+BK298+BK328+BK340+BK399+BK509+BK652+BK659+BK663</f>
        <v>0</v>
      </c>
    </row>
    <row r="201" s="12" customFormat="1" ht="22.8" customHeight="1">
      <c r="A201" s="12"/>
      <c r="B201" s="197"/>
      <c r="C201" s="198"/>
      <c r="D201" s="199" t="s">
        <v>74</v>
      </c>
      <c r="E201" s="211" t="s">
        <v>242</v>
      </c>
      <c r="F201" s="211" t="s">
        <v>243</v>
      </c>
      <c r="G201" s="198"/>
      <c r="H201" s="198"/>
      <c r="I201" s="201"/>
      <c r="J201" s="212">
        <f>BK201</f>
        <v>0</v>
      </c>
      <c r="K201" s="198"/>
      <c r="L201" s="203"/>
      <c r="M201" s="204"/>
      <c r="N201" s="205"/>
      <c r="O201" s="205"/>
      <c r="P201" s="206">
        <f>SUM(P202:P254)</f>
        <v>0</v>
      </c>
      <c r="Q201" s="205"/>
      <c r="R201" s="206">
        <f>SUM(R202:R254)</f>
        <v>0.31604000000000004</v>
      </c>
      <c r="S201" s="205"/>
      <c r="T201" s="207">
        <f>SUM(T202:T254)</f>
        <v>0.24849999999999997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8" t="s">
        <v>85</v>
      </c>
      <c r="AT201" s="209" t="s">
        <v>74</v>
      </c>
      <c r="AU201" s="209" t="s">
        <v>83</v>
      </c>
      <c r="AY201" s="208" t="s">
        <v>128</v>
      </c>
      <c r="BK201" s="210">
        <f>SUM(BK202:BK254)</f>
        <v>0</v>
      </c>
    </row>
    <row r="202" s="2" customFormat="1">
      <c r="A202" s="37"/>
      <c r="B202" s="38"/>
      <c r="C202" s="213" t="s">
        <v>244</v>
      </c>
      <c r="D202" s="213" t="s">
        <v>131</v>
      </c>
      <c r="E202" s="214" t="s">
        <v>245</v>
      </c>
      <c r="F202" s="215" t="s">
        <v>246</v>
      </c>
      <c r="G202" s="216" t="s">
        <v>199</v>
      </c>
      <c r="H202" s="217">
        <v>50</v>
      </c>
      <c r="I202" s="218"/>
      <c r="J202" s="219">
        <f>ROUND(I202*H202,2)</f>
        <v>0</v>
      </c>
      <c r="K202" s="215" t="s">
        <v>135</v>
      </c>
      <c r="L202" s="43"/>
      <c r="M202" s="220" t="s">
        <v>1</v>
      </c>
      <c r="N202" s="221" t="s">
        <v>40</v>
      </c>
      <c r="O202" s="90"/>
      <c r="P202" s="222">
        <f>O202*H202</f>
        <v>0</v>
      </c>
      <c r="Q202" s="222">
        <v>0</v>
      </c>
      <c r="R202" s="222">
        <f>Q202*H202</f>
        <v>0</v>
      </c>
      <c r="S202" s="222">
        <v>0.0049699999999999996</v>
      </c>
      <c r="T202" s="223">
        <f>S202*H202</f>
        <v>0.24849999999999997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4" t="s">
        <v>224</v>
      </c>
      <c r="AT202" s="224" t="s">
        <v>131</v>
      </c>
      <c r="AU202" s="224" t="s">
        <v>85</v>
      </c>
      <c r="AY202" s="16" t="s">
        <v>128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6" t="s">
        <v>83</v>
      </c>
      <c r="BK202" s="225">
        <f>ROUND(I202*H202,2)</f>
        <v>0</v>
      </c>
      <c r="BL202" s="16" t="s">
        <v>224</v>
      </c>
      <c r="BM202" s="224" t="s">
        <v>247</v>
      </c>
    </row>
    <row r="203" s="2" customFormat="1">
      <c r="A203" s="37"/>
      <c r="B203" s="38"/>
      <c r="C203" s="39"/>
      <c r="D203" s="226" t="s">
        <v>138</v>
      </c>
      <c r="E203" s="39"/>
      <c r="F203" s="227" t="s">
        <v>248</v>
      </c>
      <c r="G203" s="39"/>
      <c r="H203" s="39"/>
      <c r="I203" s="228"/>
      <c r="J203" s="39"/>
      <c r="K203" s="39"/>
      <c r="L203" s="43"/>
      <c r="M203" s="229"/>
      <c r="N203" s="230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138</v>
      </c>
      <c r="AU203" s="16" t="s">
        <v>85</v>
      </c>
    </row>
    <row r="204" s="14" customFormat="1">
      <c r="A204" s="14"/>
      <c r="B204" s="242"/>
      <c r="C204" s="243"/>
      <c r="D204" s="226" t="s">
        <v>140</v>
      </c>
      <c r="E204" s="244" t="s">
        <v>1</v>
      </c>
      <c r="F204" s="245" t="s">
        <v>249</v>
      </c>
      <c r="G204" s="243"/>
      <c r="H204" s="244" t="s">
        <v>1</v>
      </c>
      <c r="I204" s="246"/>
      <c r="J204" s="243"/>
      <c r="K204" s="243"/>
      <c r="L204" s="247"/>
      <c r="M204" s="248"/>
      <c r="N204" s="249"/>
      <c r="O204" s="249"/>
      <c r="P204" s="249"/>
      <c r="Q204" s="249"/>
      <c r="R204" s="249"/>
      <c r="S204" s="249"/>
      <c r="T204" s="25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1" t="s">
        <v>140</v>
      </c>
      <c r="AU204" s="251" t="s">
        <v>85</v>
      </c>
      <c r="AV204" s="14" t="s">
        <v>83</v>
      </c>
      <c r="AW204" s="14" t="s">
        <v>32</v>
      </c>
      <c r="AX204" s="14" t="s">
        <v>75</v>
      </c>
      <c r="AY204" s="251" t="s">
        <v>128</v>
      </c>
    </row>
    <row r="205" s="13" customFormat="1">
      <c r="A205" s="13"/>
      <c r="B205" s="231"/>
      <c r="C205" s="232"/>
      <c r="D205" s="226" t="s">
        <v>140</v>
      </c>
      <c r="E205" s="233" t="s">
        <v>1</v>
      </c>
      <c r="F205" s="234" t="s">
        <v>157</v>
      </c>
      <c r="G205" s="232"/>
      <c r="H205" s="235">
        <v>50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140</v>
      </c>
      <c r="AU205" s="241" t="s">
        <v>85</v>
      </c>
      <c r="AV205" s="13" t="s">
        <v>85</v>
      </c>
      <c r="AW205" s="13" t="s">
        <v>32</v>
      </c>
      <c r="AX205" s="13" t="s">
        <v>83</v>
      </c>
      <c r="AY205" s="241" t="s">
        <v>128</v>
      </c>
    </row>
    <row r="206" s="2" customFormat="1">
      <c r="A206" s="37"/>
      <c r="B206" s="38"/>
      <c r="C206" s="213" t="s">
        <v>250</v>
      </c>
      <c r="D206" s="213" t="s">
        <v>131</v>
      </c>
      <c r="E206" s="214" t="s">
        <v>251</v>
      </c>
      <c r="F206" s="215" t="s">
        <v>252</v>
      </c>
      <c r="G206" s="216" t="s">
        <v>199</v>
      </c>
      <c r="H206" s="217">
        <v>130</v>
      </c>
      <c r="I206" s="218"/>
      <c r="J206" s="219">
        <f>ROUND(I206*H206,2)</f>
        <v>0</v>
      </c>
      <c r="K206" s="215" t="s">
        <v>135</v>
      </c>
      <c r="L206" s="43"/>
      <c r="M206" s="220" t="s">
        <v>1</v>
      </c>
      <c r="N206" s="221" t="s">
        <v>40</v>
      </c>
      <c r="O206" s="90"/>
      <c r="P206" s="222">
        <f>O206*H206</f>
        <v>0</v>
      </c>
      <c r="Q206" s="222">
        <v>0.00084000000000000003</v>
      </c>
      <c r="R206" s="222">
        <f>Q206*H206</f>
        <v>0.10920000000000001</v>
      </c>
      <c r="S206" s="222">
        <v>0</v>
      </c>
      <c r="T206" s="223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4" t="s">
        <v>224</v>
      </c>
      <c r="AT206" s="224" t="s">
        <v>131</v>
      </c>
      <c r="AU206" s="224" t="s">
        <v>85</v>
      </c>
      <c r="AY206" s="16" t="s">
        <v>128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6" t="s">
        <v>83</v>
      </c>
      <c r="BK206" s="225">
        <f>ROUND(I206*H206,2)</f>
        <v>0</v>
      </c>
      <c r="BL206" s="16" t="s">
        <v>224</v>
      </c>
      <c r="BM206" s="224" t="s">
        <v>253</v>
      </c>
    </row>
    <row r="207" s="2" customFormat="1">
      <c r="A207" s="37"/>
      <c r="B207" s="38"/>
      <c r="C207" s="39"/>
      <c r="D207" s="226" t="s">
        <v>138</v>
      </c>
      <c r="E207" s="39"/>
      <c r="F207" s="227" t="s">
        <v>254</v>
      </c>
      <c r="G207" s="39"/>
      <c r="H207" s="39"/>
      <c r="I207" s="228"/>
      <c r="J207" s="39"/>
      <c r="K207" s="39"/>
      <c r="L207" s="43"/>
      <c r="M207" s="229"/>
      <c r="N207" s="230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138</v>
      </c>
      <c r="AU207" s="16" t="s">
        <v>85</v>
      </c>
    </row>
    <row r="208" s="13" customFormat="1">
      <c r="A208" s="13"/>
      <c r="B208" s="231"/>
      <c r="C208" s="232"/>
      <c r="D208" s="226" t="s">
        <v>140</v>
      </c>
      <c r="E208" s="233" t="s">
        <v>1</v>
      </c>
      <c r="F208" s="234" t="s">
        <v>255</v>
      </c>
      <c r="G208" s="232"/>
      <c r="H208" s="235">
        <v>130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140</v>
      </c>
      <c r="AU208" s="241" t="s">
        <v>85</v>
      </c>
      <c r="AV208" s="13" t="s">
        <v>85</v>
      </c>
      <c r="AW208" s="13" t="s">
        <v>32</v>
      </c>
      <c r="AX208" s="13" t="s">
        <v>83</v>
      </c>
      <c r="AY208" s="241" t="s">
        <v>128</v>
      </c>
    </row>
    <row r="209" s="2" customFormat="1">
      <c r="A209" s="37"/>
      <c r="B209" s="38"/>
      <c r="C209" s="213" t="s">
        <v>7</v>
      </c>
      <c r="D209" s="213" t="s">
        <v>131</v>
      </c>
      <c r="E209" s="214" t="s">
        <v>256</v>
      </c>
      <c r="F209" s="215" t="s">
        <v>257</v>
      </c>
      <c r="G209" s="216" t="s">
        <v>199</v>
      </c>
      <c r="H209" s="217">
        <v>40</v>
      </c>
      <c r="I209" s="218"/>
      <c r="J209" s="219">
        <f>ROUND(I209*H209,2)</f>
        <v>0</v>
      </c>
      <c r="K209" s="215" t="s">
        <v>135</v>
      </c>
      <c r="L209" s="43"/>
      <c r="M209" s="220" t="s">
        <v>1</v>
      </c>
      <c r="N209" s="221" t="s">
        <v>40</v>
      </c>
      <c r="O209" s="90"/>
      <c r="P209" s="222">
        <f>O209*H209</f>
        <v>0</v>
      </c>
      <c r="Q209" s="222">
        <v>0.00116</v>
      </c>
      <c r="R209" s="222">
        <f>Q209*H209</f>
        <v>0.046399999999999997</v>
      </c>
      <c r="S209" s="222">
        <v>0</v>
      </c>
      <c r="T209" s="22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4" t="s">
        <v>224</v>
      </c>
      <c r="AT209" s="224" t="s">
        <v>131</v>
      </c>
      <c r="AU209" s="224" t="s">
        <v>85</v>
      </c>
      <c r="AY209" s="16" t="s">
        <v>128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6" t="s">
        <v>83</v>
      </c>
      <c r="BK209" s="225">
        <f>ROUND(I209*H209,2)</f>
        <v>0</v>
      </c>
      <c r="BL209" s="16" t="s">
        <v>224</v>
      </c>
      <c r="BM209" s="224" t="s">
        <v>258</v>
      </c>
    </row>
    <row r="210" s="2" customFormat="1">
      <c r="A210" s="37"/>
      <c r="B210" s="38"/>
      <c r="C210" s="39"/>
      <c r="D210" s="226" t="s">
        <v>138</v>
      </c>
      <c r="E210" s="39"/>
      <c r="F210" s="227" t="s">
        <v>254</v>
      </c>
      <c r="G210" s="39"/>
      <c r="H210" s="39"/>
      <c r="I210" s="228"/>
      <c r="J210" s="39"/>
      <c r="K210" s="39"/>
      <c r="L210" s="43"/>
      <c r="M210" s="229"/>
      <c r="N210" s="230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138</v>
      </c>
      <c r="AU210" s="16" t="s">
        <v>85</v>
      </c>
    </row>
    <row r="211" s="13" customFormat="1">
      <c r="A211" s="13"/>
      <c r="B211" s="231"/>
      <c r="C211" s="232"/>
      <c r="D211" s="226" t="s">
        <v>140</v>
      </c>
      <c r="E211" s="233" t="s">
        <v>1</v>
      </c>
      <c r="F211" s="234" t="s">
        <v>259</v>
      </c>
      <c r="G211" s="232"/>
      <c r="H211" s="235">
        <v>40</v>
      </c>
      <c r="I211" s="236"/>
      <c r="J211" s="232"/>
      <c r="K211" s="232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140</v>
      </c>
      <c r="AU211" s="241" t="s">
        <v>85</v>
      </c>
      <c r="AV211" s="13" t="s">
        <v>85</v>
      </c>
      <c r="AW211" s="13" t="s">
        <v>32</v>
      </c>
      <c r="AX211" s="13" t="s">
        <v>83</v>
      </c>
      <c r="AY211" s="241" t="s">
        <v>128</v>
      </c>
    </row>
    <row r="212" s="2" customFormat="1">
      <c r="A212" s="37"/>
      <c r="B212" s="38"/>
      <c r="C212" s="213" t="s">
        <v>260</v>
      </c>
      <c r="D212" s="213" t="s">
        <v>131</v>
      </c>
      <c r="E212" s="214" t="s">
        <v>261</v>
      </c>
      <c r="F212" s="215" t="s">
        <v>262</v>
      </c>
      <c r="G212" s="216" t="s">
        <v>199</v>
      </c>
      <c r="H212" s="217">
        <v>40</v>
      </c>
      <c r="I212" s="218"/>
      <c r="J212" s="219">
        <f>ROUND(I212*H212,2)</f>
        <v>0</v>
      </c>
      <c r="K212" s="215" t="s">
        <v>135</v>
      </c>
      <c r="L212" s="43"/>
      <c r="M212" s="220" t="s">
        <v>1</v>
      </c>
      <c r="N212" s="221" t="s">
        <v>40</v>
      </c>
      <c r="O212" s="90"/>
      <c r="P212" s="222">
        <f>O212*H212</f>
        <v>0</v>
      </c>
      <c r="Q212" s="222">
        <v>0.0014400000000000001</v>
      </c>
      <c r="R212" s="222">
        <f>Q212*H212</f>
        <v>0.057600000000000005</v>
      </c>
      <c r="S212" s="222">
        <v>0</v>
      </c>
      <c r="T212" s="223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4" t="s">
        <v>224</v>
      </c>
      <c r="AT212" s="224" t="s">
        <v>131</v>
      </c>
      <c r="AU212" s="224" t="s">
        <v>85</v>
      </c>
      <c r="AY212" s="16" t="s">
        <v>128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6" t="s">
        <v>83</v>
      </c>
      <c r="BK212" s="225">
        <f>ROUND(I212*H212,2)</f>
        <v>0</v>
      </c>
      <c r="BL212" s="16" t="s">
        <v>224</v>
      </c>
      <c r="BM212" s="224" t="s">
        <v>263</v>
      </c>
    </row>
    <row r="213" s="2" customFormat="1">
      <c r="A213" s="37"/>
      <c r="B213" s="38"/>
      <c r="C213" s="39"/>
      <c r="D213" s="226" t="s">
        <v>138</v>
      </c>
      <c r="E213" s="39"/>
      <c r="F213" s="227" t="s">
        <v>254</v>
      </c>
      <c r="G213" s="39"/>
      <c r="H213" s="39"/>
      <c r="I213" s="228"/>
      <c r="J213" s="39"/>
      <c r="K213" s="39"/>
      <c r="L213" s="43"/>
      <c r="M213" s="229"/>
      <c r="N213" s="230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138</v>
      </c>
      <c r="AU213" s="16" t="s">
        <v>85</v>
      </c>
    </row>
    <row r="214" s="13" customFormat="1">
      <c r="A214" s="13"/>
      <c r="B214" s="231"/>
      <c r="C214" s="232"/>
      <c r="D214" s="226" t="s">
        <v>140</v>
      </c>
      <c r="E214" s="233" t="s">
        <v>1</v>
      </c>
      <c r="F214" s="234" t="s">
        <v>259</v>
      </c>
      <c r="G214" s="232"/>
      <c r="H214" s="235">
        <v>40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140</v>
      </c>
      <c r="AU214" s="241" t="s">
        <v>85</v>
      </c>
      <c r="AV214" s="13" t="s">
        <v>85</v>
      </c>
      <c r="AW214" s="13" t="s">
        <v>32</v>
      </c>
      <c r="AX214" s="13" t="s">
        <v>83</v>
      </c>
      <c r="AY214" s="241" t="s">
        <v>128</v>
      </c>
    </row>
    <row r="215" s="2" customFormat="1" ht="16.5" customHeight="1">
      <c r="A215" s="37"/>
      <c r="B215" s="38"/>
      <c r="C215" s="252" t="s">
        <v>264</v>
      </c>
      <c r="D215" s="252" t="s">
        <v>265</v>
      </c>
      <c r="E215" s="253" t="s">
        <v>266</v>
      </c>
      <c r="F215" s="254" t="s">
        <v>267</v>
      </c>
      <c r="G215" s="255" t="s">
        <v>134</v>
      </c>
      <c r="H215" s="256">
        <v>16</v>
      </c>
      <c r="I215" s="257"/>
      <c r="J215" s="258">
        <f>ROUND(I215*H215,2)</f>
        <v>0</v>
      </c>
      <c r="K215" s="254" t="s">
        <v>135</v>
      </c>
      <c r="L215" s="259"/>
      <c r="M215" s="260" t="s">
        <v>1</v>
      </c>
      <c r="N215" s="261" t="s">
        <v>40</v>
      </c>
      <c r="O215" s="90"/>
      <c r="P215" s="222">
        <f>O215*H215</f>
        <v>0</v>
      </c>
      <c r="Q215" s="222">
        <v>0.00050000000000000001</v>
      </c>
      <c r="R215" s="222">
        <f>Q215*H215</f>
        <v>0.0080000000000000002</v>
      </c>
      <c r="S215" s="222">
        <v>0</v>
      </c>
      <c r="T215" s="223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4" t="s">
        <v>268</v>
      </c>
      <c r="AT215" s="224" t="s">
        <v>265</v>
      </c>
      <c r="AU215" s="224" t="s">
        <v>85</v>
      </c>
      <c r="AY215" s="16" t="s">
        <v>128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6" t="s">
        <v>83</v>
      </c>
      <c r="BK215" s="225">
        <f>ROUND(I215*H215,2)</f>
        <v>0</v>
      </c>
      <c r="BL215" s="16" t="s">
        <v>224</v>
      </c>
      <c r="BM215" s="224" t="s">
        <v>269</v>
      </c>
    </row>
    <row r="216" s="2" customFormat="1">
      <c r="A216" s="37"/>
      <c r="B216" s="38"/>
      <c r="C216" s="39"/>
      <c r="D216" s="226" t="s">
        <v>138</v>
      </c>
      <c r="E216" s="39"/>
      <c r="F216" s="227" t="s">
        <v>270</v>
      </c>
      <c r="G216" s="39"/>
      <c r="H216" s="39"/>
      <c r="I216" s="228"/>
      <c r="J216" s="39"/>
      <c r="K216" s="39"/>
      <c r="L216" s="43"/>
      <c r="M216" s="229"/>
      <c r="N216" s="230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138</v>
      </c>
      <c r="AU216" s="16" t="s">
        <v>85</v>
      </c>
    </row>
    <row r="217" s="13" customFormat="1">
      <c r="A217" s="13"/>
      <c r="B217" s="231"/>
      <c r="C217" s="232"/>
      <c r="D217" s="226" t="s">
        <v>140</v>
      </c>
      <c r="E217" s="233" t="s">
        <v>1</v>
      </c>
      <c r="F217" s="234" t="s">
        <v>224</v>
      </c>
      <c r="G217" s="232"/>
      <c r="H217" s="235">
        <v>16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140</v>
      </c>
      <c r="AU217" s="241" t="s">
        <v>85</v>
      </c>
      <c r="AV217" s="13" t="s">
        <v>85</v>
      </c>
      <c r="AW217" s="13" t="s">
        <v>32</v>
      </c>
      <c r="AX217" s="13" t="s">
        <v>83</v>
      </c>
      <c r="AY217" s="241" t="s">
        <v>128</v>
      </c>
    </row>
    <row r="218" s="2" customFormat="1">
      <c r="A218" s="37"/>
      <c r="B218" s="38"/>
      <c r="C218" s="213" t="s">
        <v>271</v>
      </c>
      <c r="D218" s="213" t="s">
        <v>131</v>
      </c>
      <c r="E218" s="214" t="s">
        <v>272</v>
      </c>
      <c r="F218" s="215" t="s">
        <v>273</v>
      </c>
      <c r="G218" s="216" t="s">
        <v>199</v>
      </c>
      <c r="H218" s="217">
        <v>130</v>
      </c>
      <c r="I218" s="218"/>
      <c r="J218" s="219">
        <f>ROUND(I218*H218,2)</f>
        <v>0</v>
      </c>
      <c r="K218" s="215" t="s">
        <v>135</v>
      </c>
      <c r="L218" s="43"/>
      <c r="M218" s="220" t="s">
        <v>1</v>
      </c>
      <c r="N218" s="221" t="s">
        <v>40</v>
      </c>
      <c r="O218" s="90"/>
      <c r="P218" s="222">
        <f>O218*H218</f>
        <v>0</v>
      </c>
      <c r="Q218" s="222">
        <v>0.00020000000000000001</v>
      </c>
      <c r="R218" s="222">
        <f>Q218*H218</f>
        <v>0.026000000000000002</v>
      </c>
      <c r="S218" s="222">
        <v>0</v>
      </c>
      <c r="T218" s="223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4" t="s">
        <v>224</v>
      </c>
      <c r="AT218" s="224" t="s">
        <v>131</v>
      </c>
      <c r="AU218" s="224" t="s">
        <v>85</v>
      </c>
      <c r="AY218" s="16" t="s">
        <v>128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6" t="s">
        <v>83</v>
      </c>
      <c r="BK218" s="225">
        <f>ROUND(I218*H218,2)</f>
        <v>0</v>
      </c>
      <c r="BL218" s="16" t="s">
        <v>224</v>
      </c>
      <c r="BM218" s="224" t="s">
        <v>274</v>
      </c>
    </row>
    <row r="219" s="2" customFormat="1">
      <c r="A219" s="37"/>
      <c r="B219" s="38"/>
      <c r="C219" s="39"/>
      <c r="D219" s="226" t="s">
        <v>138</v>
      </c>
      <c r="E219" s="39"/>
      <c r="F219" s="227" t="s">
        <v>189</v>
      </c>
      <c r="G219" s="39"/>
      <c r="H219" s="39"/>
      <c r="I219" s="228"/>
      <c r="J219" s="39"/>
      <c r="K219" s="39"/>
      <c r="L219" s="43"/>
      <c r="M219" s="229"/>
      <c r="N219" s="230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138</v>
      </c>
      <c r="AU219" s="16" t="s">
        <v>85</v>
      </c>
    </row>
    <row r="220" s="14" customFormat="1">
      <c r="A220" s="14"/>
      <c r="B220" s="242"/>
      <c r="C220" s="243"/>
      <c r="D220" s="226" t="s">
        <v>140</v>
      </c>
      <c r="E220" s="244" t="s">
        <v>1</v>
      </c>
      <c r="F220" s="245" t="s">
        <v>275</v>
      </c>
      <c r="G220" s="243"/>
      <c r="H220" s="244" t="s">
        <v>1</v>
      </c>
      <c r="I220" s="246"/>
      <c r="J220" s="243"/>
      <c r="K220" s="243"/>
      <c r="L220" s="247"/>
      <c r="M220" s="248"/>
      <c r="N220" s="249"/>
      <c r="O220" s="249"/>
      <c r="P220" s="249"/>
      <c r="Q220" s="249"/>
      <c r="R220" s="249"/>
      <c r="S220" s="249"/>
      <c r="T220" s="25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1" t="s">
        <v>140</v>
      </c>
      <c r="AU220" s="251" t="s">
        <v>85</v>
      </c>
      <c r="AV220" s="14" t="s">
        <v>83</v>
      </c>
      <c r="AW220" s="14" t="s">
        <v>32</v>
      </c>
      <c r="AX220" s="14" t="s">
        <v>75</v>
      </c>
      <c r="AY220" s="251" t="s">
        <v>128</v>
      </c>
    </row>
    <row r="221" s="13" customFormat="1">
      <c r="A221" s="13"/>
      <c r="B221" s="231"/>
      <c r="C221" s="232"/>
      <c r="D221" s="226" t="s">
        <v>140</v>
      </c>
      <c r="E221" s="233" t="s">
        <v>1</v>
      </c>
      <c r="F221" s="234" t="s">
        <v>255</v>
      </c>
      <c r="G221" s="232"/>
      <c r="H221" s="235">
        <v>130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140</v>
      </c>
      <c r="AU221" s="241" t="s">
        <v>85</v>
      </c>
      <c r="AV221" s="13" t="s">
        <v>85</v>
      </c>
      <c r="AW221" s="13" t="s">
        <v>32</v>
      </c>
      <c r="AX221" s="13" t="s">
        <v>83</v>
      </c>
      <c r="AY221" s="241" t="s">
        <v>128</v>
      </c>
    </row>
    <row r="222" s="2" customFormat="1">
      <c r="A222" s="37"/>
      <c r="B222" s="38"/>
      <c r="C222" s="213" t="s">
        <v>163</v>
      </c>
      <c r="D222" s="213" t="s">
        <v>131</v>
      </c>
      <c r="E222" s="214" t="s">
        <v>276</v>
      </c>
      <c r="F222" s="215" t="s">
        <v>277</v>
      </c>
      <c r="G222" s="216" t="s">
        <v>199</v>
      </c>
      <c r="H222" s="217">
        <v>80</v>
      </c>
      <c r="I222" s="218"/>
      <c r="J222" s="219">
        <f>ROUND(I222*H222,2)</f>
        <v>0</v>
      </c>
      <c r="K222" s="215" t="s">
        <v>135</v>
      </c>
      <c r="L222" s="43"/>
      <c r="M222" s="220" t="s">
        <v>1</v>
      </c>
      <c r="N222" s="221" t="s">
        <v>40</v>
      </c>
      <c r="O222" s="90"/>
      <c r="P222" s="222">
        <f>O222*H222</f>
        <v>0</v>
      </c>
      <c r="Q222" s="222">
        <v>0.00024000000000000001</v>
      </c>
      <c r="R222" s="222">
        <f>Q222*H222</f>
        <v>0.019200000000000002</v>
      </c>
      <c r="S222" s="222">
        <v>0</v>
      </c>
      <c r="T222" s="223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4" t="s">
        <v>224</v>
      </c>
      <c r="AT222" s="224" t="s">
        <v>131</v>
      </c>
      <c r="AU222" s="224" t="s">
        <v>85</v>
      </c>
      <c r="AY222" s="16" t="s">
        <v>128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6" t="s">
        <v>83</v>
      </c>
      <c r="BK222" s="225">
        <f>ROUND(I222*H222,2)</f>
        <v>0</v>
      </c>
      <c r="BL222" s="16" t="s">
        <v>224</v>
      </c>
      <c r="BM222" s="224" t="s">
        <v>278</v>
      </c>
    </row>
    <row r="223" s="2" customFormat="1">
      <c r="A223" s="37"/>
      <c r="B223" s="38"/>
      <c r="C223" s="39"/>
      <c r="D223" s="226" t="s">
        <v>138</v>
      </c>
      <c r="E223" s="39"/>
      <c r="F223" s="227" t="s">
        <v>189</v>
      </c>
      <c r="G223" s="39"/>
      <c r="H223" s="39"/>
      <c r="I223" s="228"/>
      <c r="J223" s="39"/>
      <c r="K223" s="39"/>
      <c r="L223" s="43"/>
      <c r="M223" s="229"/>
      <c r="N223" s="230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138</v>
      </c>
      <c r="AU223" s="16" t="s">
        <v>85</v>
      </c>
    </row>
    <row r="224" s="14" customFormat="1">
      <c r="A224" s="14"/>
      <c r="B224" s="242"/>
      <c r="C224" s="243"/>
      <c r="D224" s="226" t="s">
        <v>140</v>
      </c>
      <c r="E224" s="244" t="s">
        <v>1</v>
      </c>
      <c r="F224" s="245" t="s">
        <v>275</v>
      </c>
      <c r="G224" s="243"/>
      <c r="H224" s="244" t="s">
        <v>1</v>
      </c>
      <c r="I224" s="246"/>
      <c r="J224" s="243"/>
      <c r="K224" s="243"/>
      <c r="L224" s="247"/>
      <c r="M224" s="248"/>
      <c r="N224" s="249"/>
      <c r="O224" s="249"/>
      <c r="P224" s="249"/>
      <c r="Q224" s="249"/>
      <c r="R224" s="249"/>
      <c r="S224" s="249"/>
      <c r="T224" s="25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1" t="s">
        <v>140</v>
      </c>
      <c r="AU224" s="251" t="s">
        <v>85</v>
      </c>
      <c r="AV224" s="14" t="s">
        <v>83</v>
      </c>
      <c r="AW224" s="14" t="s">
        <v>32</v>
      </c>
      <c r="AX224" s="14" t="s">
        <v>75</v>
      </c>
      <c r="AY224" s="251" t="s">
        <v>128</v>
      </c>
    </row>
    <row r="225" s="13" customFormat="1">
      <c r="A225" s="13"/>
      <c r="B225" s="231"/>
      <c r="C225" s="232"/>
      <c r="D225" s="226" t="s">
        <v>140</v>
      </c>
      <c r="E225" s="233" t="s">
        <v>1</v>
      </c>
      <c r="F225" s="234" t="s">
        <v>279</v>
      </c>
      <c r="G225" s="232"/>
      <c r="H225" s="235">
        <v>80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1" t="s">
        <v>140</v>
      </c>
      <c r="AU225" s="241" t="s">
        <v>85</v>
      </c>
      <c r="AV225" s="13" t="s">
        <v>85</v>
      </c>
      <c r="AW225" s="13" t="s">
        <v>32</v>
      </c>
      <c r="AX225" s="13" t="s">
        <v>83</v>
      </c>
      <c r="AY225" s="241" t="s">
        <v>128</v>
      </c>
    </row>
    <row r="226" s="2" customFormat="1" ht="21.75" customHeight="1">
      <c r="A226" s="37"/>
      <c r="B226" s="38"/>
      <c r="C226" s="213" t="s">
        <v>280</v>
      </c>
      <c r="D226" s="213" t="s">
        <v>131</v>
      </c>
      <c r="E226" s="214" t="s">
        <v>281</v>
      </c>
      <c r="F226" s="215" t="s">
        <v>282</v>
      </c>
      <c r="G226" s="216" t="s">
        <v>134</v>
      </c>
      <c r="H226" s="217">
        <v>2</v>
      </c>
      <c r="I226" s="218"/>
      <c r="J226" s="219">
        <f>ROUND(I226*H226,2)</f>
        <v>0</v>
      </c>
      <c r="K226" s="215" t="s">
        <v>135</v>
      </c>
      <c r="L226" s="43"/>
      <c r="M226" s="220" t="s">
        <v>1</v>
      </c>
      <c r="N226" s="221" t="s">
        <v>40</v>
      </c>
      <c r="O226" s="90"/>
      <c r="P226" s="222">
        <f>O226*H226</f>
        <v>0</v>
      </c>
      <c r="Q226" s="222">
        <v>0.00012999999999999999</v>
      </c>
      <c r="R226" s="222">
        <f>Q226*H226</f>
        <v>0.00025999999999999998</v>
      </c>
      <c r="S226" s="222">
        <v>0</v>
      </c>
      <c r="T226" s="223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4" t="s">
        <v>224</v>
      </c>
      <c r="AT226" s="224" t="s">
        <v>131</v>
      </c>
      <c r="AU226" s="224" t="s">
        <v>85</v>
      </c>
      <c r="AY226" s="16" t="s">
        <v>128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6" t="s">
        <v>83</v>
      </c>
      <c r="BK226" s="225">
        <f>ROUND(I226*H226,2)</f>
        <v>0</v>
      </c>
      <c r="BL226" s="16" t="s">
        <v>224</v>
      </c>
      <c r="BM226" s="224" t="s">
        <v>283</v>
      </c>
    </row>
    <row r="227" s="2" customFormat="1">
      <c r="A227" s="37"/>
      <c r="B227" s="38"/>
      <c r="C227" s="39"/>
      <c r="D227" s="226" t="s">
        <v>138</v>
      </c>
      <c r="E227" s="39"/>
      <c r="F227" s="227" t="s">
        <v>284</v>
      </c>
      <c r="G227" s="39"/>
      <c r="H227" s="39"/>
      <c r="I227" s="228"/>
      <c r="J227" s="39"/>
      <c r="K227" s="39"/>
      <c r="L227" s="43"/>
      <c r="M227" s="229"/>
      <c r="N227" s="230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138</v>
      </c>
      <c r="AU227" s="16" t="s">
        <v>85</v>
      </c>
    </row>
    <row r="228" s="13" customFormat="1">
      <c r="A228" s="13"/>
      <c r="B228" s="231"/>
      <c r="C228" s="232"/>
      <c r="D228" s="226" t="s">
        <v>140</v>
      </c>
      <c r="E228" s="233" t="s">
        <v>1</v>
      </c>
      <c r="F228" s="234" t="s">
        <v>85</v>
      </c>
      <c r="G228" s="232"/>
      <c r="H228" s="235">
        <v>2</v>
      </c>
      <c r="I228" s="236"/>
      <c r="J228" s="232"/>
      <c r="K228" s="232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140</v>
      </c>
      <c r="AU228" s="241" t="s">
        <v>85</v>
      </c>
      <c r="AV228" s="13" t="s">
        <v>85</v>
      </c>
      <c r="AW228" s="13" t="s">
        <v>32</v>
      </c>
      <c r="AX228" s="13" t="s">
        <v>83</v>
      </c>
      <c r="AY228" s="241" t="s">
        <v>128</v>
      </c>
    </row>
    <row r="229" s="2" customFormat="1">
      <c r="A229" s="37"/>
      <c r="B229" s="38"/>
      <c r="C229" s="213" t="s">
        <v>285</v>
      </c>
      <c r="D229" s="213" t="s">
        <v>131</v>
      </c>
      <c r="E229" s="214" t="s">
        <v>286</v>
      </c>
      <c r="F229" s="215" t="s">
        <v>287</v>
      </c>
      <c r="G229" s="216" t="s">
        <v>134</v>
      </c>
      <c r="H229" s="217">
        <v>3</v>
      </c>
      <c r="I229" s="218"/>
      <c r="J229" s="219">
        <f>ROUND(I229*H229,2)</f>
        <v>0</v>
      </c>
      <c r="K229" s="215" t="s">
        <v>135</v>
      </c>
      <c r="L229" s="43"/>
      <c r="M229" s="220" t="s">
        <v>1</v>
      </c>
      <c r="N229" s="221" t="s">
        <v>40</v>
      </c>
      <c r="O229" s="90"/>
      <c r="P229" s="222">
        <f>O229*H229</f>
        <v>0</v>
      </c>
      <c r="Q229" s="222">
        <v>0.00022000000000000001</v>
      </c>
      <c r="R229" s="222">
        <f>Q229*H229</f>
        <v>0.00066</v>
      </c>
      <c r="S229" s="222">
        <v>0</v>
      </c>
      <c r="T229" s="223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4" t="s">
        <v>224</v>
      </c>
      <c r="AT229" s="224" t="s">
        <v>131</v>
      </c>
      <c r="AU229" s="224" t="s">
        <v>85</v>
      </c>
      <c r="AY229" s="16" t="s">
        <v>128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6" t="s">
        <v>83</v>
      </c>
      <c r="BK229" s="225">
        <f>ROUND(I229*H229,2)</f>
        <v>0</v>
      </c>
      <c r="BL229" s="16" t="s">
        <v>224</v>
      </c>
      <c r="BM229" s="224" t="s">
        <v>288</v>
      </c>
    </row>
    <row r="230" s="2" customFormat="1">
      <c r="A230" s="37"/>
      <c r="B230" s="38"/>
      <c r="C230" s="39"/>
      <c r="D230" s="226" t="s">
        <v>138</v>
      </c>
      <c r="E230" s="39"/>
      <c r="F230" s="227" t="s">
        <v>289</v>
      </c>
      <c r="G230" s="39"/>
      <c r="H230" s="39"/>
      <c r="I230" s="228"/>
      <c r="J230" s="39"/>
      <c r="K230" s="39"/>
      <c r="L230" s="43"/>
      <c r="M230" s="229"/>
      <c r="N230" s="230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138</v>
      </c>
      <c r="AU230" s="16" t="s">
        <v>85</v>
      </c>
    </row>
    <row r="231" s="13" customFormat="1">
      <c r="A231" s="13"/>
      <c r="B231" s="231"/>
      <c r="C231" s="232"/>
      <c r="D231" s="226" t="s">
        <v>140</v>
      </c>
      <c r="E231" s="233" t="s">
        <v>1</v>
      </c>
      <c r="F231" s="234" t="s">
        <v>129</v>
      </c>
      <c r="G231" s="232"/>
      <c r="H231" s="235">
        <v>3</v>
      </c>
      <c r="I231" s="236"/>
      <c r="J231" s="232"/>
      <c r="K231" s="232"/>
      <c r="L231" s="237"/>
      <c r="M231" s="238"/>
      <c r="N231" s="239"/>
      <c r="O231" s="239"/>
      <c r="P231" s="239"/>
      <c r="Q231" s="239"/>
      <c r="R231" s="239"/>
      <c r="S231" s="239"/>
      <c r="T231" s="24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1" t="s">
        <v>140</v>
      </c>
      <c r="AU231" s="241" t="s">
        <v>85</v>
      </c>
      <c r="AV231" s="13" t="s">
        <v>85</v>
      </c>
      <c r="AW231" s="13" t="s">
        <v>32</v>
      </c>
      <c r="AX231" s="13" t="s">
        <v>83</v>
      </c>
      <c r="AY231" s="241" t="s">
        <v>128</v>
      </c>
    </row>
    <row r="232" s="2" customFormat="1">
      <c r="A232" s="37"/>
      <c r="B232" s="38"/>
      <c r="C232" s="213" t="s">
        <v>290</v>
      </c>
      <c r="D232" s="213" t="s">
        <v>131</v>
      </c>
      <c r="E232" s="214" t="s">
        <v>291</v>
      </c>
      <c r="F232" s="215" t="s">
        <v>292</v>
      </c>
      <c r="G232" s="216" t="s">
        <v>134</v>
      </c>
      <c r="H232" s="217">
        <v>7</v>
      </c>
      <c r="I232" s="218"/>
      <c r="J232" s="219">
        <f>ROUND(I232*H232,2)</f>
        <v>0</v>
      </c>
      <c r="K232" s="215" t="s">
        <v>135</v>
      </c>
      <c r="L232" s="43"/>
      <c r="M232" s="220" t="s">
        <v>1</v>
      </c>
      <c r="N232" s="221" t="s">
        <v>40</v>
      </c>
      <c r="O232" s="90"/>
      <c r="P232" s="222">
        <f>O232*H232</f>
        <v>0</v>
      </c>
      <c r="Q232" s="222">
        <v>0.00012</v>
      </c>
      <c r="R232" s="222">
        <f>Q232*H232</f>
        <v>0.00084000000000000003</v>
      </c>
      <c r="S232" s="222">
        <v>0</v>
      </c>
      <c r="T232" s="223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4" t="s">
        <v>224</v>
      </c>
      <c r="AT232" s="224" t="s">
        <v>131</v>
      </c>
      <c r="AU232" s="224" t="s">
        <v>85</v>
      </c>
      <c r="AY232" s="16" t="s">
        <v>128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6" t="s">
        <v>83</v>
      </c>
      <c r="BK232" s="225">
        <f>ROUND(I232*H232,2)</f>
        <v>0</v>
      </c>
      <c r="BL232" s="16" t="s">
        <v>224</v>
      </c>
      <c r="BM232" s="224" t="s">
        <v>293</v>
      </c>
    </row>
    <row r="233" s="2" customFormat="1">
      <c r="A233" s="37"/>
      <c r="B233" s="38"/>
      <c r="C233" s="39"/>
      <c r="D233" s="226" t="s">
        <v>138</v>
      </c>
      <c r="E233" s="39"/>
      <c r="F233" s="227" t="s">
        <v>294</v>
      </c>
      <c r="G233" s="39"/>
      <c r="H233" s="39"/>
      <c r="I233" s="228"/>
      <c r="J233" s="39"/>
      <c r="K233" s="39"/>
      <c r="L233" s="43"/>
      <c r="M233" s="229"/>
      <c r="N233" s="230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138</v>
      </c>
      <c r="AU233" s="16" t="s">
        <v>85</v>
      </c>
    </row>
    <row r="234" s="13" customFormat="1">
      <c r="A234" s="13"/>
      <c r="B234" s="231"/>
      <c r="C234" s="232"/>
      <c r="D234" s="226" t="s">
        <v>140</v>
      </c>
      <c r="E234" s="233" t="s">
        <v>1</v>
      </c>
      <c r="F234" s="234" t="s">
        <v>173</v>
      </c>
      <c r="G234" s="232"/>
      <c r="H234" s="235">
        <v>7</v>
      </c>
      <c r="I234" s="236"/>
      <c r="J234" s="232"/>
      <c r="K234" s="232"/>
      <c r="L234" s="237"/>
      <c r="M234" s="238"/>
      <c r="N234" s="239"/>
      <c r="O234" s="239"/>
      <c r="P234" s="239"/>
      <c r="Q234" s="239"/>
      <c r="R234" s="239"/>
      <c r="S234" s="239"/>
      <c r="T234" s="24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140</v>
      </c>
      <c r="AU234" s="241" t="s">
        <v>85</v>
      </c>
      <c r="AV234" s="13" t="s">
        <v>85</v>
      </c>
      <c r="AW234" s="13" t="s">
        <v>32</v>
      </c>
      <c r="AX234" s="13" t="s">
        <v>83</v>
      </c>
      <c r="AY234" s="241" t="s">
        <v>128</v>
      </c>
    </row>
    <row r="235" s="2" customFormat="1" ht="21.75" customHeight="1">
      <c r="A235" s="37"/>
      <c r="B235" s="38"/>
      <c r="C235" s="213" t="s">
        <v>295</v>
      </c>
      <c r="D235" s="213" t="s">
        <v>131</v>
      </c>
      <c r="E235" s="214" t="s">
        <v>296</v>
      </c>
      <c r="F235" s="215" t="s">
        <v>297</v>
      </c>
      <c r="G235" s="216" t="s">
        <v>134</v>
      </c>
      <c r="H235" s="217">
        <v>7</v>
      </c>
      <c r="I235" s="218"/>
      <c r="J235" s="219">
        <f>ROUND(I235*H235,2)</f>
        <v>0</v>
      </c>
      <c r="K235" s="215" t="s">
        <v>135</v>
      </c>
      <c r="L235" s="43"/>
      <c r="M235" s="220" t="s">
        <v>1</v>
      </c>
      <c r="N235" s="221" t="s">
        <v>40</v>
      </c>
      <c r="O235" s="90"/>
      <c r="P235" s="222">
        <f>O235*H235</f>
        <v>0</v>
      </c>
      <c r="Q235" s="222">
        <v>0.00021000000000000001</v>
      </c>
      <c r="R235" s="222">
        <f>Q235*H235</f>
        <v>0.00147</v>
      </c>
      <c r="S235" s="222">
        <v>0</v>
      </c>
      <c r="T235" s="223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4" t="s">
        <v>224</v>
      </c>
      <c r="AT235" s="224" t="s">
        <v>131</v>
      </c>
      <c r="AU235" s="224" t="s">
        <v>85</v>
      </c>
      <c r="AY235" s="16" t="s">
        <v>128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6" t="s">
        <v>83</v>
      </c>
      <c r="BK235" s="225">
        <f>ROUND(I235*H235,2)</f>
        <v>0</v>
      </c>
      <c r="BL235" s="16" t="s">
        <v>224</v>
      </c>
      <c r="BM235" s="224" t="s">
        <v>298</v>
      </c>
    </row>
    <row r="236" s="2" customFormat="1">
      <c r="A236" s="37"/>
      <c r="B236" s="38"/>
      <c r="C236" s="39"/>
      <c r="D236" s="226" t="s">
        <v>138</v>
      </c>
      <c r="E236" s="39"/>
      <c r="F236" s="227" t="s">
        <v>299</v>
      </c>
      <c r="G236" s="39"/>
      <c r="H236" s="39"/>
      <c r="I236" s="228"/>
      <c r="J236" s="39"/>
      <c r="K236" s="39"/>
      <c r="L236" s="43"/>
      <c r="M236" s="229"/>
      <c r="N236" s="230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138</v>
      </c>
      <c r="AU236" s="16" t="s">
        <v>85</v>
      </c>
    </row>
    <row r="237" s="13" customFormat="1">
      <c r="A237" s="13"/>
      <c r="B237" s="231"/>
      <c r="C237" s="232"/>
      <c r="D237" s="226" t="s">
        <v>140</v>
      </c>
      <c r="E237" s="233" t="s">
        <v>1</v>
      </c>
      <c r="F237" s="234" t="s">
        <v>173</v>
      </c>
      <c r="G237" s="232"/>
      <c r="H237" s="235">
        <v>7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1" t="s">
        <v>140</v>
      </c>
      <c r="AU237" s="241" t="s">
        <v>85</v>
      </c>
      <c r="AV237" s="13" t="s">
        <v>85</v>
      </c>
      <c r="AW237" s="13" t="s">
        <v>32</v>
      </c>
      <c r="AX237" s="13" t="s">
        <v>83</v>
      </c>
      <c r="AY237" s="241" t="s">
        <v>128</v>
      </c>
    </row>
    <row r="238" s="2" customFormat="1">
      <c r="A238" s="37"/>
      <c r="B238" s="38"/>
      <c r="C238" s="213" t="s">
        <v>300</v>
      </c>
      <c r="D238" s="213" t="s">
        <v>131</v>
      </c>
      <c r="E238" s="214" t="s">
        <v>301</v>
      </c>
      <c r="F238" s="215" t="s">
        <v>302</v>
      </c>
      <c r="G238" s="216" t="s">
        <v>134</v>
      </c>
      <c r="H238" s="217">
        <v>2</v>
      </c>
      <c r="I238" s="218"/>
      <c r="J238" s="219">
        <f>ROUND(I238*H238,2)</f>
        <v>0</v>
      </c>
      <c r="K238" s="215" t="s">
        <v>135</v>
      </c>
      <c r="L238" s="43"/>
      <c r="M238" s="220" t="s">
        <v>1</v>
      </c>
      <c r="N238" s="221" t="s">
        <v>40</v>
      </c>
      <c r="O238" s="90"/>
      <c r="P238" s="222">
        <f>O238*H238</f>
        <v>0</v>
      </c>
      <c r="Q238" s="222">
        <v>0.00027999999999999998</v>
      </c>
      <c r="R238" s="222">
        <f>Q238*H238</f>
        <v>0.00055999999999999995</v>
      </c>
      <c r="S238" s="222">
        <v>0</v>
      </c>
      <c r="T238" s="223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4" t="s">
        <v>224</v>
      </c>
      <c r="AT238" s="224" t="s">
        <v>131</v>
      </c>
      <c r="AU238" s="224" t="s">
        <v>85</v>
      </c>
      <c r="AY238" s="16" t="s">
        <v>128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6" t="s">
        <v>83</v>
      </c>
      <c r="BK238" s="225">
        <f>ROUND(I238*H238,2)</f>
        <v>0</v>
      </c>
      <c r="BL238" s="16" t="s">
        <v>224</v>
      </c>
      <c r="BM238" s="224" t="s">
        <v>303</v>
      </c>
    </row>
    <row r="239" s="2" customFormat="1">
      <c r="A239" s="37"/>
      <c r="B239" s="38"/>
      <c r="C239" s="39"/>
      <c r="D239" s="226" t="s">
        <v>138</v>
      </c>
      <c r="E239" s="39"/>
      <c r="F239" s="227" t="s">
        <v>304</v>
      </c>
      <c r="G239" s="39"/>
      <c r="H239" s="39"/>
      <c r="I239" s="228"/>
      <c r="J239" s="39"/>
      <c r="K239" s="39"/>
      <c r="L239" s="43"/>
      <c r="M239" s="229"/>
      <c r="N239" s="230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138</v>
      </c>
      <c r="AU239" s="16" t="s">
        <v>85</v>
      </c>
    </row>
    <row r="240" s="13" customFormat="1">
      <c r="A240" s="13"/>
      <c r="B240" s="231"/>
      <c r="C240" s="232"/>
      <c r="D240" s="226" t="s">
        <v>140</v>
      </c>
      <c r="E240" s="233" t="s">
        <v>1</v>
      </c>
      <c r="F240" s="234" t="s">
        <v>85</v>
      </c>
      <c r="G240" s="232"/>
      <c r="H240" s="235">
        <v>2</v>
      </c>
      <c r="I240" s="236"/>
      <c r="J240" s="232"/>
      <c r="K240" s="232"/>
      <c r="L240" s="237"/>
      <c r="M240" s="238"/>
      <c r="N240" s="239"/>
      <c r="O240" s="239"/>
      <c r="P240" s="239"/>
      <c r="Q240" s="239"/>
      <c r="R240" s="239"/>
      <c r="S240" s="239"/>
      <c r="T240" s="24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1" t="s">
        <v>140</v>
      </c>
      <c r="AU240" s="241" t="s">
        <v>85</v>
      </c>
      <c r="AV240" s="13" t="s">
        <v>85</v>
      </c>
      <c r="AW240" s="13" t="s">
        <v>32</v>
      </c>
      <c r="AX240" s="13" t="s">
        <v>83</v>
      </c>
      <c r="AY240" s="241" t="s">
        <v>128</v>
      </c>
    </row>
    <row r="241" s="2" customFormat="1" ht="16.5" customHeight="1">
      <c r="A241" s="37"/>
      <c r="B241" s="38"/>
      <c r="C241" s="213" t="s">
        <v>305</v>
      </c>
      <c r="D241" s="213" t="s">
        <v>131</v>
      </c>
      <c r="E241" s="214" t="s">
        <v>306</v>
      </c>
      <c r="F241" s="215" t="s">
        <v>307</v>
      </c>
      <c r="G241" s="216" t="s">
        <v>134</v>
      </c>
      <c r="H241" s="217">
        <v>7</v>
      </c>
      <c r="I241" s="218"/>
      <c r="J241" s="219">
        <f>ROUND(I241*H241,2)</f>
        <v>0</v>
      </c>
      <c r="K241" s="215" t="s">
        <v>135</v>
      </c>
      <c r="L241" s="43"/>
      <c r="M241" s="220" t="s">
        <v>1</v>
      </c>
      <c r="N241" s="221" t="s">
        <v>40</v>
      </c>
      <c r="O241" s="90"/>
      <c r="P241" s="222">
        <f>O241*H241</f>
        <v>0</v>
      </c>
      <c r="Q241" s="222">
        <v>2.0000000000000002E-05</v>
      </c>
      <c r="R241" s="222">
        <f>Q241*H241</f>
        <v>0.00014000000000000002</v>
      </c>
      <c r="S241" s="222">
        <v>0</v>
      </c>
      <c r="T241" s="223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4" t="s">
        <v>224</v>
      </c>
      <c r="AT241" s="224" t="s">
        <v>131</v>
      </c>
      <c r="AU241" s="224" t="s">
        <v>85</v>
      </c>
      <c r="AY241" s="16" t="s">
        <v>128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6" t="s">
        <v>83</v>
      </c>
      <c r="BK241" s="225">
        <f>ROUND(I241*H241,2)</f>
        <v>0</v>
      </c>
      <c r="BL241" s="16" t="s">
        <v>224</v>
      </c>
      <c r="BM241" s="224" t="s">
        <v>308</v>
      </c>
    </row>
    <row r="242" s="2" customFormat="1">
      <c r="A242" s="37"/>
      <c r="B242" s="38"/>
      <c r="C242" s="39"/>
      <c r="D242" s="226" t="s">
        <v>138</v>
      </c>
      <c r="E242" s="39"/>
      <c r="F242" s="227" t="s">
        <v>189</v>
      </c>
      <c r="G242" s="39"/>
      <c r="H242" s="39"/>
      <c r="I242" s="228"/>
      <c r="J242" s="39"/>
      <c r="K242" s="39"/>
      <c r="L242" s="43"/>
      <c r="M242" s="229"/>
      <c r="N242" s="230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138</v>
      </c>
      <c r="AU242" s="16" t="s">
        <v>85</v>
      </c>
    </row>
    <row r="243" s="14" customFormat="1">
      <c r="A243" s="14"/>
      <c r="B243" s="242"/>
      <c r="C243" s="243"/>
      <c r="D243" s="226" t="s">
        <v>140</v>
      </c>
      <c r="E243" s="244" t="s">
        <v>1</v>
      </c>
      <c r="F243" s="245" t="s">
        <v>309</v>
      </c>
      <c r="G243" s="243"/>
      <c r="H243" s="244" t="s">
        <v>1</v>
      </c>
      <c r="I243" s="246"/>
      <c r="J243" s="243"/>
      <c r="K243" s="243"/>
      <c r="L243" s="247"/>
      <c r="M243" s="248"/>
      <c r="N243" s="249"/>
      <c r="O243" s="249"/>
      <c r="P243" s="249"/>
      <c r="Q243" s="249"/>
      <c r="R243" s="249"/>
      <c r="S243" s="249"/>
      <c r="T243" s="25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1" t="s">
        <v>140</v>
      </c>
      <c r="AU243" s="251" t="s">
        <v>85</v>
      </c>
      <c r="AV243" s="14" t="s">
        <v>83</v>
      </c>
      <c r="AW243" s="14" t="s">
        <v>32</v>
      </c>
      <c r="AX243" s="14" t="s">
        <v>75</v>
      </c>
      <c r="AY243" s="251" t="s">
        <v>128</v>
      </c>
    </row>
    <row r="244" s="13" customFormat="1">
      <c r="A244" s="13"/>
      <c r="B244" s="231"/>
      <c r="C244" s="232"/>
      <c r="D244" s="226" t="s">
        <v>140</v>
      </c>
      <c r="E244" s="233" t="s">
        <v>1</v>
      </c>
      <c r="F244" s="234" t="s">
        <v>173</v>
      </c>
      <c r="G244" s="232"/>
      <c r="H244" s="235">
        <v>7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1" t="s">
        <v>140</v>
      </c>
      <c r="AU244" s="241" t="s">
        <v>85</v>
      </c>
      <c r="AV244" s="13" t="s">
        <v>85</v>
      </c>
      <c r="AW244" s="13" t="s">
        <v>32</v>
      </c>
      <c r="AX244" s="13" t="s">
        <v>83</v>
      </c>
      <c r="AY244" s="241" t="s">
        <v>128</v>
      </c>
    </row>
    <row r="245" s="2" customFormat="1">
      <c r="A245" s="37"/>
      <c r="B245" s="38"/>
      <c r="C245" s="252" t="s">
        <v>268</v>
      </c>
      <c r="D245" s="252" t="s">
        <v>265</v>
      </c>
      <c r="E245" s="253" t="s">
        <v>310</v>
      </c>
      <c r="F245" s="254" t="s">
        <v>311</v>
      </c>
      <c r="G245" s="255" t="s">
        <v>134</v>
      </c>
      <c r="H245" s="256">
        <v>7</v>
      </c>
      <c r="I245" s="257"/>
      <c r="J245" s="258">
        <f>ROUND(I245*H245,2)</f>
        <v>0</v>
      </c>
      <c r="K245" s="254" t="s">
        <v>135</v>
      </c>
      <c r="L245" s="259"/>
      <c r="M245" s="260" t="s">
        <v>1</v>
      </c>
      <c r="N245" s="261" t="s">
        <v>40</v>
      </c>
      <c r="O245" s="90"/>
      <c r="P245" s="222">
        <f>O245*H245</f>
        <v>0</v>
      </c>
      <c r="Q245" s="222">
        <v>0.00052999999999999998</v>
      </c>
      <c r="R245" s="222">
        <f>Q245*H245</f>
        <v>0.0037099999999999998</v>
      </c>
      <c r="S245" s="222">
        <v>0</v>
      </c>
      <c r="T245" s="223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4" t="s">
        <v>268</v>
      </c>
      <c r="AT245" s="224" t="s">
        <v>265</v>
      </c>
      <c r="AU245" s="224" t="s">
        <v>85</v>
      </c>
      <c r="AY245" s="16" t="s">
        <v>128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6" t="s">
        <v>83</v>
      </c>
      <c r="BK245" s="225">
        <f>ROUND(I245*H245,2)</f>
        <v>0</v>
      </c>
      <c r="BL245" s="16" t="s">
        <v>224</v>
      </c>
      <c r="BM245" s="224" t="s">
        <v>312</v>
      </c>
    </row>
    <row r="246" s="2" customFormat="1">
      <c r="A246" s="37"/>
      <c r="B246" s="38"/>
      <c r="C246" s="39"/>
      <c r="D246" s="226" t="s">
        <v>138</v>
      </c>
      <c r="E246" s="39"/>
      <c r="F246" s="227" t="s">
        <v>189</v>
      </c>
      <c r="G246" s="39"/>
      <c r="H246" s="39"/>
      <c r="I246" s="228"/>
      <c r="J246" s="39"/>
      <c r="K246" s="39"/>
      <c r="L246" s="43"/>
      <c r="M246" s="229"/>
      <c r="N246" s="230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138</v>
      </c>
      <c r="AU246" s="16" t="s">
        <v>85</v>
      </c>
    </row>
    <row r="247" s="13" customFormat="1">
      <c r="A247" s="13"/>
      <c r="B247" s="231"/>
      <c r="C247" s="232"/>
      <c r="D247" s="226" t="s">
        <v>140</v>
      </c>
      <c r="E247" s="233" t="s">
        <v>1</v>
      </c>
      <c r="F247" s="234" t="s">
        <v>173</v>
      </c>
      <c r="G247" s="232"/>
      <c r="H247" s="235">
        <v>7</v>
      </c>
      <c r="I247" s="236"/>
      <c r="J247" s="232"/>
      <c r="K247" s="232"/>
      <c r="L247" s="237"/>
      <c r="M247" s="238"/>
      <c r="N247" s="239"/>
      <c r="O247" s="239"/>
      <c r="P247" s="239"/>
      <c r="Q247" s="239"/>
      <c r="R247" s="239"/>
      <c r="S247" s="239"/>
      <c r="T247" s="24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1" t="s">
        <v>140</v>
      </c>
      <c r="AU247" s="241" t="s">
        <v>85</v>
      </c>
      <c r="AV247" s="13" t="s">
        <v>85</v>
      </c>
      <c r="AW247" s="13" t="s">
        <v>32</v>
      </c>
      <c r="AX247" s="13" t="s">
        <v>83</v>
      </c>
      <c r="AY247" s="241" t="s">
        <v>128</v>
      </c>
    </row>
    <row r="248" s="2" customFormat="1">
      <c r="A248" s="37"/>
      <c r="B248" s="38"/>
      <c r="C248" s="213" t="s">
        <v>313</v>
      </c>
      <c r="D248" s="213" t="s">
        <v>131</v>
      </c>
      <c r="E248" s="214" t="s">
        <v>314</v>
      </c>
      <c r="F248" s="215" t="s">
        <v>315</v>
      </c>
      <c r="G248" s="216" t="s">
        <v>199</v>
      </c>
      <c r="H248" s="217">
        <v>210</v>
      </c>
      <c r="I248" s="218"/>
      <c r="J248" s="219">
        <f>ROUND(I248*H248,2)</f>
        <v>0</v>
      </c>
      <c r="K248" s="215" t="s">
        <v>135</v>
      </c>
      <c r="L248" s="43"/>
      <c r="M248" s="220" t="s">
        <v>1</v>
      </c>
      <c r="N248" s="221" t="s">
        <v>40</v>
      </c>
      <c r="O248" s="90"/>
      <c r="P248" s="222">
        <f>O248*H248</f>
        <v>0</v>
      </c>
      <c r="Q248" s="222">
        <v>0.00019000000000000001</v>
      </c>
      <c r="R248" s="222">
        <f>Q248*H248</f>
        <v>0.039900000000000005</v>
      </c>
      <c r="S248" s="222">
        <v>0</v>
      </c>
      <c r="T248" s="223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4" t="s">
        <v>224</v>
      </c>
      <c r="AT248" s="224" t="s">
        <v>131</v>
      </c>
      <c r="AU248" s="224" t="s">
        <v>85</v>
      </c>
      <c r="AY248" s="16" t="s">
        <v>128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6" t="s">
        <v>83</v>
      </c>
      <c r="BK248" s="225">
        <f>ROUND(I248*H248,2)</f>
        <v>0</v>
      </c>
      <c r="BL248" s="16" t="s">
        <v>224</v>
      </c>
      <c r="BM248" s="224" t="s">
        <v>316</v>
      </c>
    </row>
    <row r="249" s="2" customFormat="1">
      <c r="A249" s="37"/>
      <c r="B249" s="38"/>
      <c r="C249" s="39"/>
      <c r="D249" s="226" t="s">
        <v>138</v>
      </c>
      <c r="E249" s="39"/>
      <c r="F249" s="227" t="s">
        <v>189</v>
      </c>
      <c r="G249" s="39"/>
      <c r="H249" s="39"/>
      <c r="I249" s="228"/>
      <c r="J249" s="39"/>
      <c r="K249" s="39"/>
      <c r="L249" s="43"/>
      <c r="M249" s="229"/>
      <c r="N249" s="230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138</v>
      </c>
      <c r="AU249" s="16" t="s">
        <v>85</v>
      </c>
    </row>
    <row r="250" s="13" customFormat="1">
      <c r="A250" s="13"/>
      <c r="B250" s="231"/>
      <c r="C250" s="232"/>
      <c r="D250" s="226" t="s">
        <v>140</v>
      </c>
      <c r="E250" s="233" t="s">
        <v>1</v>
      </c>
      <c r="F250" s="234" t="s">
        <v>317</v>
      </c>
      <c r="G250" s="232"/>
      <c r="H250" s="235">
        <v>210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1" t="s">
        <v>140</v>
      </c>
      <c r="AU250" s="241" t="s">
        <v>85</v>
      </c>
      <c r="AV250" s="13" t="s">
        <v>85</v>
      </c>
      <c r="AW250" s="13" t="s">
        <v>32</v>
      </c>
      <c r="AX250" s="13" t="s">
        <v>83</v>
      </c>
      <c r="AY250" s="241" t="s">
        <v>128</v>
      </c>
    </row>
    <row r="251" s="2" customFormat="1" ht="21.75" customHeight="1">
      <c r="A251" s="37"/>
      <c r="B251" s="38"/>
      <c r="C251" s="213" t="s">
        <v>318</v>
      </c>
      <c r="D251" s="213" t="s">
        <v>131</v>
      </c>
      <c r="E251" s="214" t="s">
        <v>319</v>
      </c>
      <c r="F251" s="215" t="s">
        <v>320</v>
      </c>
      <c r="G251" s="216" t="s">
        <v>199</v>
      </c>
      <c r="H251" s="217">
        <v>210</v>
      </c>
      <c r="I251" s="218"/>
      <c r="J251" s="219">
        <f>ROUND(I251*H251,2)</f>
        <v>0</v>
      </c>
      <c r="K251" s="215" t="s">
        <v>135</v>
      </c>
      <c r="L251" s="43"/>
      <c r="M251" s="220" t="s">
        <v>1</v>
      </c>
      <c r="N251" s="221" t="s">
        <v>40</v>
      </c>
      <c r="O251" s="90"/>
      <c r="P251" s="222">
        <f>O251*H251</f>
        <v>0</v>
      </c>
      <c r="Q251" s="222">
        <v>1.0000000000000001E-05</v>
      </c>
      <c r="R251" s="222">
        <f>Q251*H251</f>
        <v>0.0021000000000000003</v>
      </c>
      <c r="S251" s="222">
        <v>0</v>
      </c>
      <c r="T251" s="223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4" t="s">
        <v>224</v>
      </c>
      <c r="AT251" s="224" t="s">
        <v>131</v>
      </c>
      <c r="AU251" s="224" t="s">
        <v>85</v>
      </c>
      <c r="AY251" s="16" t="s">
        <v>128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6" t="s">
        <v>83</v>
      </c>
      <c r="BK251" s="225">
        <f>ROUND(I251*H251,2)</f>
        <v>0</v>
      </c>
      <c r="BL251" s="16" t="s">
        <v>224</v>
      </c>
      <c r="BM251" s="224" t="s">
        <v>321</v>
      </c>
    </row>
    <row r="252" s="2" customFormat="1">
      <c r="A252" s="37"/>
      <c r="B252" s="38"/>
      <c r="C252" s="39"/>
      <c r="D252" s="226" t="s">
        <v>138</v>
      </c>
      <c r="E252" s="39"/>
      <c r="F252" s="227" t="s">
        <v>189</v>
      </c>
      <c r="G252" s="39"/>
      <c r="H252" s="39"/>
      <c r="I252" s="228"/>
      <c r="J252" s="39"/>
      <c r="K252" s="39"/>
      <c r="L252" s="43"/>
      <c r="M252" s="229"/>
      <c r="N252" s="230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138</v>
      </c>
      <c r="AU252" s="16" t="s">
        <v>85</v>
      </c>
    </row>
    <row r="253" s="13" customFormat="1">
      <c r="A253" s="13"/>
      <c r="B253" s="231"/>
      <c r="C253" s="232"/>
      <c r="D253" s="226" t="s">
        <v>140</v>
      </c>
      <c r="E253" s="233" t="s">
        <v>1</v>
      </c>
      <c r="F253" s="234" t="s">
        <v>317</v>
      </c>
      <c r="G253" s="232"/>
      <c r="H253" s="235">
        <v>210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1" t="s">
        <v>140</v>
      </c>
      <c r="AU253" s="241" t="s">
        <v>85</v>
      </c>
      <c r="AV253" s="13" t="s">
        <v>85</v>
      </c>
      <c r="AW253" s="13" t="s">
        <v>32</v>
      </c>
      <c r="AX253" s="13" t="s">
        <v>83</v>
      </c>
      <c r="AY253" s="241" t="s">
        <v>128</v>
      </c>
    </row>
    <row r="254" s="2" customFormat="1">
      <c r="A254" s="37"/>
      <c r="B254" s="38"/>
      <c r="C254" s="213" t="s">
        <v>322</v>
      </c>
      <c r="D254" s="213" t="s">
        <v>131</v>
      </c>
      <c r="E254" s="214" t="s">
        <v>323</v>
      </c>
      <c r="F254" s="215" t="s">
        <v>324</v>
      </c>
      <c r="G254" s="216" t="s">
        <v>221</v>
      </c>
      <c r="H254" s="217">
        <v>0.316</v>
      </c>
      <c r="I254" s="218"/>
      <c r="J254" s="219">
        <f>ROUND(I254*H254,2)</f>
        <v>0</v>
      </c>
      <c r="K254" s="215" t="s">
        <v>135</v>
      </c>
      <c r="L254" s="43"/>
      <c r="M254" s="220" t="s">
        <v>1</v>
      </c>
      <c r="N254" s="221" t="s">
        <v>40</v>
      </c>
      <c r="O254" s="90"/>
      <c r="P254" s="222">
        <f>O254*H254</f>
        <v>0</v>
      </c>
      <c r="Q254" s="222">
        <v>0</v>
      </c>
      <c r="R254" s="222">
        <f>Q254*H254</f>
        <v>0</v>
      </c>
      <c r="S254" s="222">
        <v>0</v>
      </c>
      <c r="T254" s="223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4" t="s">
        <v>224</v>
      </c>
      <c r="AT254" s="224" t="s">
        <v>131</v>
      </c>
      <c r="AU254" s="224" t="s">
        <v>85</v>
      </c>
      <c r="AY254" s="16" t="s">
        <v>128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6" t="s">
        <v>83</v>
      </c>
      <c r="BK254" s="225">
        <f>ROUND(I254*H254,2)</f>
        <v>0</v>
      </c>
      <c r="BL254" s="16" t="s">
        <v>224</v>
      </c>
      <c r="BM254" s="224" t="s">
        <v>325</v>
      </c>
    </row>
    <row r="255" s="12" customFormat="1" ht="22.8" customHeight="1">
      <c r="A255" s="12"/>
      <c r="B255" s="197"/>
      <c r="C255" s="198"/>
      <c r="D255" s="199" t="s">
        <v>74</v>
      </c>
      <c r="E255" s="211" t="s">
        <v>326</v>
      </c>
      <c r="F255" s="211" t="s">
        <v>327</v>
      </c>
      <c r="G255" s="198"/>
      <c r="H255" s="198"/>
      <c r="I255" s="201"/>
      <c r="J255" s="212">
        <f>BK255</f>
        <v>0</v>
      </c>
      <c r="K255" s="198"/>
      <c r="L255" s="203"/>
      <c r="M255" s="204"/>
      <c r="N255" s="205"/>
      <c r="O255" s="205"/>
      <c r="P255" s="206">
        <f>SUM(P256:P272)</f>
        <v>0</v>
      </c>
      <c r="Q255" s="205"/>
      <c r="R255" s="206">
        <f>SUM(R256:R272)</f>
        <v>0.031</v>
      </c>
      <c r="S255" s="205"/>
      <c r="T255" s="207">
        <f>SUM(T256:T272)</f>
        <v>0.127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8" t="s">
        <v>85</v>
      </c>
      <c r="AT255" s="209" t="s">
        <v>74</v>
      </c>
      <c r="AU255" s="209" t="s">
        <v>83</v>
      </c>
      <c r="AY255" s="208" t="s">
        <v>128</v>
      </c>
      <c r="BK255" s="210">
        <f>SUM(BK256:BK272)</f>
        <v>0</v>
      </c>
    </row>
    <row r="256" s="2" customFormat="1" ht="21.75" customHeight="1">
      <c r="A256" s="37"/>
      <c r="B256" s="38"/>
      <c r="C256" s="213" t="s">
        <v>328</v>
      </c>
      <c r="D256" s="213" t="s">
        <v>131</v>
      </c>
      <c r="E256" s="214" t="s">
        <v>329</v>
      </c>
      <c r="F256" s="215" t="s">
        <v>330</v>
      </c>
      <c r="G256" s="216" t="s">
        <v>199</v>
      </c>
      <c r="H256" s="217">
        <v>50</v>
      </c>
      <c r="I256" s="218"/>
      <c r="J256" s="219">
        <f>ROUND(I256*H256,2)</f>
        <v>0</v>
      </c>
      <c r="K256" s="215" t="s">
        <v>135</v>
      </c>
      <c r="L256" s="43"/>
      <c r="M256" s="220" t="s">
        <v>1</v>
      </c>
      <c r="N256" s="221" t="s">
        <v>40</v>
      </c>
      <c r="O256" s="90"/>
      <c r="P256" s="222">
        <f>O256*H256</f>
        <v>0</v>
      </c>
      <c r="Q256" s="222">
        <v>0.00024000000000000001</v>
      </c>
      <c r="R256" s="222">
        <f>Q256*H256</f>
        <v>0.012</v>
      </c>
      <c r="S256" s="222">
        <v>0.0025400000000000002</v>
      </c>
      <c r="T256" s="223">
        <f>S256*H256</f>
        <v>0.127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4" t="s">
        <v>224</v>
      </c>
      <c r="AT256" s="224" t="s">
        <v>131</v>
      </c>
      <c r="AU256" s="224" t="s">
        <v>85</v>
      </c>
      <c r="AY256" s="16" t="s">
        <v>128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6" t="s">
        <v>83</v>
      </c>
      <c r="BK256" s="225">
        <f>ROUND(I256*H256,2)</f>
        <v>0</v>
      </c>
      <c r="BL256" s="16" t="s">
        <v>224</v>
      </c>
      <c r="BM256" s="224" t="s">
        <v>331</v>
      </c>
    </row>
    <row r="257" s="2" customFormat="1">
      <c r="A257" s="37"/>
      <c r="B257" s="38"/>
      <c r="C257" s="39"/>
      <c r="D257" s="226" t="s">
        <v>138</v>
      </c>
      <c r="E257" s="39"/>
      <c r="F257" s="227" t="s">
        <v>332</v>
      </c>
      <c r="G257" s="39"/>
      <c r="H257" s="39"/>
      <c r="I257" s="228"/>
      <c r="J257" s="39"/>
      <c r="K257" s="39"/>
      <c r="L257" s="43"/>
      <c r="M257" s="229"/>
      <c r="N257" s="230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138</v>
      </c>
      <c r="AU257" s="16" t="s">
        <v>85</v>
      </c>
    </row>
    <row r="258" s="14" customFormat="1">
      <c r="A258" s="14"/>
      <c r="B258" s="242"/>
      <c r="C258" s="243"/>
      <c r="D258" s="226" t="s">
        <v>140</v>
      </c>
      <c r="E258" s="244" t="s">
        <v>1</v>
      </c>
      <c r="F258" s="245" t="s">
        <v>333</v>
      </c>
      <c r="G258" s="243"/>
      <c r="H258" s="244" t="s">
        <v>1</v>
      </c>
      <c r="I258" s="246"/>
      <c r="J258" s="243"/>
      <c r="K258" s="243"/>
      <c r="L258" s="247"/>
      <c r="M258" s="248"/>
      <c r="N258" s="249"/>
      <c r="O258" s="249"/>
      <c r="P258" s="249"/>
      <c r="Q258" s="249"/>
      <c r="R258" s="249"/>
      <c r="S258" s="249"/>
      <c r="T258" s="25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1" t="s">
        <v>140</v>
      </c>
      <c r="AU258" s="251" t="s">
        <v>85</v>
      </c>
      <c r="AV258" s="14" t="s">
        <v>83</v>
      </c>
      <c r="AW258" s="14" t="s">
        <v>32</v>
      </c>
      <c r="AX258" s="14" t="s">
        <v>75</v>
      </c>
      <c r="AY258" s="251" t="s">
        <v>128</v>
      </c>
    </row>
    <row r="259" s="13" customFormat="1">
      <c r="A259" s="13"/>
      <c r="B259" s="231"/>
      <c r="C259" s="232"/>
      <c r="D259" s="226" t="s">
        <v>140</v>
      </c>
      <c r="E259" s="233" t="s">
        <v>1</v>
      </c>
      <c r="F259" s="234" t="s">
        <v>157</v>
      </c>
      <c r="G259" s="232"/>
      <c r="H259" s="235">
        <v>50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1" t="s">
        <v>140</v>
      </c>
      <c r="AU259" s="241" t="s">
        <v>85</v>
      </c>
      <c r="AV259" s="13" t="s">
        <v>85</v>
      </c>
      <c r="AW259" s="13" t="s">
        <v>32</v>
      </c>
      <c r="AX259" s="13" t="s">
        <v>83</v>
      </c>
      <c r="AY259" s="241" t="s">
        <v>128</v>
      </c>
    </row>
    <row r="260" s="2" customFormat="1">
      <c r="A260" s="37"/>
      <c r="B260" s="38"/>
      <c r="C260" s="213" t="s">
        <v>334</v>
      </c>
      <c r="D260" s="213" t="s">
        <v>131</v>
      </c>
      <c r="E260" s="214" t="s">
        <v>335</v>
      </c>
      <c r="F260" s="215" t="s">
        <v>336</v>
      </c>
      <c r="G260" s="216" t="s">
        <v>199</v>
      </c>
      <c r="H260" s="217">
        <v>50</v>
      </c>
      <c r="I260" s="218"/>
      <c r="J260" s="219">
        <f>ROUND(I260*H260,2)</f>
        <v>0</v>
      </c>
      <c r="K260" s="215" t="s">
        <v>135</v>
      </c>
      <c r="L260" s="43"/>
      <c r="M260" s="220" t="s">
        <v>1</v>
      </c>
      <c r="N260" s="221" t="s">
        <v>40</v>
      </c>
      <c r="O260" s="90"/>
      <c r="P260" s="222">
        <f>O260*H260</f>
        <v>0</v>
      </c>
      <c r="Q260" s="222">
        <v>0.00038000000000000002</v>
      </c>
      <c r="R260" s="222">
        <f>Q260*H260</f>
        <v>0.019</v>
      </c>
      <c r="S260" s="222">
        <v>0</v>
      </c>
      <c r="T260" s="223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4" t="s">
        <v>224</v>
      </c>
      <c r="AT260" s="224" t="s">
        <v>131</v>
      </c>
      <c r="AU260" s="224" t="s">
        <v>85</v>
      </c>
      <c r="AY260" s="16" t="s">
        <v>128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6" t="s">
        <v>83</v>
      </c>
      <c r="BK260" s="225">
        <f>ROUND(I260*H260,2)</f>
        <v>0</v>
      </c>
      <c r="BL260" s="16" t="s">
        <v>224</v>
      </c>
      <c r="BM260" s="224" t="s">
        <v>337</v>
      </c>
    </row>
    <row r="261" s="2" customFormat="1">
      <c r="A261" s="37"/>
      <c r="B261" s="38"/>
      <c r="C261" s="39"/>
      <c r="D261" s="226" t="s">
        <v>138</v>
      </c>
      <c r="E261" s="39"/>
      <c r="F261" s="227" t="s">
        <v>338</v>
      </c>
      <c r="G261" s="39"/>
      <c r="H261" s="39"/>
      <c r="I261" s="228"/>
      <c r="J261" s="39"/>
      <c r="K261" s="39"/>
      <c r="L261" s="43"/>
      <c r="M261" s="229"/>
      <c r="N261" s="230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138</v>
      </c>
      <c r="AU261" s="16" t="s">
        <v>85</v>
      </c>
    </row>
    <row r="262" s="13" customFormat="1">
      <c r="A262" s="13"/>
      <c r="B262" s="231"/>
      <c r="C262" s="232"/>
      <c r="D262" s="226" t="s">
        <v>140</v>
      </c>
      <c r="E262" s="233" t="s">
        <v>1</v>
      </c>
      <c r="F262" s="234" t="s">
        <v>157</v>
      </c>
      <c r="G262" s="232"/>
      <c r="H262" s="235">
        <v>50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140</v>
      </c>
      <c r="AU262" s="241" t="s">
        <v>85</v>
      </c>
      <c r="AV262" s="13" t="s">
        <v>85</v>
      </c>
      <c r="AW262" s="13" t="s">
        <v>32</v>
      </c>
      <c r="AX262" s="13" t="s">
        <v>83</v>
      </c>
      <c r="AY262" s="241" t="s">
        <v>128</v>
      </c>
    </row>
    <row r="263" s="2" customFormat="1" ht="16.5" customHeight="1">
      <c r="A263" s="37"/>
      <c r="B263" s="38"/>
      <c r="C263" s="213" t="s">
        <v>339</v>
      </c>
      <c r="D263" s="213" t="s">
        <v>131</v>
      </c>
      <c r="E263" s="214" t="s">
        <v>340</v>
      </c>
      <c r="F263" s="215" t="s">
        <v>341</v>
      </c>
      <c r="G263" s="216" t="s">
        <v>199</v>
      </c>
      <c r="H263" s="217">
        <v>50</v>
      </c>
      <c r="I263" s="218"/>
      <c r="J263" s="219">
        <f>ROUND(I263*H263,2)</f>
        <v>0</v>
      </c>
      <c r="K263" s="215" t="s">
        <v>135</v>
      </c>
      <c r="L263" s="43"/>
      <c r="M263" s="220" t="s">
        <v>1</v>
      </c>
      <c r="N263" s="221" t="s">
        <v>40</v>
      </c>
      <c r="O263" s="90"/>
      <c r="P263" s="222">
        <f>O263*H263</f>
        <v>0</v>
      </c>
      <c r="Q263" s="222">
        <v>0</v>
      </c>
      <c r="R263" s="222">
        <f>Q263*H263</f>
        <v>0</v>
      </c>
      <c r="S263" s="222">
        <v>0</v>
      </c>
      <c r="T263" s="223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4" t="s">
        <v>224</v>
      </c>
      <c r="AT263" s="224" t="s">
        <v>131</v>
      </c>
      <c r="AU263" s="224" t="s">
        <v>85</v>
      </c>
      <c r="AY263" s="16" t="s">
        <v>128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6" t="s">
        <v>83</v>
      </c>
      <c r="BK263" s="225">
        <f>ROUND(I263*H263,2)</f>
        <v>0</v>
      </c>
      <c r="BL263" s="16" t="s">
        <v>224</v>
      </c>
      <c r="BM263" s="224" t="s">
        <v>342</v>
      </c>
    </row>
    <row r="264" s="2" customFormat="1">
      <c r="A264" s="37"/>
      <c r="B264" s="38"/>
      <c r="C264" s="39"/>
      <c r="D264" s="226" t="s">
        <v>138</v>
      </c>
      <c r="E264" s="39"/>
      <c r="F264" s="227" t="s">
        <v>189</v>
      </c>
      <c r="G264" s="39"/>
      <c r="H264" s="39"/>
      <c r="I264" s="228"/>
      <c r="J264" s="39"/>
      <c r="K264" s="39"/>
      <c r="L264" s="43"/>
      <c r="M264" s="229"/>
      <c r="N264" s="230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138</v>
      </c>
      <c r="AU264" s="16" t="s">
        <v>85</v>
      </c>
    </row>
    <row r="265" s="13" customFormat="1">
      <c r="A265" s="13"/>
      <c r="B265" s="231"/>
      <c r="C265" s="232"/>
      <c r="D265" s="226" t="s">
        <v>140</v>
      </c>
      <c r="E265" s="233" t="s">
        <v>1</v>
      </c>
      <c r="F265" s="234" t="s">
        <v>157</v>
      </c>
      <c r="G265" s="232"/>
      <c r="H265" s="235">
        <v>50</v>
      </c>
      <c r="I265" s="236"/>
      <c r="J265" s="232"/>
      <c r="K265" s="232"/>
      <c r="L265" s="237"/>
      <c r="M265" s="238"/>
      <c r="N265" s="239"/>
      <c r="O265" s="239"/>
      <c r="P265" s="239"/>
      <c r="Q265" s="239"/>
      <c r="R265" s="239"/>
      <c r="S265" s="239"/>
      <c r="T265" s="24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1" t="s">
        <v>140</v>
      </c>
      <c r="AU265" s="241" t="s">
        <v>85</v>
      </c>
      <c r="AV265" s="13" t="s">
        <v>85</v>
      </c>
      <c r="AW265" s="13" t="s">
        <v>32</v>
      </c>
      <c r="AX265" s="13" t="s">
        <v>83</v>
      </c>
      <c r="AY265" s="241" t="s">
        <v>128</v>
      </c>
    </row>
    <row r="266" s="2" customFormat="1" ht="16.5" customHeight="1">
      <c r="A266" s="37"/>
      <c r="B266" s="38"/>
      <c r="C266" s="213" t="s">
        <v>343</v>
      </c>
      <c r="D266" s="213" t="s">
        <v>131</v>
      </c>
      <c r="E266" s="214" t="s">
        <v>344</v>
      </c>
      <c r="F266" s="215" t="s">
        <v>345</v>
      </c>
      <c r="G266" s="216" t="s">
        <v>134</v>
      </c>
      <c r="H266" s="217">
        <v>7</v>
      </c>
      <c r="I266" s="218"/>
      <c r="J266" s="219">
        <f>ROUND(I266*H266,2)</f>
        <v>0</v>
      </c>
      <c r="K266" s="215" t="s">
        <v>135</v>
      </c>
      <c r="L266" s="43"/>
      <c r="M266" s="220" t="s">
        <v>1</v>
      </c>
      <c r="N266" s="221" t="s">
        <v>40</v>
      </c>
      <c r="O266" s="90"/>
      <c r="P266" s="222">
        <f>O266*H266</f>
        <v>0</v>
      </c>
      <c r="Q266" s="222">
        <v>0</v>
      </c>
      <c r="R266" s="222">
        <f>Q266*H266</f>
        <v>0</v>
      </c>
      <c r="S266" s="222">
        <v>0</v>
      </c>
      <c r="T266" s="223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4" t="s">
        <v>224</v>
      </c>
      <c r="AT266" s="224" t="s">
        <v>131</v>
      </c>
      <c r="AU266" s="224" t="s">
        <v>85</v>
      </c>
      <c r="AY266" s="16" t="s">
        <v>128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6" t="s">
        <v>83</v>
      </c>
      <c r="BK266" s="225">
        <f>ROUND(I266*H266,2)</f>
        <v>0</v>
      </c>
      <c r="BL266" s="16" t="s">
        <v>224</v>
      </c>
      <c r="BM266" s="224" t="s">
        <v>346</v>
      </c>
    </row>
    <row r="267" s="2" customFormat="1">
      <c r="A267" s="37"/>
      <c r="B267" s="38"/>
      <c r="C267" s="39"/>
      <c r="D267" s="226" t="s">
        <v>138</v>
      </c>
      <c r="E267" s="39"/>
      <c r="F267" s="227" t="s">
        <v>189</v>
      </c>
      <c r="G267" s="39"/>
      <c r="H267" s="39"/>
      <c r="I267" s="228"/>
      <c r="J267" s="39"/>
      <c r="K267" s="39"/>
      <c r="L267" s="43"/>
      <c r="M267" s="229"/>
      <c r="N267" s="230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138</v>
      </c>
      <c r="AU267" s="16" t="s">
        <v>85</v>
      </c>
    </row>
    <row r="268" s="13" customFormat="1">
      <c r="A268" s="13"/>
      <c r="B268" s="231"/>
      <c r="C268" s="232"/>
      <c r="D268" s="226" t="s">
        <v>140</v>
      </c>
      <c r="E268" s="233" t="s">
        <v>1</v>
      </c>
      <c r="F268" s="234" t="s">
        <v>173</v>
      </c>
      <c r="G268" s="232"/>
      <c r="H268" s="235">
        <v>7</v>
      </c>
      <c r="I268" s="236"/>
      <c r="J268" s="232"/>
      <c r="K268" s="232"/>
      <c r="L268" s="237"/>
      <c r="M268" s="238"/>
      <c r="N268" s="239"/>
      <c r="O268" s="239"/>
      <c r="P268" s="239"/>
      <c r="Q268" s="239"/>
      <c r="R268" s="239"/>
      <c r="S268" s="239"/>
      <c r="T268" s="24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1" t="s">
        <v>140</v>
      </c>
      <c r="AU268" s="241" t="s">
        <v>85</v>
      </c>
      <c r="AV268" s="13" t="s">
        <v>85</v>
      </c>
      <c r="AW268" s="13" t="s">
        <v>32</v>
      </c>
      <c r="AX268" s="13" t="s">
        <v>83</v>
      </c>
      <c r="AY268" s="241" t="s">
        <v>128</v>
      </c>
    </row>
    <row r="269" s="2" customFormat="1">
      <c r="A269" s="37"/>
      <c r="B269" s="38"/>
      <c r="C269" s="213" t="s">
        <v>259</v>
      </c>
      <c r="D269" s="213" t="s">
        <v>131</v>
      </c>
      <c r="E269" s="214" t="s">
        <v>347</v>
      </c>
      <c r="F269" s="215" t="s">
        <v>348</v>
      </c>
      <c r="G269" s="216" t="s">
        <v>221</v>
      </c>
      <c r="H269" s="217">
        <v>0.10000000000000001</v>
      </c>
      <c r="I269" s="218"/>
      <c r="J269" s="219">
        <f>ROUND(I269*H269,2)</f>
        <v>0</v>
      </c>
      <c r="K269" s="215" t="s">
        <v>135</v>
      </c>
      <c r="L269" s="43"/>
      <c r="M269" s="220" t="s">
        <v>1</v>
      </c>
      <c r="N269" s="221" t="s">
        <v>40</v>
      </c>
      <c r="O269" s="90"/>
      <c r="P269" s="222">
        <f>O269*H269</f>
        <v>0</v>
      </c>
      <c r="Q269" s="222">
        <v>0</v>
      </c>
      <c r="R269" s="222">
        <f>Q269*H269</f>
        <v>0</v>
      </c>
      <c r="S269" s="222">
        <v>0</v>
      </c>
      <c r="T269" s="223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24" t="s">
        <v>224</v>
      </c>
      <c r="AT269" s="224" t="s">
        <v>131</v>
      </c>
      <c r="AU269" s="224" t="s">
        <v>85</v>
      </c>
      <c r="AY269" s="16" t="s">
        <v>128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6" t="s">
        <v>83</v>
      </c>
      <c r="BK269" s="225">
        <f>ROUND(I269*H269,2)</f>
        <v>0</v>
      </c>
      <c r="BL269" s="16" t="s">
        <v>224</v>
      </c>
      <c r="BM269" s="224" t="s">
        <v>349</v>
      </c>
    </row>
    <row r="270" s="2" customFormat="1">
      <c r="A270" s="37"/>
      <c r="B270" s="38"/>
      <c r="C270" s="39"/>
      <c r="D270" s="226" t="s">
        <v>138</v>
      </c>
      <c r="E270" s="39"/>
      <c r="F270" s="227" t="s">
        <v>170</v>
      </c>
      <c r="G270" s="39"/>
      <c r="H270" s="39"/>
      <c r="I270" s="228"/>
      <c r="J270" s="39"/>
      <c r="K270" s="39"/>
      <c r="L270" s="43"/>
      <c r="M270" s="229"/>
      <c r="N270" s="230"/>
      <c r="O270" s="90"/>
      <c r="P270" s="90"/>
      <c r="Q270" s="90"/>
      <c r="R270" s="90"/>
      <c r="S270" s="90"/>
      <c r="T270" s="91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138</v>
      </c>
      <c r="AU270" s="16" t="s">
        <v>85</v>
      </c>
    </row>
    <row r="271" s="13" customFormat="1">
      <c r="A271" s="13"/>
      <c r="B271" s="231"/>
      <c r="C271" s="232"/>
      <c r="D271" s="226" t="s">
        <v>140</v>
      </c>
      <c r="E271" s="233" t="s">
        <v>1</v>
      </c>
      <c r="F271" s="234" t="s">
        <v>350</v>
      </c>
      <c r="G271" s="232"/>
      <c r="H271" s="235">
        <v>0.10000000000000001</v>
      </c>
      <c r="I271" s="236"/>
      <c r="J271" s="232"/>
      <c r="K271" s="232"/>
      <c r="L271" s="237"/>
      <c r="M271" s="238"/>
      <c r="N271" s="239"/>
      <c r="O271" s="239"/>
      <c r="P271" s="239"/>
      <c r="Q271" s="239"/>
      <c r="R271" s="239"/>
      <c r="S271" s="239"/>
      <c r="T271" s="24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1" t="s">
        <v>140</v>
      </c>
      <c r="AU271" s="241" t="s">
        <v>85</v>
      </c>
      <c r="AV271" s="13" t="s">
        <v>85</v>
      </c>
      <c r="AW271" s="13" t="s">
        <v>32</v>
      </c>
      <c r="AX271" s="13" t="s">
        <v>83</v>
      </c>
      <c r="AY271" s="241" t="s">
        <v>128</v>
      </c>
    </row>
    <row r="272" s="2" customFormat="1">
      <c r="A272" s="37"/>
      <c r="B272" s="38"/>
      <c r="C272" s="213" t="s">
        <v>351</v>
      </c>
      <c r="D272" s="213" t="s">
        <v>131</v>
      </c>
      <c r="E272" s="214" t="s">
        <v>352</v>
      </c>
      <c r="F272" s="215" t="s">
        <v>353</v>
      </c>
      <c r="G272" s="216" t="s">
        <v>221</v>
      </c>
      <c r="H272" s="217">
        <v>0.031</v>
      </c>
      <c r="I272" s="218"/>
      <c r="J272" s="219">
        <f>ROUND(I272*H272,2)</f>
        <v>0</v>
      </c>
      <c r="K272" s="215" t="s">
        <v>135</v>
      </c>
      <c r="L272" s="43"/>
      <c r="M272" s="220" t="s">
        <v>1</v>
      </c>
      <c r="N272" s="221" t="s">
        <v>40</v>
      </c>
      <c r="O272" s="90"/>
      <c r="P272" s="222">
        <f>O272*H272</f>
        <v>0</v>
      </c>
      <c r="Q272" s="222">
        <v>0</v>
      </c>
      <c r="R272" s="222">
        <f>Q272*H272</f>
        <v>0</v>
      </c>
      <c r="S272" s="222">
        <v>0</v>
      </c>
      <c r="T272" s="223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4" t="s">
        <v>224</v>
      </c>
      <c r="AT272" s="224" t="s">
        <v>131</v>
      </c>
      <c r="AU272" s="224" t="s">
        <v>85</v>
      </c>
      <c r="AY272" s="16" t="s">
        <v>128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6" t="s">
        <v>83</v>
      </c>
      <c r="BK272" s="225">
        <f>ROUND(I272*H272,2)</f>
        <v>0</v>
      </c>
      <c r="BL272" s="16" t="s">
        <v>224</v>
      </c>
      <c r="BM272" s="224" t="s">
        <v>354</v>
      </c>
    </row>
    <row r="273" s="12" customFormat="1" ht="22.8" customHeight="1">
      <c r="A273" s="12"/>
      <c r="B273" s="197"/>
      <c r="C273" s="198"/>
      <c r="D273" s="199" t="s">
        <v>74</v>
      </c>
      <c r="E273" s="211" t="s">
        <v>355</v>
      </c>
      <c r="F273" s="211" t="s">
        <v>356</v>
      </c>
      <c r="G273" s="198"/>
      <c r="H273" s="198"/>
      <c r="I273" s="201"/>
      <c r="J273" s="212">
        <f>BK273</f>
        <v>0</v>
      </c>
      <c r="K273" s="198"/>
      <c r="L273" s="203"/>
      <c r="M273" s="204"/>
      <c r="N273" s="205"/>
      <c r="O273" s="205"/>
      <c r="P273" s="206">
        <f>SUM(P274:P281)</f>
        <v>0</v>
      </c>
      <c r="Q273" s="205"/>
      <c r="R273" s="206">
        <f>SUM(R274:R281)</f>
        <v>0</v>
      </c>
      <c r="S273" s="205"/>
      <c r="T273" s="207">
        <f>SUM(T274:T281)</f>
        <v>2.335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08" t="s">
        <v>85</v>
      </c>
      <c r="AT273" s="209" t="s">
        <v>74</v>
      </c>
      <c r="AU273" s="209" t="s">
        <v>83</v>
      </c>
      <c r="AY273" s="208" t="s">
        <v>128</v>
      </c>
      <c r="BK273" s="210">
        <f>SUM(BK274:BK281)</f>
        <v>0</v>
      </c>
    </row>
    <row r="274" s="2" customFormat="1">
      <c r="A274" s="37"/>
      <c r="B274" s="38"/>
      <c r="C274" s="213" t="s">
        <v>357</v>
      </c>
      <c r="D274" s="213" t="s">
        <v>131</v>
      </c>
      <c r="E274" s="214" t="s">
        <v>358</v>
      </c>
      <c r="F274" s="215" t="s">
        <v>359</v>
      </c>
      <c r="G274" s="216" t="s">
        <v>360</v>
      </c>
      <c r="H274" s="217">
        <v>5</v>
      </c>
      <c r="I274" s="218"/>
      <c r="J274" s="219">
        <f>ROUND(I274*H274,2)</f>
        <v>0</v>
      </c>
      <c r="K274" s="215" t="s">
        <v>135</v>
      </c>
      <c r="L274" s="43"/>
      <c r="M274" s="220" t="s">
        <v>1</v>
      </c>
      <c r="N274" s="221" t="s">
        <v>40</v>
      </c>
      <c r="O274" s="90"/>
      <c r="P274" s="222">
        <f>O274*H274</f>
        <v>0</v>
      </c>
      <c r="Q274" s="222">
        <v>0</v>
      </c>
      <c r="R274" s="222">
        <f>Q274*H274</f>
        <v>0</v>
      </c>
      <c r="S274" s="222">
        <v>0.312</v>
      </c>
      <c r="T274" s="223">
        <f>S274*H274</f>
        <v>1.5600000000000001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24" t="s">
        <v>224</v>
      </c>
      <c r="AT274" s="224" t="s">
        <v>131</v>
      </c>
      <c r="AU274" s="224" t="s">
        <v>85</v>
      </c>
      <c r="AY274" s="16" t="s">
        <v>128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6" t="s">
        <v>83</v>
      </c>
      <c r="BK274" s="225">
        <f>ROUND(I274*H274,2)</f>
        <v>0</v>
      </c>
      <c r="BL274" s="16" t="s">
        <v>224</v>
      </c>
      <c r="BM274" s="224" t="s">
        <v>361</v>
      </c>
    </row>
    <row r="275" s="2" customFormat="1">
      <c r="A275" s="37"/>
      <c r="B275" s="38"/>
      <c r="C275" s="39"/>
      <c r="D275" s="226" t="s">
        <v>138</v>
      </c>
      <c r="E275" s="39"/>
      <c r="F275" s="227" t="s">
        <v>170</v>
      </c>
      <c r="G275" s="39"/>
      <c r="H275" s="39"/>
      <c r="I275" s="228"/>
      <c r="J275" s="39"/>
      <c r="K275" s="39"/>
      <c r="L275" s="43"/>
      <c r="M275" s="229"/>
      <c r="N275" s="230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138</v>
      </c>
      <c r="AU275" s="16" t="s">
        <v>85</v>
      </c>
    </row>
    <row r="276" s="13" customFormat="1">
      <c r="A276" s="13"/>
      <c r="B276" s="231"/>
      <c r="C276" s="232"/>
      <c r="D276" s="226" t="s">
        <v>140</v>
      </c>
      <c r="E276" s="233" t="s">
        <v>1</v>
      </c>
      <c r="F276" s="234" t="s">
        <v>159</v>
      </c>
      <c r="G276" s="232"/>
      <c r="H276" s="235">
        <v>5</v>
      </c>
      <c r="I276" s="236"/>
      <c r="J276" s="232"/>
      <c r="K276" s="232"/>
      <c r="L276" s="237"/>
      <c r="M276" s="238"/>
      <c r="N276" s="239"/>
      <c r="O276" s="239"/>
      <c r="P276" s="239"/>
      <c r="Q276" s="239"/>
      <c r="R276" s="239"/>
      <c r="S276" s="239"/>
      <c r="T276" s="24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1" t="s">
        <v>140</v>
      </c>
      <c r="AU276" s="241" t="s">
        <v>85</v>
      </c>
      <c r="AV276" s="13" t="s">
        <v>85</v>
      </c>
      <c r="AW276" s="13" t="s">
        <v>32</v>
      </c>
      <c r="AX276" s="13" t="s">
        <v>83</v>
      </c>
      <c r="AY276" s="241" t="s">
        <v>128</v>
      </c>
    </row>
    <row r="277" s="2" customFormat="1" ht="16.5" customHeight="1">
      <c r="A277" s="37"/>
      <c r="B277" s="38"/>
      <c r="C277" s="213" t="s">
        <v>362</v>
      </c>
      <c r="D277" s="213" t="s">
        <v>131</v>
      </c>
      <c r="E277" s="214" t="s">
        <v>363</v>
      </c>
      <c r="F277" s="215" t="s">
        <v>364</v>
      </c>
      <c r="G277" s="216" t="s">
        <v>360</v>
      </c>
      <c r="H277" s="217">
        <v>5</v>
      </c>
      <c r="I277" s="218"/>
      <c r="J277" s="219">
        <f>ROUND(I277*H277,2)</f>
        <v>0</v>
      </c>
      <c r="K277" s="215" t="s">
        <v>135</v>
      </c>
      <c r="L277" s="43"/>
      <c r="M277" s="220" t="s">
        <v>1</v>
      </c>
      <c r="N277" s="221" t="s">
        <v>40</v>
      </c>
      <c r="O277" s="90"/>
      <c r="P277" s="222">
        <f>O277*H277</f>
        <v>0</v>
      </c>
      <c r="Q277" s="222">
        <v>0</v>
      </c>
      <c r="R277" s="222">
        <f>Q277*H277</f>
        <v>0</v>
      </c>
      <c r="S277" s="222">
        <v>0.155</v>
      </c>
      <c r="T277" s="223">
        <f>S277*H277</f>
        <v>0.77500000000000002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24" t="s">
        <v>224</v>
      </c>
      <c r="AT277" s="224" t="s">
        <v>131</v>
      </c>
      <c r="AU277" s="224" t="s">
        <v>85</v>
      </c>
      <c r="AY277" s="16" t="s">
        <v>128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6" t="s">
        <v>83</v>
      </c>
      <c r="BK277" s="225">
        <f>ROUND(I277*H277,2)</f>
        <v>0</v>
      </c>
      <c r="BL277" s="16" t="s">
        <v>224</v>
      </c>
      <c r="BM277" s="224" t="s">
        <v>365</v>
      </c>
    </row>
    <row r="278" s="2" customFormat="1">
      <c r="A278" s="37"/>
      <c r="B278" s="38"/>
      <c r="C278" s="39"/>
      <c r="D278" s="226" t="s">
        <v>138</v>
      </c>
      <c r="E278" s="39"/>
      <c r="F278" s="227" t="s">
        <v>170</v>
      </c>
      <c r="G278" s="39"/>
      <c r="H278" s="39"/>
      <c r="I278" s="228"/>
      <c r="J278" s="39"/>
      <c r="K278" s="39"/>
      <c r="L278" s="43"/>
      <c r="M278" s="229"/>
      <c r="N278" s="230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138</v>
      </c>
      <c r="AU278" s="16" t="s">
        <v>85</v>
      </c>
    </row>
    <row r="279" s="13" customFormat="1">
      <c r="A279" s="13"/>
      <c r="B279" s="231"/>
      <c r="C279" s="232"/>
      <c r="D279" s="226" t="s">
        <v>140</v>
      </c>
      <c r="E279" s="233" t="s">
        <v>1</v>
      </c>
      <c r="F279" s="234" t="s">
        <v>159</v>
      </c>
      <c r="G279" s="232"/>
      <c r="H279" s="235">
        <v>5</v>
      </c>
      <c r="I279" s="236"/>
      <c r="J279" s="232"/>
      <c r="K279" s="232"/>
      <c r="L279" s="237"/>
      <c r="M279" s="238"/>
      <c r="N279" s="239"/>
      <c r="O279" s="239"/>
      <c r="P279" s="239"/>
      <c r="Q279" s="239"/>
      <c r="R279" s="239"/>
      <c r="S279" s="239"/>
      <c r="T279" s="24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1" t="s">
        <v>140</v>
      </c>
      <c r="AU279" s="241" t="s">
        <v>85</v>
      </c>
      <c r="AV279" s="13" t="s">
        <v>85</v>
      </c>
      <c r="AW279" s="13" t="s">
        <v>32</v>
      </c>
      <c r="AX279" s="13" t="s">
        <v>83</v>
      </c>
      <c r="AY279" s="241" t="s">
        <v>128</v>
      </c>
    </row>
    <row r="280" s="2" customFormat="1" ht="33" customHeight="1">
      <c r="A280" s="37"/>
      <c r="B280" s="38"/>
      <c r="C280" s="213" t="s">
        <v>366</v>
      </c>
      <c r="D280" s="213" t="s">
        <v>131</v>
      </c>
      <c r="E280" s="214" t="s">
        <v>367</v>
      </c>
      <c r="F280" s="215" t="s">
        <v>368</v>
      </c>
      <c r="G280" s="216" t="s">
        <v>221</v>
      </c>
      <c r="H280" s="217">
        <v>0.10000000000000001</v>
      </c>
      <c r="I280" s="218"/>
      <c r="J280" s="219">
        <f>ROUND(I280*H280,2)</f>
        <v>0</v>
      </c>
      <c r="K280" s="215" t="s">
        <v>135</v>
      </c>
      <c r="L280" s="43"/>
      <c r="M280" s="220" t="s">
        <v>1</v>
      </c>
      <c r="N280" s="221" t="s">
        <v>40</v>
      </c>
      <c r="O280" s="90"/>
      <c r="P280" s="222">
        <f>O280*H280</f>
        <v>0</v>
      </c>
      <c r="Q280" s="222">
        <v>0</v>
      </c>
      <c r="R280" s="222">
        <f>Q280*H280</f>
        <v>0</v>
      </c>
      <c r="S280" s="222">
        <v>0</v>
      </c>
      <c r="T280" s="223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4" t="s">
        <v>224</v>
      </c>
      <c r="AT280" s="224" t="s">
        <v>131</v>
      </c>
      <c r="AU280" s="224" t="s">
        <v>85</v>
      </c>
      <c r="AY280" s="16" t="s">
        <v>128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6" t="s">
        <v>83</v>
      </c>
      <c r="BK280" s="225">
        <f>ROUND(I280*H280,2)</f>
        <v>0</v>
      </c>
      <c r="BL280" s="16" t="s">
        <v>224</v>
      </c>
      <c r="BM280" s="224" t="s">
        <v>369</v>
      </c>
    </row>
    <row r="281" s="13" customFormat="1">
      <c r="A281" s="13"/>
      <c r="B281" s="231"/>
      <c r="C281" s="232"/>
      <c r="D281" s="226" t="s">
        <v>140</v>
      </c>
      <c r="E281" s="233" t="s">
        <v>1</v>
      </c>
      <c r="F281" s="234" t="s">
        <v>350</v>
      </c>
      <c r="G281" s="232"/>
      <c r="H281" s="235">
        <v>0.10000000000000001</v>
      </c>
      <c r="I281" s="236"/>
      <c r="J281" s="232"/>
      <c r="K281" s="232"/>
      <c r="L281" s="237"/>
      <c r="M281" s="238"/>
      <c r="N281" s="239"/>
      <c r="O281" s="239"/>
      <c r="P281" s="239"/>
      <c r="Q281" s="239"/>
      <c r="R281" s="239"/>
      <c r="S281" s="239"/>
      <c r="T281" s="24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1" t="s">
        <v>140</v>
      </c>
      <c r="AU281" s="241" t="s">
        <v>85</v>
      </c>
      <c r="AV281" s="13" t="s">
        <v>85</v>
      </c>
      <c r="AW281" s="13" t="s">
        <v>32</v>
      </c>
      <c r="AX281" s="13" t="s">
        <v>83</v>
      </c>
      <c r="AY281" s="241" t="s">
        <v>128</v>
      </c>
    </row>
    <row r="282" s="12" customFormat="1" ht="22.8" customHeight="1">
      <c r="A282" s="12"/>
      <c r="B282" s="197"/>
      <c r="C282" s="198"/>
      <c r="D282" s="199" t="s">
        <v>74</v>
      </c>
      <c r="E282" s="211" t="s">
        <v>370</v>
      </c>
      <c r="F282" s="211" t="s">
        <v>371</v>
      </c>
      <c r="G282" s="198"/>
      <c r="H282" s="198"/>
      <c r="I282" s="201"/>
      <c r="J282" s="212">
        <f>BK282</f>
        <v>0</v>
      </c>
      <c r="K282" s="198"/>
      <c r="L282" s="203"/>
      <c r="M282" s="204"/>
      <c r="N282" s="205"/>
      <c r="O282" s="205"/>
      <c r="P282" s="206">
        <f>SUM(P283:P297)</f>
        <v>0</v>
      </c>
      <c r="Q282" s="205"/>
      <c r="R282" s="206">
        <f>SUM(R283:R297)</f>
        <v>0.030840000000000003</v>
      </c>
      <c r="S282" s="205"/>
      <c r="T282" s="207">
        <f>SUM(T283:T297)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8" t="s">
        <v>85</v>
      </c>
      <c r="AT282" s="209" t="s">
        <v>74</v>
      </c>
      <c r="AU282" s="209" t="s">
        <v>83</v>
      </c>
      <c r="AY282" s="208" t="s">
        <v>128</v>
      </c>
      <c r="BK282" s="210">
        <f>SUM(BK283:BK297)</f>
        <v>0</v>
      </c>
    </row>
    <row r="283" s="2" customFormat="1" ht="33" customHeight="1">
      <c r="A283" s="37"/>
      <c r="B283" s="38"/>
      <c r="C283" s="213" t="s">
        <v>372</v>
      </c>
      <c r="D283" s="213" t="s">
        <v>131</v>
      </c>
      <c r="E283" s="214" t="s">
        <v>373</v>
      </c>
      <c r="F283" s="215" t="s">
        <v>374</v>
      </c>
      <c r="G283" s="216" t="s">
        <v>134</v>
      </c>
      <c r="H283" s="217">
        <v>28</v>
      </c>
      <c r="I283" s="218"/>
      <c r="J283" s="219">
        <f>ROUND(I283*H283,2)</f>
        <v>0</v>
      </c>
      <c r="K283" s="215" t="s">
        <v>135</v>
      </c>
      <c r="L283" s="43"/>
      <c r="M283" s="220" t="s">
        <v>1</v>
      </c>
      <c r="N283" s="221" t="s">
        <v>40</v>
      </c>
      <c r="O283" s="90"/>
      <c r="P283" s="222">
        <f>O283*H283</f>
        <v>0</v>
      </c>
      <c r="Q283" s="222">
        <v>0.00058</v>
      </c>
      <c r="R283" s="222">
        <f>Q283*H283</f>
        <v>0.016240000000000001</v>
      </c>
      <c r="S283" s="222">
        <v>0</v>
      </c>
      <c r="T283" s="223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4" t="s">
        <v>224</v>
      </c>
      <c r="AT283" s="224" t="s">
        <v>131</v>
      </c>
      <c r="AU283" s="224" t="s">
        <v>85</v>
      </c>
      <c r="AY283" s="16" t="s">
        <v>128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6" t="s">
        <v>83</v>
      </c>
      <c r="BK283" s="225">
        <f>ROUND(I283*H283,2)</f>
        <v>0</v>
      </c>
      <c r="BL283" s="16" t="s">
        <v>224</v>
      </c>
      <c r="BM283" s="224" t="s">
        <v>375</v>
      </c>
    </row>
    <row r="284" s="2" customFormat="1">
      <c r="A284" s="37"/>
      <c r="B284" s="38"/>
      <c r="C284" s="39"/>
      <c r="D284" s="226" t="s">
        <v>138</v>
      </c>
      <c r="E284" s="39"/>
      <c r="F284" s="227" t="s">
        <v>376</v>
      </c>
      <c r="G284" s="39"/>
      <c r="H284" s="39"/>
      <c r="I284" s="228"/>
      <c r="J284" s="39"/>
      <c r="K284" s="39"/>
      <c r="L284" s="43"/>
      <c r="M284" s="229"/>
      <c r="N284" s="230"/>
      <c r="O284" s="90"/>
      <c r="P284" s="90"/>
      <c r="Q284" s="90"/>
      <c r="R284" s="90"/>
      <c r="S284" s="90"/>
      <c r="T284" s="91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138</v>
      </c>
      <c r="AU284" s="16" t="s">
        <v>85</v>
      </c>
    </row>
    <row r="285" s="13" customFormat="1">
      <c r="A285" s="13"/>
      <c r="B285" s="231"/>
      <c r="C285" s="232"/>
      <c r="D285" s="226" t="s">
        <v>140</v>
      </c>
      <c r="E285" s="233" t="s">
        <v>1</v>
      </c>
      <c r="F285" s="234" t="s">
        <v>377</v>
      </c>
      <c r="G285" s="232"/>
      <c r="H285" s="235">
        <v>28</v>
      </c>
      <c r="I285" s="236"/>
      <c r="J285" s="232"/>
      <c r="K285" s="232"/>
      <c r="L285" s="237"/>
      <c r="M285" s="238"/>
      <c r="N285" s="239"/>
      <c r="O285" s="239"/>
      <c r="P285" s="239"/>
      <c r="Q285" s="239"/>
      <c r="R285" s="239"/>
      <c r="S285" s="239"/>
      <c r="T285" s="24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1" t="s">
        <v>140</v>
      </c>
      <c r="AU285" s="241" t="s">
        <v>85</v>
      </c>
      <c r="AV285" s="13" t="s">
        <v>85</v>
      </c>
      <c r="AW285" s="13" t="s">
        <v>32</v>
      </c>
      <c r="AX285" s="13" t="s">
        <v>83</v>
      </c>
      <c r="AY285" s="241" t="s">
        <v>128</v>
      </c>
    </row>
    <row r="286" s="2" customFormat="1" ht="33" customHeight="1">
      <c r="A286" s="37"/>
      <c r="B286" s="38"/>
      <c r="C286" s="213" t="s">
        <v>378</v>
      </c>
      <c r="D286" s="213" t="s">
        <v>131</v>
      </c>
      <c r="E286" s="214" t="s">
        <v>379</v>
      </c>
      <c r="F286" s="215" t="s">
        <v>380</v>
      </c>
      <c r="G286" s="216" t="s">
        <v>134</v>
      </c>
      <c r="H286" s="217">
        <v>6</v>
      </c>
      <c r="I286" s="218"/>
      <c r="J286" s="219">
        <f>ROUND(I286*H286,2)</f>
        <v>0</v>
      </c>
      <c r="K286" s="215" t="s">
        <v>135</v>
      </c>
      <c r="L286" s="43"/>
      <c r="M286" s="220" t="s">
        <v>1</v>
      </c>
      <c r="N286" s="221" t="s">
        <v>40</v>
      </c>
      <c r="O286" s="90"/>
      <c r="P286" s="222">
        <f>O286*H286</f>
        <v>0</v>
      </c>
      <c r="Q286" s="222">
        <v>0.00060999999999999997</v>
      </c>
      <c r="R286" s="222">
        <f>Q286*H286</f>
        <v>0.0036600000000000001</v>
      </c>
      <c r="S286" s="222">
        <v>0</v>
      </c>
      <c r="T286" s="223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4" t="s">
        <v>224</v>
      </c>
      <c r="AT286" s="224" t="s">
        <v>131</v>
      </c>
      <c r="AU286" s="224" t="s">
        <v>85</v>
      </c>
      <c r="AY286" s="16" t="s">
        <v>128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6" t="s">
        <v>83</v>
      </c>
      <c r="BK286" s="225">
        <f>ROUND(I286*H286,2)</f>
        <v>0</v>
      </c>
      <c r="BL286" s="16" t="s">
        <v>224</v>
      </c>
      <c r="BM286" s="224" t="s">
        <v>381</v>
      </c>
    </row>
    <row r="287" s="2" customFormat="1">
      <c r="A287" s="37"/>
      <c r="B287" s="38"/>
      <c r="C287" s="39"/>
      <c r="D287" s="226" t="s">
        <v>138</v>
      </c>
      <c r="E287" s="39"/>
      <c r="F287" s="227" t="s">
        <v>376</v>
      </c>
      <c r="G287" s="39"/>
      <c r="H287" s="39"/>
      <c r="I287" s="228"/>
      <c r="J287" s="39"/>
      <c r="K287" s="39"/>
      <c r="L287" s="43"/>
      <c r="M287" s="229"/>
      <c r="N287" s="230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138</v>
      </c>
      <c r="AU287" s="16" t="s">
        <v>85</v>
      </c>
    </row>
    <row r="288" s="13" customFormat="1">
      <c r="A288" s="13"/>
      <c r="B288" s="231"/>
      <c r="C288" s="232"/>
      <c r="D288" s="226" t="s">
        <v>140</v>
      </c>
      <c r="E288" s="233" t="s">
        <v>1</v>
      </c>
      <c r="F288" s="234" t="s">
        <v>166</v>
      </c>
      <c r="G288" s="232"/>
      <c r="H288" s="235">
        <v>6</v>
      </c>
      <c r="I288" s="236"/>
      <c r="J288" s="232"/>
      <c r="K288" s="232"/>
      <c r="L288" s="237"/>
      <c r="M288" s="238"/>
      <c r="N288" s="239"/>
      <c r="O288" s="239"/>
      <c r="P288" s="239"/>
      <c r="Q288" s="239"/>
      <c r="R288" s="239"/>
      <c r="S288" s="239"/>
      <c r="T288" s="24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1" t="s">
        <v>140</v>
      </c>
      <c r="AU288" s="241" t="s">
        <v>85</v>
      </c>
      <c r="AV288" s="13" t="s">
        <v>85</v>
      </c>
      <c r="AW288" s="13" t="s">
        <v>32</v>
      </c>
      <c r="AX288" s="13" t="s">
        <v>83</v>
      </c>
      <c r="AY288" s="241" t="s">
        <v>128</v>
      </c>
    </row>
    <row r="289" s="2" customFormat="1" ht="33" customHeight="1">
      <c r="A289" s="37"/>
      <c r="B289" s="38"/>
      <c r="C289" s="213" t="s">
        <v>382</v>
      </c>
      <c r="D289" s="213" t="s">
        <v>131</v>
      </c>
      <c r="E289" s="214" t="s">
        <v>383</v>
      </c>
      <c r="F289" s="215" t="s">
        <v>384</v>
      </c>
      <c r="G289" s="216" t="s">
        <v>134</v>
      </c>
      <c r="H289" s="217">
        <v>10</v>
      </c>
      <c r="I289" s="218"/>
      <c r="J289" s="219">
        <f>ROUND(I289*H289,2)</f>
        <v>0</v>
      </c>
      <c r="K289" s="215" t="s">
        <v>135</v>
      </c>
      <c r="L289" s="43"/>
      <c r="M289" s="220" t="s">
        <v>1</v>
      </c>
      <c r="N289" s="221" t="s">
        <v>40</v>
      </c>
      <c r="O289" s="90"/>
      <c r="P289" s="222">
        <f>O289*H289</f>
        <v>0</v>
      </c>
      <c r="Q289" s="222">
        <v>0.00062</v>
      </c>
      <c r="R289" s="222">
        <f>Q289*H289</f>
        <v>0.0061999999999999998</v>
      </c>
      <c r="S289" s="222">
        <v>0</v>
      </c>
      <c r="T289" s="223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24" t="s">
        <v>224</v>
      </c>
      <c r="AT289" s="224" t="s">
        <v>131</v>
      </c>
      <c r="AU289" s="224" t="s">
        <v>85</v>
      </c>
      <c r="AY289" s="16" t="s">
        <v>128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16" t="s">
        <v>83</v>
      </c>
      <c r="BK289" s="225">
        <f>ROUND(I289*H289,2)</f>
        <v>0</v>
      </c>
      <c r="BL289" s="16" t="s">
        <v>224</v>
      </c>
      <c r="BM289" s="224" t="s">
        <v>385</v>
      </c>
    </row>
    <row r="290" s="2" customFormat="1">
      <c r="A290" s="37"/>
      <c r="B290" s="38"/>
      <c r="C290" s="39"/>
      <c r="D290" s="226" t="s">
        <v>138</v>
      </c>
      <c r="E290" s="39"/>
      <c r="F290" s="227" t="s">
        <v>376</v>
      </c>
      <c r="G290" s="39"/>
      <c r="H290" s="39"/>
      <c r="I290" s="228"/>
      <c r="J290" s="39"/>
      <c r="K290" s="39"/>
      <c r="L290" s="43"/>
      <c r="M290" s="229"/>
      <c r="N290" s="230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138</v>
      </c>
      <c r="AU290" s="16" t="s">
        <v>85</v>
      </c>
    </row>
    <row r="291" s="13" customFormat="1">
      <c r="A291" s="13"/>
      <c r="B291" s="231"/>
      <c r="C291" s="232"/>
      <c r="D291" s="226" t="s">
        <v>140</v>
      </c>
      <c r="E291" s="233" t="s">
        <v>1</v>
      </c>
      <c r="F291" s="234" t="s">
        <v>185</v>
      </c>
      <c r="G291" s="232"/>
      <c r="H291" s="235">
        <v>10</v>
      </c>
      <c r="I291" s="236"/>
      <c r="J291" s="232"/>
      <c r="K291" s="232"/>
      <c r="L291" s="237"/>
      <c r="M291" s="238"/>
      <c r="N291" s="239"/>
      <c r="O291" s="239"/>
      <c r="P291" s="239"/>
      <c r="Q291" s="239"/>
      <c r="R291" s="239"/>
      <c r="S291" s="239"/>
      <c r="T291" s="24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1" t="s">
        <v>140</v>
      </c>
      <c r="AU291" s="241" t="s">
        <v>85</v>
      </c>
      <c r="AV291" s="13" t="s">
        <v>85</v>
      </c>
      <c r="AW291" s="13" t="s">
        <v>32</v>
      </c>
      <c r="AX291" s="13" t="s">
        <v>83</v>
      </c>
      <c r="AY291" s="241" t="s">
        <v>128</v>
      </c>
    </row>
    <row r="292" s="2" customFormat="1" ht="33" customHeight="1">
      <c r="A292" s="37"/>
      <c r="B292" s="38"/>
      <c r="C292" s="213" t="s">
        <v>386</v>
      </c>
      <c r="D292" s="213" t="s">
        <v>131</v>
      </c>
      <c r="E292" s="214" t="s">
        <v>387</v>
      </c>
      <c r="F292" s="215" t="s">
        <v>388</v>
      </c>
      <c r="G292" s="216" t="s">
        <v>134</v>
      </c>
      <c r="H292" s="217">
        <v>2</v>
      </c>
      <c r="I292" s="218"/>
      <c r="J292" s="219">
        <f>ROUND(I292*H292,2)</f>
        <v>0</v>
      </c>
      <c r="K292" s="215" t="s">
        <v>135</v>
      </c>
      <c r="L292" s="43"/>
      <c r="M292" s="220" t="s">
        <v>1</v>
      </c>
      <c r="N292" s="221" t="s">
        <v>40</v>
      </c>
      <c r="O292" s="90"/>
      <c r="P292" s="222">
        <f>O292*H292</f>
        <v>0</v>
      </c>
      <c r="Q292" s="222">
        <v>0.0011100000000000001</v>
      </c>
      <c r="R292" s="222">
        <f>Q292*H292</f>
        <v>0.0022200000000000002</v>
      </c>
      <c r="S292" s="222">
        <v>0</v>
      </c>
      <c r="T292" s="223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24" t="s">
        <v>224</v>
      </c>
      <c r="AT292" s="224" t="s">
        <v>131</v>
      </c>
      <c r="AU292" s="224" t="s">
        <v>85</v>
      </c>
      <c r="AY292" s="16" t="s">
        <v>128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16" t="s">
        <v>83</v>
      </c>
      <c r="BK292" s="225">
        <f>ROUND(I292*H292,2)</f>
        <v>0</v>
      </c>
      <c r="BL292" s="16" t="s">
        <v>224</v>
      </c>
      <c r="BM292" s="224" t="s">
        <v>389</v>
      </c>
    </row>
    <row r="293" s="2" customFormat="1">
      <c r="A293" s="37"/>
      <c r="B293" s="38"/>
      <c r="C293" s="39"/>
      <c r="D293" s="226" t="s">
        <v>138</v>
      </c>
      <c r="E293" s="39"/>
      <c r="F293" s="227" t="s">
        <v>390</v>
      </c>
      <c r="G293" s="39"/>
      <c r="H293" s="39"/>
      <c r="I293" s="228"/>
      <c r="J293" s="39"/>
      <c r="K293" s="39"/>
      <c r="L293" s="43"/>
      <c r="M293" s="229"/>
      <c r="N293" s="230"/>
      <c r="O293" s="90"/>
      <c r="P293" s="90"/>
      <c r="Q293" s="90"/>
      <c r="R293" s="90"/>
      <c r="S293" s="90"/>
      <c r="T293" s="91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138</v>
      </c>
      <c r="AU293" s="16" t="s">
        <v>85</v>
      </c>
    </row>
    <row r="294" s="13" customFormat="1">
      <c r="A294" s="13"/>
      <c r="B294" s="231"/>
      <c r="C294" s="232"/>
      <c r="D294" s="226" t="s">
        <v>140</v>
      </c>
      <c r="E294" s="233" t="s">
        <v>1</v>
      </c>
      <c r="F294" s="234" t="s">
        <v>85</v>
      </c>
      <c r="G294" s="232"/>
      <c r="H294" s="235">
        <v>2</v>
      </c>
      <c r="I294" s="236"/>
      <c r="J294" s="232"/>
      <c r="K294" s="232"/>
      <c r="L294" s="237"/>
      <c r="M294" s="238"/>
      <c r="N294" s="239"/>
      <c r="O294" s="239"/>
      <c r="P294" s="239"/>
      <c r="Q294" s="239"/>
      <c r="R294" s="239"/>
      <c r="S294" s="239"/>
      <c r="T294" s="24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1" t="s">
        <v>140</v>
      </c>
      <c r="AU294" s="241" t="s">
        <v>85</v>
      </c>
      <c r="AV294" s="13" t="s">
        <v>85</v>
      </c>
      <c r="AW294" s="13" t="s">
        <v>32</v>
      </c>
      <c r="AX294" s="13" t="s">
        <v>83</v>
      </c>
      <c r="AY294" s="241" t="s">
        <v>128</v>
      </c>
    </row>
    <row r="295" s="2" customFormat="1" ht="33" customHeight="1">
      <c r="A295" s="37"/>
      <c r="B295" s="38"/>
      <c r="C295" s="213" t="s">
        <v>391</v>
      </c>
      <c r="D295" s="213" t="s">
        <v>131</v>
      </c>
      <c r="E295" s="214" t="s">
        <v>392</v>
      </c>
      <c r="F295" s="215" t="s">
        <v>393</v>
      </c>
      <c r="G295" s="216" t="s">
        <v>134</v>
      </c>
      <c r="H295" s="217">
        <v>2</v>
      </c>
      <c r="I295" s="218"/>
      <c r="J295" s="219">
        <f>ROUND(I295*H295,2)</f>
        <v>0</v>
      </c>
      <c r="K295" s="215" t="s">
        <v>135</v>
      </c>
      <c r="L295" s="43"/>
      <c r="M295" s="220" t="s">
        <v>1</v>
      </c>
      <c r="N295" s="221" t="s">
        <v>40</v>
      </c>
      <c r="O295" s="90"/>
      <c r="P295" s="222">
        <f>O295*H295</f>
        <v>0</v>
      </c>
      <c r="Q295" s="222">
        <v>0.0012600000000000001</v>
      </c>
      <c r="R295" s="222">
        <f>Q295*H295</f>
        <v>0.0025200000000000001</v>
      </c>
      <c r="S295" s="222">
        <v>0</v>
      </c>
      <c r="T295" s="223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24" t="s">
        <v>224</v>
      </c>
      <c r="AT295" s="224" t="s">
        <v>131</v>
      </c>
      <c r="AU295" s="224" t="s">
        <v>85</v>
      </c>
      <c r="AY295" s="16" t="s">
        <v>128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6" t="s">
        <v>83</v>
      </c>
      <c r="BK295" s="225">
        <f>ROUND(I295*H295,2)</f>
        <v>0</v>
      </c>
      <c r="BL295" s="16" t="s">
        <v>224</v>
      </c>
      <c r="BM295" s="224" t="s">
        <v>394</v>
      </c>
    </row>
    <row r="296" s="2" customFormat="1">
      <c r="A296" s="37"/>
      <c r="B296" s="38"/>
      <c r="C296" s="39"/>
      <c r="D296" s="226" t="s">
        <v>138</v>
      </c>
      <c r="E296" s="39"/>
      <c r="F296" s="227" t="s">
        <v>390</v>
      </c>
      <c r="G296" s="39"/>
      <c r="H296" s="39"/>
      <c r="I296" s="228"/>
      <c r="J296" s="39"/>
      <c r="K296" s="39"/>
      <c r="L296" s="43"/>
      <c r="M296" s="229"/>
      <c r="N296" s="230"/>
      <c r="O296" s="90"/>
      <c r="P296" s="90"/>
      <c r="Q296" s="90"/>
      <c r="R296" s="90"/>
      <c r="S296" s="90"/>
      <c r="T296" s="91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138</v>
      </c>
      <c r="AU296" s="16" t="s">
        <v>85</v>
      </c>
    </row>
    <row r="297" s="13" customFormat="1">
      <c r="A297" s="13"/>
      <c r="B297" s="231"/>
      <c r="C297" s="232"/>
      <c r="D297" s="226" t="s">
        <v>140</v>
      </c>
      <c r="E297" s="233" t="s">
        <v>1</v>
      </c>
      <c r="F297" s="234" t="s">
        <v>85</v>
      </c>
      <c r="G297" s="232"/>
      <c r="H297" s="235">
        <v>2</v>
      </c>
      <c r="I297" s="236"/>
      <c r="J297" s="232"/>
      <c r="K297" s="232"/>
      <c r="L297" s="237"/>
      <c r="M297" s="238"/>
      <c r="N297" s="239"/>
      <c r="O297" s="239"/>
      <c r="P297" s="239"/>
      <c r="Q297" s="239"/>
      <c r="R297" s="239"/>
      <c r="S297" s="239"/>
      <c r="T297" s="24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1" t="s">
        <v>140</v>
      </c>
      <c r="AU297" s="241" t="s">
        <v>85</v>
      </c>
      <c r="AV297" s="13" t="s">
        <v>85</v>
      </c>
      <c r="AW297" s="13" t="s">
        <v>32</v>
      </c>
      <c r="AX297" s="13" t="s">
        <v>83</v>
      </c>
      <c r="AY297" s="241" t="s">
        <v>128</v>
      </c>
    </row>
    <row r="298" s="12" customFormat="1" ht="22.8" customHeight="1">
      <c r="A298" s="12"/>
      <c r="B298" s="197"/>
      <c r="C298" s="198"/>
      <c r="D298" s="199" t="s">
        <v>74</v>
      </c>
      <c r="E298" s="211" t="s">
        <v>395</v>
      </c>
      <c r="F298" s="211" t="s">
        <v>396</v>
      </c>
      <c r="G298" s="198"/>
      <c r="H298" s="198"/>
      <c r="I298" s="201"/>
      <c r="J298" s="212">
        <f>BK298</f>
        <v>0</v>
      </c>
      <c r="K298" s="198"/>
      <c r="L298" s="203"/>
      <c r="M298" s="204"/>
      <c r="N298" s="205"/>
      <c r="O298" s="205"/>
      <c r="P298" s="206">
        <f>SUM(P299:P327)</f>
        <v>0</v>
      </c>
      <c r="Q298" s="205"/>
      <c r="R298" s="206">
        <f>SUM(R299:R327)</f>
        <v>0.0014600000000000001</v>
      </c>
      <c r="S298" s="205"/>
      <c r="T298" s="207">
        <f>SUM(T299:T327)</f>
        <v>2.0101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08" t="s">
        <v>85</v>
      </c>
      <c r="AT298" s="209" t="s">
        <v>74</v>
      </c>
      <c r="AU298" s="209" t="s">
        <v>83</v>
      </c>
      <c r="AY298" s="208" t="s">
        <v>128</v>
      </c>
      <c r="BK298" s="210">
        <f>SUM(BK299:BK327)</f>
        <v>0</v>
      </c>
    </row>
    <row r="299" s="2" customFormat="1">
      <c r="A299" s="37"/>
      <c r="B299" s="38"/>
      <c r="C299" s="213" t="s">
        <v>157</v>
      </c>
      <c r="D299" s="213" t="s">
        <v>131</v>
      </c>
      <c r="E299" s="214" t="s">
        <v>397</v>
      </c>
      <c r="F299" s="215" t="s">
        <v>398</v>
      </c>
      <c r="G299" s="216" t="s">
        <v>134</v>
      </c>
      <c r="H299" s="217">
        <v>6</v>
      </c>
      <c r="I299" s="218"/>
      <c r="J299" s="219">
        <f>ROUND(I299*H299,2)</f>
        <v>0</v>
      </c>
      <c r="K299" s="215" t="s">
        <v>135</v>
      </c>
      <c r="L299" s="43"/>
      <c r="M299" s="220" t="s">
        <v>1</v>
      </c>
      <c r="N299" s="221" t="s">
        <v>40</v>
      </c>
      <c r="O299" s="90"/>
      <c r="P299" s="222">
        <f>O299*H299</f>
        <v>0</v>
      </c>
      <c r="Q299" s="222">
        <v>0</v>
      </c>
      <c r="R299" s="222">
        <f>Q299*H299</f>
        <v>0</v>
      </c>
      <c r="S299" s="222">
        <v>0</v>
      </c>
      <c r="T299" s="223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24" t="s">
        <v>224</v>
      </c>
      <c r="AT299" s="224" t="s">
        <v>131</v>
      </c>
      <c r="AU299" s="224" t="s">
        <v>85</v>
      </c>
      <c r="AY299" s="16" t="s">
        <v>128</v>
      </c>
      <c r="BE299" s="225">
        <f>IF(N299="základní",J299,0)</f>
        <v>0</v>
      </c>
      <c r="BF299" s="225">
        <f>IF(N299="snížená",J299,0)</f>
        <v>0</v>
      </c>
      <c r="BG299" s="225">
        <f>IF(N299="zákl. přenesená",J299,0)</f>
        <v>0</v>
      </c>
      <c r="BH299" s="225">
        <f>IF(N299="sníž. přenesená",J299,0)</f>
        <v>0</v>
      </c>
      <c r="BI299" s="225">
        <f>IF(N299="nulová",J299,0)</f>
        <v>0</v>
      </c>
      <c r="BJ299" s="16" t="s">
        <v>83</v>
      </c>
      <c r="BK299" s="225">
        <f>ROUND(I299*H299,2)</f>
        <v>0</v>
      </c>
      <c r="BL299" s="16" t="s">
        <v>224</v>
      </c>
      <c r="BM299" s="224" t="s">
        <v>399</v>
      </c>
    </row>
    <row r="300" s="2" customFormat="1">
      <c r="A300" s="37"/>
      <c r="B300" s="38"/>
      <c r="C300" s="39"/>
      <c r="D300" s="226" t="s">
        <v>138</v>
      </c>
      <c r="E300" s="39"/>
      <c r="F300" s="227" t="s">
        <v>400</v>
      </c>
      <c r="G300" s="39"/>
      <c r="H300" s="39"/>
      <c r="I300" s="228"/>
      <c r="J300" s="39"/>
      <c r="K300" s="39"/>
      <c r="L300" s="43"/>
      <c r="M300" s="229"/>
      <c r="N300" s="230"/>
      <c r="O300" s="90"/>
      <c r="P300" s="90"/>
      <c r="Q300" s="90"/>
      <c r="R300" s="90"/>
      <c r="S300" s="90"/>
      <c r="T300" s="91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138</v>
      </c>
      <c r="AU300" s="16" t="s">
        <v>85</v>
      </c>
    </row>
    <row r="301" s="13" customFormat="1">
      <c r="A301" s="13"/>
      <c r="B301" s="231"/>
      <c r="C301" s="232"/>
      <c r="D301" s="226" t="s">
        <v>140</v>
      </c>
      <c r="E301" s="233" t="s">
        <v>1</v>
      </c>
      <c r="F301" s="234" t="s">
        <v>401</v>
      </c>
      <c r="G301" s="232"/>
      <c r="H301" s="235">
        <v>6</v>
      </c>
      <c r="I301" s="236"/>
      <c r="J301" s="232"/>
      <c r="K301" s="232"/>
      <c r="L301" s="237"/>
      <c r="M301" s="238"/>
      <c r="N301" s="239"/>
      <c r="O301" s="239"/>
      <c r="P301" s="239"/>
      <c r="Q301" s="239"/>
      <c r="R301" s="239"/>
      <c r="S301" s="239"/>
      <c r="T301" s="24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1" t="s">
        <v>140</v>
      </c>
      <c r="AU301" s="241" t="s">
        <v>85</v>
      </c>
      <c r="AV301" s="13" t="s">
        <v>85</v>
      </c>
      <c r="AW301" s="13" t="s">
        <v>32</v>
      </c>
      <c r="AX301" s="13" t="s">
        <v>83</v>
      </c>
      <c r="AY301" s="241" t="s">
        <v>128</v>
      </c>
    </row>
    <row r="302" s="2" customFormat="1" ht="16.5" customHeight="1">
      <c r="A302" s="37"/>
      <c r="B302" s="38"/>
      <c r="C302" s="213" t="s">
        <v>402</v>
      </c>
      <c r="D302" s="213" t="s">
        <v>131</v>
      </c>
      <c r="E302" s="214" t="s">
        <v>403</v>
      </c>
      <c r="F302" s="215" t="s">
        <v>404</v>
      </c>
      <c r="G302" s="216" t="s">
        <v>134</v>
      </c>
      <c r="H302" s="217">
        <v>2</v>
      </c>
      <c r="I302" s="218"/>
      <c r="J302" s="219">
        <f>ROUND(I302*H302,2)</f>
        <v>0</v>
      </c>
      <c r="K302" s="215" t="s">
        <v>1</v>
      </c>
      <c r="L302" s="43"/>
      <c r="M302" s="220" t="s">
        <v>1</v>
      </c>
      <c r="N302" s="221" t="s">
        <v>40</v>
      </c>
      <c r="O302" s="90"/>
      <c r="P302" s="222">
        <f>O302*H302</f>
        <v>0</v>
      </c>
      <c r="Q302" s="222">
        <v>0.00017000000000000001</v>
      </c>
      <c r="R302" s="222">
        <f>Q302*H302</f>
        <v>0.00034000000000000002</v>
      </c>
      <c r="S302" s="222">
        <v>0.22625000000000001</v>
      </c>
      <c r="T302" s="223">
        <f>S302*H302</f>
        <v>0.45250000000000001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24" t="s">
        <v>224</v>
      </c>
      <c r="AT302" s="224" t="s">
        <v>131</v>
      </c>
      <c r="AU302" s="224" t="s">
        <v>85</v>
      </c>
      <c r="AY302" s="16" t="s">
        <v>128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16" t="s">
        <v>83</v>
      </c>
      <c r="BK302" s="225">
        <f>ROUND(I302*H302,2)</f>
        <v>0</v>
      </c>
      <c r="BL302" s="16" t="s">
        <v>224</v>
      </c>
      <c r="BM302" s="224" t="s">
        <v>405</v>
      </c>
    </row>
    <row r="303" s="2" customFormat="1">
      <c r="A303" s="37"/>
      <c r="B303" s="38"/>
      <c r="C303" s="39"/>
      <c r="D303" s="226" t="s">
        <v>138</v>
      </c>
      <c r="E303" s="39"/>
      <c r="F303" s="227" t="s">
        <v>406</v>
      </c>
      <c r="G303" s="39"/>
      <c r="H303" s="39"/>
      <c r="I303" s="228"/>
      <c r="J303" s="39"/>
      <c r="K303" s="39"/>
      <c r="L303" s="43"/>
      <c r="M303" s="229"/>
      <c r="N303" s="230"/>
      <c r="O303" s="90"/>
      <c r="P303" s="90"/>
      <c r="Q303" s="90"/>
      <c r="R303" s="90"/>
      <c r="S303" s="90"/>
      <c r="T303" s="91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138</v>
      </c>
      <c r="AU303" s="16" t="s">
        <v>85</v>
      </c>
    </row>
    <row r="304" s="13" customFormat="1">
      <c r="A304" s="13"/>
      <c r="B304" s="231"/>
      <c r="C304" s="232"/>
      <c r="D304" s="226" t="s">
        <v>140</v>
      </c>
      <c r="E304" s="233" t="s">
        <v>1</v>
      </c>
      <c r="F304" s="234" t="s">
        <v>208</v>
      </c>
      <c r="G304" s="232"/>
      <c r="H304" s="235">
        <v>2</v>
      </c>
      <c r="I304" s="236"/>
      <c r="J304" s="232"/>
      <c r="K304" s="232"/>
      <c r="L304" s="237"/>
      <c r="M304" s="238"/>
      <c r="N304" s="239"/>
      <c r="O304" s="239"/>
      <c r="P304" s="239"/>
      <c r="Q304" s="239"/>
      <c r="R304" s="239"/>
      <c r="S304" s="239"/>
      <c r="T304" s="24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1" t="s">
        <v>140</v>
      </c>
      <c r="AU304" s="241" t="s">
        <v>85</v>
      </c>
      <c r="AV304" s="13" t="s">
        <v>85</v>
      </c>
      <c r="AW304" s="13" t="s">
        <v>32</v>
      </c>
      <c r="AX304" s="13" t="s">
        <v>83</v>
      </c>
      <c r="AY304" s="241" t="s">
        <v>128</v>
      </c>
    </row>
    <row r="305" s="2" customFormat="1">
      <c r="A305" s="37"/>
      <c r="B305" s="38"/>
      <c r="C305" s="213" t="s">
        <v>407</v>
      </c>
      <c r="D305" s="213" t="s">
        <v>131</v>
      </c>
      <c r="E305" s="214" t="s">
        <v>408</v>
      </c>
      <c r="F305" s="215" t="s">
        <v>409</v>
      </c>
      <c r="G305" s="216" t="s">
        <v>134</v>
      </c>
      <c r="H305" s="217">
        <v>5</v>
      </c>
      <c r="I305" s="218"/>
      <c r="J305" s="219">
        <f>ROUND(I305*H305,2)</f>
        <v>0</v>
      </c>
      <c r="K305" s="215" t="s">
        <v>135</v>
      </c>
      <c r="L305" s="43"/>
      <c r="M305" s="220" t="s">
        <v>1</v>
      </c>
      <c r="N305" s="221" t="s">
        <v>40</v>
      </c>
      <c r="O305" s="90"/>
      <c r="P305" s="222">
        <f>O305*H305</f>
        <v>0</v>
      </c>
      <c r="Q305" s="222">
        <v>0.00017000000000000001</v>
      </c>
      <c r="R305" s="222">
        <f>Q305*H305</f>
        <v>0.00085000000000000006</v>
      </c>
      <c r="S305" s="222">
        <v>0.22625000000000001</v>
      </c>
      <c r="T305" s="223">
        <f>S305*H305</f>
        <v>1.1312500000000001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24" t="s">
        <v>224</v>
      </c>
      <c r="AT305" s="224" t="s">
        <v>131</v>
      </c>
      <c r="AU305" s="224" t="s">
        <v>85</v>
      </c>
      <c r="AY305" s="16" t="s">
        <v>128</v>
      </c>
      <c r="BE305" s="225">
        <f>IF(N305="základní",J305,0)</f>
        <v>0</v>
      </c>
      <c r="BF305" s="225">
        <f>IF(N305="snížená",J305,0)</f>
        <v>0</v>
      </c>
      <c r="BG305" s="225">
        <f>IF(N305="zákl. přenesená",J305,0)</f>
        <v>0</v>
      </c>
      <c r="BH305" s="225">
        <f>IF(N305="sníž. přenesená",J305,0)</f>
        <v>0</v>
      </c>
      <c r="BI305" s="225">
        <f>IF(N305="nulová",J305,0)</f>
        <v>0</v>
      </c>
      <c r="BJ305" s="16" t="s">
        <v>83</v>
      </c>
      <c r="BK305" s="225">
        <f>ROUND(I305*H305,2)</f>
        <v>0</v>
      </c>
      <c r="BL305" s="16" t="s">
        <v>224</v>
      </c>
      <c r="BM305" s="224" t="s">
        <v>410</v>
      </c>
    </row>
    <row r="306" s="2" customFormat="1">
      <c r="A306" s="37"/>
      <c r="B306" s="38"/>
      <c r="C306" s="39"/>
      <c r="D306" s="226" t="s">
        <v>138</v>
      </c>
      <c r="E306" s="39"/>
      <c r="F306" s="227" t="s">
        <v>411</v>
      </c>
      <c r="G306" s="39"/>
      <c r="H306" s="39"/>
      <c r="I306" s="228"/>
      <c r="J306" s="39"/>
      <c r="K306" s="39"/>
      <c r="L306" s="43"/>
      <c r="M306" s="229"/>
      <c r="N306" s="230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138</v>
      </c>
      <c r="AU306" s="16" t="s">
        <v>85</v>
      </c>
    </row>
    <row r="307" s="13" customFormat="1">
      <c r="A307" s="13"/>
      <c r="B307" s="231"/>
      <c r="C307" s="232"/>
      <c r="D307" s="226" t="s">
        <v>140</v>
      </c>
      <c r="E307" s="233" t="s">
        <v>1</v>
      </c>
      <c r="F307" s="234" t="s">
        <v>412</v>
      </c>
      <c r="G307" s="232"/>
      <c r="H307" s="235">
        <v>5</v>
      </c>
      <c r="I307" s="236"/>
      <c r="J307" s="232"/>
      <c r="K307" s="232"/>
      <c r="L307" s="237"/>
      <c r="M307" s="238"/>
      <c r="N307" s="239"/>
      <c r="O307" s="239"/>
      <c r="P307" s="239"/>
      <c r="Q307" s="239"/>
      <c r="R307" s="239"/>
      <c r="S307" s="239"/>
      <c r="T307" s="240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1" t="s">
        <v>140</v>
      </c>
      <c r="AU307" s="241" t="s">
        <v>85</v>
      </c>
      <c r="AV307" s="13" t="s">
        <v>85</v>
      </c>
      <c r="AW307" s="13" t="s">
        <v>32</v>
      </c>
      <c r="AX307" s="13" t="s">
        <v>83</v>
      </c>
      <c r="AY307" s="241" t="s">
        <v>128</v>
      </c>
    </row>
    <row r="308" s="2" customFormat="1">
      <c r="A308" s="37"/>
      <c r="B308" s="38"/>
      <c r="C308" s="213" t="s">
        <v>413</v>
      </c>
      <c r="D308" s="213" t="s">
        <v>131</v>
      </c>
      <c r="E308" s="214" t="s">
        <v>414</v>
      </c>
      <c r="F308" s="215" t="s">
        <v>415</v>
      </c>
      <c r="G308" s="216" t="s">
        <v>134</v>
      </c>
      <c r="H308" s="217">
        <v>1</v>
      </c>
      <c r="I308" s="218"/>
      <c r="J308" s="219">
        <f>ROUND(I308*H308,2)</f>
        <v>0</v>
      </c>
      <c r="K308" s="215" t="s">
        <v>135</v>
      </c>
      <c r="L308" s="43"/>
      <c r="M308" s="220" t="s">
        <v>1</v>
      </c>
      <c r="N308" s="221" t="s">
        <v>40</v>
      </c>
      <c r="O308" s="90"/>
      <c r="P308" s="222">
        <f>O308*H308</f>
        <v>0</v>
      </c>
      <c r="Q308" s="222">
        <v>0.00017000000000000001</v>
      </c>
      <c r="R308" s="222">
        <f>Q308*H308</f>
        <v>0.00017000000000000001</v>
      </c>
      <c r="S308" s="222">
        <v>0.22625000000000001</v>
      </c>
      <c r="T308" s="223">
        <f>S308*H308</f>
        <v>0.22625000000000001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24" t="s">
        <v>224</v>
      </c>
      <c r="AT308" s="224" t="s">
        <v>131</v>
      </c>
      <c r="AU308" s="224" t="s">
        <v>85</v>
      </c>
      <c r="AY308" s="16" t="s">
        <v>128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6" t="s">
        <v>83</v>
      </c>
      <c r="BK308" s="225">
        <f>ROUND(I308*H308,2)</f>
        <v>0</v>
      </c>
      <c r="BL308" s="16" t="s">
        <v>224</v>
      </c>
      <c r="BM308" s="224" t="s">
        <v>416</v>
      </c>
    </row>
    <row r="309" s="2" customFormat="1">
      <c r="A309" s="37"/>
      <c r="B309" s="38"/>
      <c r="C309" s="39"/>
      <c r="D309" s="226" t="s">
        <v>138</v>
      </c>
      <c r="E309" s="39"/>
      <c r="F309" s="227" t="s">
        <v>417</v>
      </c>
      <c r="G309" s="39"/>
      <c r="H309" s="39"/>
      <c r="I309" s="228"/>
      <c r="J309" s="39"/>
      <c r="K309" s="39"/>
      <c r="L309" s="43"/>
      <c r="M309" s="229"/>
      <c r="N309" s="230"/>
      <c r="O309" s="90"/>
      <c r="P309" s="90"/>
      <c r="Q309" s="90"/>
      <c r="R309" s="90"/>
      <c r="S309" s="90"/>
      <c r="T309" s="91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138</v>
      </c>
      <c r="AU309" s="16" t="s">
        <v>85</v>
      </c>
    </row>
    <row r="310" s="13" customFormat="1">
      <c r="A310" s="13"/>
      <c r="B310" s="231"/>
      <c r="C310" s="232"/>
      <c r="D310" s="226" t="s">
        <v>140</v>
      </c>
      <c r="E310" s="233" t="s">
        <v>1</v>
      </c>
      <c r="F310" s="234" t="s">
        <v>83</v>
      </c>
      <c r="G310" s="232"/>
      <c r="H310" s="235">
        <v>1</v>
      </c>
      <c r="I310" s="236"/>
      <c r="J310" s="232"/>
      <c r="K310" s="232"/>
      <c r="L310" s="237"/>
      <c r="M310" s="238"/>
      <c r="N310" s="239"/>
      <c r="O310" s="239"/>
      <c r="P310" s="239"/>
      <c r="Q310" s="239"/>
      <c r="R310" s="239"/>
      <c r="S310" s="239"/>
      <c r="T310" s="24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1" t="s">
        <v>140</v>
      </c>
      <c r="AU310" s="241" t="s">
        <v>85</v>
      </c>
      <c r="AV310" s="13" t="s">
        <v>85</v>
      </c>
      <c r="AW310" s="13" t="s">
        <v>32</v>
      </c>
      <c r="AX310" s="13" t="s">
        <v>83</v>
      </c>
      <c r="AY310" s="241" t="s">
        <v>128</v>
      </c>
    </row>
    <row r="311" s="2" customFormat="1">
      <c r="A311" s="37"/>
      <c r="B311" s="38"/>
      <c r="C311" s="213" t="s">
        <v>418</v>
      </c>
      <c r="D311" s="213" t="s">
        <v>131</v>
      </c>
      <c r="E311" s="214" t="s">
        <v>419</v>
      </c>
      <c r="F311" s="215" t="s">
        <v>420</v>
      </c>
      <c r="G311" s="216" t="s">
        <v>134</v>
      </c>
      <c r="H311" s="217">
        <v>2</v>
      </c>
      <c r="I311" s="218"/>
      <c r="J311" s="219">
        <f>ROUND(I311*H311,2)</f>
        <v>0</v>
      </c>
      <c r="K311" s="215" t="s">
        <v>135</v>
      </c>
      <c r="L311" s="43"/>
      <c r="M311" s="220" t="s">
        <v>1</v>
      </c>
      <c r="N311" s="221" t="s">
        <v>40</v>
      </c>
      <c r="O311" s="90"/>
      <c r="P311" s="222">
        <f>O311*H311</f>
        <v>0</v>
      </c>
      <c r="Q311" s="222">
        <v>5.0000000000000002E-05</v>
      </c>
      <c r="R311" s="222">
        <f>Q311*H311</f>
        <v>0.00010000000000000001</v>
      </c>
      <c r="S311" s="222">
        <v>0.065049999999999997</v>
      </c>
      <c r="T311" s="223">
        <f>S311*H311</f>
        <v>0.13009999999999999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24" t="s">
        <v>224</v>
      </c>
      <c r="AT311" s="224" t="s">
        <v>131</v>
      </c>
      <c r="AU311" s="224" t="s">
        <v>85</v>
      </c>
      <c r="AY311" s="16" t="s">
        <v>128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6" t="s">
        <v>83</v>
      </c>
      <c r="BK311" s="225">
        <f>ROUND(I311*H311,2)</f>
        <v>0</v>
      </c>
      <c r="BL311" s="16" t="s">
        <v>224</v>
      </c>
      <c r="BM311" s="224" t="s">
        <v>421</v>
      </c>
    </row>
    <row r="312" s="2" customFormat="1">
      <c r="A312" s="37"/>
      <c r="B312" s="38"/>
      <c r="C312" s="39"/>
      <c r="D312" s="226" t="s">
        <v>138</v>
      </c>
      <c r="E312" s="39"/>
      <c r="F312" s="227" t="s">
        <v>422</v>
      </c>
      <c r="G312" s="39"/>
      <c r="H312" s="39"/>
      <c r="I312" s="228"/>
      <c r="J312" s="39"/>
      <c r="K312" s="39"/>
      <c r="L312" s="43"/>
      <c r="M312" s="229"/>
      <c r="N312" s="230"/>
      <c r="O312" s="90"/>
      <c r="P312" s="90"/>
      <c r="Q312" s="90"/>
      <c r="R312" s="90"/>
      <c r="S312" s="90"/>
      <c r="T312" s="91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138</v>
      </c>
      <c r="AU312" s="16" t="s">
        <v>85</v>
      </c>
    </row>
    <row r="313" s="13" customFormat="1">
      <c r="A313" s="13"/>
      <c r="B313" s="231"/>
      <c r="C313" s="232"/>
      <c r="D313" s="226" t="s">
        <v>140</v>
      </c>
      <c r="E313" s="233" t="s">
        <v>1</v>
      </c>
      <c r="F313" s="234" t="s">
        <v>208</v>
      </c>
      <c r="G313" s="232"/>
      <c r="H313" s="235">
        <v>2</v>
      </c>
      <c r="I313" s="236"/>
      <c r="J313" s="232"/>
      <c r="K313" s="232"/>
      <c r="L313" s="237"/>
      <c r="M313" s="238"/>
      <c r="N313" s="239"/>
      <c r="O313" s="239"/>
      <c r="P313" s="239"/>
      <c r="Q313" s="239"/>
      <c r="R313" s="239"/>
      <c r="S313" s="239"/>
      <c r="T313" s="24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1" t="s">
        <v>140</v>
      </c>
      <c r="AU313" s="241" t="s">
        <v>85</v>
      </c>
      <c r="AV313" s="13" t="s">
        <v>85</v>
      </c>
      <c r="AW313" s="13" t="s">
        <v>32</v>
      </c>
      <c r="AX313" s="13" t="s">
        <v>83</v>
      </c>
      <c r="AY313" s="241" t="s">
        <v>128</v>
      </c>
    </row>
    <row r="314" s="2" customFormat="1">
      <c r="A314" s="37"/>
      <c r="B314" s="38"/>
      <c r="C314" s="213" t="s">
        <v>423</v>
      </c>
      <c r="D314" s="213" t="s">
        <v>131</v>
      </c>
      <c r="E314" s="214" t="s">
        <v>424</v>
      </c>
      <c r="F314" s="215" t="s">
        <v>425</v>
      </c>
      <c r="G314" s="216" t="s">
        <v>134</v>
      </c>
      <c r="H314" s="217">
        <v>5</v>
      </c>
      <c r="I314" s="218"/>
      <c r="J314" s="219">
        <f>ROUND(I314*H314,2)</f>
        <v>0</v>
      </c>
      <c r="K314" s="215" t="s">
        <v>135</v>
      </c>
      <c r="L314" s="43"/>
      <c r="M314" s="220" t="s">
        <v>1</v>
      </c>
      <c r="N314" s="221" t="s">
        <v>40</v>
      </c>
      <c r="O314" s="90"/>
      <c r="P314" s="222">
        <f>O314*H314</f>
        <v>0</v>
      </c>
      <c r="Q314" s="222">
        <v>0</v>
      </c>
      <c r="R314" s="222">
        <f>Q314*H314</f>
        <v>0</v>
      </c>
      <c r="S314" s="222">
        <v>0</v>
      </c>
      <c r="T314" s="223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24" t="s">
        <v>224</v>
      </c>
      <c r="AT314" s="224" t="s">
        <v>131</v>
      </c>
      <c r="AU314" s="224" t="s">
        <v>85</v>
      </c>
      <c r="AY314" s="16" t="s">
        <v>128</v>
      </c>
      <c r="BE314" s="225">
        <f>IF(N314="základní",J314,0)</f>
        <v>0</v>
      </c>
      <c r="BF314" s="225">
        <f>IF(N314="snížená",J314,0)</f>
        <v>0</v>
      </c>
      <c r="BG314" s="225">
        <f>IF(N314="zákl. přenesená",J314,0)</f>
        <v>0</v>
      </c>
      <c r="BH314" s="225">
        <f>IF(N314="sníž. přenesená",J314,0)</f>
        <v>0</v>
      </c>
      <c r="BI314" s="225">
        <f>IF(N314="nulová",J314,0)</f>
        <v>0</v>
      </c>
      <c r="BJ314" s="16" t="s">
        <v>83</v>
      </c>
      <c r="BK314" s="225">
        <f>ROUND(I314*H314,2)</f>
        <v>0</v>
      </c>
      <c r="BL314" s="16" t="s">
        <v>224</v>
      </c>
      <c r="BM314" s="224" t="s">
        <v>426</v>
      </c>
    </row>
    <row r="315" s="2" customFormat="1">
      <c r="A315" s="37"/>
      <c r="B315" s="38"/>
      <c r="C315" s="39"/>
      <c r="D315" s="226" t="s">
        <v>138</v>
      </c>
      <c r="E315" s="39"/>
      <c r="F315" s="227" t="s">
        <v>427</v>
      </c>
      <c r="G315" s="39"/>
      <c r="H315" s="39"/>
      <c r="I315" s="228"/>
      <c r="J315" s="39"/>
      <c r="K315" s="39"/>
      <c r="L315" s="43"/>
      <c r="M315" s="229"/>
      <c r="N315" s="230"/>
      <c r="O315" s="90"/>
      <c r="P315" s="90"/>
      <c r="Q315" s="90"/>
      <c r="R315" s="90"/>
      <c r="S315" s="90"/>
      <c r="T315" s="91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138</v>
      </c>
      <c r="AU315" s="16" t="s">
        <v>85</v>
      </c>
    </row>
    <row r="316" s="13" customFormat="1">
      <c r="A316" s="13"/>
      <c r="B316" s="231"/>
      <c r="C316" s="232"/>
      <c r="D316" s="226" t="s">
        <v>140</v>
      </c>
      <c r="E316" s="233" t="s">
        <v>1</v>
      </c>
      <c r="F316" s="234" t="s">
        <v>428</v>
      </c>
      <c r="G316" s="232"/>
      <c r="H316" s="235">
        <v>5</v>
      </c>
      <c r="I316" s="236"/>
      <c r="J316" s="232"/>
      <c r="K316" s="232"/>
      <c r="L316" s="237"/>
      <c r="M316" s="238"/>
      <c r="N316" s="239"/>
      <c r="O316" s="239"/>
      <c r="P316" s="239"/>
      <c r="Q316" s="239"/>
      <c r="R316" s="239"/>
      <c r="S316" s="239"/>
      <c r="T316" s="24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1" t="s">
        <v>140</v>
      </c>
      <c r="AU316" s="241" t="s">
        <v>85</v>
      </c>
      <c r="AV316" s="13" t="s">
        <v>85</v>
      </c>
      <c r="AW316" s="13" t="s">
        <v>32</v>
      </c>
      <c r="AX316" s="13" t="s">
        <v>83</v>
      </c>
      <c r="AY316" s="241" t="s">
        <v>128</v>
      </c>
    </row>
    <row r="317" s="2" customFormat="1">
      <c r="A317" s="37"/>
      <c r="B317" s="38"/>
      <c r="C317" s="213" t="s">
        <v>429</v>
      </c>
      <c r="D317" s="213" t="s">
        <v>131</v>
      </c>
      <c r="E317" s="214" t="s">
        <v>430</v>
      </c>
      <c r="F317" s="215" t="s">
        <v>431</v>
      </c>
      <c r="G317" s="216" t="s">
        <v>360</v>
      </c>
      <c r="H317" s="217">
        <v>2</v>
      </c>
      <c r="I317" s="218"/>
      <c r="J317" s="219">
        <f>ROUND(I317*H317,2)</f>
        <v>0</v>
      </c>
      <c r="K317" s="215" t="s">
        <v>194</v>
      </c>
      <c r="L317" s="43"/>
      <c r="M317" s="220" t="s">
        <v>1</v>
      </c>
      <c r="N317" s="221" t="s">
        <v>40</v>
      </c>
      <c r="O317" s="90"/>
      <c r="P317" s="222">
        <f>O317*H317</f>
        <v>0</v>
      </c>
      <c r="Q317" s="222">
        <v>0</v>
      </c>
      <c r="R317" s="222">
        <f>Q317*H317</f>
        <v>0</v>
      </c>
      <c r="S317" s="222">
        <v>0.0050000000000000001</v>
      </c>
      <c r="T317" s="223">
        <f>S317*H317</f>
        <v>0.01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24" t="s">
        <v>224</v>
      </c>
      <c r="AT317" s="224" t="s">
        <v>131</v>
      </c>
      <c r="AU317" s="224" t="s">
        <v>85</v>
      </c>
      <c r="AY317" s="16" t="s">
        <v>128</v>
      </c>
      <c r="BE317" s="225">
        <f>IF(N317="základní",J317,0)</f>
        <v>0</v>
      </c>
      <c r="BF317" s="225">
        <f>IF(N317="snížená",J317,0)</f>
        <v>0</v>
      </c>
      <c r="BG317" s="225">
        <f>IF(N317="zákl. přenesená",J317,0)</f>
        <v>0</v>
      </c>
      <c r="BH317" s="225">
        <f>IF(N317="sníž. přenesená",J317,0)</f>
        <v>0</v>
      </c>
      <c r="BI317" s="225">
        <f>IF(N317="nulová",J317,0)</f>
        <v>0</v>
      </c>
      <c r="BJ317" s="16" t="s">
        <v>83</v>
      </c>
      <c r="BK317" s="225">
        <f>ROUND(I317*H317,2)</f>
        <v>0</v>
      </c>
      <c r="BL317" s="16" t="s">
        <v>224</v>
      </c>
      <c r="BM317" s="224" t="s">
        <v>432</v>
      </c>
    </row>
    <row r="318" s="2" customFormat="1">
      <c r="A318" s="37"/>
      <c r="B318" s="38"/>
      <c r="C318" s="39"/>
      <c r="D318" s="226" t="s">
        <v>138</v>
      </c>
      <c r="E318" s="39"/>
      <c r="F318" s="227" t="s">
        <v>422</v>
      </c>
      <c r="G318" s="39"/>
      <c r="H318" s="39"/>
      <c r="I318" s="228"/>
      <c r="J318" s="39"/>
      <c r="K318" s="39"/>
      <c r="L318" s="43"/>
      <c r="M318" s="229"/>
      <c r="N318" s="230"/>
      <c r="O318" s="90"/>
      <c r="P318" s="90"/>
      <c r="Q318" s="90"/>
      <c r="R318" s="90"/>
      <c r="S318" s="90"/>
      <c r="T318" s="91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138</v>
      </c>
      <c r="AU318" s="16" t="s">
        <v>85</v>
      </c>
    </row>
    <row r="319" s="13" customFormat="1">
      <c r="A319" s="13"/>
      <c r="B319" s="231"/>
      <c r="C319" s="232"/>
      <c r="D319" s="226" t="s">
        <v>140</v>
      </c>
      <c r="E319" s="233" t="s">
        <v>1</v>
      </c>
      <c r="F319" s="234" t="s">
        <v>208</v>
      </c>
      <c r="G319" s="232"/>
      <c r="H319" s="235">
        <v>2</v>
      </c>
      <c r="I319" s="236"/>
      <c r="J319" s="232"/>
      <c r="K319" s="232"/>
      <c r="L319" s="237"/>
      <c r="M319" s="238"/>
      <c r="N319" s="239"/>
      <c r="O319" s="239"/>
      <c r="P319" s="239"/>
      <c r="Q319" s="239"/>
      <c r="R319" s="239"/>
      <c r="S319" s="239"/>
      <c r="T319" s="24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1" t="s">
        <v>140</v>
      </c>
      <c r="AU319" s="241" t="s">
        <v>85</v>
      </c>
      <c r="AV319" s="13" t="s">
        <v>85</v>
      </c>
      <c r="AW319" s="13" t="s">
        <v>32</v>
      </c>
      <c r="AX319" s="13" t="s">
        <v>83</v>
      </c>
      <c r="AY319" s="241" t="s">
        <v>128</v>
      </c>
    </row>
    <row r="320" s="2" customFormat="1">
      <c r="A320" s="37"/>
      <c r="B320" s="38"/>
      <c r="C320" s="213" t="s">
        <v>433</v>
      </c>
      <c r="D320" s="213" t="s">
        <v>131</v>
      </c>
      <c r="E320" s="214" t="s">
        <v>434</v>
      </c>
      <c r="F320" s="215" t="s">
        <v>431</v>
      </c>
      <c r="G320" s="216" t="s">
        <v>360</v>
      </c>
      <c r="H320" s="217">
        <v>1</v>
      </c>
      <c r="I320" s="218"/>
      <c r="J320" s="219">
        <f>ROUND(I320*H320,2)</f>
        <v>0</v>
      </c>
      <c r="K320" s="215" t="s">
        <v>1</v>
      </c>
      <c r="L320" s="43"/>
      <c r="M320" s="220" t="s">
        <v>1</v>
      </c>
      <c r="N320" s="221" t="s">
        <v>40</v>
      </c>
      <c r="O320" s="90"/>
      <c r="P320" s="222">
        <f>O320*H320</f>
        <v>0</v>
      </c>
      <c r="Q320" s="222">
        <v>0</v>
      </c>
      <c r="R320" s="222">
        <f>Q320*H320</f>
        <v>0</v>
      </c>
      <c r="S320" s="222">
        <v>0.01</v>
      </c>
      <c r="T320" s="223">
        <f>S320*H320</f>
        <v>0.01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24" t="s">
        <v>224</v>
      </c>
      <c r="AT320" s="224" t="s">
        <v>131</v>
      </c>
      <c r="AU320" s="224" t="s">
        <v>85</v>
      </c>
      <c r="AY320" s="16" t="s">
        <v>128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16" t="s">
        <v>83</v>
      </c>
      <c r="BK320" s="225">
        <f>ROUND(I320*H320,2)</f>
        <v>0</v>
      </c>
      <c r="BL320" s="16" t="s">
        <v>224</v>
      </c>
      <c r="BM320" s="224" t="s">
        <v>435</v>
      </c>
    </row>
    <row r="321" s="2" customFormat="1">
      <c r="A321" s="37"/>
      <c r="B321" s="38"/>
      <c r="C321" s="39"/>
      <c r="D321" s="226" t="s">
        <v>138</v>
      </c>
      <c r="E321" s="39"/>
      <c r="F321" s="227" t="s">
        <v>417</v>
      </c>
      <c r="G321" s="39"/>
      <c r="H321" s="39"/>
      <c r="I321" s="228"/>
      <c r="J321" s="39"/>
      <c r="K321" s="39"/>
      <c r="L321" s="43"/>
      <c r="M321" s="229"/>
      <c r="N321" s="230"/>
      <c r="O321" s="90"/>
      <c r="P321" s="90"/>
      <c r="Q321" s="90"/>
      <c r="R321" s="90"/>
      <c r="S321" s="90"/>
      <c r="T321" s="91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6" t="s">
        <v>138</v>
      </c>
      <c r="AU321" s="16" t="s">
        <v>85</v>
      </c>
    </row>
    <row r="322" s="13" customFormat="1">
      <c r="A322" s="13"/>
      <c r="B322" s="231"/>
      <c r="C322" s="232"/>
      <c r="D322" s="226" t="s">
        <v>140</v>
      </c>
      <c r="E322" s="233" t="s">
        <v>1</v>
      </c>
      <c r="F322" s="234" t="s">
        <v>83</v>
      </c>
      <c r="G322" s="232"/>
      <c r="H322" s="235">
        <v>1</v>
      </c>
      <c r="I322" s="236"/>
      <c r="J322" s="232"/>
      <c r="K322" s="232"/>
      <c r="L322" s="237"/>
      <c r="M322" s="238"/>
      <c r="N322" s="239"/>
      <c r="O322" s="239"/>
      <c r="P322" s="239"/>
      <c r="Q322" s="239"/>
      <c r="R322" s="239"/>
      <c r="S322" s="239"/>
      <c r="T322" s="24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1" t="s">
        <v>140</v>
      </c>
      <c r="AU322" s="241" t="s">
        <v>85</v>
      </c>
      <c r="AV322" s="13" t="s">
        <v>85</v>
      </c>
      <c r="AW322" s="13" t="s">
        <v>32</v>
      </c>
      <c r="AX322" s="13" t="s">
        <v>83</v>
      </c>
      <c r="AY322" s="241" t="s">
        <v>128</v>
      </c>
    </row>
    <row r="323" s="2" customFormat="1">
      <c r="A323" s="37"/>
      <c r="B323" s="38"/>
      <c r="C323" s="213" t="s">
        <v>436</v>
      </c>
      <c r="D323" s="213" t="s">
        <v>131</v>
      </c>
      <c r="E323" s="214" t="s">
        <v>437</v>
      </c>
      <c r="F323" s="215" t="s">
        <v>431</v>
      </c>
      <c r="G323" s="216" t="s">
        <v>360</v>
      </c>
      <c r="H323" s="217">
        <v>5</v>
      </c>
      <c r="I323" s="218"/>
      <c r="J323" s="219">
        <f>ROUND(I323*H323,2)</f>
        <v>0</v>
      </c>
      <c r="K323" s="215" t="s">
        <v>1</v>
      </c>
      <c r="L323" s="43"/>
      <c r="M323" s="220" t="s">
        <v>1</v>
      </c>
      <c r="N323" s="221" t="s">
        <v>40</v>
      </c>
      <c r="O323" s="90"/>
      <c r="P323" s="222">
        <f>O323*H323</f>
        <v>0</v>
      </c>
      <c r="Q323" s="222">
        <v>0</v>
      </c>
      <c r="R323" s="222">
        <f>Q323*H323</f>
        <v>0</v>
      </c>
      <c r="S323" s="222">
        <v>0.01</v>
      </c>
      <c r="T323" s="223">
        <f>S323*H323</f>
        <v>0.050000000000000003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24" t="s">
        <v>224</v>
      </c>
      <c r="AT323" s="224" t="s">
        <v>131</v>
      </c>
      <c r="AU323" s="224" t="s">
        <v>85</v>
      </c>
      <c r="AY323" s="16" t="s">
        <v>128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16" t="s">
        <v>83</v>
      </c>
      <c r="BK323" s="225">
        <f>ROUND(I323*H323,2)</f>
        <v>0</v>
      </c>
      <c r="BL323" s="16" t="s">
        <v>224</v>
      </c>
      <c r="BM323" s="224" t="s">
        <v>438</v>
      </c>
    </row>
    <row r="324" s="2" customFormat="1">
      <c r="A324" s="37"/>
      <c r="B324" s="38"/>
      <c r="C324" s="39"/>
      <c r="D324" s="226" t="s">
        <v>138</v>
      </c>
      <c r="E324" s="39"/>
      <c r="F324" s="227" t="s">
        <v>411</v>
      </c>
      <c r="G324" s="39"/>
      <c r="H324" s="39"/>
      <c r="I324" s="228"/>
      <c r="J324" s="39"/>
      <c r="K324" s="39"/>
      <c r="L324" s="43"/>
      <c r="M324" s="229"/>
      <c r="N324" s="230"/>
      <c r="O324" s="90"/>
      <c r="P324" s="90"/>
      <c r="Q324" s="90"/>
      <c r="R324" s="90"/>
      <c r="S324" s="90"/>
      <c r="T324" s="91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138</v>
      </c>
      <c r="AU324" s="16" t="s">
        <v>85</v>
      </c>
    </row>
    <row r="325" s="13" customFormat="1">
      <c r="A325" s="13"/>
      <c r="B325" s="231"/>
      <c r="C325" s="232"/>
      <c r="D325" s="226" t="s">
        <v>140</v>
      </c>
      <c r="E325" s="233" t="s">
        <v>1</v>
      </c>
      <c r="F325" s="234" t="s">
        <v>412</v>
      </c>
      <c r="G325" s="232"/>
      <c r="H325" s="235">
        <v>5</v>
      </c>
      <c r="I325" s="236"/>
      <c r="J325" s="232"/>
      <c r="K325" s="232"/>
      <c r="L325" s="237"/>
      <c r="M325" s="238"/>
      <c r="N325" s="239"/>
      <c r="O325" s="239"/>
      <c r="P325" s="239"/>
      <c r="Q325" s="239"/>
      <c r="R325" s="239"/>
      <c r="S325" s="239"/>
      <c r="T325" s="24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1" t="s">
        <v>140</v>
      </c>
      <c r="AU325" s="241" t="s">
        <v>85</v>
      </c>
      <c r="AV325" s="13" t="s">
        <v>85</v>
      </c>
      <c r="AW325" s="13" t="s">
        <v>32</v>
      </c>
      <c r="AX325" s="13" t="s">
        <v>83</v>
      </c>
      <c r="AY325" s="241" t="s">
        <v>128</v>
      </c>
    </row>
    <row r="326" s="2" customFormat="1">
      <c r="A326" s="37"/>
      <c r="B326" s="38"/>
      <c r="C326" s="213" t="s">
        <v>439</v>
      </c>
      <c r="D326" s="213" t="s">
        <v>131</v>
      </c>
      <c r="E326" s="214" t="s">
        <v>440</v>
      </c>
      <c r="F326" s="215" t="s">
        <v>441</v>
      </c>
      <c r="G326" s="216" t="s">
        <v>221</v>
      </c>
      <c r="H326" s="217">
        <v>6.2320000000000002</v>
      </c>
      <c r="I326" s="218"/>
      <c r="J326" s="219">
        <f>ROUND(I326*H326,2)</f>
        <v>0</v>
      </c>
      <c r="K326" s="215" t="s">
        <v>135</v>
      </c>
      <c r="L326" s="43"/>
      <c r="M326" s="220" t="s">
        <v>1</v>
      </c>
      <c r="N326" s="221" t="s">
        <v>40</v>
      </c>
      <c r="O326" s="90"/>
      <c r="P326" s="222">
        <f>O326*H326</f>
        <v>0</v>
      </c>
      <c r="Q326" s="222">
        <v>0</v>
      </c>
      <c r="R326" s="222">
        <f>Q326*H326</f>
        <v>0</v>
      </c>
      <c r="S326" s="222">
        <v>0</v>
      </c>
      <c r="T326" s="223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24" t="s">
        <v>224</v>
      </c>
      <c r="AT326" s="224" t="s">
        <v>131</v>
      </c>
      <c r="AU326" s="224" t="s">
        <v>85</v>
      </c>
      <c r="AY326" s="16" t="s">
        <v>128</v>
      </c>
      <c r="BE326" s="225">
        <f>IF(N326="základní",J326,0)</f>
        <v>0</v>
      </c>
      <c r="BF326" s="225">
        <f>IF(N326="snížená",J326,0)</f>
        <v>0</v>
      </c>
      <c r="BG326" s="225">
        <f>IF(N326="zákl. přenesená",J326,0)</f>
        <v>0</v>
      </c>
      <c r="BH326" s="225">
        <f>IF(N326="sníž. přenesená",J326,0)</f>
        <v>0</v>
      </c>
      <c r="BI326" s="225">
        <f>IF(N326="nulová",J326,0)</f>
        <v>0</v>
      </c>
      <c r="BJ326" s="16" t="s">
        <v>83</v>
      </c>
      <c r="BK326" s="225">
        <f>ROUND(I326*H326,2)</f>
        <v>0</v>
      </c>
      <c r="BL326" s="16" t="s">
        <v>224</v>
      </c>
      <c r="BM326" s="224" t="s">
        <v>442</v>
      </c>
    </row>
    <row r="327" s="2" customFormat="1">
      <c r="A327" s="37"/>
      <c r="B327" s="38"/>
      <c r="C327" s="39"/>
      <c r="D327" s="226" t="s">
        <v>138</v>
      </c>
      <c r="E327" s="39"/>
      <c r="F327" s="227" t="s">
        <v>223</v>
      </c>
      <c r="G327" s="39"/>
      <c r="H327" s="39"/>
      <c r="I327" s="228"/>
      <c r="J327" s="39"/>
      <c r="K327" s="39"/>
      <c r="L327" s="43"/>
      <c r="M327" s="229"/>
      <c r="N327" s="230"/>
      <c r="O327" s="90"/>
      <c r="P327" s="90"/>
      <c r="Q327" s="90"/>
      <c r="R327" s="90"/>
      <c r="S327" s="90"/>
      <c r="T327" s="91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138</v>
      </c>
      <c r="AU327" s="16" t="s">
        <v>85</v>
      </c>
    </row>
    <row r="328" s="12" customFormat="1" ht="22.8" customHeight="1">
      <c r="A328" s="12"/>
      <c r="B328" s="197"/>
      <c r="C328" s="198"/>
      <c r="D328" s="199" t="s">
        <v>74</v>
      </c>
      <c r="E328" s="211" t="s">
        <v>443</v>
      </c>
      <c r="F328" s="211" t="s">
        <v>444</v>
      </c>
      <c r="G328" s="198"/>
      <c r="H328" s="198"/>
      <c r="I328" s="201"/>
      <c r="J328" s="212">
        <f>BK328</f>
        <v>0</v>
      </c>
      <c r="K328" s="198"/>
      <c r="L328" s="203"/>
      <c r="M328" s="204"/>
      <c r="N328" s="205"/>
      <c r="O328" s="205"/>
      <c r="P328" s="206">
        <f>SUM(P329:P339)</f>
        <v>0</v>
      </c>
      <c r="Q328" s="205"/>
      <c r="R328" s="206">
        <f>SUM(R329:R339)</f>
        <v>0</v>
      </c>
      <c r="S328" s="205"/>
      <c r="T328" s="207">
        <f>SUM(T329:T339)</f>
        <v>0.15720000000000001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08" t="s">
        <v>85</v>
      </c>
      <c r="AT328" s="209" t="s">
        <v>74</v>
      </c>
      <c r="AU328" s="209" t="s">
        <v>83</v>
      </c>
      <c r="AY328" s="208" t="s">
        <v>128</v>
      </c>
      <c r="BK328" s="210">
        <f>SUM(BK329:BK339)</f>
        <v>0</v>
      </c>
    </row>
    <row r="329" s="2" customFormat="1">
      <c r="A329" s="37"/>
      <c r="B329" s="38"/>
      <c r="C329" s="213" t="s">
        <v>445</v>
      </c>
      <c r="D329" s="213" t="s">
        <v>131</v>
      </c>
      <c r="E329" s="214" t="s">
        <v>446</v>
      </c>
      <c r="F329" s="215" t="s">
        <v>447</v>
      </c>
      <c r="G329" s="216" t="s">
        <v>134</v>
      </c>
      <c r="H329" s="217">
        <v>3</v>
      </c>
      <c r="I329" s="218"/>
      <c r="J329" s="219">
        <f>ROUND(I329*H329,2)</f>
        <v>0</v>
      </c>
      <c r="K329" s="215" t="s">
        <v>135</v>
      </c>
      <c r="L329" s="43"/>
      <c r="M329" s="220" t="s">
        <v>1</v>
      </c>
      <c r="N329" s="221" t="s">
        <v>40</v>
      </c>
      <c r="O329" s="90"/>
      <c r="P329" s="222">
        <f>O329*H329</f>
        <v>0</v>
      </c>
      <c r="Q329" s="222">
        <v>0</v>
      </c>
      <c r="R329" s="222">
        <f>Q329*H329</f>
        <v>0</v>
      </c>
      <c r="S329" s="222">
        <v>0.0117</v>
      </c>
      <c r="T329" s="223">
        <f>S329*H329</f>
        <v>0.035099999999999999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24" t="s">
        <v>224</v>
      </c>
      <c r="AT329" s="224" t="s">
        <v>131</v>
      </c>
      <c r="AU329" s="224" t="s">
        <v>85</v>
      </c>
      <c r="AY329" s="16" t="s">
        <v>128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16" t="s">
        <v>83</v>
      </c>
      <c r="BK329" s="225">
        <f>ROUND(I329*H329,2)</f>
        <v>0</v>
      </c>
      <c r="BL329" s="16" t="s">
        <v>224</v>
      </c>
      <c r="BM329" s="224" t="s">
        <v>448</v>
      </c>
    </row>
    <row r="330" s="2" customFormat="1">
      <c r="A330" s="37"/>
      <c r="B330" s="38"/>
      <c r="C330" s="39"/>
      <c r="D330" s="226" t="s">
        <v>138</v>
      </c>
      <c r="E330" s="39"/>
      <c r="F330" s="227" t="s">
        <v>449</v>
      </c>
      <c r="G330" s="39"/>
      <c r="H330" s="39"/>
      <c r="I330" s="228"/>
      <c r="J330" s="39"/>
      <c r="K330" s="39"/>
      <c r="L330" s="43"/>
      <c r="M330" s="229"/>
      <c r="N330" s="230"/>
      <c r="O330" s="90"/>
      <c r="P330" s="90"/>
      <c r="Q330" s="90"/>
      <c r="R330" s="90"/>
      <c r="S330" s="90"/>
      <c r="T330" s="91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138</v>
      </c>
      <c r="AU330" s="16" t="s">
        <v>85</v>
      </c>
    </row>
    <row r="331" s="13" customFormat="1">
      <c r="A331" s="13"/>
      <c r="B331" s="231"/>
      <c r="C331" s="232"/>
      <c r="D331" s="226" t="s">
        <v>140</v>
      </c>
      <c r="E331" s="233" t="s">
        <v>1</v>
      </c>
      <c r="F331" s="234" t="s">
        <v>450</v>
      </c>
      <c r="G331" s="232"/>
      <c r="H331" s="235">
        <v>3</v>
      </c>
      <c r="I331" s="236"/>
      <c r="J331" s="232"/>
      <c r="K331" s="232"/>
      <c r="L331" s="237"/>
      <c r="M331" s="238"/>
      <c r="N331" s="239"/>
      <c r="O331" s="239"/>
      <c r="P331" s="239"/>
      <c r="Q331" s="239"/>
      <c r="R331" s="239"/>
      <c r="S331" s="239"/>
      <c r="T331" s="24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1" t="s">
        <v>140</v>
      </c>
      <c r="AU331" s="241" t="s">
        <v>85</v>
      </c>
      <c r="AV331" s="13" t="s">
        <v>85</v>
      </c>
      <c r="AW331" s="13" t="s">
        <v>32</v>
      </c>
      <c r="AX331" s="13" t="s">
        <v>83</v>
      </c>
      <c r="AY331" s="241" t="s">
        <v>128</v>
      </c>
    </row>
    <row r="332" s="2" customFormat="1">
      <c r="A332" s="37"/>
      <c r="B332" s="38"/>
      <c r="C332" s="213" t="s">
        <v>451</v>
      </c>
      <c r="D332" s="213" t="s">
        <v>131</v>
      </c>
      <c r="E332" s="214" t="s">
        <v>452</v>
      </c>
      <c r="F332" s="215" t="s">
        <v>453</v>
      </c>
      <c r="G332" s="216" t="s">
        <v>134</v>
      </c>
      <c r="H332" s="217">
        <v>3</v>
      </c>
      <c r="I332" s="218"/>
      <c r="J332" s="219">
        <f>ROUND(I332*H332,2)</f>
        <v>0</v>
      </c>
      <c r="K332" s="215" t="s">
        <v>135</v>
      </c>
      <c r="L332" s="43"/>
      <c r="M332" s="220" t="s">
        <v>1</v>
      </c>
      <c r="N332" s="221" t="s">
        <v>40</v>
      </c>
      <c r="O332" s="90"/>
      <c r="P332" s="222">
        <f>O332*H332</f>
        <v>0</v>
      </c>
      <c r="Q332" s="222">
        <v>0</v>
      </c>
      <c r="R332" s="222">
        <f>Q332*H332</f>
        <v>0</v>
      </c>
      <c r="S332" s="222">
        <v>0.0117</v>
      </c>
      <c r="T332" s="223">
        <f>S332*H332</f>
        <v>0.035099999999999999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24" t="s">
        <v>224</v>
      </c>
      <c r="AT332" s="224" t="s">
        <v>131</v>
      </c>
      <c r="AU332" s="224" t="s">
        <v>85</v>
      </c>
      <c r="AY332" s="16" t="s">
        <v>128</v>
      </c>
      <c r="BE332" s="225">
        <f>IF(N332="základní",J332,0)</f>
        <v>0</v>
      </c>
      <c r="BF332" s="225">
        <f>IF(N332="snížená",J332,0)</f>
        <v>0</v>
      </c>
      <c r="BG332" s="225">
        <f>IF(N332="zákl. přenesená",J332,0)</f>
        <v>0</v>
      </c>
      <c r="BH332" s="225">
        <f>IF(N332="sníž. přenesená",J332,0)</f>
        <v>0</v>
      </c>
      <c r="BI332" s="225">
        <f>IF(N332="nulová",J332,0)</f>
        <v>0</v>
      </c>
      <c r="BJ332" s="16" t="s">
        <v>83</v>
      </c>
      <c r="BK332" s="225">
        <f>ROUND(I332*H332,2)</f>
        <v>0</v>
      </c>
      <c r="BL332" s="16" t="s">
        <v>224</v>
      </c>
      <c r="BM332" s="224" t="s">
        <v>454</v>
      </c>
    </row>
    <row r="333" s="2" customFormat="1">
      <c r="A333" s="37"/>
      <c r="B333" s="38"/>
      <c r="C333" s="39"/>
      <c r="D333" s="226" t="s">
        <v>138</v>
      </c>
      <c r="E333" s="39"/>
      <c r="F333" s="227" t="s">
        <v>449</v>
      </c>
      <c r="G333" s="39"/>
      <c r="H333" s="39"/>
      <c r="I333" s="228"/>
      <c r="J333" s="39"/>
      <c r="K333" s="39"/>
      <c r="L333" s="43"/>
      <c r="M333" s="229"/>
      <c r="N333" s="230"/>
      <c r="O333" s="90"/>
      <c r="P333" s="90"/>
      <c r="Q333" s="90"/>
      <c r="R333" s="90"/>
      <c r="S333" s="90"/>
      <c r="T333" s="91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138</v>
      </c>
      <c r="AU333" s="16" t="s">
        <v>85</v>
      </c>
    </row>
    <row r="334" s="13" customFormat="1">
      <c r="A334" s="13"/>
      <c r="B334" s="231"/>
      <c r="C334" s="232"/>
      <c r="D334" s="226" t="s">
        <v>140</v>
      </c>
      <c r="E334" s="233" t="s">
        <v>1</v>
      </c>
      <c r="F334" s="234" t="s">
        <v>450</v>
      </c>
      <c r="G334" s="232"/>
      <c r="H334" s="235">
        <v>3</v>
      </c>
      <c r="I334" s="236"/>
      <c r="J334" s="232"/>
      <c r="K334" s="232"/>
      <c r="L334" s="237"/>
      <c r="M334" s="238"/>
      <c r="N334" s="239"/>
      <c r="O334" s="239"/>
      <c r="P334" s="239"/>
      <c r="Q334" s="239"/>
      <c r="R334" s="239"/>
      <c r="S334" s="239"/>
      <c r="T334" s="24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1" t="s">
        <v>140</v>
      </c>
      <c r="AU334" s="241" t="s">
        <v>85</v>
      </c>
      <c r="AV334" s="13" t="s">
        <v>85</v>
      </c>
      <c r="AW334" s="13" t="s">
        <v>32</v>
      </c>
      <c r="AX334" s="13" t="s">
        <v>83</v>
      </c>
      <c r="AY334" s="241" t="s">
        <v>128</v>
      </c>
    </row>
    <row r="335" s="2" customFormat="1">
      <c r="A335" s="37"/>
      <c r="B335" s="38"/>
      <c r="C335" s="213" t="s">
        <v>455</v>
      </c>
      <c r="D335" s="213" t="s">
        <v>131</v>
      </c>
      <c r="E335" s="214" t="s">
        <v>456</v>
      </c>
      <c r="F335" s="215" t="s">
        <v>457</v>
      </c>
      <c r="G335" s="216" t="s">
        <v>134</v>
      </c>
      <c r="H335" s="217">
        <v>3</v>
      </c>
      <c r="I335" s="218"/>
      <c r="J335" s="219">
        <f>ROUND(I335*H335,2)</f>
        <v>0</v>
      </c>
      <c r="K335" s="215" t="s">
        <v>135</v>
      </c>
      <c r="L335" s="43"/>
      <c r="M335" s="220" t="s">
        <v>1</v>
      </c>
      <c r="N335" s="221" t="s">
        <v>40</v>
      </c>
      <c r="O335" s="90"/>
      <c r="P335" s="222">
        <f>O335*H335</f>
        <v>0</v>
      </c>
      <c r="Q335" s="222">
        <v>0</v>
      </c>
      <c r="R335" s="222">
        <f>Q335*H335</f>
        <v>0</v>
      </c>
      <c r="S335" s="222">
        <v>0.029000000000000001</v>
      </c>
      <c r="T335" s="223">
        <f>S335*H335</f>
        <v>0.087000000000000008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24" t="s">
        <v>224</v>
      </c>
      <c r="AT335" s="224" t="s">
        <v>131</v>
      </c>
      <c r="AU335" s="224" t="s">
        <v>85</v>
      </c>
      <c r="AY335" s="16" t="s">
        <v>128</v>
      </c>
      <c r="BE335" s="225">
        <f>IF(N335="základní",J335,0)</f>
        <v>0</v>
      </c>
      <c r="BF335" s="225">
        <f>IF(N335="snížená",J335,0)</f>
        <v>0</v>
      </c>
      <c r="BG335" s="225">
        <f>IF(N335="zákl. přenesená",J335,0)</f>
        <v>0</v>
      </c>
      <c r="BH335" s="225">
        <f>IF(N335="sníž. přenesená",J335,0)</f>
        <v>0</v>
      </c>
      <c r="BI335" s="225">
        <f>IF(N335="nulová",J335,0)</f>
        <v>0</v>
      </c>
      <c r="BJ335" s="16" t="s">
        <v>83</v>
      </c>
      <c r="BK335" s="225">
        <f>ROUND(I335*H335,2)</f>
        <v>0</v>
      </c>
      <c r="BL335" s="16" t="s">
        <v>224</v>
      </c>
      <c r="BM335" s="224" t="s">
        <v>458</v>
      </c>
    </row>
    <row r="336" s="2" customFormat="1">
      <c r="A336" s="37"/>
      <c r="B336" s="38"/>
      <c r="C336" s="39"/>
      <c r="D336" s="226" t="s">
        <v>138</v>
      </c>
      <c r="E336" s="39"/>
      <c r="F336" s="227" t="s">
        <v>449</v>
      </c>
      <c r="G336" s="39"/>
      <c r="H336" s="39"/>
      <c r="I336" s="228"/>
      <c r="J336" s="39"/>
      <c r="K336" s="39"/>
      <c r="L336" s="43"/>
      <c r="M336" s="229"/>
      <c r="N336" s="230"/>
      <c r="O336" s="90"/>
      <c r="P336" s="90"/>
      <c r="Q336" s="90"/>
      <c r="R336" s="90"/>
      <c r="S336" s="90"/>
      <c r="T336" s="91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138</v>
      </c>
      <c r="AU336" s="16" t="s">
        <v>85</v>
      </c>
    </row>
    <row r="337" s="13" customFormat="1">
      <c r="A337" s="13"/>
      <c r="B337" s="231"/>
      <c r="C337" s="232"/>
      <c r="D337" s="226" t="s">
        <v>140</v>
      </c>
      <c r="E337" s="233" t="s">
        <v>1</v>
      </c>
      <c r="F337" s="234" t="s">
        <v>450</v>
      </c>
      <c r="G337" s="232"/>
      <c r="H337" s="235">
        <v>3</v>
      </c>
      <c r="I337" s="236"/>
      <c r="J337" s="232"/>
      <c r="K337" s="232"/>
      <c r="L337" s="237"/>
      <c r="M337" s="238"/>
      <c r="N337" s="239"/>
      <c r="O337" s="239"/>
      <c r="P337" s="239"/>
      <c r="Q337" s="239"/>
      <c r="R337" s="239"/>
      <c r="S337" s="239"/>
      <c r="T337" s="24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1" t="s">
        <v>140</v>
      </c>
      <c r="AU337" s="241" t="s">
        <v>85</v>
      </c>
      <c r="AV337" s="13" t="s">
        <v>85</v>
      </c>
      <c r="AW337" s="13" t="s">
        <v>32</v>
      </c>
      <c r="AX337" s="13" t="s">
        <v>83</v>
      </c>
      <c r="AY337" s="241" t="s">
        <v>128</v>
      </c>
    </row>
    <row r="338" s="2" customFormat="1">
      <c r="A338" s="37"/>
      <c r="B338" s="38"/>
      <c r="C338" s="213" t="s">
        <v>459</v>
      </c>
      <c r="D338" s="213" t="s">
        <v>131</v>
      </c>
      <c r="E338" s="214" t="s">
        <v>460</v>
      </c>
      <c r="F338" s="215" t="s">
        <v>461</v>
      </c>
      <c r="G338" s="216" t="s">
        <v>221</v>
      </c>
      <c r="H338" s="217">
        <v>6.2320000000000002</v>
      </c>
      <c r="I338" s="218"/>
      <c r="J338" s="219">
        <f>ROUND(I338*H338,2)</f>
        <v>0</v>
      </c>
      <c r="K338" s="215" t="s">
        <v>135</v>
      </c>
      <c r="L338" s="43"/>
      <c r="M338" s="220" t="s">
        <v>1</v>
      </c>
      <c r="N338" s="221" t="s">
        <v>40</v>
      </c>
      <c r="O338" s="90"/>
      <c r="P338" s="222">
        <f>O338*H338</f>
        <v>0</v>
      </c>
      <c r="Q338" s="222">
        <v>0</v>
      </c>
      <c r="R338" s="222">
        <f>Q338*H338</f>
        <v>0</v>
      </c>
      <c r="S338" s="222">
        <v>0</v>
      </c>
      <c r="T338" s="223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24" t="s">
        <v>224</v>
      </c>
      <c r="AT338" s="224" t="s">
        <v>131</v>
      </c>
      <c r="AU338" s="224" t="s">
        <v>85</v>
      </c>
      <c r="AY338" s="16" t="s">
        <v>128</v>
      </c>
      <c r="BE338" s="225">
        <f>IF(N338="základní",J338,0)</f>
        <v>0</v>
      </c>
      <c r="BF338" s="225">
        <f>IF(N338="snížená",J338,0)</f>
        <v>0</v>
      </c>
      <c r="BG338" s="225">
        <f>IF(N338="zákl. přenesená",J338,0)</f>
        <v>0</v>
      </c>
      <c r="BH338" s="225">
        <f>IF(N338="sníž. přenesená",J338,0)</f>
        <v>0</v>
      </c>
      <c r="BI338" s="225">
        <f>IF(N338="nulová",J338,0)</f>
        <v>0</v>
      </c>
      <c r="BJ338" s="16" t="s">
        <v>83</v>
      </c>
      <c r="BK338" s="225">
        <f>ROUND(I338*H338,2)</f>
        <v>0</v>
      </c>
      <c r="BL338" s="16" t="s">
        <v>224</v>
      </c>
      <c r="BM338" s="224" t="s">
        <v>462</v>
      </c>
    </row>
    <row r="339" s="2" customFormat="1">
      <c r="A339" s="37"/>
      <c r="B339" s="38"/>
      <c r="C339" s="39"/>
      <c r="D339" s="226" t="s">
        <v>138</v>
      </c>
      <c r="E339" s="39"/>
      <c r="F339" s="227" t="s">
        <v>223</v>
      </c>
      <c r="G339" s="39"/>
      <c r="H339" s="39"/>
      <c r="I339" s="228"/>
      <c r="J339" s="39"/>
      <c r="K339" s="39"/>
      <c r="L339" s="43"/>
      <c r="M339" s="229"/>
      <c r="N339" s="230"/>
      <c r="O339" s="90"/>
      <c r="P339" s="90"/>
      <c r="Q339" s="90"/>
      <c r="R339" s="90"/>
      <c r="S339" s="90"/>
      <c r="T339" s="91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138</v>
      </c>
      <c r="AU339" s="16" t="s">
        <v>85</v>
      </c>
    </row>
    <row r="340" s="12" customFormat="1" ht="22.8" customHeight="1">
      <c r="A340" s="12"/>
      <c r="B340" s="197"/>
      <c r="C340" s="198"/>
      <c r="D340" s="199" t="s">
        <v>74</v>
      </c>
      <c r="E340" s="211" t="s">
        <v>463</v>
      </c>
      <c r="F340" s="211" t="s">
        <v>464</v>
      </c>
      <c r="G340" s="198"/>
      <c r="H340" s="198"/>
      <c r="I340" s="201"/>
      <c r="J340" s="212">
        <f>BK340</f>
        <v>0</v>
      </c>
      <c r="K340" s="198"/>
      <c r="L340" s="203"/>
      <c r="M340" s="204"/>
      <c r="N340" s="205"/>
      <c r="O340" s="205"/>
      <c r="P340" s="206">
        <f>SUM(P341:P398)</f>
        <v>0</v>
      </c>
      <c r="Q340" s="205"/>
      <c r="R340" s="206">
        <f>SUM(R341:R398)</f>
        <v>0.47597704400000007</v>
      </c>
      <c r="S340" s="205"/>
      <c r="T340" s="207">
        <f>SUM(T341:T398)</f>
        <v>1.7304599999999999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08" t="s">
        <v>85</v>
      </c>
      <c r="AT340" s="209" t="s">
        <v>74</v>
      </c>
      <c r="AU340" s="209" t="s">
        <v>83</v>
      </c>
      <c r="AY340" s="208" t="s">
        <v>128</v>
      </c>
      <c r="BK340" s="210">
        <f>SUM(BK341:BK398)</f>
        <v>0</v>
      </c>
    </row>
    <row r="341" s="2" customFormat="1" ht="16.5" customHeight="1">
      <c r="A341" s="37"/>
      <c r="B341" s="38"/>
      <c r="C341" s="213" t="s">
        <v>465</v>
      </c>
      <c r="D341" s="213" t="s">
        <v>131</v>
      </c>
      <c r="E341" s="214" t="s">
        <v>466</v>
      </c>
      <c r="F341" s="215" t="s">
        <v>467</v>
      </c>
      <c r="G341" s="216" t="s">
        <v>199</v>
      </c>
      <c r="H341" s="217">
        <v>79</v>
      </c>
      <c r="I341" s="218"/>
      <c r="J341" s="219">
        <f>ROUND(I341*H341,2)</f>
        <v>0</v>
      </c>
      <c r="K341" s="215" t="s">
        <v>135</v>
      </c>
      <c r="L341" s="43"/>
      <c r="M341" s="220" t="s">
        <v>1</v>
      </c>
      <c r="N341" s="221" t="s">
        <v>40</v>
      </c>
      <c r="O341" s="90"/>
      <c r="P341" s="222">
        <f>O341*H341</f>
        <v>0</v>
      </c>
      <c r="Q341" s="222">
        <v>0</v>
      </c>
      <c r="R341" s="222">
        <f>Q341*H341</f>
        <v>0</v>
      </c>
      <c r="S341" s="222">
        <v>0.0015200000000000001</v>
      </c>
      <c r="T341" s="223">
        <f>S341*H341</f>
        <v>0.12008000000000001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24" t="s">
        <v>224</v>
      </c>
      <c r="AT341" s="224" t="s">
        <v>131</v>
      </c>
      <c r="AU341" s="224" t="s">
        <v>85</v>
      </c>
      <c r="AY341" s="16" t="s">
        <v>128</v>
      </c>
      <c r="BE341" s="225">
        <f>IF(N341="základní",J341,0)</f>
        <v>0</v>
      </c>
      <c r="BF341" s="225">
        <f>IF(N341="snížená",J341,0)</f>
        <v>0</v>
      </c>
      <c r="BG341" s="225">
        <f>IF(N341="zákl. přenesená",J341,0)</f>
        <v>0</v>
      </c>
      <c r="BH341" s="225">
        <f>IF(N341="sníž. přenesená",J341,0)</f>
        <v>0</v>
      </c>
      <c r="BI341" s="225">
        <f>IF(N341="nulová",J341,0)</f>
        <v>0</v>
      </c>
      <c r="BJ341" s="16" t="s">
        <v>83</v>
      </c>
      <c r="BK341" s="225">
        <f>ROUND(I341*H341,2)</f>
        <v>0</v>
      </c>
      <c r="BL341" s="16" t="s">
        <v>224</v>
      </c>
      <c r="BM341" s="224" t="s">
        <v>468</v>
      </c>
    </row>
    <row r="342" s="2" customFormat="1">
      <c r="A342" s="37"/>
      <c r="B342" s="38"/>
      <c r="C342" s="39"/>
      <c r="D342" s="226" t="s">
        <v>138</v>
      </c>
      <c r="E342" s="39"/>
      <c r="F342" s="227" t="s">
        <v>469</v>
      </c>
      <c r="G342" s="39"/>
      <c r="H342" s="39"/>
      <c r="I342" s="228"/>
      <c r="J342" s="39"/>
      <c r="K342" s="39"/>
      <c r="L342" s="43"/>
      <c r="M342" s="229"/>
      <c r="N342" s="230"/>
      <c r="O342" s="90"/>
      <c r="P342" s="90"/>
      <c r="Q342" s="90"/>
      <c r="R342" s="90"/>
      <c r="S342" s="90"/>
      <c r="T342" s="91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6" t="s">
        <v>138</v>
      </c>
      <c r="AU342" s="16" t="s">
        <v>85</v>
      </c>
    </row>
    <row r="343" s="13" customFormat="1">
      <c r="A343" s="13"/>
      <c r="B343" s="231"/>
      <c r="C343" s="232"/>
      <c r="D343" s="226" t="s">
        <v>140</v>
      </c>
      <c r="E343" s="233" t="s">
        <v>1</v>
      </c>
      <c r="F343" s="234" t="s">
        <v>470</v>
      </c>
      <c r="G343" s="232"/>
      <c r="H343" s="235">
        <v>79</v>
      </c>
      <c r="I343" s="236"/>
      <c r="J343" s="232"/>
      <c r="K343" s="232"/>
      <c r="L343" s="237"/>
      <c r="M343" s="238"/>
      <c r="N343" s="239"/>
      <c r="O343" s="239"/>
      <c r="P343" s="239"/>
      <c r="Q343" s="239"/>
      <c r="R343" s="239"/>
      <c r="S343" s="239"/>
      <c r="T343" s="240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1" t="s">
        <v>140</v>
      </c>
      <c r="AU343" s="241" t="s">
        <v>85</v>
      </c>
      <c r="AV343" s="13" t="s">
        <v>85</v>
      </c>
      <c r="AW343" s="13" t="s">
        <v>32</v>
      </c>
      <c r="AX343" s="13" t="s">
        <v>83</v>
      </c>
      <c r="AY343" s="241" t="s">
        <v>128</v>
      </c>
    </row>
    <row r="344" s="2" customFormat="1" ht="21.75" customHeight="1">
      <c r="A344" s="37"/>
      <c r="B344" s="38"/>
      <c r="C344" s="213" t="s">
        <v>471</v>
      </c>
      <c r="D344" s="213" t="s">
        <v>131</v>
      </c>
      <c r="E344" s="214" t="s">
        <v>472</v>
      </c>
      <c r="F344" s="215" t="s">
        <v>473</v>
      </c>
      <c r="G344" s="216" t="s">
        <v>199</v>
      </c>
      <c r="H344" s="217">
        <v>272</v>
      </c>
      <c r="I344" s="218"/>
      <c r="J344" s="219">
        <f>ROUND(I344*H344,2)</f>
        <v>0</v>
      </c>
      <c r="K344" s="215" t="s">
        <v>135</v>
      </c>
      <c r="L344" s="43"/>
      <c r="M344" s="220" t="s">
        <v>1</v>
      </c>
      <c r="N344" s="221" t="s">
        <v>40</v>
      </c>
      <c r="O344" s="90"/>
      <c r="P344" s="222">
        <f>O344*H344</f>
        <v>0</v>
      </c>
      <c r="Q344" s="222">
        <v>5.0000000000000002E-05</v>
      </c>
      <c r="R344" s="222">
        <f>Q344*H344</f>
        <v>0.013600000000000001</v>
      </c>
      <c r="S344" s="222">
        <v>0.0047299999999999998</v>
      </c>
      <c r="T344" s="223">
        <f>S344*H344</f>
        <v>1.2865599999999999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24" t="s">
        <v>224</v>
      </c>
      <c r="AT344" s="224" t="s">
        <v>131</v>
      </c>
      <c r="AU344" s="224" t="s">
        <v>85</v>
      </c>
      <c r="AY344" s="16" t="s">
        <v>128</v>
      </c>
      <c r="BE344" s="225">
        <f>IF(N344="základní",J344,0)</f>
        <v>0</v>
      </c>
      <c r="BF344" s="225">
        <f>IF(N344="snížená",J344,0)</f>
        <v>0</v>
      </c>
      <c r="BG344" s="225">
        <f>IF(N344="zákl. přenesená",J344,0)</f>
        <v>0</v>
      </c>
      <c r="BH344" s="225">
        <f>IF(N344="sníž. přenesená",J344,0)</f>
        <v>0</v>
      </c>
      <c r="BI344" s="225">
        <f>IF(N344="nulová",J344,0)</f>
        <v>0</v>
      </c>
      <c r="BJ344" s="16" t="s">
        <v>83</v>
      </c>
      <c r="BK344" s="225">
        <f>ROUND(I344*H344,2)</f>
        <v>0</v>
      </c>
      <c r="BL344" s="16" t="s">
        <v>224</v>
      </c>
      <c r="BM344" s="224" t="s">
        <v>474</v>
      </c>
    </row>
    <row r="345" s="2" customFormat="1">
      <c r="A345" s="37"/>
      <c r="B345" s="38"/>
      <c r="C345" s="39"/>
      <c r="D345" s="226" t="s">
        <v>138</v>
      </c>
      <c r="E345" s="39"/>
      <c r="F345" s="227" t="s">
        <v>475</v>
      </c>
      <c r="G345" s="39"/>
      <c r="H345" s="39"/>
      <c r="I345" s="228"/>
      <c r="J345" s="39"/>
      <c r="K345" s="39"/>
      <c r="L345" s="43"/>
      <c r="M345" s="229"/>
      <c r="N345" s="230"/>
      <c r="O345" s="90"/>
      <c r="P345" s="90"/>
      <c r="Q345" s="90"/>
      <c r="R345" s="90"/>
      <c r="S345" s="90"/>
      <c r="T345" s="91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6" t="s">
        <v>138</v>
      </c>
      <c r="AU345" s="16" t="s">
        <v>85</v>
      </c>
    </row>
    <row r="346" s="13" customFormat="1">
      <c r="A346" s="13"/>
      <c r="B346" s="231"/>
      <c r="C346" s="232"/>
      <c r="D346" s="226" t="s">
        <v>140</v>
      </c>
      <c r="E346" s="233" t="s">
        <v>1</v>
      </c>
      <c r="F346" s="234" t="s">
        <v>476</v>
      </c>
      <c r="G346" s="232"/>
      <c r="H346" s="235">
        <v>272</v>
      </c>
      <c r="I346" s="236"/>
      <c r="J346" s="232"/>
      <c r="K346" s="232"/>
      <c r="L346" s="237"/>
      <c r="M346" s="238"/>
      <c r="N346" s="239"/>
      <c r="O346" s="239"/>
      <c r="P346" s="239"/>
      <c r="Q346" s="239"/>
      <c r="R346" s="239"/>
      <c r="S346" s="239"/>
      <c r="T346" s="24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1" t="s">
        <v>140</v>
      </c>
      <c r="AU346" s="241" t="s">
        <v>85</v>
      </c>
      <c r="AV346" s="13" t="s">
        <v>85</v>
      </c>
      <c r="AW346" s="13" t="s">
        <v>32</v>
      </c>
      <c r="AX346" s="13" t="s">
        <v>83</v>
      </c>
      <c r="AY346" s="241" t="s">
        <v>128</v>
      </c>
    </row>
    <row r="347" s="2" customFormat="1" ht="16.5" customHeight="1">
      <c r="A347" s="37"/>
      <c r="B347" s="38"/>
      <c r="C347" s="213" t="s">
        <v>477</v>
      </c>
      <c r="D347" s="213" t="s">
        <v>131</v>
      </c>
      <c r="E347" s="214" t="s">
        <v>478</v>
      </c>
      <c r="F347" s="215" t="s">
        <v>479</v>
      </c>
      <c r="G347" s="216" t="s">
        <v>199</v>
      </c>
      <c r="H347" s="217">
        <v>38</v>
      </c>
      <c r="I347" s="218"/>
      <c r="J347" s="219">
        <f>ROUND(I347*H347,2)</f>
        <v>0</v>
      </c>
      <c r="K347" s="215" t="s">
        <v>135</v>
      </c>
      <c r="L347" s="43"/>
      <c r="M347" s="220" t="s">
        <v>1</v>
      </c>
      <c r="N347" s="221" t="s">
        <v>40</v>
      </c>
      <c r="O347" s="90"/>
      <c r="P347" s="222">
        <f>O347*H347</f>
        <v>0</v>
      </c>
      <c r="Q347" s="222">
        <v>6.0000000000000002E-05</v>
      </c>
      <c r="R347" s="222">
        <f>Q347*H347</f>
        <v>0.0022799999999999999</v>
      </c>
      <c r="S347" s="222">
        <v>0.0084100000000000008</v>
      </c>
      <c r="T347" s="223">
        <f>S347*H347</f>
        <v>0.31958000000000003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24" t="s">
        <v>224</v>
      </c>
      <c r="AT347" s="224" t="s">
        <v>131</v>
      </c>
      <c r="AU347" s="224" t="s">
        <v>85</v>
      </c>
      <c r="AY347" s="16" t="s">
        <v>128</v>
      </c>
      <c r="BE347" s="225">
        <f>IF(N347="základní",J347,0)</f>
        <v>0</v>
      </c>
      <c r="BF347" s="225">
        <f>IF(N347="snížená",J347,0)</f>
        <v>0</v>
      </c>
      <c r="BG347" s="225">
        <f>IF(N347="zákl. přenesená",J347,0)</f>
        <v>0</v>
      </c>
      <c r="BH347" s="225">
        <f>IF(N347="sníž. přenesená",J347,0)</f>
        <v>0</v>
      </c>
      <c r="BI347" s="225">
        <f>IF(N347="nulová",J347,0)</f>
        <v>0</v>
      </c>
      <c r="BJ347" s="16" t="s">
        <v>83</v>
      </c>
      <c r="BK347" s="225">
        <f>ROUND(I347*H347,2)</f>
        <v>0</v>
      </c>
      <c r="BL347" s="16" t="s">
        <v>224</v>
      </c>
      <c r="BM347" s="224" t="s">
        <v>480</v>
      </c>
    </row>
    <row r="348" s="2" customFormat="1">
      <c r="A348" s="37"/>
      <c r="B348" s="38"/>
      <c r="C348" s="39"/>
      <c r="D348" s="226" t="s">
        <v>138</v>
      </c>
      <c r="E348" s="39"/>
      <c r="F348" s="227" t="s">
        <v>481</v>
      </c>
      <c r="G348" s="39"/>
      <c r="H348" s="39"/>
      <c r="I348" s="228"/>
      <c r="J348" s="39"/>
      <c r="K348" s="39"/>
      <c r="L348" s="43"/>
      <c r="M348" s="229"/>
      <c r="N348" s="230"/>
      <c r="O348" s="90"/>
      <c r="P348" s="90"/>
      <c r="Q348" s="90"/>
      <c r="R348" s="90"/>
      <c r="S348" s="90"/>
      <c r="T348" s="91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6" t="s">
        <v>138</v>
      </c>
      <c r="AU348" s="16" t="s">
        <v>85</v>
      </c>
    </row>
    <row r="349" s="13" customFormat="1">
      <c r="A349" s="13"/>
      <c r="B349" s="231"/>
      <c r="C349" s="232"/>
      <c r="D349" s="226" t="s">
        <v>140</v>
      </c>
      <c r="E349" s="233" t="s">
        <v>1</v>
      </c>
      <c r="F349" s="234" t="s">
        <v>339</v>
      </c>
      <c r="G349" s="232"/>
      <c r="H349" s="235">
        <v>38</v>
      </c>
      <c r="I349" s="236"/>
      <c r="J349" s="232"/>
      <c r="K349" s="232"/>
      <c r="L349" s="237"/>
      <c r="M349" s="238"/>
      <c r="N349" s="239"/>
      <c r="O349" s="239"/>
      <c r="P349" s="239"/>
      <c r="Q349" s="239"/>
      <c r="R349" s="239"/>
      <c r="S349" s="239"/>
      <c r="T349" s="24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1" t="s">
        <v>140</v>
      </c>
      <c r="AU349" s="241" t="s">
        <v>85</v>
      </c>
      <c r="AV349" s="13" t="s">
        <v>85</v>
      </c>
      <c r="AW349" s="13" t="s">
        <v>32</v>
      </c>
      <c r="AX349" s="13" t="s">
        <v>83</v>
      </c>
      <c r="AY349" s="241" t="s">
        <v>128</v>
      </c>
    </row>
    <row r="350" s="2" customFormat="1" ht="16.5" customHeight="1">
      <c r="A350" s="37"/>
      <c r="B350" s="38"/>
      <c r="C350" s="213" t="s">
        <v>482</v>
      </c>
      <c r="D350" s="213" t="s">
        <v>131</v>
      </c>
      <c r="E350" s="214" t="s">
        <v>483</v>
      </c>
      <c r="F350" s="215" t="s">
        <v>484</v>
      </c>
      <c r="G350" s="216" t="s">
        <v>199</v>
      </c>
      <c r="H350" s="217">
        <v>4</v>
      </c>
      <c r="I350" s="218"/>
      <c r="J350" s="219">
        <f>ROUND(I350*H350,2)</f>
        <v>0</v>
      </c>
      <c r="K350" s="215" t="s">
        <v>135</v>
      </c>
      <c r="L350" s="43"/>
      <c r="M350" s="220" t="s">
        <v>1</v>
      </c>
      <c r="N350" s="221" t="s">
        <v>40</v>
      </c>
      <c r="O350" s="90"/>
      <c r="P350" s="222">
        <f>O350*H350</f>
        <v>0</v>
      </c>
      <c r="Q350" s="222">
        <v>3.0000000000000001E-05</v>
      </c>
      <c r="R350" s="222">
        <f>Q350*H350</f>
        <v>0.00012</v>
      </c>
      <c r="S350" s="222">
        <v>0.00106</v>
      </c>
      <c r="T350" s="223">
        <f>S350*H350</f>
        <v>0.0042399999999999998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24" t="s">
        <v>224</v>
      </c>
      <c r="AT350" s="224" t="s">
        <v>131</v>
      </c>
      <c r="AU350" s="224" t="s">
        <v>85</v>
      </c>
      <c r="AY350" s="16" t="s">
        <v>128</v>
      </c>
      <c r="BE350" s="225">
        <f>IF(N350="základní",J350,0)</f>
        <v>0</v>
      </c>
      <c r="BF350" s="225">
        <f>IF(N350="snížená",J350,0)</f>
        <v>0</v>
      </c>
      <c r="BG350" s="225">
        <f>IF(N350="zákl. přenesená",J350,0)</f>
        <v>0</v>
      </c>
      <c r="BH350" s="225">
        <f>IF(N350="sníž. přenesená",J350,0)</f>
        <v>0</v>
      </c>
      <c r="BI350" s="225">
        <f>IF(N350="nulová",J350,0)</f>
        <v>0</v>
      </c>
      <c r="BJ350" s="16" t="s">
        <v>83</v>
      </c>
      <c r="BK350" s="225">
        <f>ROUND(I350*H350,2)</f>
        <v>0</v>
      </c>
      <c r="BL350" s="16" t="s">
        <v>224</v>
      </c>
      <c r="BM350" s="224" t="s">
        <v>485</v>
      </c>
    </row>
    <row r="351" s="2" customFormat="1">
      <c r="A351" s="37"/>
      <c r="B351" s="38"/>
      <c r="C351" s="39"/>
      <c r="D351" s="226" t="s">
        <v>138</v>
      </c>
      <c r="E351" s="39"/>
      <c r="F351" s="227" t="s">
        <v>486</v>
      </c>
      <c r="G351" s="39"/>
      <c r="H351" s="39"/>
      <c r="I351" s="228"/>
      <c r="J351" s="39"/>
      <c r="K351" s="39"/>
      <c r="L351" s="43"/>
      <c r="M351" s="229"/>
      <c r="N351" s="230"/>
      <c r="O351" s="90"/>
      <c r="P351" s="90"/>
      <c r="Q351" s="90"/>
      <c r="R351" s="90"/>
      <c r="S351" s="90"/>
      <c r="T351" s="91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6" t="s">
        <v>138</v>
      </c>
      <c r="AU351" s="16" t="s">
        <v>85</v>
      </c>
    </row>
    <row r="352" s="13" customFormat="1">
      <c r="A352" s="13"/>
      <c r="B352" s="231"/>
      <c r="C352" s="232"/>
      <c r="D352" s="226" t="s">
        <v>140</v>
      </c>
      <c r="E352" s="233" t="s">
        <v>1</v>
      </c>
      <c r="F352" s="234" t="s">
        <v>136</v>
      </c>
      <c r="G352" s="232"/>
      <c r="H352" s="235">
        <v>4</v>
      </c>
      <c r="I352" s="236"/>
      <c r="J352" s="232"/>
      <c r="K352" s="232"/>
      <c r="L352" s="237"/>
      <c r="M352" s="238"/>
      <c r="N352" s="239"/>
      <c r="O352" s="239"/>
      <c r="P352" s="239"/>
      <c r="Q352" s="239"/>
      <c r="R352" s="239"/>
      <c r="S352" s="239"/>
      <c r="T352" s="24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1" t="s">
        <v>140</v>
      </c>
      <c r="AU352" s="241" t="s">
        <v>85</v>
      </c>
      <c r="AV352" s="13" t="s">
        <v>85</v>
      </c>
      <c r="AW352" s="13" t="s">
        <v>32</v>
      </c>
      <c r="AX352" s="13" t="s">
        <v>83</v>
      </c>
      <c r="AY352" s="241" t="s">
        <v>128</v>
      </c>
    </row>
    <row r="353" s="2" customFormat="1">
      <c r="A353" s="37"/>
      <c r="B353" s="38"/>
      <c r="C353" s="213" t="s">
        <v>487</v>
      </c>
      <c r="D353" s="213" t="s">
        <v>131</v>
      </c>
      <c r="E353" s="214" t="s">
        <v>488</v>
      </c>
      <c r="F353" s="215" t="s">
        <v>489</v>
      </c>
      <c r="G353" s="216" t="s">
        <v>199</v>
      </c>
      <c r="H353" s="217">
        <v>373</v>
      </c>
      <c r="I353" s="218"/>
      <c r="J353" s="219">
        <f>ROUND(I353*H353,2)</f>
        <v>0</v>
      </c>
      <c r="K353" s="215" t="s">
        <v>135</v>
      </c>
      <c r="L353" s="43"/>
      <c r="M353" s="220" t="s">
        <v>1</v>
      </c>
      <c r="N353" s="221" t="s">
        <v>40</v>
      </c>
      <c r="O353" s="90"/>
      <c r="P353" s="222">
        <f>O353*H353</f>
        <v>0</v>
      </c>
      <c r="Q353" s="222">
        <v>0.00051000000000000004</v>
      </c>
      <c r="R353" s="222">
        <f>Q353*H353</f>
        <v>0.19023000000000001</v>
      </c>
      <c r="S353" s="222">
        <v>0</v>
      </c>
      <c r="T353" s="223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24" t="s">
        <v>224</v>
      </c>
      <c r="AT353" s="224" t="s">
        <v>131</v>
      </c>
      <c r="AU353" s="224" t="s">
        <v>85</v>
      </c>
      <c r="AY353" s="16" t="s">
        <v>128</v>
      </c>
      <c r="BE353" s="225">
        <f>IF(N353="základní",J353,0)</f>
        <v>0</v>
      </c>
      <c r="BF353" s="225">
        <f>IF(N353="snížená",J353,0)</f>
        <v>0</v>
      </c>
      <c r="BG353" s="225">
        <f>IF(N353="zákl. přenesená",J353,0)</f>
        <v>0</v>
      </c>
      <c r="BH353" s="225">
        <f>IF(N353="sníž. přenesená",J353,0)</f>
        <v>0</v>
      </c>
      <c r="BI353" s="225">
        <f>IF(N353="nulová",J353,0)</f>
        <v>0</v>
      </c>
      <c r="BJ353" s="16" t="s">
        <v>83</v>
      </c>
      <c r="BK353" s="225">
        <f>ROUND(I353*H353,2)</f>
        <v>0</v>
      </c>
      <c r="BL353" s="16" t="s">
        <v>224</v>
      </c>
      <c r="BM353" s="224" t="s">
        <v>490</v>
      </c>
    </row>
    <row r="354" s="2" customFormat="1">
      <c r="A354" s="37"/>
      <c r="B354" s="38"/>
      <c r="C354" s="39"/>
      <c r="D354" s="226" t="s">
        <v>138</v>
      </c>
      <c r="E354" s="39"/>
      <c r="F354" s="227" t="s">
        <v>376</v>
      </c>
      <c r="G354" s="39"/>
      <c r="H354" s="39"/>
      <c r="I354" s="228"/>
      <c r="J354" s="39"/>
      <c r="K354" s="39"/>
      <c r="L354" s="43"/>
      <c r="M354" s="229"/>
      <c r="N354" s="230"/>
      <c r="O354" s="90"/>
      <c r="P354" s="90"/>
      <c r="Q354" s="90"/>
      <c r="R354" s="90"/>
      <c r="S354" s="90"/>
      <c r="T354" s="91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16" t="s">
        <v>138</v>
      </c>
      <c r="AU354" s="16" t="s">
        <v>85</v>
      </c>
    </row>
    <row r="355" s="13" customFormat="1">
      <c r="A355" s="13"/>
      <c r="B355" s="231"/>
      <c r="C355" s="232"/>
      <c r="D355" s="226" t="s">
        <v>140</v>
      </c>
      <c r="E355" s="233" t="s">
        <v>1</v>
      </c>
      <c r="F355" s="234" t="s">
        <v>491</v>
      </c>
      <c r="G355" s="232"/>
      <c r="H355" s="235">
        <v>373</v>
      </c>
      <c r="I355" s="236"/>
      <c r="J355" s="232"/>
      <c r="K355" s="232"/>
      <c r="L355" s="237"/>
      <c r="M355" s="238"/>
      <c r="N355" s="239"/>
      <c r="O355" s="239"/>
      <c r="P355" s="239"/>
      <c r="Q355" s="239"/>
      <c r="R355" s="239"/>
      <c r="S355" s="239"/>
      <c r="T355" s="240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1" t="s">
        <v>140</v>
      </c>
      <c r="AU355" s="241" t="s">
        <v>85</v>
      </c>
      <c r="AV355" s="13" t="s">
        <v>85</v>
      </c>
      <c r="AW355" s="13" t="s">
        <v>32</v>
      </c>
      <c r="AX355" s="13" t="s">
        <v>83</v>
      </c>
      <c r="AY355" s="241" t="s">
        <v>128</v>
      </c>
    </row>
    <row r="356" s="2" customFormat="1">
      <c r="A356" s="37"/>
      <c r="B356" s="38"/>
      <c r="C356" s="213" t="s">
        <v>492</v>
      </c>
      <c r="D356" s="213" t="s">
        <v>131</v>
      </c>
      <c r="E356" s="214" t="s">
        <v>493</v>
      </c>
      <c r="F356" s="215" t="s">
        <v>494</v>
      </c>
      <c r="G356" s="216" t="s">
        <v>199</v>
      </c>
      <c r="H356" s="217">
        <v>91</v>
      </c>
      <c r="I356" s="218"/>
      <c r="J356" s="219">
        <f>ROUND(I356*H356,2)</f>
        <v>0</v>
      </c>
      <c r="K356" s="215" t="s">
        <v>135</v>
      </c>
      <c r="L356" s="43"/>
      <c r="M356" s="220" t="s">
        <v>1</v>
      </c>
      <c r="N356" s="221" t="s">
        <v>40</v>
      </c>
      <c r="O356" s="90"/>
      <c r="P356" s="222">
        <f>O356*H356</f>
        <v>0</v>
      </c>
      <c r="Q356" s="222">
        <v>0.00062</v>
      </c>
      <c r="R356" s="222">
        <f>Q356*H356</f>
        <v>0.056419999999999998</v>
      </c>
      <c r="S356" s="222">
        <v>0</v>
      </c>
      <c r="T356" s="223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24" t="s">
        <v>224</v>
      </c>
      <c r="AT356" s="224" t="s">
        <v>131</v>
      </c>
      <c r="AU356" s="224" t="s">
        <v>85</v>
      </c>
      <c r="AY356" s="16" t="s">
        <v>128</v>
      </c>
      <c r="BE356" s="225">
        <f>IF(N356="základní",J356,0)</f>
        <v>0</v>
      </c>
      <c r="BF356" s="225">
        <f>IF(N356="snížená",J356,0)</f>
        <v>0</v>
      </c>
      <c r="BG356" s="225">
        <f>IF(N356="zákl. přenesená",J356,0)</f>
        <v>0</v>
      </c>
      <c r="BH356" s="225">
        <f>IF(N356="sníž. přenesená",J356,0)</f>
        <v>0</v>
      </c>
      <c r="BI356" s="225">
        <f>IF(N356="nulová",J356,0)</f>
        <v>0</v>
      </c>
      <c r="BJ356" s="16" t="s">
        <v>83</v>
      </c>
      <c r="BK356" s="225">
        <f>ROUND(I356*H356,2)</f>
        <v>0</v>
      </c>
      <c r="BL356" s="16" t="s">
        <v>224</v>
      </c>
      <c r="BM356" s="224" t="s">
        <v>495</v>
      </c>
    </row>
    <row r="357" s="2" customFormat="1">
      <c r="A357" s="37"/>
      <c r="B357" s="38"/>
      <c r="C357" s="39"/>
      <c r="D357" s="226" t="s">
        <v>138</v>
      </c>
      <c r="E357" s="39"/>
      <c r="F357" s="227" t="s">
        <v>376</v>
      </c>
      <c r="G357" s="39"/>
      <c r="H357" s="39"/>
      <c r="I357" s="228"/>
      <c r="J357" s="39"/>
      <c r="K357" s="39"/>
      <c r="L357" s="43"/>
      <c r="M357" s="229"/>
      <c r="N357" s="230"/>
      <c r="O357" s="90"/>
      <c r="P357" s="90"/>
      <c r="Q357" s="90"/>
      <c r="R357" s="90"/>
      <c r="S357" s="90"/>
      <c r="T357" s="91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T357" s="16" t="s">
        <v>138</v>
      </c>
      <c r="AU357" s="16" t="s">
        <v>85</v>
      </c>
    </row>
    <row r="358" s="13" customFormat="1">
      <c r="A358" s="13"/>
      <c r="B358" s="231"/>
      <c r="C358" s="232"/>
      <c r="D358" s="226" t="s">
        <v>140</v>
      </c>
      <c r="E358" s="233" t="s">
        <v>1</v>
      </c>
      <c r="F358" s="234" t="s">
        <v>496</v>
      </c>
      <c r="G358" s="232"/>
      <c r="H358" s="235">
        <v>91</v>
      </c>
      <c r="I358" s="236"/>
      <c r="J358" s="232"/>
      <c r="K358" s="232"/>
      <c r="L358" s="237"/>
      <c r="M358" s="238"/>
      <c r="N358" s="239"/>
      <c r="O358" s="239"/>
      <c r="P358" s="239"/>
      <c r="Q358" s="239"/>
      <c r="R358" s="239"/>
      <c r="S358" s="239"/>
      <c r="T358" s="240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1" t="s">
        <v>140</v>
      </c>
      <c r="AU358" s="241" t="s">
        <v>85</v>
      </c>
      <c r="AV358" s="13" t="s">
        <v>85</v>
      </c>
      <c r="AW358" s="13" t="s">
        <v>32</v>
      </c>
      <c r="AX358" s="13" t="s">
        <v>83</v>
      </c>
      <c r="AY358" s="241" t="s">
        <v>128</v>
      </c>
    </row>
    <row r="359" s="2" customFormat="1">
      <c r="A359" s="37"/>
      <c r="B359" s="38"/>
      <c r="C359" s="213" t="s">
        <v>497</v>
      </c>
      <c r="D359" s="213" t="s">
        <v>131</v>
      </c>
      <c r="E359" s="214" t="s">
        <v>498</v>
      </c>
      <c r="F359" s="215" t="s">
        <v>499</v>
      </c>
      <c r="G359" s="216" t="s">
        <v>199</v>
      </c>
      <c r="H359" s="217">
        <v>63</v>
      </c>
      <c r="I359" s="218"/>
      <c r="J359" s="219">
        <f>ROUND(I359*H359,2)</f>
        <v>0</v>
      </c>
      <c r="K359" s="215" t="s">
        <v>135</v>
      </c>
      <c r="L359" s="43"/>
      <c r="M359" s="220" t="s">
        <v>1</v>
      </c>
      <c r="N359" s="221" t="s">
        <v>40</v>
      </c>
      <c r="O359" s="90"/>
      <c r="P359" s="222">
        <f>O359*H359</f>
        <v>0</v>
      </c>
      <c r="Q359" s="222">
        <v>0.00095</v>
      </c>
      <c r="R359" s="222">
        <f>Q359*H359</f>
        <v>0.05985</v>
      </c>
      <c r="S359" s="222">
        <v>0</v>
      </c>
      <c r="T359" s="223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24" t="s">
        <v>224</v>
      </c>
      <c r="AT359" s="224" t="s">
        <v>131</v>
      </c>
      <c r="AU359" s="224" t="s">
        <v>85</v>
      </c>
      <c r="AY359" s="16" t="s">
        <v>128</v>
      </c>
      <c r="BE359" s="225">
        <f>IF(N359="základní",J359,0)</f>
        <v>0</v>
      </c>
      <c r="BF359" s="225">
        <f>IF(N359="snížená",J359,0)</f>
        <v>0</v>
      </c>
      <c r="BG359" s="225">
        <f>IF(N359="zákl. přenesená",J359,0)</f>
        <v>0</v>
      </c>
      <c r="BH359" s="225">
        <f>IF(N359="sníž. přenesená",J359,0)</f>
        <v>0</v>
      </c>
      <c r="BI359" s="225">
        <f>IF(N359="nulová",J359,0)</f>
        <v>0</v>
      </c>
      <c r="BJ359" s="16" t="s">
        <v>83</v>
      </c>
      <c r="BK359" s="225">
        <f>ROUND(I359*H359,2)</f>
        <v>0</v>
      </c>
      <c r="BL359" s="16" t="s">
        <v>224</v>
      </c>
      <c r="BM359" s="224" t="s">
        <v>500</v>
      </c>
    </row>
    <row r="360" s="2" customFormat="1">
      <c r="A360" s="37"/>
      <c r="B360" s="38"/>
      <c r="C360" s="39"/>
      <c r="D360" s="226" t="s">
        <v>138</v>
      </c>
      <c r="E360" s="39"/>
      <c r="F360" s="227" t="s">
        <v>376</v>
      </c>
      <c r="G360" s="39"/>
      <c r="H360" s="39"/>
      <c r="I360" s="228"/>
      <c r="J360" s="39"/>
      <c r="K360" s="39"/>
      <c r="L360" s="43"/>
      <c r="M360" s="229"/>
      <c r="N360" s="230"/>
      <c r="O360" s="90"/>
      <c r="P360" s="90"/>
      <c r="Q360" s="90"/>
      <c r="R360" s="90"/>
      <c r="S360" s="90"/>
      <c r="T360" s="91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6" t="s">
        <v>138</v>
      </c>
      <c r="AU360" s="16" t="s">
        <v>85</v>
      </c>
    </row>
    <row r="361" s="13" customFormat="1">
      <c r="A361" s="13"/>
      <c r="B361" s="231"/>
      <c r="C361" s="232"/>
      <c r="D361" s="226" t="s">
        <v>140</v>
      </c>
      <c r="E361" s="233" t="s">
        <v>1</v>
      </c>
      <c r="F361" s="234" t="s">
        <v>459</v>
      </c>
      <c r="G361" s="232"/>
      <c r="H361" s="235">
        <v>63</v>
      </c>
      <c r="I361" s="236"/>
      <c r="J361" s="232"/>
      <c r="K361" s="232"/>
      <c r="L361" s="237"/>
      <c r="M361" s="238"/>
      <c r="N361" s="239"/>
      <c r="O361" s="239"/>
      <c r="P361" s="239"/>
      <c r="Q361" s="239"/>
      <c r="R361" s="239"/>
      <c r="S361" s="239"/>
      <c r="T361" s="24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1" t="s">
        <v>140</v>
      </c>
      <c r="AU361" s="241" t="s">
        <v>85</v>
      </c>
      <c r="AV361" s="13" t="s">
        <v>85</v>
      </c>
      <c r="AW361" s="13" t="s">
        <v>32</v>
      </c>
      <c r="AX361" s="13" t="s">
        <v>83</v>
      </c>
      <c r="AY361" s="241" t="s">
        <v>128</v>
      </c>
    </row>
    <row r="362" s="2" customFormat="1">
      <c r="A362" s="37"/>
      <c r="B362" s="38"/>
      <c r="C362" s="213" t="s">
        <v>501</v>
      </c>
      <c r="D362" s="213" t="s">
        <v>131</v>
      </c>
      <c r="E362" s="214" t="s">
        <v>502</v>
      </c>
      <c r="F362" s="215" t="s">
        <v>503</v>
      </c>
      <c r="G362" s="216" t="s">
        <v>199</v>
      </c>
      <c r="H362" s="217">
        <v>73</v>
      </c>
      <c r="I362" s="218"/>
      <c r="J362" s="219">
        <f>ROUND(I362*H362,2)</f>
        <v>0</v>
      </c>
      <c r="K362" s="215" t="s">
        <v>135</v>
      </c>
      <c r="L362" s="43"/>
      <c r="M362" s="220" t="s">
        <v>1</v>
      </c>
      <c r="N362" s="221" t="s">
        <v>40</v>
      </c>
      <c r="O362" s="90"/>
      <c r="P362" s="222">
        <f>O362*H362</f>
        <v>0</v>
      </c>
      <c r="Q362" s="222">
        <v>0.0011900000000000001</v>
      </c>
      <c r="R362" s="222">
        <f>Q362*H362</f>
        <v>0.086870000000000003</v>
      </c>
      <c r="S362" s="222">
        <v>0</v>
      </c>
      <c r="T362" s="223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24" t="s">
        <v>224</v>
      </c>
      <c r="AT362" s="224" t="s">
        <v>131</v>
      </c>
      <c r="AU362" s="224" t="s">
        <v>85</v>
      </c>
      <c r="AY362" s="16" t="s">
        <v>128</v>
      </c>
      <c r="BE362" s="225">
        <f>IF(N362="základní",J362,0)</f>
        <v>0</v>
      </c>
      <c r="BF362" s="225">
        <f>IF(N362="snížená",J362,0)</f>
        <v>0</v>
      </c>
      <c r="BG362" s="225">
        <f>IF(N362="zákl. přenesená",J362,0)</f>
        <v>0</v>
      </c>
      <c r="BH362" s="225">
        <f>IF(N362="sníž. přenesená",J362,0)</f>
        <v>0</v>
      </c>
      <c r="BI362" s="225">
        <f>IF(N362="nulová",J362,0)</f>
        <v>0</v>
      </c>
      <c r="BJ362" s="16" t="s">
        <v>83</v>
      </c>
      <c r="BK362" s="225">
        <f>ROUND(I362*H362,2)</f>
        <v>0</v>
      </c>
      <c r="BL362" s="16" t="s">
        <v>224</v>
      </c>
      <c r="BM362" s="224" t="s">
        <v>504</v>
      </c>
    </row>
    <row r="363" s="2" customFormat="1">
      <c r="A363" s="37"/>
      <c r="B363" s="38"/>
      <c r="C363" s="39"/>
      <c r="D363" s="226" t="s">
        <v>138</v>
      </c>
      <c r="E363" s="39"/>
      <c r="F363" s="227" t="s">
        <v>376</v>
      </c>
      <c r="G363" s="39"/>
      <c r="H363" s="39"/>
      <c r="I363" s="228"/>
      <c r="J363" s="39"/>
      <c r="K363" s="39"/>
      <c r="L363" s="43"/>
      <c r="M363" s="229"/>
      <c r="N363" s="230"/>
      <c r="O363" s="90"/>
      <c r="P363" s="90"/>
      <c r="Q363" s="90"/>
      <c r="R363" s="90"/>
      <c r="S363" s="90"/>
      <c r="T363" s="91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6" t="s">
        <v>138</v>
      </c>
      <c r="AU363" s="16" t="s">
        <v>85</v>
      </c>
    </row>
    <row r="364" s="13" customFormat="1">
      <c r="A364" s="13"/>
      <c r="B364" s="231"/>
      <c r="C364" s="232"/>
      <c r="D364" s="226" t="s">
        <v>140</v>
      </c>
      <c r="E364" s="233" t="s">
        <v>1</v>
      </c>
      <c r="F364" s="234" t="s">
        <v>505</v>
      </c>
      <c r="G364" s="232"/>
      <c r="H364" s="235">
        <v>73</v>
      </c>
      <c r="I364" s="236"/>
      <c r="J364" s="232"/>
      <c r="K364" s="232"/>
      <c r="L364" s="237"/>
      <c r="M364" s="238"/>
      <c r="N364" s="239"/>
      <c r="O364" s="239"/>
      <c r="P364" s="239"/>
      <c r="Q364" s="239"/>
      <c r="R364" s="239"/>
      <c r="S364" s="239"/>
      <c r="T364" s="24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1" t="s">
        <v>140</v>
      </c>
      <c r="AU364" s="241" t="s">
        <v>85</v>
      </c>
      <c r="AV364" s="13" t="s">
        <v>85</v>
      </c>
      <c r="AW364" s="13" t="s">
        <v>32</v>
      </c>
      <c r="AX364" s="13" t="s">
        <v>83</v>
      </c>
      <c r="AY364" s="241" t="s">
        <v>128</v>
      </c>
    </row>
    <row r="365" s="2" customFormat="1">
      <c r="A365" s="37"/>
      <c r="B365" s="38"/>
      <c r="C365" s="213" t="s">
        <v>506</v>
      </c>
      <c r="D365" s="213" t="s">
        <v>131</v>
      </c>
      <c r="E365" s="214" t="s">
        <v>507</v>
      </c>
      <c r="F365" s="215" t="s">
        <v>508</v>
      </c>
      <c r="G365" s="216" t="s">
        <v>199</v>
      </c>
      <c r="H365" s="217">
        <v>13</v>
      </c>
      <c r="I365" s="218"/>
      <c r="J365" s="219">
        <f>ROUND(I365*H365,2)</f>
        <v>0</v>
      </c>
      <c r="K365" s="215" t="s">
        <v>135</v>
      </c>
      <c r="L365" s="43"/>
      <c r="M365" s="220" t="s">
        <v>1</v>
      </c>
      <c r="N365" s="221" t="s">
        <v>40</v>
      </c>
      <c r="O365" s="90"/>
      <c r="P365" s="222">
        <f>O365*H365</f>
        <v>0</v>
      </c>
      <c r="Q365" s="222">
        <v>0.0015</v>
      </c>
      <c r="R365" s="222">
        <f>Q365*H365</f>
        <v>0.0195</v>
      </c>
      <c r="S365" s="222">
        <v>0</v>
      </c>
      <c r="T365" s="223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24" t="s">
        <v>224</v>
      </c>
      <c r="AT365" s="224" t="s">
        <v>131</v>
      </c>
      <c r="AU365" s="224" t="s">
        <v>85</v>
      </c>
      <c r="AY365" s="16" t="s">
        <v>128</v>
      </c>
      <c r="BE365" s="225">
        <f>IF(N365="základní",J365,0)</f>
        <v>0</v>
      </c>
      <c r="BF365" s="225">
        <f>IF(N365="snížená",J365,0)</f>
        <v>0</v>
      </c>
      <c r="BG365" s="225">
        <f>IF(N365="zákl. přenesená",J365,0)</f>
        <v>0</v>
      </c>
      <c r="BH365" s="225">
        <f>IF(N365="sníž. přenesená",J365,0)</f>
        <v>0</v>
      </c>
      <c r="BI365" s="225">
        <f>IF(N365="nulová",J365,0)</f>
        <v>0</v>
      </c>
      <c r="BJ365" s="16" t="s">
        <v>83</v>
      </c>
      <c r="BK365" s="225">
        <f>ROUND(I365*H365,2)</f>
        <v>0</v>
      </c>
      <c r="BL365" s="16" t="s">
        <v>224</v>
      </c>
      <c r="BM365" s="224" t="s">
        <v>509</v>
      </c>
    </row>
    <row r="366" s="2" customFormat="1">
      <c r="A366" s="37"/>
      <c r="B366" s="38"/>
      <c r="C366" s="39"/>
      <c r="D366" s="226" t="s">
        <v>138</v>
      </c>
      <c r="E366" s="39"/>
      <c r="F366" s="227" t="s">
        <v>376</v>
      </c>
      <c r="G366" s="39"/>
      <c r="H366" s="39"/>
      <c r="I366" s="228"/>
      <c r="J366" s="39"/>
      <c r="K366" s="39"/>
      <c r="L366" s="43"/>
      <c r="M366" s="229"/>
      <c r="N366" s="230"/>
      <c r="O366" s="90"/>
      <c r="P366" s="90"/>
      <c r="Q366" s="90"/>
      <c r="R366" s="90"/>
      <c r="S366" s="90"/>
      <c r="T366" s="91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T366" s="16" t="s">
        <v>138</v>
      </c>
      <c r="AU366" s="16" t="s">
        <v>85</v>
      </c>
    </row>
    <row r="367" s="13" customFormat="1">
      <c r="A367" s="13"/>
      <c r="B367" s="231"/>
      <c r="C367" s="232"/>
      <c r="D367" s="226" t="s">
        <v>140</v>
      </c>
      <c r="E367" s="233" t="s">
        <v>1</v>
      </c>
      <c r="F367" s="234" t="s">
        <v>203</v>
      </c>
      <c r="G367" s="232"/>
      <c r="H367" s="235">
        <v>13</v>
      </c>
      <c r="I367" s="236"/>
      <c r="J367" s="232"/>
      <c r="K367" s="232"/>
      <c r="L367" s="237"/>
      <c r="M367" s="238"/>
      <c r="N367" s="239"/>
      <c r="O367" s="239"/>
      <c r="P367" s="239"/>
      <c r="Q367" s="239"/>
      <c r="R367" s="239"/>
      <c r="S367" s="239"/>
      <c r="T367" s="24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1" t="s">
        <v>140</v>
      </c>
      <c r="AU367" s="241" t="s">
        <v>85</v>
      </c>
      <c r="AV367" s="13" t="s">
        <v>85</v>
      </c>
      <c r="AW367" s="13" t="s">
        <v>32</v>
      </c>
      <c r="AX367" s="13" t="s">
        <v>83</v>
      </c>
      <c r="AY367" s="241" t="s">
        <v>128</v>
      </c>
    </row>
    <row r="368" s="2" customFormat="1">
      <c r="A368" s="37"/>
      <c r="B368" s="38"/>
      <c r="C368" s="213" t="s">
        <v>505</v>
      </c>
      <c r="D368" s="213" t="s">
        <v>131</v>
      </c>
      <c r="E368" s="214" t="s">
        <v>510</v>
      </c>
      <c r="F368" s="215" t="s">
        <v>511</v>
      </c>
      <c r="G368" s="216" t="s">
        <v>199</v>
      </c>
      <c r="H368" s="217">
        <v>13</v>
      </c>
      <c r="I368" s="218"/>
      <c r="J368" s="219">
        <f>ROUND(I368*H368,2)</f>
        <v>0</v>
      </c>
      <c r="K368" s="215" t="s">
        <v>135</v>
      </c>
      <c r="L368" s="43"/>
      <c r="M368" s="220" t="s">
        <v>1</v>
      </c>
      <c r="N368" s="221" t="s">
        <v>40</v>
      </c>
      <c r="O368" s="90"/>
      <c r="P368" s="222">
        <f>O368*H368</f>
        <v>0</v>
      </c>
      <c r="Q368" s="222">
        <v>0.0019400000000000001</v>
      </c>
      <c r="R368" s="222">
        <f>Q368*H368</f>
        <v>0.025220000000000003</v>
      </c>
      <c r="S368" s="222">
        <v>0</v>
      </c>
      <c r="T368" s="223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24" t="s">
        <v>224</v>
      </c>
      <c r="AT368" s="224" t="s">
        <v>131</v>
      </c>
      <c r="AU368" s="224" t="s">
        <v>85</v>
      </c>
      <c r="AY368" s="16" t="s">
        <v>128</v>
      </c>
      <c r="BE368" s="225">
        <f>IF(N368="základní",J368,0)</f>
        <v>0</v>
      </c>
      <c r="BF368" s="225">
        <f>IF(N368="snížená",J368,0)</f>
        <v>0</v>
      </c>
      <c r="BG368" s="225">
        <f>IF(N368="zákl. přenesená",J368,0)</f>
        <v>0</v>
      </c>
      <c r="BH368" s="225">
        <f>IF(N368="sníž. přenesená",J368,0)</f>
        <v>0</v>
      </c>
      <c r="BI368" s="225">
        <f>IF(N368="nulová",J368,0)</f>
        <v>0</v>
      </c>
      <c r="BJ368" s="16" t="s">
        <v>83</v>
      </c>
      <c r="BK368" s="225">
        <f>ROUND(I368*H368,2)</f>
        <v>0</v>
      </c>
      <c r="BL368" s="16" t="s">
        <v>224</v>
      </c>
      <c r="BM368" s="224" t="s">
        <v>512</v>
      </c>
    </row>
    <row r="369" s="2" customFormat="1">
      <c r="A369" s="37"/>
      <c r="B369" s="38"/>
      <c r="C369" s="39"/>
      <c r="D369" s="226" t="s">
        <v>138</v>
      </c>
      <c r="E369" s="39"/>
      <c r="F369" s="227" t="s">
        <v>376</v>
      </c>
      <c r="G369" s="39"/>
      <c r="H369" s="39"/>
      <c r="I369" s="228"/>
      <c r="J369" s="39"/>
      <c r="K369" s="39"/>
      <c r="L369" s="43"/>
      <c r="M369" s="229"/>
      <c r="N369" s="230"/>
      <c r="O369" s="90"/>
      <c r="P369" s="90"/>
      <c r="Q369" s="90"/>
      <c r="R369" s="90"/>
      <c r="S369" s="90"/>
      <c r="T369" s="91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T369" s="16" t="s">
        <v>138</v>
      </c>
      <c r="AU369" s="16" t="s">
        <v>85</v>
      </c>
    </row>
    <row r="370" s="13" customFormat="1">
      <c r="A370" s="13"/>
      <c r="B370" s="231"/>
      <c r="C370" s="232"/>
      <c r="D370" s="226" t="s">
        <v>140</v>
      </c>
      <c r="E370" s="233" t="s">
        <v>1</v>
      </c>
      <c r="F370" s="234" t="s">
        <v>203</v>
      </c>
      <c r="G370" s="232"/>
      <c r="H370" s="235">
        <v>13</v>
      </c>
      <c r="I370" s="236"/>
      <c r="J370" s="232"/>
      <c r="K370" s="232"/>
      <c r="L370" s="237"/>
      <c r="M370" s="238"/>
      <c r="N370" s="239"/>
      <c r="O370" s="239"/>
      <c r="P370" s="239"/>
      <c r="Q370" s="239"/>
      <c r="R370" s="239"/>
      <c r="S370" s="239"/>
      <c r="T370" s="240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1" t="s">
        <v>140</v>
      </c>
      <c r="AU370" s="241" t="s">
        <v>85</v>
      </c>
      <c r="AV370" s="13" t="s">
        <v>85</v>
      </c>
      <c r="AW370" s="13" t="s">
        <v>32</v>
      </c>
      <c r="AX370" s="13" t="s">
        <v>83</v>
      </c>
      <c r="AY370" s="241" t="s">
        <v>128</v>
      </c>
    </row>
    <row r="371" s="2" customFormat="1">
      <c r="A371" s="37"/>
      <c r="B371" s="38"/>
      <c r="C371" s="213" t="s">
        <v>513</v>
      </c>
      <c r="D371" s="213" t="s">
        <v>131</v>
      </c>
      <c r="E371" s="214" t="s">
        <v>514</v>
      </c>
      <c r="F371" s="215" t="s">
        <v>515</v>
      </c>
      <c r="G371" s="216" t="s">
        <v>199</v>
      </c>
      <c r="H371" s="217">
        <v>4</v>
      </c>
      <c r="I371" s="218"/>
      <c r="J371" s="219">
        <f>ROUND(I371*H371,2)</f>
        <v>0</v>
      </c>
      <c r="K371" s="215" t="s">
        <v>135</v>
      </c>
      <c r="L371" s="43"/>
      <c r="M371" s="220" t="s">
        <v>1</v>
      </c>
      <c r="N371" s="221" t="s">
        <v>40</v>
      </c>
      <c r="O371" s="90"/>
      <c r="P371" s="222">
        <f>O371*H371</f>
        <v>0</v>
      </c>
      <c r="Q371" s="222">
        <v>0.0026099999999999999</v>
      </c>
      <c r="R371" s="222">
        <f>Q371*H371</f>
        <v>0.01044</v>
      </c>
      <c r="S371" s="222">
        <v>0</v>
      </c>
      <c r="T371" s="223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24" t="s">
        <v>224</v>
      </c>
      <c r="AT371" s="224" t="s">
        <v>131</v>
      </c>
      <c r="AU371" s="224" t="s">
        <v>85</v>
      </c>
      <c r="AY371" s="16" t="s">
        <v>128</v>
      </c>
      <c r="BE371" s="225">
        <f>IF(N371="základní",J371,0)</f>
        <v>0</v>
      </c>
      <c r="BF371" s="225">
        <f>IF(N371="snížená",J371,0)</f>
        <v>0</v>
      </c>
      <c r="BG371" s="225">
        <f>IF(N371="zákl. přenesená",J371,0)</f>
        <v>0</v>
      </c>
      <c r="BH371" s="225">
        <f>IF(N371="sníž. přenesená",J371,0)</f>
        <v>0</v>
      </c>
      <c r="BI371" s="225">
        <f>IF(N371="nulová",J371,0)</f>
        <v>0</v>
      </c>
      <c r="BJ371" s="16" t="s">
        <v>83</v>
      </c>
      <c r="BK371" s="225">
        <f>ROUND(I371*H371,2)</f>
        <v>0</v>
      </c>
      <c r="BL371" s="16" t="s">
        <v>224</v>
      </c>
      <c r="BM371" s="224" t="s">
        <v>516</v>
      </c>
    </row>
    <row r="372" s="2" customFormat="1">
      <c r="A372" s="37"/>
      <c r="B372" s="38"/>
      <c r="C372" s="39"/>
      <c r="D372" s="226" t="s">
        <v>138</v>
      </c>
      <c r="E372" s="39"/>
      <c r="F372" s="227" t="s">
        <v>376</v>
      </c>
      <c r="G372" s="39"/>
      <c r="H372" s="39"/>
      <c r="I372" s="228"/>
      <c r="J372" s="39"/>
      <c r="K372" s="39"/>
      <c r="L372" s="43"/>
      <c r="M372" s="229"/>
      <c r="N372" s="230"/>
      <c r="O372" s="90"/>
      <c r="P372" s="90"/>
      <c r="Q372" s="90"/>
      <c r="R372" s="90"/>
      <c r="S372" s="90"/>
      <c r="T372" s="91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T372" s="16" t="s">
        <v>138</v>
      </c>
      <c r="AU372" s="16" t="s">
        <v>85</v>
      </c>
    </row>
    <row r="373" s="13" customFormat="1">
      <c r="A373" s="13"/>
      <c r="B373" s="231"/>
      <c r="C373" s="232"/>
      <c r="D373" s="226" t="s">
        <v>140</v>
      </c>
      <c r="E373" s="233" t="s">
        <v>1</v>
      </c>
      <c r="F373" s="234" t="s">
        <v>136</v>
      </c>
      <c r="G373" s="232"/>
      <c r="H373" s="235">
        <v>4</v>
      </c>
      <c r="I373" s="236"/>
      <c r="J373" s="232"/>
      <c r="K373" s="232"/>
      <c r="L373" s="237"/>
      <c r="M373" s="238"/>
      <c r="N373" s="239"/>
      <c r="O373" s="239"/>
      <c r="P373" s="239"/>
      <c r="Q373" s="239"/>
      <c r="R373" s="239"/>
      <c r="S373" s="239"/>
      <c r="T373" s="24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1" t="s">
        <v>140</v>
      </c>
      <c r="AU373" s="241" t="s">
        <v>85</v>
      </c>
      <c r="AV373" s="13" t="s">
        <v>85</v>
      </c>
      <c r="AW373" s="13" t="s">
        <v>32</v>
      </c>
      <c r="AX373" s="13" t="s">
        <v>83</v>
      </c>
      <c r="AY373" s="241" t="s">
        <v>128</v>
      </c>
    </row>
    <row r="374" s="2" customFormat="1" ht="33" customHeight="1">
      <c r="A374" s="37"/>
      <c r="B374" s="38"/>
      <c r="C374" s="213" t="s">
        <v>517</v>
      </c>
      <c r="D374" s="213" t="s">
        <v>131</v>
      </c>
      <c r="E374" s="214" t="s">
        <v>518</v>
      </c>
      <c r="F374" s="215" t="s">
        <v>519</v>
      </c>
      <c r="G374" s="216" t="s">
        <v>134</v>
      </c>
      <c r="H374" s="217">
        <v>108</v>
      </c>
      <c r="I374" s="218"/>
      <c r="J374" s="219">
        <f>ROUND(I374*H374,2)</f>
        <v>0</v>
      </c>
      <c r="K374" s="215" t="s">
        <v>1</v>
      </c>
      <c r="L374" s="43"/>
      <c r="M374" s="220" t="s">
        <v>1</v>
      </c>
      <c r="N374" s="221" t="s">
        <v>40</v>
      </c>
      <c r="O374" s="90"/>
      <c r="P374" s="222">
        <f>O374*H374</f>
        <v>0</v>
      </c>
      <c r="Q374" s="222">
        <v>0</v>
      </c>
      <c r="R374" s="222">
        <f>Q374*H374</f>
        <v>0</v>
      </c>
      <c r="S374" s="222">
        <v>0</v>
      </c>
      <c r="T374" s="223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24" t="s">
        <v>224</v>
      </c>
      <c r="AT374" s="224" t="s">
        <v>131</v>
      </c>
      <c r="AU374" s="224" t="s">
        <v>85</v>
      </c>
      <c r="AY374" s="16" t="s">
        <v>128</v>
      </c>
      <c r="BE374" s="225">
        <f>IF(N374="základní",J374,0)</f>
        <v>0</v>
      </c>
      <c r="BF374" s="225">
        <f>IF(N374="snížená",J374,0)</f>
        <v>0</v>
      </c>
      <c r="BG374" s="225">
        <f>IF(N374="zákl. přenesená",J374,0)</f>
        <v>0</v>
      </c>
      <c r="BH374" s="225">
        <f>IF(N374="sníž. přenesená",J374,0)</f>
        <v>0</v>
      </c>
      <c r="BI374" s="225">
        <f>IF(N374="nulová",J374,0)</f>
        <v>0</v>
      </c>
      <c r="BJ374" s="16" t="s">
        <v>83</v>
      </c>
      <c r="BK374" s="225">
        <f>ROUND(I374*H374,2)</f>
        <v>0</v>
      </c>
      <c r="BL374" s="16" t="s">
        <v>224</v>
      </c>
      <c r="BM374" s="224" t="s">
        <v>520</v>
      </c>
    </row>
    <row r="375" s="2" customFormat="1">
      <c r="A375" s="37"/>
      <c r="B375" s="38"/>
      <c r="C375" s="39"/>
      <c r="D375" s="226" t="s">
        <v>138</v>
      </c>
      <c r="E375" s="39"/>
      <c r="F375" s="227" t="s">
        <v>376</v>
      </c>
      <c r="G375" s="39"/>
      <c r="H375" s="39"/>
      <c r="I375" s="228"/>
      <c r="J375" s="39"/>
      <c r="K375" s="39"/>
      <c r="L375" s="43"/>
      <c r="M375" s="229"/>
      <c r="N375" s="230"/>
      <c r="O375" s="90"/>
      <c r="P375" s="90"/>
      <c r="Q375" s="90"/>
      <c r="R375" s="90"/>
      <c r="S375" s="90"/>
      <c r="T375" s="91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16" t="s">
        <v>138</v>
      </c>
      <c r="AU375" s="16" t="s">
        <v>85</v>
      </c>
    </row>
    <row r="376" s="13" customFormat="1">
      <c r="A376" s="13"/>
      <c r="B376" s="231"/>
      <c r="C376" s="232"/>
      <c r="D376" s="226" t="s">
        <v>140</v>
      </c>
      <c r="E376" s="233" t="s">
        <v>1</v>
      </c>
      <c r="F376" s="234" t="s">
        <v>521</v>
      </c>
      <c r="G376" s="232"/>
      <c r="H376" s="235">
        <v>108</v>
      </c>
      <c r="I376" s="236"/>
      <c r="J376" s="232"/>
      <c r="K376" s="232"/>
      <c r="L376" s="237"/>
      <c r="M376" s="238"/>
      <c r="N376" s="239"/>
      <c r="O376" s="239"/>
      <c r="P376" s="239"/>
      <c r="Q376" s="239"/>
      <c r="R376" s="239"/>
      <c r="S376" s="239"/>
      <c r="T376" s="24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1" t="s">
        <v>140</v>
      </c>
      <c r="AU376" s="241" t="s">
        <v>85</v>
      </c>
      <c r="AV376" s="13" t="s">
        <v>85</v>
      </c>
      <c r="AW376" s="13" t="s">
        <v>32</v>
      </c>
      <c r="AX376" s="13" t="s">
        <v>83</v>
      </c>
      <c r="AY376" s="241" t="s">
        <v>128</v>
      </c>
    </row>
    <row r="377" s="2" customFormat="1" ht="21.75" customHeight="1">
      <c r="A377" s="37"/>
      <c r="B377" s="38"/>
      <c r="C377" s="213" t="s">
        <v>522</v>
      </c>
      <c r="D377" s="213" t="s">
        <v>131</v>
      </c>
      <c r="E377" s="214" t="s">
        <v>523</v>
      </c>
      <c r="F377" s="215" t="s">
        <v>524</v>
      </c>
      <c r="G377" s="216" t="s">
        <v>199</v>
      </c>
      <c r="H377" s="217">
        <v>630</v>
      </c>
      <c r="I377" s="218"/>
      <c r="J377" s="219">
        <f>ROUND(I377*H377,2)</f>
        <v>0</v>
      </c>
      <c r="K377" s="215" t="s">
        <v>135</v>
      </c>
      <c r="L377" s="43"/>
      <c r="M377" s="220" t="s">
        <v>1</v>
      </c>
      <c r="N377" s="221" t="s">
        <v>40</v>
      </c>
      <c r="O377" s="90"/>
      <c r="P377" s="222">
        <f>O377*H377</f>
        <v>0</v>
      </c>
      <c r="Q377" s="222">
        <v>0</v>
      </c>
      <c r="R377" s="222">
        <f>Q377*H377</f>
        <v>0</v>
      </c>
      <c r="S377" s="222">
        <v>0</v>
      </c>
      <c r="T377" s="223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24" t="s">
        <v>224</v>
      </c>
      <c r="AT377" s="224" t="s">
        <v>131</v>
      </c>
      <c r="AU377" s="224" t="s">
        <v>85</v>
      </c>
      <c r="AY377" s="16" t="s">
        <v>128</v>
      </c>
      <c r="BE377" s="225">
        <f>IF(N377="základní",J377,0)</f>
        <v>0</v>
      </c>
      <c r="BF377" s="225">
        <f>IF(N377="snížená",J377,0)</f>
        <v>0</v>
      </c>
      <c r="BG377" s="225">
        <f>IF(N377="zákl. přenesená",J377,0)</f>
        <v>0</v>
      </c>
      <c r="BH377" s="225">
        <f>IF(N377="sníž. přenesená",J377,0)</f>
        <v>0</v>
      </c>
      <c r="BI377" s="225">
        <f>IF(N377="nulová",J377,0)</f>
        <v>0</v>
      </c>
      <c r="BJ377" s="16" t="s">
        <v>83</v>
      </c>
      <c r="BK377" s="225">
        <f>ROUND(I377*H377,2)</f>
        <v>0</v>
      </c>
      <c r="BL377" s="16" t="s">
        <v>224</v>
      </c>
      <c r="BM377" s="224" t="s">
        <v>525</v>
      </c>
    </row>
    <row r="378" s="2" customFormat="1">
      <c r="A378" s="37"/>
      <c r="B378" s="38"/>
      <c r="C378" s="39"/>
      <c r="D378" s="226" t="s">
        <v>138</v>
      </c>
      <c r="E378" s="39"/>
      <c r="F378" s="227" t="s">
        <v>376</v>
      </c>
      <c r="G378" s="39"/>
      <c r="H378" s="39"/>
      <c r="I378" s="228"/>
      <c r="J378" s="39"/>
      <c r="K378" s="39"/>
      <c r="L378" s="43"/>
      <c r="M378" s="229"/>
      <c r="N378" s="230"/>
      <c r="O378" s="90"/>
      <c r="P378" s="90"/>
      <c r="Q378" s="90"/>
      <c r="R378" s="90"/>
      <c r="S378" s="90"/>
      <c r="T378" s="91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T378" s="16" t="s">
        <v>138</v>
      </c>
      <c r="AU378" s="16" t="s">
        <v>85</v>
      </c>
    </row>
    <row r="379" s="13" customFormat="1">
      <c r="A379" s="13"/>
      <c r="B379" s="231"/>
      <c r="C379" s="232"/>
      <c r="D379" s="226" t="s">
        <v>140</v>
      </c>
      <c r="E379" s="233" t="s">
        <v>1</v>
      </c>
      <c r="F379" s="234" t="s">
        <v>526</v>
      </c>
      <c r="G379" s="232"/>
      <c r="H379" s="235">
        <v>630</v>
      </c>
      <c r="I379" s="236"/>
      <c r="J379" s="232"/>
      <c r="K379" s="232"/>
      <c r="L379" s="237"/>
      <c r="M379" s="238"/>
      <c r="N379" s="239"/>
      <c r="O379" s="239"/>
      <c r="P379" s="239"/>
      <c r="Q379" s="239"/>
      <c r="R379" s="239"/>
      <c r="S379" s="239"/>
      <c r="T379" s="24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1" t="s">
        <v>140</v>
      </c>
      <c r="AU379" s="241" t="s">
        <v>85</v>
      </c>
      <c r="AV379" s="13" t="s">
        <v>85</v>
      </c>
      <c r="AW379" s="13" t="s">
        <v>32</v>
      </c>
      <c r="AX379" s="13" t="s">
        <v>83</v>
      </c>
      <c r="AY379" s="241" t="s">
        <v>128</v>
      </c>
    </row>
    <row r="380" s="2" customFormat="1">
      <c r="A380" s="37"/>
      <c r="B380" s="38"/>
      <c r="C380" s="213" t="s">
        <v>527</v>
      </c>
      <c r="D380" s="213" t="s">
        <v>131</v>
      </c>
      <c r="E380" s="214" t="s">
        <v>528</v>
      </c>
      <c r="F380" s="215" t="s">
        <v>529</v>
      </c>
      <c r="G380" s="216" t="s">
        <v>199</v>
      </c>
      <c r="H380" s="217">
        <v>28</v>
      </c>
      <c r="I380" s="218"/>
      <c r="J380" s="219">
        <f>ROUND(I380*H380,2)</f>
        <v>0</v>
      </c>
      <c r="K380" s="215" t="s">
        <v>1</v>
      </c>
      <c r="L380" s="43"/>
      <c r="M380" s="220" t="s">
        <v>1</v>
      </c>
      <c r="N380" s="221" t="s">
        <v>40</v>
      </c>
      <c r="O380" s="90"/>
      <c r="P380" s="222">
        <f>O380*H380</f>
        <v>0</v>
      </c>
      <c r="Q380" s="222">
        <v>2.1659999999999999E-05</v>
      </c>
      <c r="R380" s="222">
        <f>Q380*H380</f>
        <v>0.00060647999999999995</v>
      </c>
      <c r="S380" s="222">
        <v>0</v>
      </c>
      <c r="T380" s="223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24" t="s">
        <v>224</v>
      </c>
      <c r="AT380" s="224" t="s">
        <v>131</v>
      </c>
      <c r="AU380" s="224" t="s">
        <v>85</v>
      </c>
      <c r="AY380" s="16" t="s">
        <v>128</v>
      </c>
      <c r="BE380" s="225">
        <f>IF(N380="základní",J380,0)</f>
        <v>0</v>
      </c>
      <c r="BF380" s="225">
        <f>IF(N380="snížená",J380,0)</f>
        <v>0</v>
      </c>
      <c r="BG380" s="225">
        <f>IF(N380="zákl. přenesená",J380,0)</f>
        <v>0</v>
      </c>
      <c r="BH380" s="225">
        <f>IF(N380="sníž. přenesená",J380,0)</f>
        <v>0</v>
      </c>
      <c r="BI380" s="225">
        <f>IF(N380="nulová",J380,0)</f>
        <v>0</v>
      </c>
      <c r="BJ380" s="16" t="s">
        <v>83</v>
      </c>
      <c r="BK380" s="225">
        <f>ROUND(I380*H380,2)</f>
        <v>0</v>
      </c>
      <c r="BL380" s="16" t="s">
        <v>224</v>
      </c>
      <c r="BM380" s="224" t="s">
        <v>530</v>
      </c>
    </row>
    <row r="381" s="2" customFormat="1">
      <c r="A381" s="37"/>
      <c r="B381" s="38"/>
      <c r="C381" s="39"/>
      <c r="D381" s="226" t="s">
        <v>138</v>
      </c>
      <c r="E381" s="39"/>
      <c r="F381" s="227" t="s">
        <v>531</v>
      </c>
      <c r="G381" s="39"/>
      <c r="H381" s="39"/>
      <c r="I381" s="228"/>
      <c r="J381" s="39"/>
      <c r="K381" s="39"/>
      <c r="L381" s="43"/>
      <c r="M381" s="229"/>
      <c r="N381" s="230"/>
      <c r="O381" s="90"/>
      <c r="P381" s="90"/>
      <c r="Q381" s="90"/>
      <c r="R381" s="90"/>
      <c r="S381" s="90"/>
      <c r="T381" s="91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16" t="s">
        <v>138</v>
      </c>
      <c r="AU381" s="16" t="s">
        <v>85</v>
      </c>
    </row>
    <row r="382" s="13" customFormat="1">
      <c r="A382" s="13"/>
      <c r="B382" s="231"/>
      <c r="C382" s="232"/>
      <c r="D382" s="226" t="s">
        <v>140</v>
      </c>
      <c r="E382" s="233" t="s">
        <v>1</v>
      </c>
      <c r="F382" s="234" t="s">
        <v>290</v>
      </c>
      <c r="G382" s="232"/>
      <c r="H382" s="235">
        <v>28</v>
      </c>
      <c r="I382" s="236"/>
      <c r="J382" s="232"/>
      <c r="K382" s="232"/>
      <c r="L382" s="237"/>
      <c r="M382" s="238"/>
      <c r="N382" s="239"/>
      <c r="O382" s="239"/>
      <c r="P382" s="239"/>
      <c r="Q382" s="239"/>
      <c r="R382" s="239"/>
      <c r="S382" s="239"/>
      <c r="T382" s="24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1" t="s">
        <v>140</v>
      </c>
      <c r="AU382" s="241" t="s">
        <v>85</v>
      </c>
      <c r="AV382" s="13" t="s">
        <v>85</v>
      </c>
      <c r="AW382" s="13" t="s">
        <v>32</v>
      </c>
      <c r="AX382" s="13" t="s">
        <v>83</v>
      </c>
      <c r="AY382" s="241" t="s">
        <v>128</v>
      </c>
    </row>
    <row r="383" s="2" customFormat="1">
      <c r="A383" s="37"/>
      <c r="B383" s="38"/>
      <c r="C383" s="213" t="s">
        <v>532</v>
      </c>
      <c r="D383" s="213" t="s">
        <v>131</v>
      </c>
      <c r="E383" s="214" t="s">
        <v>533</v>
      </c>
      <c r="F383" s="215" t="s">
        <v>534</v>
      </c>
      <c r="G383" s="216" t="s">
        <v>199</v>
      </c>
      <c r="H383" s="217">
        <v>29</v>
      </c>
      <c r="I383" s="218"/>
      <c r="J383" s="219">
        <f>ROUND(I383*H383,2)</f>
        <v>0</v>
      </c>
      <c r="K383" s="215" t="s">
        <v>1</v>
      </c>
      <c r="L383" s="43"/>
      <c r="M383" s="220" t="s">
        <v>1</v>
      </c>
      <c r="N383" s="221" t="s">
        <v>40</v>
      </c>
      <c r="O383" s="90"/>
      <c r="P383" s="222">
        <f>O383*H383</f>
        <v>0</v>
      </c>
      <c r="Q383" s="222">
        <v>0.000145432</v>
      </c>
      <c r="R383" s="222">
        <f>Q383*H383</f>
        <v>0.0042175279999999999</v>
      </c>
      <c r="S383" s="222">
        <v>0</v>
      </c>
      <c r="T383" s="223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24" t="s">
        <v>224</v>
      </c>
      <c r="AT383" s="224" t="s">
        <v>131</v>
      </c>
      <c r="AU383" s="224" t="s">
        <v>85</v>
      </c>
      <c r="AY383" s="16" t="s">
        <v>128</v>
      </c>
      <c r="BE383" s="225">
        <f>IF(N383="základní",J383,0)</f>
        <v>0</v>
      </c>
      <c r="BF383" s="225">
        <f>IF(N383="snížená",J383,0)</f>
        <v>0</v>
      </c>
      <c r="BG383" s="225">
        <f>IF(N383="zákl. přenesená",J383,0)</f>
        <v>0</v>
      </c>
      <c r="BH383" s="225">
        <f>IF(N383="sníž. přenesená",J383,0)</f>
        <v>0</v>
      </c>
      <c r="BI383" s="225">
        <f>IF(N383="nulová",J383,0)</f>
        <v>0</v>
      </c>
      <c r="BJ383" s="16" t="s">
        <v>83</v>
      </c>
      <c r="BK383" s="225">
        <f>ROUND(I383*H383,2)</f>
        <v>0</v>
      </c>
      <c r="BL383" s="16" t="s">
        <v>224</v>
      </c>
      <c r="BM383" s="224" t="s">
        <v>535</v>
      </c>
    </row>
    <row r="384" s="2" customFormat="1">
      <c r="A384" s="37"/>
      <c r="B384" s="38"/>
      <c r="C384" s="39"/>
      <c r="D384" s="226" t="s">
        <v>138</v>
      </c>
      <c r="E384" s="39"/>
      <c r="F384" s="227" t="s">
        <v>531</v>
      </c>
      <c r="G384" s="39"/>
      <c r="H384" s="39"/>
      <c r="I384" s="228"/>
      <c r="J384" s="39"/>
      <c r="K384" s="39"/>
      <c r="L384" s="43"/>
      <c r="M384" s="229"/>
      <c r="N384" s="230"/>
      <c r="O384" s="90"/>
      <c r="P384" s="90"/>
      <c r="Q384" s="90"/>
      <c r="R384" s="90"/>
      <c r="S384" s="90"/>
      <c r="T384" s="91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T384" s="16" t="s">
        <v>138</v>
      </c>
      <c r="AU384" s="16" t="s">
        <v>85</v>
      </c>
    </row>
    <row r="385" s="13" customFormat="1">
      <c r="A385" s="13"/>
      <c r="B385" s="231"/>
      <c r="C385" s="232"/>
      <c r="D385" s="226" t="s">
        <v>140</v>
      </c>
      <c r="E385" s="233" t="s">
        <v>1</v>
      </c>
      <c r="F385" s="234" t="s">
        <v>295</v>
      </c>
      <c r="G385" s="232"/>
      <c r="H385" s="235">
        <v>29</v>
      </c>
      <c r="I385" s="236"/>
      <c r="J385" s="232"/>
      <c r="K385" s="232"/>
      <c r="L385" s="237"/>
      <c r="M385" s="238"/>
      <c r="N385" s="239"/>
      <c r="O385" s="239"/>
      <c r="P385" s="239"/>
      <c r="Q385" s="239"/>
      <c r="R385" s="239"/>
      <c r="S385" s="239"/>
      <c r="T385" s="24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1" t="s">
        <v>140</v>
      </c>
      <c r="AU385" s="241" t="s">
        <v>85</v>
      </c>
      <c r="AV385" s="13" t="s">
        <v>85</v>
      </c>
      <c r="AW385" s="13" t="s">
        <v>32</v>
      </c>
      <c r="AX385" s="13" t="s">
        <v>83</v>
      </c>
      <c r="AY385" s="241" t="s">
        <v>128</v>
      </c>
    </row>
    <row r="386" s="2" customFormat="1">
      <c r="A386" s="37"/>
      <c r="B386" s="38"/>
      <c r="C386" s="213" t="s">
        <v>470</v>
      </c>
      <c r="D386" s="213" t="s">
        <v>131</v>
      </c>
      <c r="E386" s="214" t="s">
        <v>536</v>
      </c>
      <c r="F386" s="215" t="s">
        <v>537</v>
      </c>
      <c r="G386" s="216" t="s">
        <v>199</v>
      </c>
      <c r="H386" s="217">
        <v>13</v>
      </c>
      <c r="I386" s="218"/>
      <c r="J386" s="219">
        <f>ROUND(I386*H386,2)</f>
        <v>0</v>
      </c>
      <c r="K386" s="215" t="s">
        <v>1</v>
      </c>
      <c r="L386" s="43"/>
      <c r="M386" s="220" t="s">
        <v>1</v>
      </c>
      <c r="N386" s="221" t="s">
        <v>40</v>
      </c>
      <c r="O386" s="90"/>
      <c r="P386" s="222">
        <f>O386*H386</f>
        <v>0</v>
      </c>
      <c r="Q386" s="222">
        <v>0.00015553999999999999</v>
      </c>
      <c r="R386" s="222">
        <f>Q386*H386</f>
        <v>0.0020220199999999998</v>
      </c>
      <c r="S386" s="222">
        <v>0</v>
      </c>
      <c r="T386" s="223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24" t="s">
        <v>224</v>
      </c>
      <c r="AT386" s="224" t="s">
        <v>131</v>
      </c>
      <c r="AU386" s="224" t="s">
        <v>85</v>
      </c>
      <c r="AY386" s="16" t="s">
        <v>128</v>
      </c>
      <c r="BE386" s="225">
        <f>IF(N386="základní",J386,0)</f>
        <v>0</v>
      </c>
      <c r="BF386" s="225">
        <f>IF(N386="snížená",J386,0)</f>
        <v>0</v>
      </c>
      <c r="BG386" s="225">
        <f>IF(N386="zákl. přenesená",J386,0)</f>
        <v>0</v>
      </c>
      <c r="BH386" s="225">
        <f>IF(N386="sníž. přenesená",J386,0)</f>
        <v>0</v>
      </c>
      <c r="BI386" s="225">
        <f>IF(N386="nulová",J386,0)</f>
        <v>0</v>
      </c>
      <c r="BJ386" s="16" t="s">
        <v>83</v>
      </c>
      <c r="BK386" s="225">
        <f>ROUND(I386*H386,2)</f>
        <v>0</v>
      </c>
      <c r="BL386" s="16" t="s">
        <v>224</v>
      </c>
      <c r="BM386" s="224" t="s">
        <v>538</v>
      </c>
    </row>
    <row r="387" s="2" customFormat="1">
      <c r="A387" s="37"/>
      <c r="B387" s="38"/>
      <c r="C387" s="39"/>
      <c r="D387" s="226" t="s">
        <v>138</v>
      </c>
      <c r="E387" s="39"/>
      <c r="F387" s="227" t="s">
        <v>531</v>
      </c>
      <c r="G387" s="39"/>
      <c r="H387" s="39"/>
      <c r="I387" s="228"/>
      <c r="J387" s="39"/>
      <c r="K387" s="39"/>
      <c r="L387" s="43"/>
      <c r="M387" s="229"/>
      <c r="N387" s="230"/>
      <c r="O387" s="90"/>
      <c r="P387" s="90"/>
      <c r="Q387" s="90"/>
      <c r="R387" s="90"/>
      <c r="S387" s="90"/>
      <c r="T387" s="91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T387" s="16" t="s">
        <v>138</v>
      </c>
      <c r="AU387" s="16" t="s">
        <v>85</v>
      </c>
    </row>
    <row r="388" s="13" customFormat="1">
      <c r="A388" s="13"/>
      <c r="B388" s="231"/>
      <c r="C388" s="232"/>
      <c r="D388" s="226" t="s">
        <v>140</v>
      </c>
      <c r="E388" s="233" t="s">
        <v>1</v>
      </c>
      <c r="F388" s="234" t="s">
        <v>203</v>
      </c>
      <c r="G388" s="232"/>
      <c r="H388" s="235">
        <v>13</v>
      </c>
      <c r="I388" s="236"/>
      <c r="J388" s="232"/>
      <c r="K388" s="232"/>
      <c r="L388" s="237"/>
      <c r="M388" s="238"/>
      <c r="N388" s="239"/>
      <c r="O388" s="239"/>
      <c r="P388" s="239"/>
      <c r="Q388" s="239"/>
      <c r="R388" s="239"/>
      <c r="S388" s="239"/>
      <c r="T388" s="24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1" t="s">
        <v>140</v>
      </c>
      <c r="AU388" s="241" t="s">
        <v>85</v>
      </c>
      <c r="AV388" s="13" t="s">
        <v>85</v>
      </c>
      <c r="AW388" s="13" t="s">
        <v>32</v>
      </c>
      <c r="AX388" s="13" t="s">
        <v>83</v>
      </c>
      <c r="AY388" s="241" t="s">
        <v>128</v>
      </c>
    </row>
    <row r="389" s="2" customFormat="1">
      <c r="A389" s="37"/>
      <c r="B389" s="38"/>
      <c r="C389" s="213" t="s">
        <v>539</v>
      </c>
      <c r="D389" s="213" t="s">
        <v>131</v>
      </c>
      <c r="E389" s="214" t="s">
        <v>540</v>
      </c>
      <c r="F389" s="215" t="s">
        <v>541</v>
      </c>
      <c r="G389" s="216" t="s">
        <v>199</v>
      </c>
      <c r="H389" s="217">
        <v>13</v>
      </c>
      <c r="I389" s="218"/>
      <c r="J389" s="219">
        <f>ROUND(I389*H389,2)</f>
        <v>0</v>
      </c>
      <c r="K389" s="215" t="s">
        <v>1</v>
      </c>
      <c r="L389" s="43"/>
      <c r="M389" s="220" t="s">
        <v>1</v>
      </c>
      <c r="N389" s="221" t="s">
        <v>40</v>
      </c>
      <c r="O389" s="90"/>
      <c r="P389" s="222">
        <f>O389*H389</f>
        <v>0</v>
      </c>
      <c r="Q389" s="222">
        <v>0.00027064800000000001</v>
      </c>
      <c r="R389" s="222">
        <f>Q389*H389</f>
        <v>0.003518424</v>
      </c>
      <c r="S389" s="222">
        <v>0</v>
      </c>
      <c r="T389" s="223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24" t="s">
        <v>224</v>
      </c>
      <c r="AT389" s="224" t="s">
        <v>131</v>
      </c>
      <c r="AU389" s="224" t="s">
        <v>85</v>
      </c>
      <c r="AY389" s="16" t="s">
        <v>128</v>
      </c>
      <c r="BE389" s="225">
        <f>IF(N389="základní",J389,0)</f>
        <v>0</v>
      </c>
      <c r="BF389" s="225">
        <f>IF(N389="snížená",J389,0)</f>
        <v>0</v>
      </c>
      <c r="BG389" s="225">
        <f>IF(N389="zákl. přenesená",J389,0)</f>
        <v>0</v>
      </c>
      <c r="BH389" s="225">
        <f>IF(N389="sníž. přenesená",J389,0)</f>
        <v>0</v>
      </c>
      <c r="BI389" s="225">
        <f>IF(N389="nulová",J389,0)</f>
        <v>0</v>
      </c>
      <c r="BJ389" s="16" t="s">
        <v>83</v>
      </c>
      <c r="BK389" s="225">
        <f>ROUND(I389*H389,2)</f>
        <v>0</v>
      </c>
      <c r="BL389" s="16" t="s">
        <v>224</v>
      </c>
      <c r="BM389" s="224" t="s">
        <v>542</v>
      </c>
    </row>
    <row r="390" s="2" customFormat="1">
      <c r="A390" s="37"/>
      <c r="B390" s="38"/>
      <c r="C390" s="39"/>
      <c r="D390" s="226" t="s">
        <v>138</v>
      </c>
      <c r="E390" s="39"/>
      <c r="F390" s="227" t="s">
        <v>531</v>
      </c>
      <c r="G390" s="39"/>
      <c r="H390" s="39"/>
      <c r="I390" s="228"/>
      <c r="J390" s="39"/>
      <c r="K390" s="39"/>
      <c r="L390" s="43"/>
      <c r="M390" s="229"/>
      <c r="N390" s="230"/>
      <c r="O390" s="90"/>
      <c r="P390" s="90"/>
      <c r="Q390" s="90"/>
      <c r="R390" s="90"/>
      <c r="S390" s="90"/>
      <c r="T390" s="91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T390" s="16" t="s">
        <v>138</v>
      </c>
      <c r="AU390" s="16" t="s">
        <v>85</v>
      </c>
    </row>
    <row r="391" s="13" customFormat="1">
      <c r="A391" s="13"/>
      <c r="B391" s="231"/>
      <c r="C391" s="232"/>
      <c r="D391" s="226" t="s">
        <v>140</v>
      </c>
      <c r="E391" s="233" t="s">
        <v>1</v>
      </c>
      <c r="F391" s="234" t="s">
        <v>203</v>
      </c>
      <c r="G391" s="232"/>
      <c r="H391" s="235">
        <v>13</v>
      </c>
      <c r="I391" s="236"/>
      <c r="J391" s="232"/>
      <c r="K391" s="232"/>
      <c r="L391" s="237"/>
      <c r="M391" s="238"/>
      <c r="N391" s="239"/>
      <c r="O391" s="239"/>
      <c r="P391" s="239"/>
      <c r="Q391" s="239"/>
      <c r="R391" s="239"/>
      <c r="S391" s="239"/>
      <c r="T391" s="240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1" t="s">
        <v>140</v>
      </c>
      <c r="AU391" s="241" t="s">
        <v>85</v>
      </c>
      <c r="AV391" s="13" t="s">
        <v>85</v>
      </c>
      <c r="AW391" s="13" t="s">
        <v>32</v>
      </c>
      <c r="AX391" s="13" t="s">
        <v>83</v>
      </c>
      <c r="AY391" s="241" t="s">
        <v>128</v>
      </c>
    </row>
    <row r="392" s="2" customFormat="1">
      <c r="A392" s="37"/>
      <c r="B392" s="38"/>
      <c r="C392" s="213" t="s">
        <v>543</v>
      </c>
      <c r="D392" s="213" t="s">
        <v>131</v>
      </c>
      <c r="E392" s="214" t="s">
        <v>544</v>
      </c>
      <c r="F392" s="215" t="s">
        <v>545</v>
      </c>
      <c r="G392" s="216" t="s">
        <v>199</v>
      </c>
      <c r="H392" s="217">
        <v>4</v>
      </c>
      <c r="I392" s="218"/>
      <c r="J392" s="219">
        <f>ROUND(I392*H392,2)</f>
        <v>0</v>
      </c>
      <c r="K392" s="215" t="s">
        <v>1</v>
      </c>
      <c r="L392" s="43"/>
      <c r="M392" s="220" t="s">
        <v>1</v>
      </c>
      <c r="N392" s="221" t="s">
        <v>40</v>
      </c>
      <c r="O392" s="90"/>
      <c r="P392" s="222">
        <f>O392*H392</f>
        <v>0</v>
      </c>
      <c r="Q392" s="222">
        <v>0.00027064800000000001</v>
      </c>
      <c r="R392" s="222">
        <f>Q392*H392</f>
        <v>0.0010825920000000001</v>
      </c>
      <c r="S392" s="222">
        <v>0</v>
      </c>
      <c r="T392" s="223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24" t="s">
        <v>224</v>
      </c>
      <c r="AT392" s="224" t="s">
        <v>131</v>
      </c>
      <c r="AU392" s="224" t="s">
        <v>85</v>
      </c>
      <c r="AY392" s="16" t="s">
        <v>128</v>
      </c>
      <c r="BE392" s="225">
        <f>IF(N392="základní",J392,0)</f>
        <v>0</v>
      </c>
      <c r="BF392" s="225">
        <f>IF(N392="snížená",J392,0)</f>
        <v>0</v>
      </c>
      <c r="BG392" s="225">
        <f>IF(N392="zákl. přenesená",J392,0)</f>
        <v>0</v>
      </c>
      <c r="BH392" s="225">
        <f>IF(N392="sníž. přenesená",J392,0)</f>
        <v>0</v>
      </c>
      <c r="BI392" s="225">
        <f>IF(N392="nulová",J392,0)</f>
        <v>0</v>
      </c>
      <c r="BJ392" s="16" t="s">
        <v>83</v>
      </c>
      <c r="BK392" s="225">
        <f>ROUND(I392*H392,2)</f>
        <v>0</v>
      </c>
      <c r="BL392" s="16" t="s">
        <v>224</v>
      </c>
      <c r="BM392" s="224" t="s">
        <v>546</v>
      </c>
    </row>
    <row r="393" s="2" customFormat="1">
      <c r="A393" s="37"/>
      <c r="B393" s="38"/>
      <c r="C393" s="39"/>
      <c r="D393" s="226" t="s">
        <v>138</v>
      </c>
      <c r="E393" s="39"/>
      <c r="F393" s="227" t="s">
        <v>531</v>
      </c>
      <c r="G393" s="39"/>
      <c r="H393" s="39"/>
      <c r="I393" s="228"/>
      <c r="J393" s="39"/>
      <c r="K393" s="39"/>
      <c r="L393" s="43"/>
      <c r="M393" s="229"/>
      <c r="N393" s="230"/>
      <c r="O393" s="90"/>
      <c r="P393" s="90"/>
      <c r="Q393" s="90"/>
      <c r="R393" s="90"/>
      <c r="S393" s="90"/>
      <c r="T393" s="91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T393" s="16" t="s">
        <v>138</v>
      </c>
      <c r="AU393" s="16" t="s">
        <v>85</v>
      </c>
    </row>
    <row r="394" s="13" customFormat="1">
      <c r="A394" s="13"/>
      <c r="B394" s="231"/>
      <c r="C394" s="232"/>
      <c r="D394" s="226" t="s">
        <v>140</v>
      </c>
      <c r="E394" s="233" t="s">
        <v>1</v>
      </c>
      <c r="F394" s="234" t="s">
        <v>136</v>
      </c>
      <c r="G394" s="232"/>
      <c r="H394" s="235">
        <v>4</v>
      </c>
      <c r="I394" s="236"/>
      <c r="J394" s="232"/>
      <c r="K394" s="232"/>
      <c r="L394" s="237"/>
      <c r="M394" s="238"/>
      <c r="N394" s="239"/>
      <c r="O394" s="239"/>
      <c r="P394" s="239"/>
      <c r="Q394" s="239"/>
      <c r="R394" s="239"/>
      <c r="S394" s="239"/>
      <c r="T394" s="24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1" t="s">
        <v>140</v>
      </c>
      <c r="AU394" s="241" t="s">
        <v>85</v>
      </c>
      <c r="AV394" s="13" t="s">
        <v>85</v>
      </c>
      <c r="AW394" s="13" t="s">
        <v>32</v>
      </c>
      <c r="AX394" s="13" t="s">
        <v>83</v>
      </c>
      <c r="AY394" s="241" t="s">
        <v>128</v>
      </c>
    </row>
    <row r="395" s="2" customFormat="1">
      <c r="A395" s="37"/>
      <c r="B395" s="38"/>
      <c r="C395" s="213" t="s">
        <v>547</v>
      </c>
      <c r="D395" s="213" t="s">
        <v>131</v>
      </c>
      <c r="E395" s="214" t="s">
        <v>548</v>
      </c>
      <c r="F395" s="215" t="s">
        <v>549</v>
      </c>
      <c r="G395" s="216" t="s">
        <v>221</v>
      </c>
      <c r="H395" s="217">
        <v>6.2320000000000002</v>
      </c>
      <c r="I395" s="218"/>
      <c r="J395" s="219">
        <f>ROUND(I395*H395,2)</f>
        <v>0</v>
      </c>
      <c r="K395" s="215" t="s">
        <v>135</v>
      </c>
      <c r="L395" s="43"/>
      <c r="M395" s="220" t="s">
        <v>1</v>
      </c>
      <c r="N395" s="221" t="s">
        <v>40</v>
      </c>
      <c r="O395" s="90"/>
      <c r="P395" s="222">
        <f>O395*H395</f>
        <v>0</v>
      </c>
      <c r="Q395" s="222">
        <v>0</v>
      </c>
      <c r="R395" s="222">
        <f>Q395*H395</f>
        <v>0</v>
      </c>
      <c r="S395" s="222">
        <v>0</v>
      </c>
      <c r="T395" s="223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24" t="s">
        <v>224</v>
      </c>
      <c r="AT395" s="224" t="s">
        <v>131</v>
      </c>
      <c r="AU395" s="224" t="s">
        <v>85</v>
      </c>
      <c r="AY395" s="16" t="s">
        <v>128</v>
      </c>
      <c r="BE395" s="225">
        <f>IF(N395="základní",J395,0)</f>
        <v>0</v>
      </c>
      <c r="BF395" s="225">
        <f>IF(N395="snížená",J395,0)</f>
        <v>0</v>
      </c>
      <c r="BG395" s="225">
        <f>IF(N395="zákl. přenesená",J395,0)</f>
        <v>0</v>
      </c>
      <c r="BH395" s="225">
        <f>IF(N395="sníž. přenesená",J395,0)</f>
        <v>0</v>
      </c>
      <c r="BI395" s="225">
        <f>IF(N395="nulová",J395,0)</f>
        <v>0</v>
      </c>
      <c r="BJ395" s="16" t="s">
        <v>83</v>
      </c>
      <c r="BK395" s="225">
        <f>ROUND(I395*H395,2)</f>
        <v>0</v>
      </c>
      <c r="BL395" s="16" t="s">
        <v>224</v>
      </c>
      <c r="BM395" s="224" t="s">
        <v>550</v>
      </c>
    </row>
    <row r="396" s="2" customFormat="1">
      <c r="A396" s="37"/>
      <c r="B396" s="38"/>
      <c r="C396" s="39"/>
      <c r="D396" s="226" t="s">
        <v>138</v>
      </c>
      <c r="E396" s="39"/>
      <c r="F396" s="227" t="s">
        <v>223</v>
      </c>
      <c r="G396" s="39"/>
      <c r="H396" s="39"/>
      <c r="I396" s="228"/>
      <c r="J396" s="39"/>
      <c r="K396" s="39"/>
      <c r="L396" s="43"/>
      <c r="M396" s="229"/>
      <c r="N396" s="230"/>
      <c r="O396" s="90"/>
      <c r="P396" s="90"/>
      <c r="Q396" s="90"/>
      <c r="R396" s="90"/>
      <c r="S396" s="90"/>
      <c r="T396" s="91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T396" s="16" t="s">
        <v>138</v>
      </c>
      <c r="AU396" s="16" t="s">
        <v>85</v>
      </c>
    </row>
    <row r="397" s="2" customFormat="1">
      <c r="A397" s="37"/>
      <c r="B397" s="38"/>
      <c r="C397" s="213" t="s">
        <v>551</v>
      </c>
      <c r="D397" s="213" t="s">
        <v>131</v>
      </c>
      <c r="E397" s="214" t="s">
        <v>552</v>
      </c>
      <c r="F397" s="215" t="s">
        <v>553</v>
      </c>
      <c r="G397" s="216" t="s">
        <v>554</v>
      </c>
      <c r="H397" s="262"/>
      <c r="I397" s="218"/>
      <c r="J397" s="219">
        <f>ROUND(I397*H397,2)</f>
        <v>0</v>
      </c>
      <c r="K397" s="215" t="s">
        <v>135</v>
      </c>
      <c r="L397" s="43"/>
      <c r="M397" s="220" t="s">
        <v>1</v>
      </c>
      <c r="N397" s="221" t="s">
        <v>40</v>
      </c>
      <c r="O397" s="90"/>
      <c r="P397" s="222">
        <f>O397*H397</f>
        <v>0</v>
      </c>
      <c r="Q397" s="222">
        <v>0</v>
      </c>
      <c r="R397" s="222">
        <f>Q397*H397</f>
        <v>0</v>
      </c>
      <c r="S397" s="222">
        <v>0</v>
      </c>
      <c r="T397" s="223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24" t="s">
        <v>224</v>
      </c>
      <c r="AT397" s="224" t="s">
        <v>131</v>
      </c>
      <c r="AU397" s="224" t="s">
        <v>85</v>
      </c>
      <c r="AY397" s="16" t="s">
        <v>128</v>
      </c>
      <c r="BE397" s="225">
        <f>IF(N397="základní",J397,0)</f>
        <v>0</v>
      </c>
      <c r="BF397" s="225">
        <f>IF(N397="snížená",J397,0)</f>
        <v>0</v>
      </c>
      <c r="BG397" s="225">
        <f>IF(N397="zákl. přenesená",J397,0)</f>
        <v>0</v>
      </c>
      <c r="BH397" s="225">
        <f>IF(N397="sníž. přenesená",J397,0)</f>
        <v>0</v>
      </c>
      <c r="BI397" s="225">
        <f>IF(N397="nulová",J397,0)</f>
        <v>0</v>
      </c>
      <c r="BJ397" s="16" t="s">
        <v>83</v>
      </c>
      <c r="BK397" s="225">
        <f>ROUND(I397*H397,2)</f>
        <v>0</v>
      </c>
      <c r="BL397" s="16" t="s">
        <v>224</v>
      </c>
      <c r="BM397" s="224" t="s">
        <v>555</v>
      </c>
    </row>
    <row r="398" s="2" customFormat="1">
      <c r="A398" s="37"/>
      <c r="B398" s="38"/>
      <c r="C398" s="39"/>
      <c r="D398" s="226" t="s">
        <v>138</v>
      </c>
      <c r="E398" s="39"/>
      <c r="F398" s="227" t="s">
        <v>139</v>
      </c>
      <c r="G398" s="39"/>
      <c r="H398" s="39"/>
      <c r="I398" s="228"/>
      <c r="J398" s="39"/>
      <c r="K398" s="39"/>
      <c r="L398" s="43"/>
      <c r="M398" s="229"/>
      <c r="N398" s="230"/>
      <c r="O398" s="90"/>
      <c r="P398" s="90"/>
      <c r="Q398" s="90"/>
      <c r="R398" s="90"/>
      <c r="S398" s="90"/>
      <c r="T398" s="91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T398" s="16" t="s">
        <v>138</v>
      </c>
      <c r="AU398" s="16" t="s">
        <v>85</v>
      </c>
    </row>
    <row r="399" s="12" customFormat="1" ht="22.8" customHeight="1">
      <c r="A399" s="12"/>
      <c r="B399" s="197"/>
      <c r="C399" s="198"/>
      <c r="D399" s="199" t="s">
        <v>74</v>
      </c>
      <c r="E399" s="211" t="s">
        <v>556</v>
      </c>
      <c r="F399" s="211" t="s">
        <v>557</v>
      </c>
      <c r="G399" s="198"/>
      <c r="H399" s="198"/>
      <c r="I399" s="201"/>
      <c r="J399" s="212">
        <f>BK399</f>
        <v>0</v>
      </c>
      <c r="K399" s="198"/>
      <c r="L399" s="203"/>
      <c r="M399" s="204"/>
      <c r="N399" s="205"/>
      <c r="O399" s="205"/>
      <c r="P399" s="206">
        <f>SUM(P400:P508)</f>
        <v>0</v>
      </c>
      <c r="Q399" s="205"/>
      <c r="R399" s="206">
        <f>SUM(R400:R508)</f>
        <v>0.046004505600000009</v>
      </c>
      <c r="S399" s="205"/>
      <c r="T399" s="207">
        <f>SUM(T400:T508)</f>
        <v>0.10164999999999999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08" t="s">
        <v>85</v>
      </c>
      <c r="AT399" s="209" t="s">
        <v>74</v>
      </c>
      <c r="AU399" s="209" t="s">
        <v>83</v>
      </c>
      <c r="AY399" s="208" t="s">
        <v>128</v>
      </c>
      <c r="BK399" s="210">
        <f>SUM(BK400:BK508)</f>
        <v>0</v>
      </c>
    </row>
    <row r="400" s="2" customFormat="1" ht="21.75" customHeight="1">
      <c r="A400" s="37"/>
      <c r="B400" s="38"/>
      <c r="C400" s="213" t="s">
        <v>558</v>
      </c>
      <c r="D400" s="213" t="s">
        <v>131</v>
      </c>
      <c r="E400" s="214" t="s">
        <v>559</v>
      </c>
      <c r="F400" s="215" t="s">
        <v>560</v>
      </c>
      <c r="G400" s="216" t="s">
        <v>134</v>
      </c>
      <c r="H400" s="217">
        <v>18</v>
      </c>
      <c r="I400" s="218"/>
      <c r="J400" s="219">
        <f>ROUND(I400*H400,2)</f>
        <v>0</v>
      </c>
      <c r="K400" s="215" t="s">
        <v>135</v>
      </c>
      <c r="L400" s="43"/>
      <c r="M400" s="220" t="s">
        <v>1</v>
      </c>
      <c r="N400" s="221" t="s">
        <v>40</v>
      </c>
      <c r="O400" s="90"/>
      <c r="P400" s="222">
        <f>O400*H400</f>
        <v>0</v>
      </c>
      <c r="Q400" s="222">
        <v>4.0000000000000003E-05</v>
      </c>
      <c r="R400" s="222">
        <f>Q400*H400</f>
        <v>0.00072000000000000005</v>
      </c>
      <c r="S400" s="222">
        <v>0.00044999999999999999</v>
      </c>
      <c r="T400" s="223">
        <f>S400*H400</f>
        <v>0.0080999999999999996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24" t="s">
        <v>224</v>
      </c>
      <c r="AT400" s="224" t="s">
        <v>131</v>
      </c>
      <c r="AU400" s="224" t="s">
        <v>85</v>
      </c>
      <c r="AY400" s="16" t="s">
        <v>128</v>
      </c>
      <c r="BE400" s="225">
        <f>IF(N400="základní",J400,0)</f>
        <v>0</v>
      </c>
      <c r="BF400" s="225">
        <f>IF(N400="snížená",J400,0)</f>
        <v>0</v>
      </c>
      <c r="BG400" s="225">
        <f>IF(N400="zákl. přenesená",J400,0)</f>
        <v>0</v>
      </c>
      <c r="BH400" s="225">
        <f>IF(N400="sníž. přenesená",J400,0)</f>
        <v>0</v>
      </c>
      <c r="BI400" s="225">
        <f>IF(N400="nulová",J400,0)</f>
        <v>0</v>
      </c>
      <c r="BJ400" s="16" t="s">
        <v>83</v>
      </c>
      <c r="BK400" s="225">
        <f>ROUND(I400*H400,2)</f>
        <v>0</v>
      </c>
      <c r="BL400" s="16" t="s">
        <v>224</v>
      </c>
      <c r="BM400" s="224" t="s">
        <v>561</v>
      </c>
    </row>
    <row r="401" s="2" customFormat="1">
      <c r="A401" s="37"/>
      <c r="B401" s="38"/>
      <c r="C401" s="39"/>
      <c r="D401" s="226" t="s">
        <v>138</v>
      </c>
      <c r="E401" s="39"/>
      <c r="F401" s="227" t="s">
        <v>475</v>
      </c>
      <c r="G401" s="39"/>
      <c r="H401" s="39"/>
      <c r="I401" s="228"/>
      <c r="J401" s="39"/>
      <c r="K401" s="39"/>
      <c r="L401" s="43"/>
      <c r="M401" s="229"/>
      <c r="N401" s="230"/>
      <c r="O401" s="90"/>
      <c r="P401" s="90"/>
      <c r="Q401" s="90"/>
      <c r="R401" s="90"/>
      <c r="S401" s="90"/>
      <c r="T401" s="91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T401" s="16" t="s">
        <v>138</v>
      </c>
      <c r="AU401" s="16" t="s">
        <v>85</v>
      </c>
    </row>
    <row r="402" s="13" customFormat="1">
      <c r="A402" s="13"/>
      <c r="B402" s="231"/>
      <c r="C402" s="232"/>
      <c r="D402" s="226" t="s">
        <v>140</v>
      </c>
      <c r="E402" s="233" t="s">
        <v>1</v>
      </c>
      <c r="F402" s="234" t="s">
        <v>562</v>
      </c>
      <c r="G402" s="232"/>
      <c r="H402" s="235">
        <v>18</v>
      </c>
      <c r="I402" s="236"/>
      <c r="J402" s="232"/>
      <c r="K402" s="232"/>
      <c r="L402" s="237"/>
      <c r="M402" s="238"/>
      <c r="N402" s="239"/>
      <c r="O402" s="239"/>
      <c r="P402" s="239"/>
      <c r="Q402" s="239"/>
      <c r="R402" s="239"/>
      <c r="S402" s="239"/>
      <c r="T402" s="240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1" t="s">
        <v>140</v>
      </c>
      <c r="AU402" s="241" t="s">
        <v>85</v>
      </c>
      <c r="AV402" s="13" t="s">
        <v>85</v>
      </c>
      <c r="AW402" s="13" t="s">
        <v>32</v>
      </c>
      <c r="AX402" s="13" t="s">
        <v>83</v>
      </c>
      <c r="AY402" s="241" t="s">
        <v>128</v>
      </c>
    </row>
    <row r="403" s="2" customFormat="1" ht="21.75" customHeight="1">
      <c r="A403" s="37"/>
      <c r="B403" s="38"/>
      <c r="C403" s="213" t="s">
        <v>563</v>
      </c>
      <c r="D403" s="213" t="s">
        <v>131</v>
      </c>
      <c r="E403" s="214" t="s">
        <v>564</v>
      </c>
      <c r="F403" s="215" t="s">
        <v>565</v>
      </c>
      <c r="G403" s="216" t="s">
        <v>134</v>
      </c>
      <c r="H403" s="217">
        <v>23</v>
      </c>
      <c r="I403" s="218"/>
      <c r="J403" s="219">
        <f>ROUND(I403*H403,2)</f>
        <v>0</v>
      </c>
      <c r="K403" s="215" t="s">
        <v>135</v>
      </c>
      <c r="L403" s="43"/>
      <c r="M403" s="220" t="s">
        <v>1</v>
      </c>
      <c r="N403" s="221" t="s">
        <v>40</v>
      </c>
      <c r="O403" s="90"/>
      <c r="P403" s="222">
        <f>O403*H403</f>
        <v>0</v>
      </c>
      <c r="Q403" s="222">
        <v>9.0000000000000006E-05</v>
      </c>
      <c r="R403" s="222">
        <f>Q403*H403</f>
        <v>0.0020700000000000002</v>
      </c>
      <c r="S403" s="222">
        <v>0.0019</v>
      </c>
      <c r="T403" s="223">
        <f>S403*H403</f>
        <v>0.043700000000000003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24" t="s">
        <v>224</v>
      </c>
      <c r="AT403" s="224" t="s">
        <v>131</v>
      </c>
      <c r="AU403" s="224" t="s">
        <v>85</v>
      </c>
      <c r="AY403" s="16" t="s">
        <v>128</v>
      </c>
      <c r="BE403" s="225">
        <f>IF(N403="základní",J403,0)</f>
        <v>0</v>
      </c>
      <c r="BF403" s="225">
        <f>IF(N403="snížená",J403,0)</f>
        <v>0</v>
      </c>
      <c r="BG403" s="225">
        <f>IF(N403="zákl. přenesená",J403,0)</f>
        <v>0</v>
      </c>
      <c r="BH403" s="225">
        <f>IF(N403="sníž. přenesená",J403,0)</f>
        <v>0</v>
      </c>
      <c r="BI403" s="225">
        <f>IF(N403="nulová",J403,0)</f>
        <v>0</v>
      </c>
      <c r="BJ403" s="16" t="s">
        <v>83</v>
      </c>
      <c r="BK403" s="225">
        <f>ROUND(I403*H403,2)</f>
        <v>0</v>
      </c>
      <c r="BL403" s="16" t="s">
        <v>224</v>
      </c>
      <c r="BM403" s="224" t="s">
        <v>566</v>
      </c>
    </row>
    <row r="404" s="2" customFormat="1">
      <c r="A404" s="37"/>
      <c r="B404" s="38"/>
      <c r="C404" s="39"/>
      <c r="D404" s="226" t="s">
        <v>138</v>
      </c>
      <c r="E404" s="39"/>
      <c r="F404" s="227" t="s">
        <v>475</v>
      </c>
      <c r="G404" s="39"/>
      <c r="H404" s="39"/>
      <c r="I404" s="228"/>
      <c r="J404" s="39"/>
      <c r="K404" s="39"/>
      <c r="L404" s="43"/>
      <c r="M404" s="229"/>
      <c r="N404" s="230"/>
      <c r="O404" s="90"/>
      <c r="P404" s="90"/>
      <c r="Q404" s="90"/>
      <c r="R404" s="90"/>
      <c r="S404" s="90"/>
      <c r="T404" s="91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T404" s="16" t="s">
        <v>138</v>
      </c>
      <c r="AU404" s="16" t="s">
        <v>85</v>
      </c>
    </row>
    <row r="405" s="13" customFormat="1">
      <c r="A405" s="13"/>
      <c r="B405" s="231"/>
      <c r="C405" s="232"/>
      <c r="D405" s="226" t="s">
        <v>140</v>
      </c>
      <c r="E405" s="233" t="s">
        <v>1</v>
      </c>
      <c r="F405" s="234" t="s">
        <v>567</v>
      </c>
      <c r="G405" s="232"/>
      <c r="H405" s="235">
        <v>23</v>
      </c>
      <c r="I405" s="236"/>
      <c r="J405" s="232"/>
      <c r="K405" s="232"/>
      <c r="L405" s="237"/>
      <c r="M405" s="238"/>
      <c r="N405" s="239"/>
      <c r="O405" s="239"/>
      <c r="P405" s="239"/>
      <c r="Q405" s="239"/>
      <c r="R405" s="239"/>
      <c r="S405" s="239"/>
      <c r="T405" s="240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1" t="s">
        <v>140</v>
      </c>
      <c r="AU405" s="241" t="s">
        <v>85</v>
      </c>
      <c r="AV405" s="13" t="s">
        <v>85</v>
      </c>
      <c r="AW405" s="13" t="s">
        <v>32</v>
      </c>
      <c r="AX405" s="13" t="s">
        <v>83</v>
      </c>
      <c r="AY405" s="241" t="s">
        <v>128</v>
      </c>
    </row>
    <row r="406" s="2" customFormat="1" ht="21.75" customHeight="1">
      <c r="A406" s="37"/>
      <c r="B406" s="38"/>
      <c r="C406" s="213" t="s">
        <v>568</v>
      </c>
      <c r="D406" s="213" t="s">
        <v>131</v>
      </c>
      <c r="E406" s="214" t="s">
        <v>569</v>
      </c>
      <c r="F406" s="215" t="s">
        <v>570</v>
      </c>
      <c r="G406" s="216" t="s">
        <v>134</v>
      </c>
      <c r="H406" s="217">
        <v>57</v>
      </c>
      <c r="I406" s="218"/>
      <c r="J406" s="219">
        <f>ROUND(I406*H406,2)</f>
        <v>0</v>
      </c>
      <c r="K406" s="215" t="s">
        <v>135</v>
      </c>
      <c r="L406" s="43"/>
      <c r="M406" s="220" t="s">
        <v>1</v>
      </c>
      <c r="N406" s="221" t="s">
        <v>40</v>
      </c>
      <c r="O406" s="90"/>
      <c r="P406" s="222">
        <f>O406*H406</f>
        <v>0</v>
      </c>
      <c r="Q406" s="222">
        <v>9.0000000000000006E-05</v>
      </c>
      <c r="R406" s="222">
        <f>Q406*H406</f>
        <v>0.00513</v>
      </c>
      <c r="S406" s="222">
        <v>0.00044999999999999999</v>
      </c>
      <c r="T406" s="223">
        <f>S406*H406</f>
        <v>0.025649999999999999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24" t="s">
        <v>224</v>
      </c>
      <c r="AT406" s="224" t="s">
        <v>131</v>
      </c>
      <c r="AU406" s="224" t="s">
        <v>85</v>
      </c>
      <c r="AY406" s="16" t="s">
        <v>128</v>
      </c>
      <c r="BE406" s="225">
        <f>IF(N406="základní",J406,0)</f>
        <v>0</v>
      </c>
      <c r="BF406" s="225">
        <f>IF(N406="snížená",J406,0)</f>
        <v>0</v>
      </c>
      <c r="BG406" s="225">
        <f>IF(N406="zákl. přenesená",J406,0)</f>
        <v>0</v>
      </c>
      <c r="BH406" s="225">
        <f>IF(N406="sníž. přenesená",J406,0)</f>
        <v>0</v>
      </c>
      <c r="BI406" s="225">
        <f>IF(N406="nulová",J406,0)</f>
        <v>0</v>
      </c>
      <c r="BJ406" s="16" t="s">
        <v>83</v>
      </c>
      <c r="BK406" s="225">
        <f>ROUND(I406*H406,2)</f>
        <v>0</v>
      </c>
      <c r="BL406" s="16" t="s">
        <v>224</v>
      </c>
      <c r="BM406" s="224" t="s">
        <v>571</v>
      </c>
    </row>
    <row r="407" s="2" customFormat="1">
      <c r="A407" s="37"/>
      <c r="B407" s="38"/>
      <c r="C407" s="39"/>
      <c r="D407" s="226" t="s">
        <v>138</v>
      </c>
      <c r="E407" s="39"/>
      <c r="F407" s="227" t="s">
        <v>475</v>
      </c>
      <c r="G407" s="39"/>
      <c r="H407" s="39"/>
      <c r="I407" s="228"/>
      <c r="J407" s="39"/>
      <c r="K407" s="39"/>
      <c r="L407" s="43"/>
      <c r="M407" s="229"/>
      <c r="N407" s="230"/>
      <c r="O407" s="90"/>
      <c r="P407" s="90"/>
      <c r="Q407" s="90"/>
      <c r="R407" s="90"/>
      <c r="S407" s="90"/>
      <c r="T407" s="91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T407" s="16" t="s">
        <v>138</v>
      </c>
      <c r="AU407" s="16" t="s">
        <v>85</v>
      </c>
    </row>
    <row r="408" s="13" customFormat="1">
      <c r="A408" s="13"/>
      <c r="B408" s="231"/>
      <c r="C408" s="232"/>
      <c r="D408" s="226" t="s">
        <v>140</v>
      </c>
      <c r="E408" s="233" t="s">
        <v>1</v>
      </c>
      <c r="F408" s="234" t="s">
        <v>572</v>
      </c>
      <c r="G408" s="232"/>
      <c r="H408" s="235">
        <v>57</v>
      </c>
      <c r="I408" s="236"/>
      <c r="J408" s="232"/>
      <c r="K408" s="232"/>
      <c r="L408" s="237"/>
      <c r="M408" s="238"/>
      <c r="N408" s="239"/>
      <c r="O408" s="239"/>
      <c r="P408" s="239"/>
      <c r="Q408" s="239"/>
      <c r="R408" s="239"/>
      <c r="S408" s="239"/>
      <c r="T408" s="240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1" t="s">
        <v>140</v>
      </c>
      <c r="AU408" s="241" t="s">
        <v>85</v>
      </c>
      <c r="AV408" s="13" t="s">
        <v>85</v>
      </c>
      <c r="AW408" s="13" t="s">
        <v>32</v>
      </c>
      <c r="AX408" s="13" t="s">
        <v>83</v>
      </c>
      <c r="AY408" s="241" t="s">
        <v>128</v>
      </c>
    </row>
    <row r="409" s="2" customFormat="1" ht="21.75" customHeight="1">
      <c r="A409" s="37"/>
      <c r="B409" s="38"/>
      <c r="C409" s="213" t="s">
        <v>573</v>
      </c>
      <c r="D409" s="213" t="s">
        <v>131</v>
      </c>
      <c r="E409" s="214" t="s">
        <v>574</v>
      </c>
      <c r="F409" s="215" t="s">
        <v>575</v>
      </c>
      <c r="G409" s="216" t="s">
        <v>134</v>
      </c>
      <c r="H409" s="217">
        <v>22</v>
      </c>
      <c r="I409" s="218"/>
      <c r="J409" s="219">
        <f>ROUND(I409*H409,2)</f>
        <v>0</v>
      </c>
      <c r="K409" s="215" t="s">
        <v>135</v>
      </c>
      <c r="L409" s="43"/>
      <c r="M409" s="220" t="s">
        <v>1</v>
      </c>
      <c r="N409" s="221" t="s">
        <v>40</v>
      </c>
      <c r="O409" s="90"/>
      <c r="P409" s="222">
        <f>O409*H409</f>
        <v>0</v>
      </c>
      <c r="Q409" s="222">
        <v>0.00012999999999999999</v>
      </c>
      <c r="R409" s="222">
        <f>Q409*H409</f>
        <v>0.0028599999999999997</v>
      </c>
      <c r="S409" s="222">
        <v>0.0011000000000000001</v>
      </c>
      <c r="T409" s="223">
        <f>S409*H409</f>
        <v>0.024200000000000003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24" t="s">
        <v>224</v>
      </c>
      <c r="AT409" s="224" t="s">
        <v>131</v>
      </c>
      <c r="AU409" s="224" t="s">
        <v>85</v>
      </c>
      <c r="AY409" s="16" t="s">
        <v>128</v>
      </c>
      <c r="BE409" s="225">
        <f>IF(N409="základní",J409,0)</f>
        <v>0</v>
      </c>
      <c r="BF409" s="225">
        <f>IF(N409="snížená",J409,0)</f>
        <v>0</v>
      </c>
      <c r="BG409" s="225">
        <f>IF(N409="zákl. přenesená",J409,0)</f>
        <v>0</v>
      </c>
      <c r="BH409" s="225">
        <f>IF(N409="sníž. přenesená",J409,0)</f>
        <v>0</v>
      </c>
      <c r="BI409" s="225">
        <f>IF(N409="nulová",J409,0)</f>
        <v>0</v>
      </c>
      <c r="BJ409" s="16" t="s">
        <v>83</v>
      </c>
      <c r="BK409" s="225">
        <f>ROUND(I409*H409,2)</f>
        <v>0</v>
      </c>
      <c r="BL409" s="16" t="s">
        <v>224</v>
      </c>
      <c r="BM409" s="224" t="s">
        <v>576</v>
      </c>
    </row>
    <row r="410" s="2" customFormat="1">
      <c r="A410" s="37"/>
      <c r="B410" s="38"/>
      <c r="C410" s="39"/>
      <c r="D410" s="226" t="s">
        <v>138</v>
      </c>
      <c r="E410" s="39"/>
      <c r="F410" s="227" t="s">
        <v>475</v>
      </c>
      <c r="G410" s="39"/>
      <c r="H410" s="39"/>
      <c r="I410" s="228"/>
      <c r="J410" s="39"/>
      <c r="K410" s="39"/>
      <c r="L410" s="43"/>
      <c r="M410" s="229"/>
      <c r="N410" s="230"/>
      <c r="O410" s="90"/>
      <c r="P410" s="90"/>
      <c r="Q410" s="90"/>
      <c r="R410" s="90"/>
      <c r="S410" s="90"/>
      <c r="T410" s="91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T410" s="16" t="s">
        <v>138</v>
      </c>
      <c r="AU410" s="16" t="s">
        <v>85</v>
      </c>
    </row>
    <row r="411" s="13" customFormat="1">
      <c r="A411" s="13"/>
      <c r="B411" s="231"/>
      <c r="C411" s="232"/>
      <c r="D411" s="226" t="s">
        <v>140</v>
      </c>
      <c r="E411" s="233" t="s">
        <v>1</v>
      </c>
      <c r="F411" s="234" t="s">
        <v>577</v>
      </c>
      <c r="G411" s="232"/>
      <c r="H411" s="235">
        <v>22</v>
      </c>
      <c r="I411" s="236"/>
      <c r="J411" s="232"/>
      <c r="K411" s="232"/>
      <c r="L411" s="237"/>
      <c r="M411" s="238"/>
      <c r="N411" s="239"/>
      <c r="O411" s="239"/>
      <c r="P411" s="239"/>
      <c r="Q411" s="239"/>
      <c r="R411" s="239"/>
      <c r="S411" s="239"/>
      <c r="T411" s="240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1" t="s">
        <v>140</v>
      </c>
      <c r="AU411" s="241" t="s">
        <v>85</v>
      </c>
      <c r="AV411" s="13" t="s">
        <v>85</v>
      </c>
      <c r="AW411" s="13" t="s">
        <v>32</v>
      </c>
      <c r="AX411" s="13" t="s">
        <v>83</v>
      </c>
      <c r="AY411" s="241" t="s">
        <v>128</v>
      </c>
    </row>
    <row r="412" s="2" customFormat="1" ht="21.75" customHeight="1">
      <c r="A412" s="37"/>
      <c r="B412" s="38"/>
      <c r="C412" s="213" t="s">
        <v>578</v>
      </c>
      <c r="D412" s="213" t="s">
        <v>131</v>
      </c>
      <c r="E412" s="214" t="s">
        <v>579</v>
      </c>
      <c r="F412" s="215" t="s">
        <v>580</v>
      </c>
      <c r="G412" s="216" t="s">
        <v>134</v>
      </c>
      <c r="H412" s="217">
        <v>108</v>
      </c>
      <c r="I412" s="218"/>
      <c r="J412" s="219">
        <f>ROUND(I412*H412,2)</f>
        <v>0</v>
      </c>
      <c r="K412" s="215" t="s">
        <v>135</v>
      </c>
      <c r="L412" s="43"/>
      <c r="M412" s="220" t="s">
        <v>1</v>
      </c>
      <c r="N412" s="221" t="s">
        <v>40</v>
      </c>
      <c r="O412" s="90"/>
      <c r="P412" s="222">
        <f>O412*H412</f>
        <v>0</v>
      </c>
      <c r="Q412" s="222">
        <v>3.0000000000000001E-05</v>
      </c>
      <c r="R412" s="222">
        <f>Q412*H412</f>
        <v>0.0032400000000000003</v>
      </c>
      <c r="S412" s="222">
        <v>0</v>
      </c>
      <c r="T412" s="223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24" t="s">
        <v>136</v>
      </c>
      <c r="AT412" s="224" t="s">
        <v>131</v>
      </c>
      <c r="AU412" s="224" t="s">
        <v>85</v>
      </c>
      <c r="AY412" s="16" t="s">
        <v>128</v>
      </c>
      <c r="BE412" s="225">
        <f>IF(N412="základní",J412,0)</f>
        <v>0</v>
      </c>
      <c r="BF412" s="225">
        <f>IF(N412="snížená",J412,0)</f>
        <v>0</v>
      </c>
      <c r="BG412" s="225">
        <f>IF(N412="zákl. přenesená",J412,0)</f>
        <v>0</v>
      </c>
      <c r="BH412" s="225">
        <f>IF(N412="sníž. přenesená",J412,0)</f>
        <v>0</v>
      </c>
      <c r="BI412" s="225">
        <f>IF(N412="nulová",J412,0)</f>
        <v>0</v>
      </c>
      <c r="BJ412" s="16" t="s">
        <v>83</v>
      </c>
      <c r="BK412" s="225">
        <f>ROUND(I412*H412,2)</f>
        <v>0</v>
      </c>
      <c r="BL412" s="16" t="s">
        <v>136</v>
      </c>
      <c r="BM412" s="224" t="s">
        <v>581</v>
      </c>
    </row>
    <row r="413" s="2" customFormat="1">
      <c r="A413" s="37"/>
      <c r="B413" s="38"/>
      <c r="C413" s="39"/>
      <c r="D413" s="226" t="s">
        <v>138</v>
      </c>
      <c r="E413" s="39"/>
      <c r="F413" s="227" t="s">
        <v>376</v>
      </c>
      <c r="G413" s="39"/>
      <c r="H413" s="39"/>
      <c r="I413" s="228"/>
      <c r="J413" s="39"/>
      <c r="K413" s="39"/>
      <c r="L413" s="43"/>
      <c r="M413" s="229"/>
      <c r="N413" s="230"/>
      <c r="O413" s="90"/>
      <c r="P413" s="90"/>
      <c r="Q413" s="90"/>
      <c r="R413" s="90"/>
      <c r="S413" s="90"/>
      <c r="T413" s="91"/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T413" s="16" t="s">
        <v>138</v>
      </c>
      <c r="AU413" s="16" t="s">
        <v>85</v>
      </c>
    </row>
    <row r="414" s="13" customFormat="1">
      <c r="A414" s="13"/>
      <c r="B414" s="231"/>
      <c r="C414" s="232"/>
      <c r="D414" s="226" t="s">
        <v>140</v>
      </c>
      <c r="E414" s="233" t="s">
        <v>1</v>
      </c>
      <c r="F414" s="234" t="s">
        <v>521</v>
      </c>
      <c r="G414" s="232"/>
      <c r="H414" s="235">
        <v>108</v>
      </c>
      <c r="I414" s="236"/>
      <c r="J414" s="232"/>
      <c r="K414" s="232"/>
      <c r="L414" s="237"/>
      <c r="M414" s="238"/>
      <c r="N414" s="239"/>
      <c r="O414" s="239"/>
      <c r="P414" s="239"/>
      <c r="Q414" s="239"/>
      <c r="R414" s="239"/>
      <c r="S414" s="239"/>
      <c r="T414" s="240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1" t="s">
        <v>140</v>
      </c>
      <c r="AU414" s="241" t="s">
        <v>85</v>
      </c>
      <c r="AV414" s="13" t="s">
        <v>85</v>
      </c>
      <c r="AW414" s="13" t="s">
        <v>32</v>
      </c>
      <c r="AX414" s="13" t="s">
        <v>83</v>
      </c>
      <c r="AY414" s="241" t="s">
        <v>128</v>
      </c>
    </row>
    <row r="415" s="2" customFormat="1" ht="16.5" customHeight="1">
      <c r="A415" s="37"/>
      <c r="B415" s="38"/>
      <c r="C415" s="213" t="s">
        <v>582</v>
      </c>
      <c r="D415" s="213" t="s">
        <v>131</v>
      </c>
      <c r="E415" s="214" t="s">
        <v>583</v>
      </c>
      <c r="F415" s="215" t="s">
        <v>584</v>
      </c>
      <c r="G415" s="216" t="s">
        <v>134</v>
      </c>
      <c r="H415" s="217">
        <v>1</v>
      </c>
      <c r="I415" s="218"/>
      <c r="J415" s="219">
        <f>ROUND(I415*H415,2)</f>
        <v>0</v>
      </c>
      <c r="K415" s="215" t="s">
        <v>135</v>
      </c>
      <c r="L415" s="43"/>
      <c r="M415" s="220" t="s">
        <v>1</v>
      </c>
      <c r="N415" s="221" t="s">
        <v>40</v>
      </c>
      <c r="O415" s="90"/>
      <c r="P415" s="222">
        <f>O415*H415</f>
        <v>0</v>
      </c>
      <c r="Q415" s="222">
        <v>6.0000000000000002E-05</v>
      </c>
      <c r="R415" s="222">
        <f>Q415*H415</f>
        <v>6.0000000000000002E-05</v>
      </c>
      <c r="S415" s="222">
        <v>0</v>
      </c>
      <c r="T415" s="223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24" t="s">
        <v>224</v>
      </c>
      <c r="AT415" s="224" t="s">
        <v>131</v>
      </c>
      <c r="AU415" s="224" t="s">
        <v>85</v>
      </c>
      <c r="AY415" s="16" t="s">
        <v>128</v>
      </c>
      <c r="BE415" s="225">
        <f>IF(N415="základní",J415,0)</f>
        <v>0</v>
      </c>
      <c r="BF415" s="225">
        <f>IF(N415="snížená",J415,0)</f>
        <v>0</v>
      </c>
      <c r="BG415" s="225">
        <f>IF(N415="zákl. přenesená",J415,0)</f>
        <v>0</v>
      </c>
      <c r="BH415" s="225">
        <f>IF(N415="sníž. přenesená",J415,0)</f>
        <v>0</v>
      </c>
      <c r="BI415" s="225">
        <f>IF(N415="nulová",J415,0)</f>
        <v>0</v>
      </c>
      <c r="BJ415" s="16" t="s">
        <v>83</v>
      </c>
      <c r="BK415" s="225">
        <f>ROUND(I415*H415,2)</f>
        <v>0</v>
      </c>
      <c r="BL415" s="16" t="s">
        <v>224</v>
      </c>
      <c r="BM415" s="224" t="s">
        <v>585</v>
      </c>
    </row>
    <row r="416" s="2" customFormat="1">
      <c r="A416" s="37"/>
      <c r="B416" s="38"/>
      <c r="C416" s="39"/>
      <c r="D416" s="226" t="s">
        <v>138</v>
      </c>
      <c r="E416" s="39"/>
      <c r="F416" s="227" t="s">
        <v>390</v>
      </c>
      <c r="G416" s="39"/>
      <c r="H416" s="39"/>
      <c r="I416" s="228"/>
      <c r="J416" s="39"/>
      <c r="K416" s="39"/>
      <c r="L416" s="43"/>
      <c r="M416" s="229"/>
      <c r="N416" s="230"/>
      <c r="O416" s="90"/>
      <c r="P416" s="90"/>
      <c r="Q416" s="90"/>
      <c r="R416" s="90"/>
      <c r="S416" s="90"/>
      <c r="T416" s="91"/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T416" s="16" t="s">
        <v>138</v>
      </c>
      <c r="AU416" s="16" t="s">
        <v>85</v>
      </c>
    </row>
    <row r="417" s="13" customFormat="1">
      <c r="A417" s="13"/>
      <c r="B417" s="231"/>
      <c r="C417" s="232"/>
      <c r="D417" s="226" t="s">
        <v>140</v>
      </c>
      <c r="E417" s="233" t="s">
        <v>1</v>
      </c>
      <c r="F417" s="234" t="s">
        <v>83</v>
      </c>
      <c r="G417" s="232"/>
      <c r="H417" s="235">
        <v>1</v>
      </c>
      <c r="I417" s="236"/>
      <c r="J417" s="232"/>
      <c r="K417" s="232"/>
      <c r="L417" s="237"/>
      <c r="M417" s="238"/>
      <c r="N417" s="239"/>
      <c r="O417" s="239"/>
      <c r="P417" s="239"/>
      <c r="Q417" s="239"/>
      <c r="R417" s="239"/>
      <c r="S417" s="239"/>
      <c r="T417" s="240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1" t="s">
        <v>140</v>
      </c>
      <c r="AU417" s="241" t="s">
        <v>85</v>
      </c>
      <c r="AV417" s="13" t="s">
        <v>85</v>
      </c>
      <c r="AW417" s="13" t="s">
        <v>32</v>
      </c>
      <c r="AX417" s="13" t="s">
        <v>83</v>
      </c>
      <c r="AY417" s="241" t="s">
        <v>128</v>
      </c>
    </row>
    <row r="418" s="2" customFormat="1" ht="16.5" customHeight="1">
      <c r="A418" s="37"/>
      <c r="B418" s="38"/>
      <c r="C418" s="213" t="s">
        <v>586</v>
      </c>
      <c r="D418" s="213" t="s">
        <v>131</v>
      </c>
      <c r="E418" s="214" t="s">
        <v>587</v>
      </c>
      <c r="F418" s="215" t="s">
        <v>588</v>
      </c>
      <c r="G418" s="216" t="s">
        <v>134</v>
      </c>
      <c r="H418" s="217">
        <v>83</v>
      </c>
      <c r="I418" s="218"/>
      <c r="J418" s="219">
        <f>ROUND(I418*H418,2)</f>
        <v>0</v>
      </c>
      <c r="K418" s="215" t="s">
        <v>135</v>
      </c>
      <c r="L418" s="43"/>
      <c r="M418" s="220" t="s">
        <v>1</v>
      </c>
      <c r="N418" s="221" t="s">
        <v>40</v>
      </c>
      <c r="O418" s="90"/>
      <c r="P418" s="222">
        <f>O418*H418</f>
        <v>0</v>
      </c>
      <c r="Q418" s="222">
        <v>8.0000000000000007E-05</v>
      </c>
      <c r="R418" s="222">
        <f>Q418*H418</f>
        <v>0.0066400000000000009</v>
      </c>
      <c r="S418" s="222">
        <v>0</v>
      </c>
      <c r="T418" s="223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24" t="s">
        <v>224</v>
      </c>
      <c r="AT418" s="224" t="s">
        <v>131</v>
      </c>
      <c r="AU418" s="224" t="s">
        <v>85</v>
      </c>
      <c r="AY418" s="16" t="s">
        <v>128</v>
      </c>
      <c r="BE418" s="225">
        <f>IF(N418="základní",J418,0)</f>
        <v>0</v>
      </c>
      <c r="BF418" s="225">
        <f>IF(N418="snížená",J418,0)</f>
        <v>0</v>
      </c>
      <c r="BG418" s="225">
        <f>IF(N418="zákl. přenesená",J418,0)</f>
        <v>0</v>
      </c>
      <c r="BH418" s="225">
        <f>IF(N418="sníž. přenesená",J418,0)</f>
        <v>0</v>
      </c>
      <c r="BI418" s="225">
        <f>IF(N418="nulová",J418,0)</f>
        <v>0</v>
      </c>
      <c r="BJ418" s="16" t="s">
        <v>83</v>
      </c>
      <c r="BK418" s="225">
        <f>ROUND(I418*H418,2)</f>
        <v>0</v>
      </c>
      <c r="BL418" s="16" t="s">
        <v>224</v>
      </c>
      <c r="BM418" s="224" t="s">
        <v>589</v>
      </c>
    </row>
    <row r="419" s="2" customFormat="1">
      <c r="A419" s="37"/>
      <c r="B419" s="38"/>
      <c r="C419" s="39"/>
      <c r="D419" s="226" t="s">
        <v>138</v>
      </c>
      <c r="E419" s="39"/>
      <c r="F419" s="227" t="s">
        <v>376</v>
      </c>
      <c r="G419" s="39"/>
      <c r="H419" s="39"/>
      <c r="I419" s="228"/>
      <c r="J419" s="39"/>
      <c r="K419" s="39"/>
      <c r="L419" s="43"/>
      <c r="M419" s="229"/>
      <c r="N419" s="230"/>
      <c r="O419" s="90"/>
      <c r="P419" s="90"/>
      <c r="Q419" s="90"/>
      <c r="R419" s="90"/>
      <c r="S419" s="90"/>
      <c r="T419" s="91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T419" s="16" t="s">
        <v>138</v>
      </c>
      <c r="AU419" s="16" t="s">
        <v>85</v>
      </c>
    </row>
    <row r="420" s="13" customFormat="1">
      <c r="A420" s="13"/>
      <c r="B420" s="231"/>
      <c r="C420" s="232"/>
      <c r="D420" s="226" t="s">
        <v>140</v>
      </c>
      <c r="E420" s="233" t="s">
        <v>1</v>
      </c>
      <c r="F420" s="234" t="s">
        <v>590</v>
      </c>
      <c r="G420" s="232"/>
      <c r="H420" s="235">
        <v>83</v>
      </c>
      <c r="I420" s="236"/>
      <c r="J420" s="232"/>
      <c r="K420" s="232"/>
      <c r="L420" s="237"/>
      <c r="M420" s="238"/>
      <c r="N420" s="239"/>
      <c r="O420" s="239"/>
      <c r="P420" s="239"/>
      <c r="Q420" s="239"/>
      <c r="R420" s="239"/>
      <c r="S420" s="239"/>
      <c r="T420" s="240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1" t="s">
        <v>140</v>
      </c>
      <c r="AU420" s="241" t="s">
        <v>85</v>
      </c>
      <c r="AV420" s="13" t="s">
        <v>85</v>
      </c>
      <c r="AW420" s="13" t="s">
        <v>32</v>
      </c>
      <c r="AX420" s="13" t="s">
        <v>83</v>
      </c>
      <c r="AY420" s="241" t="s">
        <v>128</v>
      </c>
    </row>
    <row r="421" s="2" customFormat="1" ht="16.5" customHeight="1">
      <c r="A421" s="37"/>
      <c r="B421" s="38"/>
      <c r="C421" s="213" t="s">
        <v>496</v>
      </c>
      <c r="D421" s="213" t="s">
        <v>131</v>
      </c>
      <c r="E421" s="214" t="s">
        <v>591</v>
      </c>
      <c r="F421" s="215" t="s">
        <v>592</v>
      </c>
      <c r="G421" s="216" t="s">
        <v>134</v>
      </c>
      <c r="H421" s="217">
        <v>6</v>
      </c>
      <c r="I421" s="218"/>
      <c r="J421" s="219">
        <f>ROUND(I421*H421,2)</f>
        <v>0</v>
      </c>
      <c r="K421" s="215" t="s">
        <v>135</v>
      </c>
      <c r="L421" s="43"/>
      <c r="M421" s="220" t="s">
        <v>1</v>
      </c>
      <c r="N421" s="221" t="s">
        <v>40</v>
      </c>
      <c r="O421" s="90"/>
      <c r="P421" s="222">
        <f>O421*H421</f>
        <v>0</v>
      </c>
      <c r="Q421" s="222">
        <v>0.00010000000000000001</v>
      </c>
      <c r="R421" s="222">
        <f>Q421*H421</f>
        <v>0.00060000000000000006</v>
      </c>
      <c r="S421" s="222">
        <v>0</v>
      </c>
      <c r="T421" s="223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24" t="s">
        <v>224</v>
      </c>
      <c r="AT421" s="224" t="s">
        <v>131</v>
      </c>
      <c r="AU421" s="224" t="s">
        <v>85</v>
      </c>
      <c r="AY421" s="16" t="s">
        <v>128</v>
      </c>
      <c r="BE421" s="225">
        <f>IF(N421="základní",J421,0)</f>
        <v>0</v>
      </c>
      <c r="BF421" s="225">
        <f>IF(N421="snížená",J421,0)</f>
        <v>0</v>
      </c>
      <c r="BG421" s="225">
        <f>IF(N421="zákl. přenesená",J421,0)</f>
        <v>0</v>
      </c>
      <c r="BH421" s="225">
        <f>IF(N421="sníž. přenesená",J421,0)</f>
        <v>0</v>
      </c>
      <c r="BI421" s="225">
        <f>IF(N421="nulová",J421,0)</f>
        <v>0</v>
      </c>
      <c r="BJ421" s="16" t="s">
        <v>83</v>
      </c>
      <c r="BK421" s="225">
        <f>ROUND(I421*H421,2)</f>
        <v>0</v>
      </c>
      <c r="BL421" s="16" t="s">
        <v>224</v>
      </c>
      <c r="BM421" s="224" t="s">
        <v>593</v>
      </c>
    </row>
    <row r="422" s="2" customFormat="1">
      <c r="A422" s="37"/>
      <c r="B422" s="38"/>
      <c r="C422" s="39"/>
      <c r="D422" s="226" t="s">
        <v>138</v>
      </c>
      <c r="E422" s="39"/>
      <c r="F422" s="227" t="s">
        <v>390</v>
      </c>
      <c r="G422" s="39"/>
      <c r="H422" s="39"/>
      <c r="I422" s="228"/>
      <c r="J422" s="39"/>
      <c r="K422" s="39"/>
      <c r="L422" s="43"/>
      <c r="M422" s="229"/>
      <c r="N422" s="230"/>
      <c r="O422" s="90"/>
      <c r="P422" s="90"/>
      <c r="Q422" s="90"/>
      <c r="R422" s="90"/>
      <c r="S422" s="90"/>
      <c r="T422" s="91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16" t="s">
        <v>138</v>
      </c>
      <c r="AU422" s="16" t="s">
        <v>85</v>
      </c>
    </row>
    <row r="423" s="13" customFormat="1">
      <c r="A423" s="13"/>
      <c r="B423" s="231"/>
      <c r="C423" s="232"/>
      <c r="D423" s="226" t="s">
        <v>140</v>
      </c>
      <c r="E423" s="233" t="s">
        <v>1</v>
      </c>
      <c r="F423" s="234" t="s">
        <v>594</v>
      </c>
      <c r="G423" s="232"/>
      <c r="H423" s="235">
        <v>6</v>
      </c>
      <c r="I423" s="236"/>
      <c r="J423" s="232"/>
      <c r="K423" s="232"/>
      <c r="L423" s="237"/>
      <c r="M423" s="238"/>
      <c r="N423" s="239"/>
      <c r="O423" s="239"/>
      <c r="P423" s="239"/>
      <c r="Q423" s="239"/>
      <c r="R423" s="239"/>
      <c r="S423" s="239"/>
      <c r="T423" s="240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1" t="s">
        <v>140</v>
      </c>
      <c r="AU423" s="241" t="s">
        <v>85</v>
      </c>
      <c r="AV423" s="13" t="s">
        <v>85</v>
      </c>
      <c r="AW423" s="13" t="s">
        <v>32</v>
      </c>
      <c r="AX423" s="13" t="s">
        <v>83</v>
      </c>
      <c r="AY423" s="241" t="s">
        <v>128</v>
      </c>
    </row>
    <row r="424" s="2" customFormat="1" ht="16.5" customHeight="1">
      <c r="A424" s="37"/>
      <c r="B424" s="38"/>
      <c r="C424" s="213" t="s">
        <v>595</v>
      </c>
      <c r="D424" s="213" t="s">
        <v>131</v>
      </c>
      <c r="E424" s="214" t="s">
        <v>596</v>
      </c>
      <c r="F424" s="215" t="s">
        <v>597</v>
      </c>
      <c r="G424" s="216" t="s">
        <v>134</v>
      </c>
      <c r="H424" s="217">
        <v>2</v>
      </c>
      <c r="I424" s="218"/>
      <c r="J424" s="219">
        <f>ROUND(I424*H424,2)</f>
        <v>0</v>
      </c>
      <c r="K424" s="215" t="s">
        <v>135</v>
      </c>
      <c r="L424" s="43"/>
      <c r="M424" s="220" t="s">
        <v>1</v>
      </c>
      <c r="N424" s="221" t="s">
        <v>40</v>
      </c>
      <c r="O424" s="90"/>
      <c r="P424" s="222">
        <f>O424*H424</f>
        <v>0</v>
      </c>
      <c r="Q424" s="222">
        <v>0.00013999999999999999</v>
      </c>
      <c r="R424" s="222">
        <f>Q424*H424</f>
        <v>0.00027999999999999998</v>
      </c>
      <c r="S424" s="222">
        <v>0</v>
      </c>
      <c r="T424" s="223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24" t="s">
        <v>224</v>
      </c>
      <c r="AT424" s="224" t="s">
        <v>131</v>
      </c>
      <c r="AU424" s="224" t="s">
        <v>85</v>
      </c>
      <c r="AY424" s="16" t="s">
        <v>128</v>
      </c>
      <c r="BE424" s="225">
        <f>IF(N424="základní",J424,0)</f>
        <v>0</v>
      </c>
      <c r="BF424" s="225">
        <f>IF(N424="snížená",J424,0)</f>
        <v>0</v>
      </c>
      <c r="BG424" s="225">
        <f>IF(N424="zákl. přenesená",J424,0)</f>
        <v>0</v>
      </c>
      <c r="BH424" s="225">
        <f>IF(N424="sníž. přenesená",J424,0)</f>
        <v>0</v>
      </c>
      <c r="BI424" s="225">
        <f>IF(N424="nulová",J424,0)</f>
        <v>0</v>
      </c>
      <c r="BJ424" s="16" t="s">
        <v>83</v>
      </c>
      <c r="BK424" s="225">
        <f>ROUND(I424*H424,2)</f>
        <v>0</v>
      </c>
      <c r="BL424" s="16" t="s">
        <v>224</v>
      </c>
      <c r="BM424" s="224" t="s">
        <v>598</v>
      </c>
    </row>
    <row r="425" s="2" customFormat="1">
      <c r="A425" s="37"/>
      <c r="B425" s="38"/>
      <c r="C425" s="39"/>
      <c r="D425" s="226" t="s">
        <v>138</v>
      </c>
      <c r="E425" s="39"/>
      <c r="F425" s="227" t="s">
        <v>390</v>
      </c>
      <c r="G425" s="39"/>
      <c r="H425" s="39"/>
      <c r="I425" s="228"/>
      <c r="J425" s="39"/>
      <c r="K425" s="39"/>
      <c r="L425" s="43"/>
      <c r="M425" s="229"/>
      <c r="N425" s="230"/>
      <c r="O425" s="90"/>
      <c r="P425" s="90"/>
      <c r="Q425" s="90"/>
      <c r="R425" s="90"/>
      <c r="S425" s="90"/>
      <c r="T425" s="91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T425" s="16" t="s">
        <v>138</v>
      </c>
      <c r="AU425" s="16" t="s">
        <v>85</v>
      </c>
    </row>
    <row r="426" s="13" customFormat="1">
      <c r="A426" s="13"/>
      <c r="B426" s="231"/>
      <c r="C426" s="232"/>
      <c r="D426" s="226" t="s">
        <v>140</v>
      </c>
      <c r="E426" s="233" t="s">
        <v>1</v>
      </c>
      <c r="F426" s="234" t="s">
        <v>208</v>
      </c>
      <c r="G426" s="232"/>
      <c r="H426" s="235">
        <v>2</v>
      </c>
      <c r="I426" s="236"/>
      <c r="J426" s="232"/>
      <c r="K426" s="232"/>
      <c r="L426" s="237"/>
      <c r="M426" s="238"/>
      <c r="N426" s="239"/>
      <c r="O426" s="239"/>
      <c r="P426" s="239"/>
      <c r="Q426" s="239"/>
      <c r="R426" s="239"/>
      <c r="S426" s="239"/>
      <c r="T426" s="240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1" t="s">
        <v>140</v>
      </c>
      <c r="AU426" s="241" t="s">
        <v>85</v>
      </c>
      <c r="AV426" s="13" t="s">
        <v>85</v>
      </c>
      <c r="AW426" s="13" t="s">
        <v>32</v>
      </c>
      <c r="AX426" s="13" t="s">
        <v>83</v>
      </c>
      <c r="AY426" s="241" t="s">
        <v>128</v>
      </c>
    </row>
    <row r="427" s="2" customFormat="1" ht="16.5" customHeight="1">
      <c r="A427" s="37"/>
      <c r="B427" s="38"/>
      <c r="C427" s="213" t="s">
        <v>599</v>
      </c>
      <c r="D427" s="213" t="s">
        <v>131</v>
      </c>
      <c r="E427" s="214" t="s">
        <v>600</v>
      </c>
      <c r="F427" s="215" t="s">
        <v>601</v>
      </c>
      <c r="G427" s="216" t="s">
        <v>134</v>
      </c>
      <c r="H427" s="217">
        <v>1</v>
      </c>
      <c r="I427" s="218"/>
      <c r="J427" s="219">
        <f>ROUND(I427*H427,2)</f>
        <v>0</v>
      </c>
      <c r="K427" s="215" t="s">
        <v>135</v>
      </c>
      <c r="L427" s="43"/>
      <c r="M427" s="220" t="s">
        <v>1</v>
      </c>
      <c r="N427" s="221" t="s">
        <v>40</v>
      </c>
      <c r="O427" s="90"/>
      <c r="P427" s="222">
        <f>O427*H427</f>
        <v>0</v>
      </c>
      <c r="Q427" s="222">
        <v>0.00024000000000000001</v>
      </c>
      <c r="R427" s="222">
        <f>Q427*H427</f>
        <v>0.00024000000000000001</v>
      </c>
      <c r="S427" s="222">
        <v>0</v>
      </c>
      <c r="T427" s="223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24" t="s">
        <v>224</v>
      </c>
      <c r="AT427" s="224" t="s">
        <v>131</v>
      </c>
      <c r="AU427" s="224" t="s">
        <v>85</v>
      </c>
      <c r="AY427" s="16" t="s">
        <v>128</v>
      </c>
      <c r="BE427" s="225">
        <f>IF(N427="základní",J427,0)</f>
        <v>0</v>
      </c>
      <c r="BF427" s="225">
        <f>IF(N427="snížená",J427,0)</f>
        <v>0</v>
      </c>
      <c r="BG427" s="225">
        <f>IF(N427="zákl. přenesená",J427,0)</f>
        <v>0</v>
      </c>
      <c r="BH427" s="225">
        <f>IF(N427="sníž. přenesená",J427,0)</f>
        <v>0</v>
      </c>
      <c r="BI427" s="225">
        <f>IF(N427="nulová",J427,0)</f>
        <v>0</v>
      </c>
      <c r="BJ427" s="16" t="s">
        <v>83</v>
      </c>
      <c r="BK427" s="225">
        <f>ROUND(I427*H427,2)</f>
        <v>0</v>
      </c>
      <c r="BL427" s="16" t="s">
        <v>224</v>
      </c>
      <c r="BM427" s="224" t="s">
        <v>602</v>
      </c>
    </row>
    <row r="428" s="2" customFormat="1">
      <c r="A428" s="37"/>
      <c r="B428" s="38"/>
      <c r="C428" s="39"/>
      <c r="D428" s="226" t="s">
        <v>138</v>
      </c>
      <c r="E428" s="39"/>
      <c r="F428" s="227" t="s">
        <v>390</v>
      </c>
      <c r="G428" s="39"/>
      <c r="H428" s="39"/>
      <c r="I428" s="228"/>
      <c r="J428" s="39"/>
      <c r="K428" s="39"/>
      <c r="L428" s="43"/>
      <c r="M428" s="229"/>
      <c r="N428" s="230"/>
      <c r="O428" s="90"/>
      <c r="P428" s="90"/>
      <c r="Q428" s="90"/>
      <c r="R428" s="90"/>
      <c r="S428" s="90"/>
      <c r="T428" s="91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16" t="s">
        <v>138</v>
      </c>
      <c r="AU428" s="16" t="s">
        <v>85</v>
      </c>
    </row>
    <row r="429" s="13" customFormat="1">
      <c r="A429" s="13"/>
      <c r="B429" s="231"/>
      <c r="C429" s="232"/>
      <c r="D429" s="226" t="s">
        <v>140</v>
      </c>
      <c r="E429" s="233" t="s">
        <v>1</v>
      </c>
      <c r="F429" s="234" t="s">
        <v>83</v>
      </c>
      <c r="G429" s="232"/>
      <c r="H429" s="235">
        <v>1</v>
      </c>
      <c r="I429" s="236"/>
      <c r="J429" s="232"/>
      <c r="K429" s="232"/>
      <c r="L429" s="237"/>
      <c r="M429" s="238"/>
      <c r="N429" s="239"/>
      <c r="O429" s="239"/>
      <c r="P429" s="239"/>
      <c r="Q429" s="239"/>
      <c r="R429" s="239"/>
      <c r="S429" s="239"/>
      <c r="T429" s="240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1" t="s">
        <v>140</v>
      </c>
      <c r="AU429" s="241" t="s">
        <v>85</v>
      </c>
      <c r="AV429" s="13" t="s">
        <v>85</v>
      </c>
      <c r="AW429" s="13" t="s">
        <v>32</v>
      </c>
      <c r="AX429" s="13" t="s">
        <v>83</v>
      </c>
      <c r="AY429" s="241" t="s">
        <v>128</v>
      </c>
    </row>
    <row r="430" s="2" customFormat="1" ht="16.5" customHeight="1">
      <c r="A430" s="37"/>
      <c r="B430" s="38"/>
      <c r="C430" s="213" t="s">
        <v>603</v>
      </c>
      <c r="D430" s="213" t="s">
        <v>131</v>
      </c>
      <c r="E430" s="214" t="s">
        <v>604</v>
      </c>
      <c r="F430" s="215" t="s">
        <v>605</v>
      </c>
      <c r="G430" s="216" t="s">
        <v>134</v>
      </c>
      <c r="H430" s="217">
        <v>4</v>
      </c>
      <c r="I430" s="218"/>
      <c r="J430" s="219">
        <f>ROUND(I430*H430,2)</f>
        <v>0</v>
      </c>
      <c r="K430" s="215" t="s">
        <v>135</v>
      </c>
      <c r="L430" s="43"/>
      <c r="M430" s="220" t="s">
        <v>1</v>
      </c>
      <c r="N430" s="221" t="s">
        <v>40</v>
      </c>
      <c r="O430" s="90"/>
      <c r="P430" s="222">
        <f>O430*H430</f>
        <v>0</v>
      </c>
      <c r="Q430" s="222">
        <v>0.00012</v>
      </c>
      <c r="R430" s="222">
        <f>Q430*H430</f>
        <v>0.00048000000000000001</v>
      </c>
      <c r="S430" s="222">
        <v>0</v>
      </c>
      <c r="T430" s="223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24" t="s">
        <v>224</v>
      </c>
      <c r="AT430" s="224" t="s">
        <v>131</v>
      </c>
      <c r="AU430" s="224" t="s">
        <v>85</v>
      </c>
      <c r="AY430" s="16" t="s">
        <v>128</v>
      </c>
      <c r="BE430" s="225">
        <f>IF(N430="základní",J430,0)</f>
        <v>0</v>
      </c>
      <c r="BF430" s="225">
        <f>IF(N430="snížená",J430,0)</f>
        <v>0</v>
      </c>
      <c r="BG430" s="225">
        <f>IF(N430="zákl. přenesená",J430,0)</f>
        <v>0</v>
      </c>
      <c r="BH430" s="225">
        <f>IF(N430="sníž. přenesená",J430,0)</f>
        <v>0</v>
      </c>
      <c r="BI430" s="225">
        <f>IF(N430="nulová",J430,0)</f>
        <v>0</v>
      </c>
      <c r="BJ430" s="16" t="s">
        <v>83</v>
      </c>
      <c r="BK430" s="225">
        <f>ROUND(I430*H430,2)</f>
        <v>0</v>
      </c>
      <c r="BL430" s="16" t="s">
        <v>224</v>
      </c>
      <c r="BM430" s="224" t="s">
        <v>606</v>
      </c>
    </row>
    <row r="431" s="2" customFormat="1">
      <c r="A431" s="37"/>
      <c r="B431" s="38"/>
      <c r="C431" s="39"/>
      <c r="D431" s="226" t="s">
        <v>138</v>
      </c>
      <c r="E431" s="39"/>
      <c r="F431" s="227" t="s">
        <v>607</v>
      </c>
      <c r="G431" s="39"/>
      <c r="H431" s="39"/>
      <c r="I431" s="228"/>
      <c r="J431" s="39"/>
      <c r="K431" s="39"/>
      <c r="L431" s="43"/>
      <c r="M431" s="229"/>
      <c r="N431" s="230"/>
      <c r="O431" s="90"/>
      <c r="P431" s="90"/>
      <c r="Q431" s="90"/>
      <c r="R431" s="90"/>
      <c r="S431" s="90"/>
      <c r="T431" s="91"/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T431" s="16" t="s">
        <v>138</v>
      </c>
      <c r="AU431" s="16" t="s">
        <v>85</v>
      </c>
    </row>
    <row r="432" s="13" customFormat="1">
      <c r="A432" s="13"/>
      <c r="B432" s="231"/>
      <c r="C432" s="232"/>
      <c r="D432" s="226" t="s">
        <v>140</v>
      </c>
      <c r="E432" s="233" t="s">
        <v>1</v>
      </c>
      <c r="F432" s="234" t="s">
        <v>608</v>
      </c>
      <c r="G432" s="232"/>
      <c r="H432" s="235">
        <v>4</v>
      </c>
      <c r="I432" s="236"/>
      <c r="J432" s="232"/>
      <c r="K432" s="232"/>
      <c r="L432" s="237"/>
      <c r="M432" s="238"/>
      <c r="N432" s="239"/>
      <c r="O432" s="239"/>
      <c r="P432" s="239"/>
      <c r="Q432" s="239"/>
      <c r="R432" s="239"/>
      <c r="S432" s="239"/>
      <c r="T432" s="24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1" t="s">
        <v>140</v>
      </c>
      <c r="AU432" s="241" t="s">
        <v>85</v>
      </c>
      <c r="AV432" s="13" t="s">
        <v>85</v>
      </c>
      <c r="AW432" s="13" t="s">
        <v>32</v>
      </c>
      <c r="AX432" s="13" t="s">
        <v>83</v>
      </c>
      <c r="AY432" s="241" t="s">
        <v>128</v>
      </c>
    </row>
    <row r="433" s="2" customFormat="1">
      <c r="A433" s="37"/>
      <c r="B433" s="38"/>
      <c r="C433" s="213" t="s">
        <v>609</v>
      </c>
      <c r="D433" s="213" t="s">
        <v>131</v>
      </c>
      <c r="E433" s="214" t="s">
        <v>610</v>
      </c>
      <c r="F433" s="215" t="s">
        <v>611</v>
      </c>
      <c r="G433" s="216" t="s">
        <v>134</v>
      </c>
      <c r="H433" s="217">
        <v>8</v>
      </c>
      <c r="I433" s="218"/>
      <c r="J433" s="219">
        <f>ROUND(I433*H433,2)</f>
        <v>0</v>
      </c>
      <c r="K433" s="215" t="s">
        <v>135</v>
      </c>
      <c r="L433" s="43"/>
      <c r="M433" s="220" t="s">
        <v>1</v>
      </c>
      <c r="N433" s="221" t="s">
        <v>40</v>
      </c>
      <c r="O433" s="90"/>
      <c r="P433" s="222">
        <f>O433*H433</f>
        <v>0</v>
      </c>
      <c r="Q433" s="222">
        <v>0.00023931319999999999</v>
      </c>
      <c r="R433" s="222">
        <f>Q433*H433</f>
        <v>0.0019145055999999999</v>
      </c>
      <c r="S433" s="222">
        <v>0</v>
      </c>
      <c r="T433" s="223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24" t="s">
        <v>136</v>
      </c>
      <c r="AT433" s="224" t="s">
        <v>131</v>
      </c>
      <c r="AU433" s="224" t="s">
        <v>85</v>
      </c>
      <c r="AY433" s="16" t="s">
        <v>128</v>
      </c>
      <c r="BE433" s="225">
        <f>IF(N433="základní",J433,0)</f>
        <v>0</v>
      </c>
      <c r="BF433" s="225">
        <f>IF(N433="snížená",J433,0)</f>
        <v>0</v>
      </c>
      <c r="BG433" s="225">
        <f>IF(N433="zákl. přenesená",J433,0)</f>
        <v>0</v>
      </c>
      <c r="BH433" s="225">
        <f>IF(N433="sníž. přenesená",J433,0)</f>
        <v>0</v>
      </c>
      <c r="BI433" s="225">
        <f>IF(N433="nulová",J433,0)</f>
        <v>0</v>
      </c>
      <c r="BJ433" s="16" t="s">
        <v>83</v>
      </c>
      <c r="BK433" s="225">
        <f>ROUND(I433*H433,2)</f>
        <v>0</v>
      </c>
      <c r="BL433" s="16" t="s">
        <v>136</v>
      </c>
      <c r="BM433" s="224" t="s">
        <v>612</v>
      </c>
    </row>
    <row r="434" s="2" customFormat="1">
      <c r="A434" s="37"/>
      <c r="B434" s="38"/>
      <c r="C434" s="39"/>
      <c r="D434" s="226" t="s">
        <v>138</v>
      </c>
      <c r="E434" s="39"/>
      <c r="F434" s="227" t="s">
        <v>613</v>
      </c>
      <c r="G434" s="39"/>
      <c r="H434" s="39"/>
      <c r="I434" s="228"/>
      <c r="J434" s="39"/>
      <c r="K434" s="39"/>
      <c r="L434" s="43"/>
      <c r="M434" s="229"/>
      <c r="N434" s="230"/>
      <c r="O434" s="90"/>
      <c r="P434" s="90"/>
      <c r="Q434" s="90"/>
      <c r="R434" s="90"/>
      <c r="S434" s="90"/>
      <c r="T434" s="91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T434" s="16" t="s">
        <v>138</v>
      </c>
      <c r="AU434" s="16" t="s">
        <v>85</v>
      </c>
    </row>
    <row r="435" s="13" customFormat="1">
      <c r="A435" s="13"/>
      <c r="B435" s="231"/>
      <c r="C435" s="232"/>
      <c r="D435" s="226" t="s">
        <v>140</v>
      </c>
      <c r="E435" s="233" t="s">
        <v>1</v>
      </c>
      <c r="F435" s="234" t="s">
        <v>614</v>
      </c>
      <c r="G435" s="232"/>
      <c r="H435" s="235">
        <v>8</v>
      </c>
      <c r="I435" s="236"/>
      <c r="J435" s="232"/>
      <c r="K435" s="232"/>
      <c r="L435" s="237"/>
      <c r="M435" s="238"/>
      <c r="N435" s="239"/>
      <c r="O435" s="239"/>
      <c r="P435" s="239"/>
      <c r="Q435" s="239"/>
      <c r="R435" s="239"/>
      <c r="S435" s="239"/>
      <c r="T435" s="240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1" t="s">
        <v>140</v>
      </c>
      <c r="AU435" s="241" t="s">
        <v>85</v>
      </c>
      <c r="AV435" s="13" t="s">
        <v>85</v>
      </c>
      <c r="AW435" s="13" t="s">
        <v>32</v>
      </c>
      <c r="AX435" s="13" t="s">
        <v>83</v>
      </c>
      <c r="AY435" s="241" t="s">
        <v>128</v>
      </c>
    </row>
    <row r="436" s="2" customFormat="1">
      <c r="A436" s="37"/>
      <c r="B436" s="38"/>
      <c r="C436" s="252" t="s">
        <v>615</v>
      </c>
      <c r="D436" s="252" t="s">
        <v>265</v>
      </c>
      <c r="E436" s="253" t="s">
        <v>616</v>
      </c>
      <c r="F436" s="254" t="s">
        <v>617</v>
      </c>
      <c r="G436" s="255" t="s">
        <v>134</v>
      </c>
      <c r="H436" s="256">
        <v>1</v>
      </c>
      <c r="I436" s="257"/>
      <c r="J436" s="258">
        <f>ROUND(I436*H436,2)</f>
        <v>0</v>
      </c>
      <c r="K436" s="254" t="s">
        <v>1</v>
      </c>
      <c r="L436" s="259"/>
      <c r="M436" s="260" t="s">
        <v>1</v>
      </c>
      <c r="N436" s="261" t="s">
        <v>40</v>
      </c>
      <c r="O436" s="90"/>
      <c r="P436" s="222">
        <f>O436*H436</f>
        <v>0</v>
      </c>
      <c r="Q436" s="222">
        <v>0</v>
      </c>
      <c r="R436" s="222">
        <f>Q436*H436</f>
        <v>0</v>
      </c>
      <c r="S436" s="222">
        <v>0</v>
      </c>
      <c r="T436" s="223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24" t="s">
        <v>268</v>
      </c>
      <c r="AT436" s="224" t="s">
        <v>265</v>
      </c>
      <c r="AU436" s="224" t="s">
        <v>85</v>
      </c>
      <c r="AY436" s="16" t="s">
        <v>128</v>
      </c>
      <c r="BE436" s="225">
        <f>IF(N436="základní",J436,0)</f>
        <v>0</v>
      </c>
      <c r="BF436" s="225">
        <f>IF(N436="snížená",J436,0)</f>
        <v>0</v>
      </c>
      <c r="BG436" s="225">
        <f>IF(N436="zákl. přenesená",J436,0)</f>
        <v>0</v>
      </c>
      <c r="BH436" s="225">
        <f>IF(N436="sníž. přenesená",J436,0)</f>
        <v>0</v>
      </c>
      <c r="BI436" s="225">
        <f>IF(N436="nulová",J436,0)</f>
        <v>0</v>
      </c>
      <c r="BJ436" s="16" t="s">
        <v>83</v>
      </c>
      <c r="BK436" s="225">
        <f>ROUND(I436*H436,2)</f>
        <v>0</v>
      </c>
      <c r="BL436" s="16" t="s">
        <v>224</v>
      </c>
      <c r="BM436" s="224" t="s">
        <v>618</v>
      </c>
    </row>
    <row r="437" s="2" customFormat="1">
      <c r="A437" s="37"/>
      <c r="B437" s="38"/>
      <c r="C437" s="39"/>
      <c r="D437" s="226" t="s">
        <v>138</v>
      </c>
      <c r="E437" s="39"/>
      <c r="F437" s="227" t="s">
        <v>390</v>
      </c>
      <c r="G437" s="39"/>
      <c r="H437" s="39"/>
      <c r="I437" s="228"/>
      <c r="J437" s="39"/>
      <c r="K437" s="39"/>
      <c r="L437" s="43"/>
      <c r="M437" s="229"/>
      <c r="N437" s="230"/>
      <c r="O437" s="90"/>
      <c r="P437" s="90"/>
      <c r="Q437" s="90"/>
      <c r="R437" s="90"/>
      <c r="S437" s="90"/>
      <c r="T437" s="91"/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T437" s="16" t="s">
        <v>138</v>
      </c>
      <c r="AU437" s="16" t="s">
        <v>85</v>
      </c>
    </row>
    <row r="438" s="13" customFormat="1">
      <c r="A438" s="13"/>
      <c r="B438" s="231"/>
      <c r="C438" s="232"/>
      <c r="D438" s="226" t="s">
        <v>140</v>
      </c>
      <c r="E438" s="233" t="s">
        <v>1</v>
      </c>
      <c r="F438" s="234" t="s">
        <v>83</v>
      </c>
      <c r="G438" s="232"/>
      <c r="H438" s="235">
        <v>1</v>
      </c>
      <c r="I438" s="236"/>
      <c r="J438" s="232"/>
      <c r="K438" s="232"/>
      <c r="L438" s="237"/>
      <c r="M438" s="238"/>
      <c r="N438" s="239"/>
      <c r="O438" s="239"/>
      <c r="P438" s="239"/>
      <c r="Q438" s="239"/>
      <c r="R438" s="239"/>
      <c r="S438" s="239"/>
      <c r="T438" s="240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1" t="s">
        <v>140</v>
      </c>
      <c r="AU438" s="241" t="s">
        <v>85</v>
      </c>
      <c r="AV438" s="13" t="s">
        <v>85</v>
      </c>
      <c r="AW438" s="13" t="s">
        <v>32</v>
      </c>
      <c r="AX438" s="13" t="s">
        <v>83</v>
      </c>
      <c r="AY438" s="241" t="s">
        <v>128</v>
      </c>
    </row>
    <row r="439" s="2" customFormat="1">
      <c r="A439" s="37"/>
      <c r="B439" s="38"/>
      <c r="C439" s="252" t="s">
        <v>619</v>
      </c>
      <c r="D439" s="252" t="s">
        <v>265</v>
      </c>
      <c r="E439" s="253" t="s">
        <v>620</v>
      </c>
      <c r="F439" s="254" t="s">
        <v>621</v>
      </c>
      <c r="G439" s="255" t="s">
        <v>134</v>
      </c>
      <c r="H439" s="256">
        <v>1</v>
      </c>
      <c r="I439" s="257"/>
      <c r="J439" s="258">
        <f>ROUND(I439*H439,2)</f>
        <v>0</v>
      </c>
      <c r="K439" s="254" t="s">
        <v>1</v>
      </c>
      <c r="L439" s="259"/>
      <c r="M439" s="260" t="s">
        <v>1</v>
      </c>
      <c r="N439" s="261" t="s">
        <v>40</v>
      </c>
      <c r="O439" s="90"/>
      <c r="P439" s="222">
        <f>O439*H439</f>
        <v>0</v>
      </c>
      <c r="Q439" s="222">
        <v>0</v>
      </c>
      <c r="R439" s="222">
        <f>Q439*H439</f>
        <v>0</v>
      </c>
      <c r="S439" s="222">
        <v>0</v>
      </c>
      <c r="T439" s="223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24" t="s">
        <v>268</v>
      </c>
      <c r="AT439" s="224" t="s">
        <v>265</v>
      </c>
      <c r="AU439" s="224" t="s">
        <v>85</v>
      </c>
      <c r="AY439" s="16" t="s">
        <v>128</v>
      </c>
      <c r="BE439" s="225">
        <f>IF(N439="základní",J439,0)</f>
        <v>0</v>
      </c>
      <c r="BF439" s="225">
        <f>IF(N439="snížená",J439,0)</f>
        <v>0</v>
      </c>
      <c r="BG439" s="225">
        <f>IF(N439="zákl. přenesená",J439,0)</f>
        <v>0</v>
      </c>
      <c r="BH439" s="225">
        <f>IF(N439="sníž. přenesená",J439,0)</f>
        <v>0</v>
      </c>
      <c r="BI439" s="225">
        <f>IF(N439="nulová",J439,0)</f>
        <v>0</v>
      </c>
      <c r="BJ439" s="16" t="s">
        <v>83</v>
      </c>
      <c r="BK439" s="225">
        <f>ROUND(I439*H439,2)</f>
        <v>0</v>
      </c>
      <c r="BL439" s="16" t="s">
        <v>224</v>
      </c>
      <c r="BM439" s="224" t="s">
        <v>622</v>
      </c>
    </row>
    <row r="440" s="2" customFormat="1">
      <c r="A440" s="37"/>
      <c r="B440" s="38"/>
      <c r="C440" s="39"/>
      <c r="D440" s="226" t="s">
        <v>138</v>
      </c>
      <c r="E440" s="39"/>
      <c r="F440" s="227" t="s">
        <v>390</v>
      </c>
      <c r="G440" s="39"/>
      <c r="H440" s="39"/>
      <c r="I440" s="228"/>
      <c r="J440" s="39"/>
      <c r="K440" s="39"/>
      <c r="L440" s="43"/>
      <c r="M440" s="229"/>
      <c r="N440" s="230"/>
      <c r="O440" s="90"/>
      <c r="P440" s="90"/>
      <c r="Q440" s="90"/>
      <c r="R440" s="90"/>
      <c r="S440" s="90"/>
      <c r="T440" s="91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T440" s="16" t="s">
        <v>138</v>
      </c>
      <c r="AU440" s="16" t="s">
        <v>85</v>
      </c>
    </row>
    <row r="441" s="13" customFormat="1">
      <c r="A441" s="13"/>
      <c r="B441" s="231"/>
      <c r="C441" s="232"/>
      <c r="D441" s="226" t="s">
        <v>140</v>
      </c>
      <c r="E441" s="233" t="s">
        <v>1</v>
      </c>
      <c r="F441" s="234" t="s">
        <v>83</v>
      </c>
      <c r="G441" s="232"/>
      <c r="H441" s="235">
        <v>1</v>
      </c>
      <c r="I441" s="236"/>
      <c r="J441" s="232"/>
      <c r="K441" s="232"/>
      <c r="L441" s="237"/>
      <c r="M441" s="238"/>
      <c r="N441" s="239"/>
      <c r="O441" s="239"/>
      <c r="P441" s="239"/>
      <c r="Q441" s="239"/>
      <c r="R441" s="239"/>
      <c r="S441" s="239"/>
      <c r="T441" s="240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1" t="s">
        <v>140</v>
      </c>
      <c r="AU441" s="241" t="s">
        <v>85</v>
      </c>
      <c r="AV441" s="13" t="s">
        <v>85</v>
      </c>
      <c r="AW441" s="13" t="s">
        <v>32</v>
      </c>
      <c r="AX441" s="13" t="s">
        <v>83</v>
      </c>
      <c r="AY441" s="241" t="s">
        <v>128</v>
      </c>
    </row>
    <row r="442" s="2" customFormat="1" ht="21.75" customHeight="1">
      <c r="A442" s="37"/>
      <c r="B442" s="38"/>
      <c r="C442" s="252" t="s">
        <v>623</v>
      </c>
      <c r="D442" s="252" t="s">
        <v>265</v>
      </c>
      <c r="E442" s="253" t="s">
        <v>624</v>
      </c>
      <c r="F442" s="254" t="s">
        <v>625</v>
      </c>
      <c r="G442" s="255" t="s">
        <v>134</v>
      </c>
      <c r="H442" s="256">
        <v>1</v>
      </c>
      <c r="I442" s="257"/>
      <c r="J442" s="258">
        <f>ROUND(I442*H442,2)</f>
        <v>0</v>
      </c>
      <c r="K442" s="254" t="s">
        <v>1</v>
      </c>
      <c r="L442" s="259"/>
      <c r="M442" s="260" t="s">
        <v>1</v>
      </c>
      <c r="N442" s="261" t="s">
        <v>40</v>
      </c>
      <c r="O442" s="90"/>
      <c r="P442" s="222">
        <f>O442*H442</f>
        <v>0</v>
      </c>
      <c r="Q442" s="222">
        <v>0</v>
      </c>
      <c r="R442" s="222">
        <f>Q442*H442</f>
        <v>0</v>
      </c>
      <c r="S442" s="222">
        <v>0</v>
      </c>
      <c r="T442" s="223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24" t="s">
        <v>268</v>
      </c>
      <c r="AT442" s="224" t="s">
        <v>265</v>
      </c>
      <c r="AU442" s="224" t="s">
        <v>85</v>
      </c>
      <c r="AY442" s="16" t="s">
        <v>128</v>
      </c>
      <c r="BE442" s="225">
        <f>IF(N442="základní",J442,0)</f>
        <v>0</v>
      </c>
      <c r="BF442" s="225">
        <f>IF(N442="snížená",J442,0)</f>
        <v>0</v>
      </c>
      <c r="BG442" s="225">
        <f>IF(N442="zákl. přenesená",J442,0)</f>
        <v>0</v>
      </c>
      <c r="BH442" s="225">
        <f>IF(N442="sníž. přenesená",J442,0)</f>
        <v>0</v>
      </c>
      <c r="BI442" s="225">
        <f>IF(N442="nulová",J442,0)</f>
        <v>0</v>
      </c>
      <c r="BJ442" s="16" t="s">
        <v>83</v>
      </c>
      <c r="BK442" s="225">
        <f>ROUND(I442*H442,2)</f>
        <v>0</v>
      </c>
      <c r="BL442" s="16" t="s">
        <v>224</v>
      </c>
      <c r="BM442" s="224" t="s">
        <v>626</v>
      </c>
    </row>
    <row r="443" s="2" customFormat="1">
      <c r="A443" s="37"/>
      <c r="B443" s="38"/>
      <c r="C443" s="39"/>
      <c r="D443" s="226" t="s">
        <v>138</v>
      </c>
      <c r="E443" s="39"/>
      <c r="F443" s="227" t="s">
        <v>390</v>
      </c>
      <c r="G443" s="39"/>
      <c r="H443" s="39"/>
      <c r="I443" s="228"/>
      <c r="J443" s="39"/>
      <c r="K443" s="39"/>
      <c r="L443" s="43"/>
      <c r="M443" s="229"/>
      <c r="N443" s="230"/>
      <c r="O443" s="90"/>
      <c r="P443" s="90"/>
      <c r="Q443" s="90"/>
      <c r="R443" s="90"/>
      <c r="S443" s="90"/>
      <c r="T443" s="91"/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T443" s="16" t="s">
        <v>138</v>
      </c>
      <c r="AU443" s="16" t="s">
        <v>85</v>
      </c>
    </row>
    <row r="444" s="13" customFormat="1">
      <c r="A444" s="13"/>
      <c r="B444" s="231"/>
      <c r="C444" s="232"/>
      <c r="D444" s="226" t="s">
        <v>140</v>
      </c>
      <c r="E444" s="233" t="s">
        <v>1</v>
      </c>
      <c r="F444" s="234" t="s">
        <v>83</v>
      </c>
      <c r="G444" s="232"/>
      <c r="H444" s="235">
        <v>1</v>
      </c>
      <c r="I444" s="236"/>
      <c r="J444" s="232"/>
      <c r="K444" s="232"/>
      <c r="L444" s="237"/>
      <c r="M444" s="238"/>
      <c r="N444" s="239"/>
      <c r="O444" s="239"/>
      <c r="P444" s="239"/>
      <c r="Q444" s="239"/>
      <c r="R444" s="239"/>
      <c r="S444" s="239"/>
      <c r="T444" s="240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1" t="s">
        <v>140</v>
      </c>
      <c r="AU444" s="241" t="s">
        <v>85</v>
      </c>
      <c r="AV444" s="13" t="s">
        <v>85</v>
      </c>
      <c r="AW444" s="13" t="s">
        <v>32</v>
      </c>
      <c r="AX444" s="13" t="s">
        <v>83</v>
      </c>
      <c r="AY444" s="241" t="s">
        <v>128</v>
      </c>
    </row>
    <row r="445" s="2" customFormat="1">
      <c r="A445" s="37"/>
      <c r="B445" s="38"/>
      <c r="C445" s="252" t="s">
        <v>627</v>
      </c>
      <c r="D445" s="252" t="s">
        <v>265</v>
      </c>
      <c r="E445" s="253" t="s">
        <v>628</v>
      </c>
      <c r="F445" s="254" t="s">
        <v>629</v>
      </c>
      <c r="G445" s="255" t="s">
        <v>134</v>
      </c>
      <c r="H445" s="256">
        <v>3</v>
      </c>
      <c r="I445" s="257"/>
      <c r="J445" s="258">
        <f>ROUND(I445*H445,2)</f>
        <v>0</v>
      </c>
      <c r="K445" s="254" t="s">
        <v>1</v>
      </c>
      <c r="L445" s="259"/>
      <c r="M445" s="260" t="s">
        <v>1</v>
      </c>
      <c r="N445" s="261" t="s">
        <v>40</v>
      </c>
      <c r="O445" s="90"/>
      <c r="P445" s="222">
        <f>O445*H445</f>
        <v>0</v>
      </c>
      <c r="Q445" s="222">
        <v>0</v>
      </c>
      <c r="R445" s="222">
        <f>Q445*H445</f>
        <v>0</v>
      </c>
      <c r="S445" s="222">
        <v>0</v>
      </c>
      <c r="T445" s="223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24" t="s">
        <v>268</v>
      </c>
      <c r="AT445" s="224" t="s">
        <v>265</v>
      </c>
      <c r="AU445" s="224" t="s">
        <v>85</v>
      </c>
      <c r="AY445" s="16" t="s">
        <v>128</v>
      </c>
      <c r="BE445" s="225">
        <f>IF(N445="základní",J445,0)</f>
        <v>0</v>
      </c>
      <c r="BF445" s="225">
        <f>IF(N445="snížená",J445,0)</f>
        <v>0</v>
      </c>
      <c r="BG445" s="225">
        <f>IF(N445="zákl. přenesená",J445,0)</f>
        <v>0</v>
      </c>
      <c r="BH445" s="225">
        <f>IF(N445="sníž. přenesená",J445,0)</f>
        <v>0</v>
      </c>
      <c r="BI445" s="225">
        <f>IF(N445="nulová",J445,0)</f>
        <v>0</v>
      </c>
      <c r="BJ445" s="16" t="s">
        <v>83</v>
      </c>
      <c r="BK445" s="225">
        <f>ROUND(I445*H445,2)</f>
        <v>0</v>
      </c>
      <c r="BL445" s="16" t="s">
        <v>224</v>
      </c>
      <c r="BM445" s="224" t="s">
        <v>630</v>
      </c>
    </row>
    <row r="446" s="2" customFormat="1">
      <c r="A446" s="37"/>
      <c r="B446" s="38"/>
      <c r="C446" s="39"/>
      <c r="D446" s="226" t="s">
        <v>138</v>
      </c>
      <c r="E446" s="39"/>
      <c r="F446" s="227" t="s">
        <v>390</v>
      </c>
      <c r="G446" s="39"/>
      <c r="H446" s="39"/>
      <c r="I446" s="228"/>
      <c r="J446" s="39"/>
      <c r="K446" s="39"/>
      <c r="L446" s="43"/>
      <c r="M446" s="229"/>
      <c r="N446" s="230"/>
      <c r="O446" s="90"/>
      <c r="P446" s="90"/>
      <c r="Q446" s="90"/>
      <c r="R446" s="90"/>
      <c r="S446" s="90"/>
      <c r="T446" s="91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T446" s="16" t="s">
        <v>138</v>
      </c>
      <c r="AU446" s="16" t="s">
        <v>85</v>
      </c>
    </row>
    <row r="447" s="13" customFormat="1">
      <c r="A447" s="13"/>
      <c r="B447" s="231"/>
      <c r="C447" s="232"/>
      <c r="D447" s="226" t="s">
        <v>140</v>
      </c>
      <c r="E447" s="233" t="s">
        <v>1</v>
      </c>
      <c r="F447" s="234" t="s">
        <v>450</v>
      </c>
      <c r="G447" s="232"/>
      <c r="H447" s="235">
        <v>3</v>
      </c>
      <c r="I447" s="236"/>
      <c r="J447" s="232"/>
      <c r="K447" s="232"/>
      <c r="L447" s="237"/>
      <c r="M447" s="238"/>
      <c r="N447" s="239"/>
      <c r="O447" s="239"/>
      <c r="P447" s="239"/>
      <c r="Q447" s="239"/>
      <c r="R447" s="239"/>
      <c r="S447" s="239"/>
      <c r="T447" s="240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1" t="s">
        <v>140</v>
      </c>
      <c r="AU447" s="241" t="s">
        <v>85</v>
      </c>
      <c r="AV447" s="13" t="s">
        <v>85</v>
      </c>
      <c r="AW447" s="13" t="s">
        <v>32</v>
      </c>
      <c r="AX447" s="13" t="s">
        <v>83</v>
      </c>
      <c r="AY447" s="241" t="s">
        <v>128</v>
      </c>
    </row>
    <row r="448" s="2" customFormat="1" ht="21.75" customHeight="1">
      <c r="A448" s="37"/>
      <c r="B448" s="38"/>
      <c r="C448" s="252" t="s">
        <v>631</v>
      </c>
      <c r="D448" s="252" t="s">
        <v>265</v>
      </c>
      <c r="E448" s="253" t="s">
        <v>632</v>
      </c>
      <c r="F448" s="254" t="s">
        <v>633</v>
      </c>
      <c r="G448" s="255" t="s">
        <v>134</v>
      </c>
      <c r="H448" s="256">
        <v>3</v>
      </c>
      <c r="I448" s="257"/>
      <c r="J448" s="258">
        <f>ROUND(I448*H448,2)</f>
        <v>0</v>
      </c>
      <c r="K448" s="254" t="s">
        <v>1</v>
      </c>
      <c r="L448" s="259"/>
      <c r="M448" s="260" t="s">
        <v>1</v>
      </c>
      <c r="N448" s="261" t="s">
        <v>40</v>
      </c>
      <c r="O448" s="90"/>
      <c r="P448" s="222">
        <f>O448*H448</f>
        <v>0</v>
      </c>
      <c r="Q448" s="222">
        <v>0</v>
      </c>
      <c r="R448" s="222">
        <f>Q448*H448</f>
        <v>0</v>
      </c>
      <c r="S448" s="222">
        <v>0</v>
      </c>
      <c r="T448" s="223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24" t="s">
        <v>268</v>
      </c>
      <c r="AT448" s="224" t="s">
        <v>265</v>
      </c>
      <c r="AU448" s="224" t="s">
        <v>85</v>
      </c>
      <c r="AY448" s="16" t="s">
        <v>128</v>
      </c>
      <c r="BE448" s="225">
        <f>IF(N448="základní",J448,0)</f>
        <v>0</v>
      </c>
      <c r="BF448" s="225">
        <f>IF(N448="snížená",J448,0)</f>
        <v>0</v>
      </c>
      <c r="BG448" s="225">
        <f>IF(N448="zákl. přenesená",J448,0)</f>
        <v>0</v>
      </c>
      <c r="BH448" s="225">
        <f>IF(N448="sníž. přenesená",J448,0)</f>
        <v>0</v>
      </c>
      <c r="BI448" s="225">
        <f>IF(N448="nulová",J448,0)</f>
        <v>0</v>
      </c>
      <c r="BJ448" s="16" t="s">
        <v>83</v>
      </c>
      <c r="BK448" s="225">
        <f>ROUND(I448*H448,2)</f>
        <v>0</v>
      </c>
      <c r="BL448" s="16" t="s">
        <v>224</v>
      </c>
      <c r="BM448" s="224" t="s">
        <v>634</v>
      </c>
    </row>
    <row r="449" s="2" customFormat="1">
      <c r="A449" s="37"/>
      <c r="B449" s="38"/>
      <c r="C449" s="39"/>
      <c r="D449" s="226" t="s">
        <v>138</v>
      </c>
      <c r="E449" s="39"/>
      <c r="F449" s="227" t="s">
        <v>390</v>
      </c>
      <c r="G449" s="39"/>
      <c r="H449" s="39"/>
      <c r="I449" s="228"/>
      <c r="J449" s="39"/>
      <c r="K449" s="39"/>
      <c r="L449" s="43"/>
      <c r="M449" s="229"/>
      <c r="N449" s="230"/>
      <c r="O449" s="90"/>
      <c r="P449" s="90"/>
      <c r="Q449" s="90"/>
      <c r="R449" s="90"/>
      <c r="S449" s="90"/>
      <c r="T449" s="91"/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T449" s="16" t="s">
        <v>138</v>
      </c>
      <c r="AU449" s="16" t="s">
        <v>85</v>
      </c>
    </row>
    <row r="450" s="13" customFormat="1">
      <c r="A450" s="13"/>
      <c r="B450" s="231"/>
      <c r="C450" s="232"/>
      <c r="D450" s="226" t="s">
        <v>140</v>
      </c>
      <c r="E450" s="233" t="s">
        <v>1</v>
      </c>
      <c r="F450" s="234" t="s">
        <v>450</v>
      </c>
      <c r="G450" s="232"/>
      <c r="H450" s="235">
        <v>3</v>
      </c>
      <c r="I450" s="236"/>
      <c r="J450" s="232"/>
      <c r="K450" s="232"/>
      <c r="L450" s="237"/>
      <c r="M450" s="238"/>
      <c r="N450" s="239"/>
      <c r="O450" s="239"/>
      <c r="P450" s="239"/>
      <c r="Q450" s="239"/>
      <c r="R450" s="239"/>
      <c r="S450" s="239"/>
      <c r="T450" s="240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1" t="s">
        <v>140</v>
      </c>
      <c r="AU450" s="241" t="s">
        <v>85</v>
      </c>
      <c r="AV450" s="13" t="s">
        <v>85</v>
      </c>
      <c r="AW450" s="13" t="s">
        <v>32</v>
      </c>
      <c r="AX450" s="13" t="s">
        <v>83</v>
      </c>
      <c r="AY450" s="241" t="s">
        <v>128</v>
      </c>
    </row>
    <row r="451" s="2" customFormat="1">
      <c r="A451" s="37"/>
      <c r="B451" s="38"/>
      <c r="C451" s="252" t="s">
        <v>635</v>
      </c>
      <c r="D451" s="252" t="s">
        <v>265</v>
      </c>
      <c r="E451" s="253" t="s">
        <v>636</v>
      </c>
      <c r="F451" s="254" t="s">
        <v>637</v>
      </c>
      <c r="G451" s="255" t="s">
        <v>134</v>
      </c>
      <c r="H451" s="256">
        <v>2</v>
      </c>
      <c r="I451" s="257"/>
      <c r="J451" s="258">
        <f>ROUND(I451*H451,2)</f>
        <v>0</v>
      </c>
      <c r="K451" s="254" t="s">
        <v>1</v>
      </c>
      <c r="L451" s="259"/>
      <c r="M451" s="260" t="s">
        <v>1</v>
      </c>
      <c r="N451" s="261" t="s">
        <v>40</v>
      </c>
      <c r="O451" s="90"/>
      <c r="P451" s="222">
        <f>O451*H451</f>
        <v>0</v>
      </c>
      <c r="Q451" s="222">
        <v>0</v>
      </c>
      <c r="R451" s="222">
        <f>Q451*H451</f>
        <v>0</v>
      </c>
      <c r="S451" s="222">
        <v>0</v>
      </c>
      <c r="T451" s="223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24" t="s">
        <v>268</v>
      </c>
      <c r="AT451" s="224" t="s">
        <v>265</v>
      </c>
      <c r="AU451" s="224" t="s">
        <v>85</v>
      </c>
      <c r="AY451" s="16" t="s">
        <v>128</v>
      </c>
      <c r="BE451" s="225">
        <f>IF(N451="základní",J451,0)</f>
        <v>0</v>
      </c>
      <c r="BF451" s="225">
        <f>IF(N451="snížená",J451,0)</f>
        <v>0</v>
      </c>
      <c r="BG451" s="225">
        <f>IF(N451="zákl. přenesená",J451,0)</f>
        <v>0</v>
      </c>
      <c r="BH451" s="225">
        <f>IF(N451="sníž. přenesená",J451,0)</f>
        <v>0</v>
      </c>
      <c r="BI451" s="225">
        <f>IF(N451="nulová",J451,0)</f>
        <v>0</v>
      </c>
      <c r="BJ451" s="16" t="s">
        <v>83</v>
      </c>
      <c r="BK451" s="225">
        <f>ROUND(I451*H451,2)</f>
        <v>0</v>
      </c>
      <c r="BL451" s="16" t="s">
        <v>224</v>
      </c>
      <c r="BM451" s="224" t="s">
        <v>638</v>
      </c>
    </row>
    <row r="452" s="2" customFormat="1">
      <c r="A452" s="37"/>
      <c r="B452" s="38"/>
      <c r="C452" s="39"/>
      <c r="D452" s="226" t="s">
        <v>138</v>
      </c>
      <c r="E452" s="39"/>
      <c r="F452" s="227" t="s">
        <v>390</v>
      </c>
      <c r="G452" s="39"/>
      <c r="H452" s="39"/>
      <c r="I452" s="228"/>
      <c r="J452" s="39"/>
      <c r="K452" s="39"/>
      <c r="L452" s="43"/>
      <c r="M452" s="229"/>
      <c r="N452" s="230"/>
      <c r="O452" s="90"/>
      <c r="P452" s="90"/>
      <c r="Q452" s="90"/>
      <c r="R452" s="90"/>
      <c r="S452" s="90"/>
      <c r="T452" s="91"/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T452" s="16" t="s">
        <v>138</v>
      </c>
      <c r="AU452" s="16" t="s">
        <v>85</v>
      </c>
    </row>
    <row r="453" s="13" customFormat="1">
      <c r="A453" s="13"/>
      <c r="B453" s="231"/>
      <c r="C453" s="232"/>
      <c r="D453" s="226" t="s">
        <v>140</v>
      </c>
      <c r="E453" s="233" t="s">
        <v>1</v>
      </c>
      <c r="F453" s="234" t="s">
        <v>208</v>
      </c>
      <c r="G453" s="232"/>
      <c r="H453" s="235">
        <v>2</v>
      </c>
      <c r="I453" s="236"/>
      <c r="J453" s="232"/>
      <c r="K453" s="232"/>
      <c r="L453" s="237"/>
      <c r="M453" s="238"/>
      <c r="N453" s="239"/>
      <c r="O453" s="239"/>
      <c r="P453" s="239"/>
      <c r="Q453" s="239"/>
      <c r="R453" s="239"/>
      <c r="S453" s="239"/>
      <c r="T453" s="240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1" t="s">
        <v>140</v>
      </c>
      <c r="AU453" s="241" t="s">
        <v>85</v>
      </c>
      <c r="AV453" s="13" t="s">
        <v>85</v>
      </c>
      <c r="AW453" s="13" t="s">
        <v>32</v>
      </c>
      <c r="AX453" s="13" t="s">
        <v>83</v>
      </c>
      <c r="AY453" s="241" t="s">
        <v>128</v>
      </c>
    </row>
    <row r="454" s="2" customFormat="1" ht="21.75" customHeight="1">
      <c r="A454" s="37"/>
      <c r="B454" s="38"/>
      <c r="C454" s="252" t="s">
        <v>639</v>
      </c>
      <c r="D454" s="252" t="s">
        <v>265</v>
      </c>
      <c r="E454" s="253" t="s">
        <v>640</v>
      </c>
      <c r="F454" s="254" t="s">
        <v>641</v>
      </c>
      <c r="G454" s="255" t="s">
        <v>134</v>
      </c>
      <c r="H454" s="256">
        <v>3</v>
      </c>
      <c r="I454" s="257"/>
      <c r="J454" s="258">
        <f>ROUND(I454*H454,2)</f>
        <v>0</v>
      </c>
      <c r="K454" s="254" t="s">
        <v>1</v>
      </c>
      <c r="L454" s="259"/>
      <c r="M454" s="260" t="s">
        <v>1</v>
      </c>
      <c r="N454" s="261" t="s">
        <v>40</v>
      </c>
      <c r="O454" s="90"/>
      <c r="P454" s="222">
        <f>O454*H454</f>
        <v>0</v>
      </c>
      <c r="Q454" s="222">
        <v>0</v>
      </c>
      <c r="R454" s="222">
        <f>Q454*H454</f>
        <v>0</v>
      </c>
      <c r="S454" s="222">
        <v>0</v>
      </c>
      <c r="T454" s="223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24" t="s">
        <v>268</v>
      </c>
      <c r="AT454" s="224" t="s">
        <v>265</v>
      </c>
      <c r="AU454" s="224" t="s">
        <v>85</v>
      </c>
      <c r="AY454" s="16" t="s">
        <v>128</v>
      </c>
      <c r="BE454" s="225">
        <f>IF(N454="základní",J454,0)</f>
        <v>0</v>
      </c>
      <c r="BF454" s="225">
        <f>IF(N454="snížená",J454,0)</f>
        <v>0</v>
      </c>
      <c r="BG454" s="225">
        <f>IF(N454="zákl. přenesená",J454,0)</f>
        <v>0</v>
      </c>
      <c r="BH454" s="225">
        <f>IF(N454="sníž. přenesená",J454,0)</f>
        <v>0</v>
      </c>
      <c r="BI454" s="225">
        <f>IF(N454="nulová",J454,0)</f>
        <v>0</v>
      </c>
      <c r="BJ454" s="16" t="s">
        <v>83</v>
      </c>
      <c r="BK454" s="225">
        <f>ROUND(I454*H454,2)</f>
        <v>0</v>
      </c>
      <c r="BL454" s="16" t="s">
        <v>224</v>
      </c>
      <c r="BM454" s="224" t="s">
        <v>642</v>
      </c>
    </row>
    <row r="455" s="2" customFormat="1">
      <c r="A455" s="37"/>
      <c r="B455" s="38"/>
      <c r="C455" s="39"/>
      <c r="D455" s="226" t="s">
        <v>138</v>
      </c>
      <c r="E455" s="39"/>
      <c r="F455" s="227" t="s">
        <v>390</v>
      </c>
      <c r="G455" s="39"/>
      <c r="H455" s="39"/>
      <c r="I455" s="228"/>
      <c r="J455" s="39"/>
      <c r="K455" s="39"/>
      <c r="L455" s="43"/>
      <c r="M455" s="229"/>
      <c r="N455" s="230"/>
      <c r="O455" s="90"/>
      <c r="P455" s="90"/>
      <c r="Q455" s="90"/>
      <c r="R455" s="90"/>
      <c r="S455" s="90"/>
      <c r="T455" s="91"/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T455" s="16" t="s">
        <v>138</v>
      </c>
      <c r="AU455" s="16" t="s">
        <v>85</v>
      </c>
    </row>
    <row r="456" s="13" customFormat="1">
      <c r="A456" s="13"/>
      <c r="B456" s="231"/>
      <c r="C456" s="232"/>
      <c r="D456" s="226" t="s">
        <v>140</v>
      </c>
      <c r="E456" s="233" t="s">
        <v>1</v>
      </c>
      <c r="F456" s="234" t="s">
        <v>450</v>
      </c>
      <c r="G456" s="232"/>
      <c r="H456" s="235">
        <v>3</v>
      </c>
      <c r="I456" s="236"/>
      <c r="J456" s="232"/>
      <c r="K456" s="232"/>
      <c r="L456" s="237"/>
      <c r="M456" s="238"/>
      <c r="N456" s="239"/>
      <c r="O456" s="239"/>
      <c r="P456" s="239"/>
      <c r="Q456" s="239"/>
      <c r="R456" s="239"/>
      <c r="S456" s="239"/>
      <c r="T456" s="240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1" t="s">
        <v>140</v>
      </c>
      <c r="AU456" s="241" t="s">
        <v>85</v>
      </c>
      <c r="AV456" s="13" t="s">
        <v>85</v>
      </c>
      <c r="AW456" s="13" t="s">
        <v>32</v>
      </c>
      <c r="AX456" s="13" t="s">
        <v>83</v>
      </c>
      <c r="AY456" s="241" t="s">
        <v>128</v>
      </c>
    </row>
    <row r="457" s="2" customFormat="1">
      <c r="A457" s="37"/>
      <c r="B457" s="38"/>
      <c r="C457" s="252" t="s">
        <v>643</v>
      </c>
      <c r="D457" s="252" t="s">
        <v>265</v>
      </c>
      <c r="E457" s="253" t="s">
        <v>644</v>
      </c>
      <c r="F457" s="254" t="s">
        <v>645</v>
      </c>
      <c r="G457" s="255" t="s">
        <v>134</v>
      </c>
      <c r="H457" s="256">
        <v>1</v>
      </c>
      <c r="I457" s="257"/>
      <c r="J457" s="258">
        <f>ROUND(I457*H457,2)</f>
        <v>0</v>
      </c>
      <c r="K457" s="254" t="s">
        <v>1</v>
      </c>
      <c r="L457" s="259"/>
      <c r="M457" s="260" t="s">
        <v>1</v>
      </c>
      <c r="N457" s="261" t="s">
        <v>40</v>
      </c>
      <c r="O457" s="90"/>
      <c r="P457" s="222">
        <f>O457*H457</f>
        <v>0</v>
      </c>
      <c r="Q457" s="222">
        <v>0</v>
      </c>
      <c r="R457" s="222">
        <f>Q457*H457</f>
        <v>0</v>
      </c>
      <c r="S457" s="222">
        <v>0</v>
      </c>
      <c r="T457" s="223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24" t="s">
        <v>268</v>
      </c>
      <c r="AT457" s="224" t="s">
        <v>265</v>
      </c>
      <c r="AU457" s="224" t="s">
        <v>85</v>
      </c>
      <c r="AY457" s="16" t="s">
        <v>128</v>
      </c>
      <c r="BE457" s="225">
        <f>IF(N457="základní",J457,0)</f>
        <v>0</v>
      </c>
      <c r="BF457" s="225">
        <f>IF(N457="snížená",J457,0)</f>
        <v>0</v>
      </c>
      <c r="BG457" s="225">
        <f>IF(N457="zákl. přenesená",J457,0)</f>
        <v>0</v>
      </c>
      <c r="BH457" s="225">
        <f>IF(N457="sníž. přenesená",J457,0)</f>
        <v>0</v>
      </c>
      <c r="BI457" s="225">
        <f>IF(N457="nulová",J457,0)</f>
        <v>0</v>
      </c>
      <c r="BJ457" s="16" t="s">
        <v>83</v>
      </c>
      <c r="BK457" s="225">
        <f>ROUND(I457*H457,2)</f>
        <v>0</v>
      </c>
      <c r="BL457" s="16" t="s">
        <v>224</v>
      </c>
      <c r="BM457" s="224" t="s">
        <v>646</v>
      </c>
    </row>
    <row r="458" s="2" customFormat="1">
      <c r="A458" s="37"/>
      <c r="B458" s="38"/>
      <c r="C458" s="39"/>
      <c r="D458" s="226" t="s">
        <v>138</v>
      </c>
      <c r="E458" s="39"/>
      <c r="F458" s="227" t="s">
        <v>390</v>
      </c>
      <c r="G458" s="39"/>
      <c r="H458" s="39"/>
      <c r="I458" s="228"/>
      <c r="J458" s="39"/>
      <c r="K458" s="39"/>
      <c r="L458" s="43"/>
      <c r="M458" s="229"/>
      <c r="N458" s="230"/>
      <c r="O458" s="90"/>
      <c r="P458" s="90"/>
      <c r="Q458" s="90"/>
      <c r="R458" s="90"/>
      <c r="S458" s="90"/>
      <c r="T458" s="91"/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T458" s="16" t="s">
        <v>138</v>
      </c>
      <c r="AU458" s="16" t="s">
        <v>85</v>
      </c>
    </row>
    <row r="459" s="13" customFormat="1">
      <c r="A459" s="13"/>
      <c r="B459" s="231"/>
      <c r="C459" s="232"/>
      <c r="D459" s="226" t="s">
        <v>140</v>
      </c>
      <c r="E459" s="233" t="s">
        <v>1</v>
      </c>
      <c r="F459" s="234" t="s">
        <v>83</v>
      </c>
      <c r="G459" s="232"/>
      <c r="H459" s="235">
        <v>1</v>
      </c>
      <c r="I459" s="236"/>
      <c r="J459" s="232"/>
      <c r="K459" s="232"/>
      <c r="L459" s="237"/>
      <c r="M459" s="238"/>
      <c r="N459" s="239"/>
      <c r="O459" s="239"/>
      <c r="P459" s="239"/>
      <c r="Q459" s="239"/>
      <c r="R459" s="239"/>
      <c r="S459" s="239"/>
      <c r="T459" s="240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1" t="s">
        <v>140</v>
      </c>
      <c r="AU459" s="241" t="s">
        <v>85</v>
      </c>
      <c r="AV459" s="13" t="s">
        <v>85</v>
      </c>
      <c r="AW459" s="13" t="s">
        <v>32</v>
      </c>
      <c r="AX459" s="13" t="s">
        <v>83</v>
      </c>
      <c r="AY459" s="241" t="s">
        <v>128</v>
      </c>
    </row>
    <row r="460" s="2" customFormat="1">
      <c r="A460" s="37"/>
      <c r="B460" s="38"/>
      <c r="C460" s="252" t="s">
        <v>647</v>
      </c>
      <c r="D460" s="252" t="s">
        <v>265</v>
      </c>
      <c r="E460" s="253" t="s">
        <v>648</v>
      </c>
      <c r="F460" s="254" t="s">
        <v>649</v>
      </c>
      <c r="G460" s="255" t="s">
        <v>134</v>
      </c>
      <c r="H460" s="256">
        <v>7</v>
      </c>
      <c r="I460" s="257"/>
      <c r="J460" s="258">
        <f>ROUND(I460*H460,2)</f>
        <v>0</v>
      </c>
      <c r="K460" s="254" t="s">
        <v>1</v>
      </c>
      <c r="L460" s="259"/>
      <c r="M460" s="260" t="s">
        <v>1</v>
      </c>
      <c r="N460" s="261" t="s">
        <v>40</v>
      </c>
      <c r="O460" s="90"/>
      <c r="P460" s="222">
        <f>O460*H460</f>
        <v>0</v>
      </c>
      <c r="Q460" s="222">
        <v>0</v>
      </c>
      <c r="R460" s="222">
        <f>Q460*H460</f>
        <v>0</v>
      </c>
      <c r="S460" s="222">
        <v>0</v>
      </c>
      <c r="T460" s="223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24" t="s">
        <v>268</v>
      </c>
      <c r="AT460" s="224" t="s">
        <v>265</v>
      </c>
      <c r="AU460" s="224" t="s">
        <v>85</v>
      </c>
      <c r="AY460" s="16" t="s">
        <v>128</v>
      </c>
      <c r="BE460" s="225">
        <f>IF(N460="základní",J460,0)</f>
        <v>0</v>
      </c>
      <c r="BF460" s="225">
        <f>IF(N460="snížená",J460,0)</f>
        <v>0</v>
      </c>
      <c r="BG460" s="225">
        <f>IF(N460="zákl. přenesená",J460,0)</f>
        <v>0</v>
      </c>
      <c r="BH460" s="225">
        <f>IF(N460="sníž. přenesená",J460,0)</f>
        <v>0</v>
      </c>
      <c r="BI460" s="225">
        <f>IF(N460="nulová",J460,0)</f>
        <v>0</v>
      </c>
      <c r="BJ460" s="16" t="s">
        <v>83</v>
      </c>
      <c r="BK460" s="225">
        <f>ROUND(I460*H460,2)</f>
        <v>0</v>
      </c>
      <c r="BL460" s="16" t="s">
        <v>224</v>
      </c>
      <c r="BM460" s="224" t="s">
        <v>650</v>
      </c>
    </row>
    <row r="461" s="2" customFormat="1">
      <c r="A461" s="37"/>
      <c r="B461" s="38"/>
      <c r="C461" s="39"/>
      <c r="D461" s="226" t="s">
        <v>138</v>
      </c>
      <c r="E461" s="39"/>
      <c r="F461" s="227" t="s">
        <v>390</v>
      </c>
      <c r="G461" s="39"/>
      <c r="H461" s="39"/>
      <c r="I461" s="228"/>
      <c r="J461" s="39"/>
      <c r="K461" s="39"/>
      <c r="L461" s="43"/>
      <c r="M461" s="229"/>
      <c r="N461" s="230"/>
      <c r="O461" s="90"/>
      <c r="P461" s="90"/>
      <c r="Q461" s="90"/>
      <c r="R461" s="90"/>
      <c r="S461" s="90"/>
      <c r="T461" s="91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T461" s="16" t="s">
        <v>138</v>
      </c>
      <c r="AU461" s="16" t="s">
        <v>85</v>
      </c>
    </row>
    <row r="462" s="13" customFormat="1">
      <c r="A462" s="13"/>
      <c r="B462" s="231"/>
      <c r="C462" s="232"/>
      <c r="D462" s="226" t="s">
        <v>140</v>
      </c>
      <c r="E462" s="233" t="s">
        <v>1</v>
      </c>
      <c r="F462" s="234" t="s">
        <v>173</v>
      </c>
      <c r="G462" s="232"/>
      <c r="H462" s="235">
        <v>7</v>
      </c>
      <c r="I462" s="236"/>
      <c r="J462" s="232"/>
      <c r="K462" s="232"/>
      <c r="L462" s="237"/>
      <c r="M462" s="238"/>
      <c r="N462" s="239"/>
      <c r="O462" s="239"/>
      <c r="P462" s="239"/>
      <c r="Q462" s="239"/>
      <c r="R462" s="239"/>
      <c r="S462" s="239"/>
      <c r="T462" s="240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1" t="s">
        <v>140</v>
      </c>
      <c r="AU462" s="241" t="s">
        <v>85</v>
      </c>
      <c r="AV462" s="13" t="s">
        <v>85</v>
      </c>
      <c r="AW462" s="13" t="s">
        <v>32</v>
      </c>
      <c r="AX462" s="13" t="s">
        <v>83</v>
      </c>
      <c r="AY462" s="241" t="s">
        <v>128</v>
      </c>
    </row>
    <row r="463" s="2" customFormat="1">
      <c r="A463" s="37"/>
      <c r="B463" s="38"/>
      <c r="C463" s="213" t="s">
        <v>651</v>
      </c>
      <c r="D463" s="213" t="s">
        <v>131</v>
      </c>
      <c r="E463" s="214" t="s">
        <v>652</v>
      </c>
      <c r="F463" s="215" t="s">
        <v>653</v>
      </c>
      <c r="G463" s="216" t="s">
        <v>134</v>
      </c>
      <c r="H463" s="217">
        <v>4</v>
      </c>
      <c r="I463" s="218"/>
      <c r="J463" s="219">
        <f>ROUND(I463*H463,2)</f>
        <v>0</v>
      </c>
      <c r="K463" s="215" t="s">
        <v>135</v>
      </c>
      <c r="L463" s="43"/>
      <c r="M463" s="220" t="s">
        <v>1</v>
      </c>
      <c r="N463" s="221" t="s">
        <v>40</v>
      </c>
      <c r="O463" s="90"/>
      <c r="P463" s="222">
        <f>O463*H463</f>
        <v>0</v>
      </c>
      <c r="Q463" s="222">
        <v>0.00027999999999999998</v>
      </c>
      <c r="R463" s="222">
        <f>Q463*H463</f>
        <v>0.0011199999999999999</v>
      </c>
      <c r="S463" s="222">
        <v>0</v>
      </c>
      <c r="T463" s="223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24" t="s">
        <v>224</v>
      </c>
      <c r="AT463" s="224" t="s">
        <v>131</v>
      </c>
      <c r="AU463" s="224" t="s">
        <v>85</v>
      </c>
      <c r="AY463" s="16" t="s">
        <v>128</v>
      </c>
      <c r="BE463" s="225">
        <f>IF(N463="základní",J463,0)</f>
        <v>0</v>
      </c>
      <c r="BF463" s="225">
        <f>IF(N463="snížená",J463,0)</f>
        <v>0</v>
      </c>
      <c r="BG463" s="225">
        <f>IF(N463="zákl. přenesená",J463,0)</f>
        <v>0</v>
      </c>
      <c r="BH463" s="225">
        <f>IF(N463="sníž. přenesená",J463,0)</f>
        <v>0</v>
      </c>
      <c r="BI463" s="225">
        <f>IF(N463="nulová",J463,0)</f>
        <v>0</v>
      </c>
      <c r="BJ463" s="16" t="s">
        <v>83</v>
      </c>
      <c r="BK463" s="225">
        <f>ROUND(I463*H463,2)</f>
        <v>0</v>
      </c>
      <c r="BL463" s="16" t="s">
        <v>224</v>
      </c>
      <c r="BM463" s="224" t="s">
        <v>654</v>
      </c>
    </row>
    <row r="464" s="2" customFormat="1">
      <c r="A464" s="37"/>
      <c r="B464" s="38"/>
      <c r="C464" s="39"/>
      <c r="D464" s="226" t="s">
        <v>138</v>
      </c>
      <c r="E464" s="39"/>
      <c r="F464" s="227" t="s">
        <v>655</v>
      </c>
      <c r="G464" s="39"/>
      <c r="H464" s="39"/>
      <c r="I464" s="228"/>
      <c r="J464" s="39"/>
      <c r="K464" s="39"/>
      <c r="L464" s="43"/>
      <c r="M464" s="229"/>
      <c r="N464" s="230"/>
      <c r="O464" s="90"/>
      <c r="P464" s="90"/>
      <c r="Q464" s="90"/>
      <c r="R464" s="90"/>
      <c r="S464" s="90"/>
      <c r="T464" s="91"/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T464" s="16" t="s">
        <v>138</v>
      </c>
      <c r="AU464" s="16" t="s">
        <v>85</v>
      </c>
    </row>
    <row r="465" s="13" customFormat="1">
      <c r="A465" s="13"/>
      <c r="B465" s="231"/>
      <c r="C465" s="232"/>
      <c r="D465" s="226" t="s">
        <v>140</v>
      </c>
      <c r="E465" s="233" t="s">
        <v>1</v>
      </c>
      <c r="F465" s="234" t="s">
        <v>656</v>
      </c>
      <c r="G465" s="232"/>
      <c r="H465" s="235">
        <v>4</v>
      </c>
      <c r="I465" s="236"/>
      <c r="J465" s="232"/>
      <c r="K465" s="232"/>
      <c r="L465" s="237"/>
      <c r="M465" s="238"/>
      <c r="N465" s="239"/>
      <c r="O465" s="239"/>
      <c r="P465" s="239"/>
      <c r="Q465" s="239"/>
      <c r="R465" s="239"/>
      <c r="S465" s="239"/>
      <c r="T465" s="240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1" t="s">
        <v>140</v>
      </c>
      <c r="AU465" s="241" t="s">
        <v>85</v>
      </c>
      <c r="AV465" s="13" t="s">
        <v>85</v>
      </c>
      <c r="AW465" s="13" t="s">
        <v>32</v>
      </c>
      <c r="AX465" s="13" t="s">
        <v>83</v>
      </c>
      <c r="AY465" s="241" t="s">
        <v>128</v>
      </c>
    </row>
    <row r="466" s="2" customFormat="1">
      <c r="A466" s="37"/>
      <c r="B466" s="38"/>
      <c r="C466" s="213" t="s">
        <v>657</v>
      </c>
      <c r="D466" s="213" t="s">
        <v>131</v>
      </c>
      <c r="E466" s="214" t="s">
        <v>658</v>
      </c>
      <c r="F466" s="215" t="s">
        <v>659</v>
      </c>
      <c r="G466" s="216" t="s">
        <v>134</v>
      </c>
      <c r="H466" s="217">
        <v>7</v>
      </c>
      <c r="I466" s="218"/>
      <c r="J466" s="219">
        <f>ROUND(I466*H466,2)</f>
        <v>0</v>
      </c>
      <c r="K466" s="215" t="s">
        <v>135</v>
      </c>
      <c r="L466" s="43"/>
      <c r="M466" s="220" t="s">
        <v>1</v>
      </c>
      <c r="N466" s="221" t="s">
        <v>40</v>
      </c>
      <c r="O466" s="90"/>
      <c r="P466" s="222">
        <f>O466*H466</f>
        <v>0</v>
      </c>
      <c r="Q466" s="222">
        <v>0.00029</v>
      </c>
      <c r="R466" s="222">
        <f>Q466*H466</f>
        <v>0.0020300000000000001</v>
      </c>
      <c r="S466" s="222">
        <v>0</v>
      </c>
      <c r="T466" s="223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24" t="s">
        <v>224</v>
      </c>
      <c r="AT466" s="224" t="s">
        <v>131</v>
      </c>
      <c r="AU466" s="224" t="s">
        <v>85</v>
      </c>
      <c r="AY466" s="16" t="s">
        <v>128</v>
      </c>
      <c r="BE466" s="225">
        <f>IF(N466="základní",J466,0)</f>
        <v>0</v>
      </c>
      <c r="BF466" s="225">
        <f>IF(N466="snížená",J466,0)</f>
        <v>0</v>
      </c>
      <c r="BG466" s="225">
        <f>IF(N466="zákl. přenesená",J466,0)</f>
        <v>0</v>
      </c>
      <c r="BH466" s="225">
        <f>IF(N466="sníž. přenesená",J466,0)</f>
        <v>0</v>
      </c>
      <c r="BI466" s="225">
        <f>IF(N466="nulová",J466,0)</f>
        <v>0</v>
      </c>
      <c r="BJ466" s="16" t="s">
        <v>83</v>
      </c>
      <c r="BK466" s="225">
        <f>ROUND(I466*H466,2)</f>
        <v>0</v>
      </c>
      <c r="BL466" s="16" t="s">
        <v>224</v>
      </c>
      <c r="BM466" s="224" t="s">
        <v>660</v>
      </c>
    </row>
    <row r="467" s="2" customFormat="1">
      <c r="A467" s="37"/>
      <c r="B467" s="38"/>
      <c r="C467" s="39"/>
      <c r="D467" s="226" t="s">
        <v>138</v>
      </c>
      <c r="E467" s="39"/>
      <c r="F467" s="227" t="s">
        <v>661</v>
      </c>
      <c r="G467" s="39"/>
      <c r="H467" s="39"/>
      <c r="I467" s="228"/>
      <c r="J467" s="39"/>
      <c r="K467" s="39"/>
      <c r="L467" s="43"/>
      <c r="M467" s="229"/>
      <c r="N467" s="230"/>
      <c r="O467" s="90"/>
      <c r="P467" s="90"/>
      <c r="Q467" s="90"/>
      <c r="R467" s="90"/>
      <c r="S467" s="90"/>
      <c r="T467" s="91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T467" s="16" t="s">
        <v>138</v>
      </c>
      <c r="AU467" s="16" t="s">
        <v>85</v>
      </c>
    </row>
    <row r="468" s="13" customFormat="1">
      <c r="A468" s="13"/>
      <c r="B468" s="231"/>
      <c r="C468" s="232"/>
      <c r="D468" s="226" t="s">
        <v>140</v>
      </c>
      <c r="E468" s="233" t="s">
        <v>1</v>
      </c>
      <c r="F468" s="234" t="s">
        <v>662</v>
      </c>
      <c r="G468" s="232"/>
      <c r="H468" s="235">
        <v>7</v>
      </c>
      <c r="I468" s="236"/>
      <c r="J468" s="232"/>
      <c r="K468" s="232"/>
      <c r="L468" s="237"/>
      <c r="M468" s="238"/>
      <c r="N468" s="239"/>
      <c r="O468" s="239"/>
      <c r="P468" s="239"/>
      <c r="Q468" s="239"/>
      <c r="R468" s="239"/>
      <c r="S468" s="239"/>
      <c r="T468" s="240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1" t="s">
        <v>140</v>
      </c>
      <c r="AU468" s="241" t="s">
        <v>85</v>
      </c>
      <c r="AV468" s="13" t="s">
        <v>85</v>
      </c>
      <c r="AW468" s="13" t="s">
        <v>32</v>
      </c>
      <c r="AX468" s="13" t="s">
        <v>83</v>
      </c>
      <c r="AY468" s="241" t="s">
        <v>128</v>
      </c>
    </row>
    <row r="469" s="2" customFormat="1" ht="33" customHeight="1">
      <c r="A469" s="37"/>
      <c r="B469" s="38"/>
      <c r="C469" s="252" t="s">
        <v>663</v>
      </c>
      <c r="D469" s="252" t="s">
        <v>265</v>
      </c>
      <c r="E469" s="253" t="s">
        <v>664</v>
      </c>
      <c r="F469" s="254" t="s">
        <v>665</v>
      </c>
      <c r="G469" s="255" t="s">
        <v>134</v>
      </c>
      <c r="H469" s="256">
        <v>7</v>
      </c>
      <c r="I469" s="257"/>
      <c r="J469" s="258">
        <f>ROUND(I469*H469,2)</f>
        <v>0</v>
      </c>
      <c r="K469" s="254" t="s">
        <v>1</v>
      </c>
      <c r="L469" s="259"/>
      <c r="M469" s="260" t="s">
        <v>1</v>
      </c>
      <c r="N469" s="261" t="s">
        <v>40</v>
      </c>
      <c r="O469" s="90"/>
      <c r="P469" s="222">
        <f>O469*H469</f>
        <v>0</v>
      </c>
      <c r="Q469" s="222">
        <v>0</v>
      </c>
      <c r="R469" s="222">
        <f>Q469*H469</f>
        <v>0</v>
      </c>
      <c r="S469" s="222">
        <v>0</v>
      </c>
      <c r="T469" s="223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24" t="s">
        <v>268</v>
      </c>
      <c r="AT469" s="224" t="s">
        <v>265</v>
      </c>
      <c r="AU469" s="224" t="s">
        <v>85</v>
      </c>
      <c r="AY469" s="16" t="s">
        <v>128</v>
      </c>
      <c r="BE469" s="225">
        <f>IF(N469="základní",J469,0)</f>
        <v>0</v>
      </c>
      <c r="BF469" s="225">
        <f>IF(N469="snížená",J469,0)</f>
        <v>0</v>
      </c>
      <c r="BG469" s="225">
        <f>IF(N469="zákl. přenesená",J469,0)</f>
        <v>0</v>
      </c>
      <c r="BH469" s="225">
        <f>IF(N469="sníž. přenesená",J469,0)</f>
        <v>0</v>
      </c>
      <c r="BI469" s="225">
        <f>IF(N469="nulová",J469,0)</f>
        <v>0</v>
      </c>
      <c r="BJ469" s="16" t="s">
        <v>83</v>
      </c>
      <c r="BK469" s="225">
        <f>ROUND(I469*H469,2)</f>
        <v>0</v>
      </c>
      <c r="BL469" s="16" t="s">
        <v>224</v>
      </c>
      <c r="BM469" s="224" t="s">
        <v>666</v>
      </c>
    </row>
    <row r="470" s="2" customFormat="1">
      <c r="A470" s="37"/>
      <c r="B470" s="38"/>
      <c r="C470" s="39"/>
      <c r="D470" s="226" t="s">
        <v>138</v>
      </c>
      <c r="E470" s="39"/>
      <c r="F470" s="227" t="s">
        <v>661</v>
      </c>
      <c r="G470" s="39"/>
      <c r="H470" s="39"/>
      <c r="I470" s="228"/>
      <c r="J470" s="39"/>
      <c r="K470" s="39"/>
      <c r="L470" s="43"/>
      <c r="M470" s="229"/>
      <c r="N470" s="230"/>
      <c r="O470" s="90"/>
      <c r="P470" s="90"/>
      <c r="Q470" s="90"/>
      <c r="R470" s="90"/>
      <c r="S470" s="90"/>
      <c r="T470" s="91"/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T470" s="16" t="s">
        <v>138</v>
      </c>
      <c r="AU470" s="16" t="s">
        <v>85</v>
      </c>
    </row>
    <row r="471" s="13" customFormat="1">
      <c r="A471" s="13"/>
      <c r="B471" s="231"/>
      <c r="C471" s="232"/>
      <c r="D471" s="226" t="s">
        <v>140</v>
      </c>
      <c r="E471" s="233" t="s">
        <v>1</v>
      </c>
      <c r="F471" s="234" t="s">
        <v>662</v>
      </c>
      <c r="G471" s="232"/>
      <c r="H471" s="235">
        <v>7</v>
      </c>
      <c r="I471" s="236"/>
      <c r="J471" s="232"/>
      <c r="K471" s="232"/>
      <c r="L471" s="237"/>
      <c r="M471" s="238"/>
      <c r="N471" s="239"/>
      <c r="O471" s="239"/>
      <c r="P471" s="239"/>
      <c r="Q471" s="239"/>
      <c r="R471" s="239"/>
      <c r="S471" s="239"/>
      <c r="T471" s="240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1" t="s">
        <v>140</v>
      </c>
      <c r="AU471" s="241" t="s">
        <v>85</v>
      </c>
      <c r="AV471" s="13" t="s">
        <v>85</v>
      </c>
      <c r="AW471" s="13" t="s">
        <v>32</v>
      </c>
      <c r="AX471" s="13" t="s">
        <v>83</v>
      </c>
      <c r="AY471" s="241" t="s">
        <v>128</v>
      </c>
    </row>
    <row r="472" s="2" customFormat="1">
      <c r="A472" s="37"/>
      <c r="B472" s="38"/>
      <c r="C472" s="252" t="s">
        <v>667</v>
      </c>
      <c r="D472" s="252" t="s">
        <v>265</v>
      </c>
      <c r="E472" s="253" t="s">
        <v>668</v>
      </c>
      <c r="F472" s="254" t="s">
        <v>669</v>
      </c>
      <c r="G472" s="255" t="s">
        <v>134</v>
      </c>
      <c r="H472" s="256">
        <v>4</v>
      </c>
      <c r="I472" s="257"/>
      <c r="J472" s="258">
        <f>ROUND(I472*H472,2)</f>
        <v>0</v>
      </c>
      <c r="K472" s="254" t="s">
        <v>1</v>
      </c>
      <c r="L472" s="259"/>
      <c r="M472" s="260" t="s">
        <v>1</v>
      </c>
      <c r="N472" s="261" t="s">
        <v>40</v>
      </c>
      <c r="O472" s="90"/>
      <c r="P472" s="222">
        <f>O472*H472</f>
        <v>0</v>
      </c>
      <c r="Q472" s="222">
        <v>0</v>
      </c>
      <c r="R472" s="222">
        <f>Q472*H472</f>
        <v>0</v>
      </c>
      <c r="S472" s="222">
        <v>0</v>
      </c>
      <c r="T472" s="223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24" t="s">
        <v>268</v>
      </c>
      <c r="AT472" s="224" t="s">
        <v>265</v>
      </c>
      <c r="AU472" s="224" t="s">
        <v>85</v>
      </c>
      <c r="AY472" s="16" t="s">
        <v>128</v>
      </c>
      <c r="BE472" s="225">
        <f>IF(N472="základní",J472,0)</f>
        <v>0</v>
      </c>
      <c r="BF472" s="225">
        <f>IF(N472="snížená",J472,0)</f>
        <v>0</v>
      </c>
      <c r="BG472" s="225">
        <f>IF(N472="zákl. přenesená",J472,0)</f>
        <v>0</v>
      </c>
      <c r="BH472" s="225">
        <f>IF(N472="sníž. přenesená",J472,0)</f>
        <v>0</v>
      </c>
      <c r="BI472" s="225">
        <f>IF(N472="nulová",J472,0)</f>
        <v>0</v>
      </c>
      <c r="BJ472" s="16" t="s">
        <v>83</v>
      </c>
      <c r="BK472" s="225">
        <f>ROUND(I472*H472,2)</f>
        <v>0</v>
      </c>
      <c r="BL472" s="16" t="s">
        <v>224</v>
      </c>
      <c r="BM472" s="224" t="s">
        <v>670</v>
      </c>
    </row>
    <row r="473" s="2" customFormat="1">
      <c r="A473" s="37"/>
      <c r="B473" s="38"/>
      <c r="C473" s="39"/>
      <c r="D473" s="226" t="s">
        <v>138</v>
      </c>
      <c r="E473" s="39"/>
      <c r="F473" s="227" t="s">
        <v>671</v>
      </c>
      <c r="G473" s="39"/>
      <c r="H473" s="39"/>
      <c r="I473" s="228"/>
      <c r="J473" s="39"/>
      <c r="K473" s="39"/>
      <c r="L473" s="43"/>
      <c r="M473" s="229"/>
      <c r="N473" s="230"/>
      <c r="O473" s="90"/>
      <c r="P473" s="90"/>
      <c r="Q473" s="90"/>
      <c r="R473" s="90"/>
      <c r="S473" s="90"/>
      <c r="T473" s="91"/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T473" s="16" t="s">
        <v>138</v>
      </c>
      <c r="AU473" s="16" t="s">
        <v>85</v>
      </c>
    </row>
    <row r="474" s="13" customFormat="1">
      <c r="A474" s="13"/>
      <c r="B474" s="231"/>
      <c r="C474" s="232"/>
      <c r="D474" s="226" t="s">
        <v>140</v>
      </c>
      <c r="E474" s="233" t="s">
        <v>1</v>
      </c>
      <c r="F474" s="234" t="s">
        <v>608</v>
      </c>
      <c r="G474" s="232"/>
      <c r="H474" s="235">
        <v>4</v>
      </c>
      <c r="I474" s="236"/>
      <c r="J474" s="232"/>
      <c r="K474" s="232"/>
      <c r="L474" s="237"/>
      <c r="M474" s="238"/>
      <c r="N474" s="239"/>
      <c r="O474" s="239"/>
      <c r="P474" s="239"/>
      <c r="Q474" s="239"/>
      <c r="R474" s="239"/>
      <c r="S474" s="239"/>
      <c r="T474" s="240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1" t="s">
        <v>140</v>
      </c>
      <c r="AU474" s="241" t="s">
        <v>85</v>
      </c>
      <c r="AV474" s="13" t="s">
        <v>85</v>
      </c>
      <c r="AW474" s="13" t="s">
        <v>32</v>
      </c>
      <c r="AX474" s="13" t="s">
        <v>83</v>
      </c>
      <c r="AY474" s="241" t="s">
        <v>128</v>
      </c>
    </row>
    <row r="475" s="2" customFormat="1">
      <c r="A475" s="37"/>
      <c r="B475" s="38"/>
      <c r="C475" s="252" t="s">
        <v>672</v>
      </c>
      <c r="D475" s="252" t="s">
        <v>265</v>
      </c>
      <c r="E475" s="253" t="s">
        <v>673</v>
      </c>
      <c r="F475" s="254" t="s">
        <v>674</v>
      </c>
      <c r="G475" s="255" t="s">
        <v>134</v>
      </c>
      <c r="H475" s="256">
        <v>4</v>
      </c>
      <c r="I475" s="257"/>
      <c r="J475" s="258">
        <f>ROUND(I475*H475,2)</f>
        <v>0</v>
      </c>
      <c r="K475" s="254" t="s">
        <v>1</v>
      </c>
      <c r="L475" s="259"/>
      <c r="M475" s="260" t="s">
        <v>1</v>
      </c>
      <c r="N475" s="261" t="s">
        <v>40</v>
      </c>
      <c r="O475" s="90"/>
      <c r="P475" s="222">
        <f>O475*H475</f>
        <v>0</v>
      </c>
      <c r="Q475" s="222">
        <v>0</v>
      </c>
      <c r="R475" s="222">
        <f>Q475*H475</f>
        <v>0</v>
      </c>
      <c r="S475" s="222">
        <v>0</v>
      </c>
      <c r="T475" s="223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24" t="s">
        <v>268</v>
      </c>
      <c r="AT475" s="224" t="s">
        <v>265</v>
      </c>
      <c r="AU475" s="224" t="s">
        <v>85</v>
      </c>
      <c r="AY475" s="16" t="s">
        <v>128</v>
      </c>
      <c r="BE475" s="225">
        <f>IF(N475="základní",J475,0)</f>
        <v>0</v>
      </c>
      <c r="BF475" s="225">
        <f>IF(N475="snížená",J475,0)</f>
        <v>0</v>
      </c>
      <c r="BG475" s="225">
        <f>IF(N475="zákl. přenesená",J475,0)</f>
        <v>0</v>
      </c>
      <c r="BH475" s="225">
        <f>IF(N475="sníž. přenesená",J475,0)</f>
        <v>0</v>
      </c>
      <c r="BI475" s="225">
        <f>IF(N475="nulová",J475,0)</f>
        <v>0</v>
      </c>
      <c r="BJ475" s="16" t="s">
        <v>83</v>
      </c>
      <c r="BK475" s="225">
        <f>ROUND(I475*H475,2)</f>
        <v>0</v>
      </c>
      <c r="BL475" s="16" t="s">
        <v>224</v>
      </c>
      <c r="BM475" s="224" t="s">
        <v>675</v>
      </c>
    </row>
    <row r="476" s="2" customFormat="1">
      <c r="A476" s="37"/>
      <c r="B476" s="38"/>
      <c r="C476" s="39"/>
      <c r="D476" s="226" t="s">
        <v>138</v>
      </c>
      <c r="E476" s="39"/>
      <c r="F476" s="227" t="s">
        <v>676</v>
      </c>
      <c r="G476" s="39"/>
      <c r="H476" s="39"/>
      <c r="I476" s="228"/>
      <c r="J476" s="39"/>
      <c r="K476" s="39"/>
      <c r="L476" s="43"/>
      <c r="M476" s="229"/>
      <c r="N476" s="230"/>
      <c r="O476" s="90"/>
      <c r="P476" s="90"/>
      <c r="Q476" s="90"/>
      <c r="R476" s="90"/>
      <c r="S476" s="90"/>
      <c r="T476" s="91"/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T476" s="16" t="s">
        <v>138</v>
      </c>
      <c r="AU476" s="16" t="s">
        <v>85</v>
      </c>
    </row>
    <row r="477" s="13" customFormat="1">
      <c r="A477" s="13"/>
      <c r="B477" s="231"/>
      <c r="C477" s="232"/>
      <c r="D477" s="226" t="s">
        <v>140</v>
      </c>
      <c r="E477" s="233" t="s">
        <v>1</v>
      </c>
      <c r="F477" s="234" t="s">
        <v>677</v>
      </c>
      <c r="G477" s="232"/>
      <c r="H477" s="235">
        <v>4</v>
      </c>
      <c r="I477" s="236"/>
      <c r="J477" s="232"/>
      <c r="K477" s="232"/>
      <c r="L477" s="237"/>
      <c r="M477" s="238"/>
      <c r="N477" s="239"/>
      <c r="O477" s="239"/>
      <c r="P477" s="239"/>
      <c r="Q477" s="239"/>
      <c r="R477" s="239"/>
      <c r="S477" s="239"/>
      <c r="T477" s="240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1" t="s">
        <v>140</v>
      </c>
      <c r="AU477" s="241" t="s">
        <v>85</v>
      </c>
      <c r="AV477" s="13" t="s">
        <v>85</v>
      </c>
      <c r="AW477" s="13" t="s">
        <v>32</v>
      </c>
      <c r="AX477" s="13" t="s">
        <v>83</v>
      </c>
      <c r="AY477" s="241" t="s">
        <v>128</v>
      </c>
    </row>
    <row r="478" s="2" customFormat="1">
      <c r="A478" s="37"/>
      <c r="B478" s="38"/>
      <c r="C478" s="252" t="s">
        <v>678</v>
      </c>
      <c r="D478" s="252" t="s">
        <v>265</v>
      </c>
      <c r="E478" s="253" t="s">
        <v>679</v>
      </c>
      <c r="F478" s="254" t="s">
        <v>680</v>
      </c>
      <c r="G478" s="255" t="s">
        <v>134</v>
      </c>
      <c r="H478" s="256">
        <v>39</v>
      </c>
      <c r="I478" s="257"/>
      <c r="J478" s="258">
        <f>ROUND(I478*H478,2)</f>
        <v>0</v>
      </c>
      <c r="K478" s="254" t="s">
        <v>1</v>
      </c>
      <c r="L478" s="259"/>
      <c r="M478" s="260" t="s">
        <v>1</v>
      </c>
      <c r="N478" s="261" t="s">
        <v>40</v>
      </c>
      <c r="O478" s="90"/>
      <c r="P478" s="222">
        <f>O478*H478</f>
        <v>0</v>
      </c>
      <c r="Q478" s="222">
        <v>0</v>
      </c>
      <c r="R478" s="222">
        <f>Q478*H478</f>
        <v>0</v>
      </c>
      <c r="S478" s="222">
        <v>0</v>
      </c>
      <c r="T478" s="223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224" t="s">
        <v>268</v>
      </c>
      <c r="AT478" s="224" t="s">
        <v>265</v>
      </c>
      <c r="AU478" s="224" t="s">
        <v>85</v>
      </c>
      <c r="AY478" s="16" t="s">
        <v>128</v>
      </c>
      <c r="BE478" s="225">
        <f>IF(N478="základní",J478,0)</f>
        <v>0</v>
      </c>
      <c r="BF478" s="225">
        <f>IF(N478="snížená",J478,0)</f>
        <v>0</v>
      </c>
      <c r="BG478" s="225">
        <f>IF(N478="zákl. přenesená",J478,0)</f>
        <v>0</v>
      </c>
      <c r="BH478" s="225">
        <f>IF(N478="sníž. přenesená",J478,0)</f>
        <v>0</v>
      </c>
      <c r="BI478" s="225">
        <f>IF(N478="nulová",J478,0)</f>
        <v>0</v>
      </c>
      <c r="BJ478" s="16" t="s">
        <v>83</v>
      </c>
      <c r="BK478" s="225">
        <f>ROUND(I478*H478,2)</f>
        <v>0</v>
      </c>
      <c r="BL478" s="16" t="s">
        <v>224</v>
      </c>
      <c r="BM478" s="224" t="s">
        <v>681</v>
      </c>
    </row>
    <row r="479" s="2" customFormat="1">
      <c r="A479" s="37"/>
      <c r="B479" s="38"/>
      <c r="C479" s="39"/>
      <c r="D479" s="226" t="s">
        <v>138</v>
      </c>
      <c r="E479" s="39"/>
      <c r="F479" s="227" t="s">
        <v>376</v>
      </c>
      <c r="G479" s="39"/>
      <c r="H479" s="39"/>
      <c r="I479" s="228"/>
      <c r="J479" s="39"/>
      <c r="K479" s="39"/>
      <c r="L479" s="43"/>
      <c r="M479" s="229"/>
      <c r="N479" s="230"/>
      <c r="O479" s="90"/>
      <c r="P479" s="90"/>
      <c r="Q479" s="90"/>
      <c r="R479" s="90"/>
      <c r="S479" s="90"/>
      <c r="T479" s="91"/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T479" s="16" t="s">
        <v>138</v>
      </c>
      <c r="AU479" s="16" t="s">
        <v>85</v>
      </c>
    </row>
    <row r="480" s="13" customFormat="1">
      <c r="A480" s="13"/>
      <c r="B480" s="231"/>
      <c r="C480" s="232"/>
      <c r="D480" s="226" t="s">
        <v>140</v>
      </c>
      <c r="E480" s="233" t="s">
        <v>1</v>
      </c>
      <c r="F480" s="234" t="s">
        <v>343</v>
      </c>
      <c r="G480" s="232"/>
      <c r="H480" s="235">
        <v>39</v>
      </c>
      <c r="I480" s="236"/>
      <c r="J480" s="232"/>
      <c r="K480" s="232"/>
      <c r="L480" s="237"/>
      <c r="M480" s="238"/>
      <c r="N480" s="239"/>
      <c r="O480" s="239"/>
      <c r="P480" s="239"/>
      <c r="Q480" s="239"/>
      <c r="R480" s="239"/>
      <c r="S480" s="239"/>
      <c r="T480" s="240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1" t="s">
        <v>140</v>
      </c>
      <c r="AU480" s="241" t="s">
        <v>85</v>
      </c>
      <c r="AV480" s="13" t="s">
        <v>85</v>
      </c>
      <c r="AW480" s="13" t="s">
        <v>32</v>
      </c>
      <c r="AX480" s="13" t="s">
        <v>83</v>
      </c>
      <c r="AY480" s="241" t="s">
        <v>128</v>
      </c>
    </row>
    <row r="481" s="2" customFormat="1">
      <c r="A481" s="37"/>
      <c r="B481" s="38"/>
      <c r="C481" s="213" t="s">
        <v>682</v>
      </c>
      <c r="D481" s="213" t="s">
        <v>131</v>
      </c>
      <c r="E481" s="214" t="s">
        <v>683</v>
      </c>
      <c r="F481" s="215" t="s">
        <v>684</v>
      </c>
      <c r="G481" s="216" t="s">
        <v>134</v>
      </c>
      <c r="H481" s="217">
        <v>4</v>
      </c>
      <c r="I481" s="218"/>
      <c r="J481" s="219">
        <f>ROUND(I481*H481,2)</f>
        <v>0</v>
      </c>
      <c r="K481" s="215" t="s">
        <v>135</v>
      </c>
      <c r="L481" s="43"/>
      <c r="M481" s="220" t="s">
        <v>1</v>
      </c>
      <c r="N481" s="221" t="s">
        <v>40</v>
      </c>
      <c r="O481" s="90"/>
      <c r="P481" s="222">
        <f>O481*H481</f>
        <v>0</v>
      </c>
      <c r="Q481" s="222">
        <v>0.00027</v>
      </c>
      <c r="R481" s="222">
        <f>Q481*H481</f>
        <v>0.00108</v>
      </c>
      <c r="S481" s="222">
        <v>0</v>
      </c>
      <c r="T481" s="223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224" t="s">
        <v>224</v>
      </c>
      <c r="AT481" s="224" t="s">
        <v>131</v>
      </c>
      <c r="AU481" s="224" t="s">
        <v>85</v>
      </c>
      <c r="AY481" s="16" t="s">
        <v>128</v>
      </c>
      <c r="BE481" s="225">
        <f>IF(N481="základní",J481,0)</f>
        <v>0</v>
      </c>
      <c r="BF481" s="225">
        <f>IF(N481="snížená",J481,0)</f>
        <v>0</v>
      </c>
      <c r="BG481" s="225">
        <f>IF(N481="zákl. přenesená",J481,0)</f>
        <v>0</v>
      </c>
      <c r="BH481" s="225">
        <f>IF(N481="sníž. přenesená",J481,0)</f>
        <v>0</v>
      </c>
      <c r="BI481" s="225">
        <f>IF(N481="nulová",J481,0)</f>
        <v>0</v>
      </c>
      <c r="BJ481" s="16" t="s">
        <v>83</v>
      </c>
      <c r="BK481" s="225">
        <f>ROUND(I481*H481,2)</f>
        <v>0</v>
      </c>
      <c r="BL481" s="16" t="s">
        <v>224</v>
      </c>
      <c r="BM481" s="224" t="s">
        <v>685</v>
      </c>
    </row>
    <row r="482" s="2" customFormat="1">
      <c r="A482" s="37"/>
      <c r="B482" s="38"/>
      <c r="C482" s="39"/>
      <c r="D482" s="226" t="s">
        <v>138</v>
      </c>
      <c r="E482" s="39"/>
      <c r="F482" s="227" t="s">
        <v>676</v>
      </c>
      <c r="G482" s="39"/>
      <c r="H482" s="39"/>
      <c r="I482" s="228"/>
      <c r="J482" s="39"/>
      <c r="K482" s="39"/>
      <c r="L482" s="43"/>
      <c r="M482" s="229"/>
      <c r="N482" s="230"/>
      <c r="O482" s="90"/>
      <c r="P482" s="90"/>
      <c r="Q482" s="90"/>
      <c r="R482" s="90"/>
      <c r="S482" s="90"/>
      <c r="T482" s="91"/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T482" s="16" t="s">
        <v>138</v>
      </c>
      <c r="AU482" s="16" t="s">
        <v>85</v>
      </c>
    </row>
    <row r="483" s="13" customFormat="1">
      <c r="A483" s="13"/>
      <c r="B483" s="231"/>
      <c r="C483" s="232"/>
      <c r="D483" s="226" t="s">
        <v>140</v>
      </c>
      <c r="E483" s="233" t="s">
        <v>1</v>
      </c>
      <c r="F483" s="234" t="s">
        <v>677</v>
      </c>
      <c r="G483" s="232"/>
      <c r="H483" s="235">
        <v>4</v>
      </c>
      <c r="I483" s="236"/>
      <c r="J483" s="232"/>
      <c r="K483" s="232"/>
      <c r="L483" s="237"/>
      <c r="M483" s="238"/>
      <c r="N483" s="239"/>
      <c r="O483" s="239"/>
      <c r="P483" s="239"/>
      <c r="Q483" s="239"/>
      <c r="R483" s="239"/>
      <c r="S483" s="239"/>
      <c r="T483" s="240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1" t="s">
        <v>140</v>
      </c>
      <c r="AU483" s="241" t="s">
        <v>85</v>
      </c>
      <c r="AV483" s="13" t="s">
        <v>85</v>
      </c>
      <c r="AW483" s="13" t="s">
        <v>32</v>
      </c>
      <c r="AX483" s="13" t="s">
        <v>83</v>
      </c>
      <c r="AY483" s="241" t="s">
        <v>128</v>
      </c>
    </row>
    <row r="484" s="2" customFormat="1">
      <c r="A484" s="37"/>
      <c r="B484" s="38"/>
      <c r="C484" s="213" t="s">
        <v>686</v>
      </c>
      <c r="D484" s="213" t="s">
        <v>131</v>
      </c>
      <c r="E484" s="214" t="s">
        <v>687</v>
      </c>
      <c r="F484" s="215" t="s">
        <v>688</v>
      </c>
      <c r="G484" s="216" t="s">
        <v>134</v>
      </c>
      <c r="H484" s="217">
        <v>7</v>
      </c>
      <c r="I484" s="218"/>
      <c r="J484" s="219">
        <f>ROUND(I484*H484,2)</f>
        <v>0</v>
      </c>
      <c r="K484" s="215" t="s">
        <v>135</v>
      </c>
      <c r="L484" s="43"/>
      <c r="M484" s="220" t="s">
        <v>1</v>
      </c>
      <c r="N484" s="221" t="s">
        <v>40</v>
      </c>
      <c r="O484" s="90"/>
      <c r="P484" s="222">
        <f>O484*H484</f>
        <v>0</v>
      </c>
      <c r="Q484" s="222">
        <v>0.00027999999999999998</v>
      </c>
      <c r="R484" s="222">
        <f>Q484*H484</f>
        <v>0.0019599999999999999</v>
      </c>
      <c r="S484" s="222">
        <v>0</v>
      </c>
      <c r="T484" s="223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224" t="s">
        <v>224</v>
      </c>
      <c r="AT484" s="224" t="s">
        <v>131</v>
      </c>
      <c r="AU484" s="224" t="s">
        <v>85</v>
      </c>
      <c r="AY484" s="16" t="s">
        <v>128</v>
      </c>
      <c r="BE484" s="225">
        <f>IF(N484="základní",J484,0)</f>
        <v>0</v>
      </c>
      <c r="BF484" s="225">
        <f>IF(N484="snížená",J484,0)</f>
        <v>0</v>
      </c>
      <c r="BG484" s="225">
        <f>IF(N484="zákl. přenesená",J484,0)</f>
        <v>0</v>
      </c>
      <c r="BH484" s="225">
        <f>IF(N484="sníž. přenesená",J484,0)</f>
        <v>0</v>
      </c>
      <c r="BI484" s="225">
        <f>IF(N484="nulová",J484,0)</f>
        <v>0</v>
      </c>
      <c r="BJ484" s="16" t="s">
        <v>83</v>
      </c>
      <c r="BK484" s="225">
        <f>ROUND(I484*H484,2)</f>
        <v>0</v>
      </c>
      <c r="BL484" s="16" t="s">
        <v>224</v>
      </c>
      <c r="BM484" s="224" t="s">
        <v>689</v>
      </c>
    </row>
    <row r="485" s="2" customFormat="1">
      <c r="A485" s="37"/>
      <c r="B485" s="38"/>
      <c r="C485" s="39"/>
      <c r="D485" s="226" t="s">
        <v>138</v>
      </c>
      <c r="E485" s="39"/>
      <c r="F485" s="227" t="s">
        <v>661</v>
      </c>
      <c r="G485" s="39"/>
      <c r="H485" s="39"/>
      <c r="I485" s="228"/>
      <c r="J485" s="39"/>
      <c r="K485" s="39"/>
      <c r="L485" s="43"/>
      <c r="M485" s="229"/>
      <c r="N485" s="230"/>
      <c r="O485" s="90"/>
      <c r="P485" s="90"/>
      <c r="Q485" s="90"/>
      <c r="R485" s="90"/>
      <c r="S485" s="90"/>
      <c r="T485" s="91"/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T485" s="16" t="s">
        <v>138</v>
      </c>
      <c r="AU485" s="16" t="s">
        <v>85</v>
      </c>
    </row>
    <row r="486" s="13" customFormat="1">
      <c r="A486" s="13"/>
      <c r="B486" s="231"/>
      <c r="C486" s="232"/>
      <c r="D486" s="226" t="s">
        <v>140</v>
      </c>
      <c r="E486" s="233" t="s">
        <v>1</v>
      </c>
      <c r="F486" s="234" t="s">
        <v>690</v>
      </c>
      <c r="G486" s="232"/>
      <c r="H486" s="235">
        <v>7</v>
      </c>
      <c r="I486" s="236"/>
      <c r="J486" s="232"/>
      <c r="K486" s="232"/>
      <c r="L486" s="237"/>
      <c r="M486" s="238"/>
      <c r="N486" s="239"/>
      <c r="O486" s="239"/>
      <c r="P486" s="239"/>
      <c r="Q486" s="239"/>
      <c r="R486" s="239"/>
      <c r="S486" s="239"/>
      <c r="T486" s="240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1" t="s">
        <v>140</v>
      </c>
      <c r="AU486" s="241" t="s">
        <v>85</v>
      </c>
      <c r="AV486" s="13" t="s">
        <v>85</v>
      </c>
      <c r="AW486" s="13" t="s">
        <v>32</v>
      </c>
      <c r="AX486" s="13" t="s">
        <v>83</v>
      </c>
      <c r="AY486" s="241" t="s">
        <v>128</v>
      </c>
    </row>
    <row r="487" s="2" customFormat="1">
      <c r="A487" s="37"/>
      <c r="B487" s="38"/>
      <c r="C487" s="213" t="s">
        <v>691</v>
      </c>
      <c r="D487" s="213" t="s">
        <v>131</v>
      </c>
      <c r="E487" s="214" t="s">
        <v>692</v>
      </c>
      <c r="F487" s="215" t="s">
        <v>693</v>
      </c>
      <c r="G487" s="216" t="s">
        <v>134</v>
      </c>
      <c r="H487" s="217">
        <v>24</v>
      </c>
      <c r="I487" s="218"/>
      <c r="J487" s="219">
        <f>ROUND(I487*H487,2)</f>
        <v>0</v>
      </c>
      <c r="K487" s="215" t="s">
        <v>135</v>
      </c>
      <c r="L487" s="43"/>
      <c r="M487" s="220" t="s">
        <v>1</v>
      </c>
      <c r="N487" s="221" t="s">
        <v>40</v>
      </c>
      <c r="O487" s="90"/>
      <c r="P487" s="222">
        <f>O487*H487</f>
        <v>0</v>
      </c>
      <c r="Q487" s="222">
        <v>0.00022000000000000001</v>
      </c>
      <c r="R487" s="222">
        <f>Q487*H487</f>
        <v>0.00528</v>
      </c>
      <c r="S487" s="222">
        <v>0</v>
      </c>
      <c r="T487" s="223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224" t="s">
        <v>224</v>
      </c>
      <c r="AT487" s="224" t="s">
        <v>131</v>
      </c>
      <c r="AU487" s="224" t="s">
        <v>85</v>
      </c>
      <c r="AY487" s="16" t="s">
        <v>128</v>
      </c>
      <c r="BE487" s="225">
        <f>IF(N487="základní",J487,0)</f>
        <v>0</v>
      </c>
      <c r="BF487" s="225">
        <f>IF(N487="snížená",J487,0)</f>
        <v>0</v>
      </c>
      <c r="BG487" s="225">
        <f>IF(N487="zákl. přenesená",J487,0)</f>
        <v>0</v>
      </c>
      <c r="BH487" s="225">
        <f>IF(N487="sníž. přenesená",J487,0)</f>
        <v>0</v>
      </c>
      <c r="BI487" s="225">
        <f>IF(N487="nulová",J487,0)</f>
        <v>0</v>
      </c>
      <c r="BJ487" s="16" t="s">
        <v>83</v>
      </c>
      <c r="BK487" s="225">
        <f>ROUND(I487*H487,2)</f>
        <v>0</v>
      </c>
      <c r="BL487" s="16" t="s">
        <v>224</v>
      </c>
      <c r="BM487" s="224" t="s">
        <v>694</v>
      </c>
    </row>
    <row r="488" s="2" customFormat="1">
      <c r="A488" s="37"/>
      <c r="B488" s="38"/>
      <c r="C488" s="39"/>
      <c r="D488" s="226" t="s">
        <v>138</v>
      </c>
      <c r="E488" s="39"/>
      <c r="F488" s="227" t="s">
        <v>376</v>
      </c>
      <c r="G488" s="39"/>
      <c r="H488" s="39"/>
      <c r="I488" s="228"/>
      <c r="J488" s="39"/>
      <c r="K488" s="39"/>
      <c r="L488" s="43"/>
      <c r="M488" s="229"/>
      <c r="N488" s="230"/>
      <c r="O488" s="90"/>
      <c r="P488" s="90"/>
      <c r="Q488" s="90"/>
      <c r="R488" s="90"/>
      <c r="S488" s="90"/>
      <c r="T488" s="91"/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T488" s="16" t="s">
        <v>138</v>
      </c>
      <c r="AU488" s="16" t="s">
        <v>85</v>
      </c>
    </row>
    <row r="489" s="13" customFormat="1">
      <c r="A489" s="13"/>
      <c r="B489" s="231"/>
      <c r="C489" s="232"/>
      <c r="D489" s="226" t="s">
        <v>140</v>
      </c>
      <c r="E489" s="233" t="s">
        <v>1</v>
      </c>
      <c r="F489" s="234" t="s">
        <v>271</v>
      </c>
      <c r="G489" s="232"/>
      <c r="H489" s="235">
        <v>24</v>
      </c>
      <c r="I489" s="236"/>
      <c r="J489" s="232"/>
      <c r="K489" s="232"/>
      <c r="L489" s="237"/>
      <c r="M489" s="238"/>
      <c r="N489" s="239"/>
      <c r="O489" s="239"/>
      <c r="P489" s="239"/>
      <c r="Q489" s="239"/>
      <c r="R489" s="239"/>
      <c r="S489" s="239"/>
      <c r="T489" s="240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1" t="s">
        <v>140</v>
      </c>
      <c r="AU489" s="241" t="s">
        <v>85</v>
      </c>
      <c r="AV489" s="13" t="s">
        <v>85</v>
      </c>
      <c r="AW489" s="13" t="s">
        <v>32</v>
      </c>
      <c r="AX489" s="13" t="s">
        <v>83</v>
      </c>
      <c r="AY489" s="241" t="s">
        <v>128</v>
      </c>
    </row>
    <row r="490" s="2" customFormat="1">
      <c r="A490" s="37"/>
      <c r="B490" s="38"/>
      <c r="C490" s="213" t="s">
        <v>695</v>
      </c>
      <c r="D490" s="213" t="s">
        <v>131</v>
      </c>
      <c r="E490" s="214" t="s">
        <v>696</v>
      </c>
      <c r="F490" s="215" t="s">
        <v>697</v>
      </c>
      <c r="G490" s="216" t="s">
        <v>134</v>
      </c>
      <c r="H490" s="217">
        <v>54</v>
      </c>
      <c r="I490" s="218"/>
      <c r="J490" s="219">
        <f>ROUND(I490*H490,2)</f>
        <v>0</v>
      </c>
      <c r="K490" s="215" t="s">
        <v>135</v>
      </c>
      <c r="L490" s="43"/>
      <c r="M490" s="220" t="s">
        <v>1</v>
      </c>
      <c r="N490" s="221" t="s">
        <v>40</v>
      </c>
      <c r="O490" s="90"/>
      <c r="P490" s="222">
        <f>O490*H490</f>
        <v>0</v>
      </c>
      <c r="Q490" s="222">
        <v>0</v>
      </c>
      <c r="R490" s="222">
        <f>Q490*H490</f>
        <v>0</v>
      </c>
      <c r="S490" s="222">
        <v>0</v>
      </c>
      <c r="T490" s="223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224" t="s">
        <v>224</v>
      </c>
      <c r="AT490" s="224" t="s">
        <v>131</v>
      </c>
      <c r="AU490" s="224" t="s">
        <v>85</v>
      </c>
      <c r="AY490" s="16" t="s">
        <v>128</v>
      </c>
      <c r="BE490" s="225">
        <f>IF(N490="základní",J490,0)</f>
        <v>0</v>
      </c>
      <c r="BF490" s="225">
        <f>IF(N490="snížená",J490,0)</f>
        <v>0</v>
      </c>
      <c r="BG490" s="225">
        <f>IF(N490="zákl. přenesená",J490,0)</f>
        <v>0</v>
      </c>
      <c r="BH490" s="225">
        <f>IF(N490="sníž. přenesená",J490,0)</f>
        <v>0</v>
      </c>
      <c r="BI490" s="225">
        <f>IF(N490="nulová",J490,0)</f>
        <v>0</v>
      </c>
      <c r="BJ490" s="16" t="s">
        <v>83</v>
      </c>
      <c r="BK490" s="225">
        <f>ROUND(I490*H490,2)</f>
        <v>0</v>
      </c>
      <c r="BL490" s="16" t="s">
        <v>224</v>
      </c>
      <c r="BM490" s="224" t="s">
        <v>698</v>
      </c>
    </row>
    <row r="491" s="2" customFormat="1">
      <c r="A491" s="37"/>
      <c r="B491" s="38"/>
      <c r="C491" s="39"/>
      <c r="D491" s="226" t="s">
        <v>138</v>
      </c>
      <c r="E491" s="39"/>
      <c r="F491" s="227" t="s">
        <v>376</v>
      </c>
      <c r="G491" s="39"/>
      <c r="H491" s="39"/>
      <c r="I491" s="228"/>
      <c r="J491" s="39"/>
      <c r="K491" s="39"/>
      <c r="L491" s="43"/>
      <c r="M491" s="229"/>
      <c r="N491" s="230"/>
      <c r="O491" s="90"/>
      <c r="P491" s="90"/>
      <c r="Q491" s="90"/>
      <c r="R491" s="90"/>
      <c r="S491" s="90"/>
      <c r="T491" s="91"/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T491" s="16" t="s">
        <v>138</v>
      </c>
      <c r="AU491" s="16" t="s">
        <v>85</v>
      </c>
    </row>
    <row r="492" s="13" customFormat="1">
      <c r="A492" s="13"/>
      <c r="B492" s="231"/>
      <c r="C492" s="232"/>
      <c r="D492" s="226" t="s">
        <v>140</v>
      </c>
      <c r="E492" s="233" t="s">
        <v>1</v>
      </c>
      <c r="F492" s="234" t="s">
        <v>699</v>
      </c>
      <c r="G492" s="232"/>
      <c r="H492" s="235">
        <v>54</v>
      </c>
      <c r="I492" s="236"/>
      <c r="J492" s="232"/>
      <c r="K492" s="232"/>
      <c r="L492" s="237"/>
      <c r="M492" s="238"/>
      <c r="N492" s="239"/>
      <c r="O492" s="239"/>
      <c r="P492" s="239"/>
      <c r="Q492" s="239"/>
      <c r="R492" s="239"/>
      <c r="S492" s="239"/>
      <c r="T492" s="240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1" t="s">
        <v>140</v>
      </c>
      <c r="AU492" s="241" t="s">
        <v>85</v>
      </c>
      <c r="AV492" s="13" t="s">
        <v>85</v>
      </c>
      <c r="AW492" s="13" t="s">
        <v>32</v>
      </c>
      <c r="AX492" s="13" t="s">
        <v>83</v>
      </c>
      <c r="AY492" s="241" t="s">
        <v>128</v>
      </c>
    </row>
    <row r="493" s="2" customFormat="1" ht="21.75" customHeight="1">
      <c r="A493" s="37"/>
      <c r="B493" s="38"/>
      <c r="C493" s="213" t="s">
        <v>700</v>
      </c>
      <c r="D493" s="213" t="s">
        <v>131</v>
      </c>
      <c r="E493" s="214" t="s">
        <v>701</v>
      </c>
      <c r="F493" s="215" t="s">
        <v>702</v>
      </c>
      <c r="G493" s="216" t="s">
        <v>134</v>
      </c>
      <c r="H493" s="217">
        <v>14</v>
      </c>
      <c r="I493" s="218"/>
      <c r="J493" s="219">
        <f>ROUND(I493*H493,2)</f>
        <v>0</v>
      </c>
      <c r="K493" s="215" t="s">
        <v>135</v>
      </c>
      <c r="L493" s="43"/>
      <c r="M493" s="220" t="s">
        <v>1</v>
      </c>
      <c r="N493" s="221" t="s">
        <v>40</v>
      </c>
      <c r="O493" s="90"/>
      <c r="P493" s="222">
        <f>O493*H493</f>
        <v>0</v>
      </c>
      <c r="Q493" s="222">
        <v>0.00021000000000000001</v>
      </c>
      <c r="R493" s="222">
        <f>Q493*H493</f>
        <v>0.0029399999999999999</v>
      </c>
      <c r="S493" s="222">
        <v>0</v>
      </c>
      <c r="T493" s="223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224" t="s">
        <v>224</v>
      </c>
      <c r="AT493" s="224" t="s">
        <v>131</v>
      </c>
      <c r="AU493" s="224" t="s">
        <v>85</v>
      </c>
      <c r="AY493" s="16" t="s">
        <v>128</v>
      </c>
      <c r="BE493" s="225">
        <f>IF(N493="základní",J493,0)</f>
        <v>0</v>
      </c>
      <c r="BF493" s="225">
        <f>IF(N493="snížená",J493,0)</f>
        <v>0</v>
      </c>
      <c r="BG493" s="225">
        <f>IF(N493="zákl. přenesená",J493,0)</f>
        <v>0</v>
      </c>
      <c r="BH493" s="225">
        <f>IF(N493="sníž. přenesená",J493,0)</f>
        <v>0</v>
      </c>
      <c r="BI493" s="225">
        <f>IF(N493="nulová",J493,0)</f>
        <v>0</v>
      </c>
      <c r="BJ493" s="16" t="s">
        <v>83</v>
      </c>
      <c r="BK493" s="225">
        <f>ROUND(I493*H493,2)</f>
        <v>0</v>
      </c>
      <c r="BL493" s="16" t="s">
        <v>224</v>
      </c>
      <c r="BM493" s="224" t="s">
        <v>703</v>
      </c>
    </row>
    <row r="494" s="2" customFormat="1">
      <c r="A494" s="37"/>
      <c r="B494" s="38"/>
      <c r="C494" s="39"/>
      <c r="D494" s="226" t="s">
        <v>138</v>
      </c>
      <c r="E494" s="39"/>
      <c r="F494" s="227" t="s">
        <v>704</v>
      </c>
      <c r="G494" s="39"/>
      <c r="H494" s="39"/>
      <c r="I494" s="228"/>
      <c r="J494" s="39"/>
      <c r="K494" s="39"/>
      <c r="L494" s="43"/>
      <c r="M494" s="229"/>
      <c r="N494" s="230"/>
      <c r="O494" s="90"/>
      <c r="P494" s="90"/>
      <c r="Q494" s="90"/>
      <c r="R494" s="90"/>
      <c r="S494" s="90"/>
      <c r="T494" s="91"/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T494" s="16" t="s">
        <v>138</v>
      </c>
      <c r="AU494" s="16" t="s">
        <v>85</v>
      </c>
    </row>
    <row r="495" s="13" customFormat="1">
      <c r="A495" s="13"/>
      <c r="B495" s="231"/>
      <c r="C495" s="232"/>
      <c r="D495" s="226" t="s">
        <v>140</v>
      </c>
      <c r="E495" s="233" t="s">
        <v>1</v>
      </c>
      <c r="F495" s="234" t="s">
        <v>705</v>
      </c>
      <c r="G495" s="232"/>
      <c r="H495" s="235">
        <v>14</v>
      </c>
      <c r="I495" s="236"/>
      <c r="J495" s="232"/>
      <c r="K495" s="232"/>
      <c r="L495" s="237"/>
      <c r="M495" s="238"/>
      <c r="N495" s="239"/>
      <c r="O495" s="239"/>
      <c r="P495" s="239"/>
      <c r="Q495" s="239"/>
      <c r="R495" s="239"/>
      <c r="S495" s="239"/>
      <c r="T495" s="240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1" t="s">
        <v>140</v>
      </c>
      <c r="AU495" s="241" t="s">
        <v>85</v>
      </c>
      <c r="AV495" s="13" t="s">
        <v>85</v>
      </c>
      <c r="AW495" s="13" t="s">
        <v>32</v>
      </c>
      <c r="AX495" s="13" t="s">
        <v>83</v>
      </c>
      <c r="AY495" s="241" t="s">
        <v>128</v>
      </c>
    </row>
    <row r="496" s="2" customFormat="1" ht="21.75" customHeight="1">
      <c r="A496" s="37"/>
      <c r="B496" s="38"/>
      <c r="C496" s="213" t="s">
        <v>706</v>
      </c>
      <c r="D496" s="213" t="s">
        <v>131</v>
      </c>
      <c r="E496" s="214" t="s">
        <v>707</v>
      </c>
      <c r="F496" s="215" t="s">
        <v>708</v>
      </c>
      <c r="G496" s="216" t="s">
        <v>134</v>
      </c>
      <c r="H496" s="217">
        <v>8</v>
      </c>
      <c r="I496" s="218"/>
      <c r="J496" s="219">
        <f>ROUND(I496*H496,2)</f>
        <v>0</v>
      </c>
      <c r="K496" s="215" t="s">
        <v>135</v>
      </c>
      <c r="L496" s="43"/>
      <c r="M496" s="220" t="s">
        <v>1</v>
      </c>
      <c r="N496" s="221" t="s">
        <v>40</v>
      </c>
      <c r="O496" s="90"/>
      <c r="P496" s="222">
        <f>O496*H496</f>
        <v>0</v>
      </c>
      <c r="Q496" s="222">
        <v>0.00050000000000000001</v>
      </c>
      <c r="R496" s="222">
        <f>Q496*H496</f>
        <v>0.0040000000000000001</v>
      </c>
      <c r="S496" s="222">
        <v>0</v>
      </c>
      <c r="T496" s="223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224" t="s">
        <v>224</v>
      </c>
      <c r="AT496" s="224" t="s">
        <v>131</v>
      </c>
      <c r="AU496" s="224" t="s">
        <v>85</v>
      </c>
      <c r="AY496" s="16" t="s">
        <v>128</v>
      </c>
      <c r="BE496" s="225">
        <f>IF(N496="základní",J496,0)</f>
        <v>0</v>
      </c>
      <c r="BF496" s="225">
        <f>IF(N496="snížená",J496,0)</f>
        <v>0</v>
      </c>
      <c r="BG496" s="225">
        <f>IF(N496="zákl. přenesená",J496,0)</f>
        <v>0</v>
      </c>
      <c r="BH496" s="225">
        <f>IF(N496="sníž. přenesená",J496,0)</f>
        <v>0</v>
      </c>
      <c r="BI496" s="225">
        <f>IF(N496="nulová",J496,0)</f>
        <v>0</v>
      </c>
      <c r="BJ496" s="16" t="s">
        <v>83</v>
      </c>
      <c r="BK496" s="225">
        <f>ROUND(I496*H496,2)</f>
        <v>0</v>
      </c>
      <c r="BL496" s="16" t="s">
        <v>224</v>
      </c>
      <c r="BM496" s="224" t="s">
        <v>709</v>
      </c>
    </row>
    <row r="497" s="2" customFormat="1">
      <c r="A497" s="37"/>
      <c r="B497" s="38"/>
      <c r="C497" s="39"/>
      <c r="D497" s="226" t="s">
        <v>138</v>
      </c>
      <c r="E497" s="39"/>
      <c r="F497" s="227" t="s">
        <v>704</v>
      </c>
      <c r="G497" s="39"/>
      <c r="H497" s="39"/>
      <c r="I497" s="228"/>
      <c r="J497" s="39"/>
      <c r="K497" s="39"/>
      <c r="L497" s="43"/>
      <c r="M497" s="229"/>
      <c r="N497" s="230"/>
      <c r="O497" s="90"/>
      <c r="P497" s="90"/>
      <c r="Q497" s="90"/>
      <c r="R497" s="90"/>
      <c r="S497" s="90"/>
      <c r="T497" s="91"/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T497" s="16" t="s">
        <v>138</v>
      </c>
      <c r="AU497" s="16" t="s">
        <v>85</v>
      </c>
    </row>
    <row r="498" s="13" customFormat="1">
      <c r="A498" s="13"/>
      <c r="B498" s="231"/>
      <c r="C498" s="232"/>
      <c r="D498" s="226" t="s">
        <v>140</v>
      </c>
      <c r="E498" s="233" t="s">
        <v>1</v>
      </c>
      <c r="F498" s="234" t="s">
        <v>614</v>
      </c>
      <c r="G498" s="232"/>
      <c r="H498" s="235">
        <v>8</v>
      </c>
      <c r="I498" s="236"/>
      <c r="J498" s="232"/>
      <c r="K498" s="232"/>
      <c r="L498" s="237"/>
      <c r="M498" s="238"/>
      <c r="N498" s="239"/>
      <c r="O498" s="239"/>
      <c r="P498" s="239"/>
      <c r="Q498" s="239"/>
      <c r="R498" s="239"/>
      <c r="S498" s="239"/>
      <c r="T498" s="240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1" t="s">
        <v>140</v>
      </c>
      <c r="AU498" s="241" t="s">
        <v>85</v>
      </c>
      <c r="AV498" s="13" t="s">
        <v>85</v>
      </c>
      <c r="AW498" s="13" t="s">
        <v>32</v>
      </c>
      <c r="AX498" s="13" t="s">
        <v>83</v>
      </c>
      <c r="AY498" s="241" t="s">
        <v>128</v>
      </c>
    </row>
    <row r="499" s="2" customFormat="1" ht="21.75" customHeight="1">
      <c r="A499" s="37"/>
      <c r="B499" s="38"/>
      <c r="C499" s="213" t="s">
        <v>710</v>
      </c>
      <c r="D499" s="213" t="s">
        <v>131</v>
      </c>
      <c r="E499" s="214" t="s">
        <v>711</v>
      </c>
      <c r="F499" s="215" t="s">
        <v>712</v>
      </c>
      <c r="G499" s="216" t="s">
        <v>134</v>
      </c>
      <c r="H499" s="217">
        <v>2</v>
      </c>
      <c r="I499" s="218"/>
      <c r="J499" s="219">
        <f>ROUND(I499*H499,2)</f>
        <v>0</v>
      </c>
      <c r="K499" s="215" t="s">
        <v>135</v>
      </c>
      <c r="L499" s="43"/>
      <c r="M499" s="220" t="s">
        <v>1</v>
      </c>
      <c r="N499" s="221" t="s">
        <v>40</v>
      </c>
      <c r="O499" s="90"/>
      <c r="P499" s="222">
        <f>O499*H499</f>
        <v>0</v>
      </c>
      <c r="Q499" s="222">
        <v>0.0016800000000000001</v>
      </c>
      <c r="R499" s="222">
        <f>Q499*H499</f>
        <v>0.0033600000000000001</v>
      </c>
      <c r="S499" s="222">
        <v>0</v>
      </c>
      <c r="T499" s="223">
        <f>S499*H499</f>
        <v>0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224" t="s">
        <v>224</v>
      </c>
      <c r="AT499" s="224" t="s">
        <v>131</v>
      </c>
      <c r="AU499" s="224" t="s">
        <v>85</v>
      </c>
      <c r="AY499" s="16" t="s">
        <v>128</v>
      </c>
      <c r="BE499" s="225">
        <f>IF(N499="základní",J499,0)</f>
        <v>0</v>
      </c>
      <c r="BF499" s="225">
        <f>IF(N499="snížená",J499,0)</f>
        <v>0</v>
      </c>
      <c r="BG499" s="225">
        <f>IF(N499="zákl. přenesená",J499,0)</f>
        <v>0</v>
      </c>
      <c r="BH499" s="225">
        <f>IF(N499="sníž. přenesená",J499,0)</f>
        <v>0</v>
      </c>
      <c r="BI499" s="225">
        <f>IF(N499="nulová",J499,0)</f>
        <v>0</v>
      </c>
      <c r="BJ499" s="16" t="s">
        <v>83</v>
      </c>
      <c r="BK499" s="225">
        <f>ROUND(I499*H499,2)</f>
        <v>0</v>
      </c>
      <c r="BL499" s="16" t="s">
        <v>224</v>
      </c>
      <c r="BM499" s="224" t="s">
        <v>713</v>
      </c>
    </row>
    <row r="500" s="2" customFormat="1">
      <c r="A500" s="37"/>
      <c r="B500" s="38"/>
      <c r="C500" s="39"/>
      <c r="D500" s="226" t="s">
        <v>138</v>
      </c>
      <c r="E500" s="39"/>
      <c r="F500" s="227" t="s">
        <v>531</v>
      </c>
      <c r="G500" s="39"/>
      <c r="H500" s="39"/>
      <c r="I500" s="228"/>
      <c r="J500" s="39"/>
      <c r="K500" s="39"/>
      <c r="L500" s="43"/>
      <c r="M500" s="229"/>
      <c r="N500" s="230"/>
      <c r="O500" s="90"/>
      <c r="P500" s="90"/>
      <c r="Q500" s="90"/>
      <c r="R500" s="90"/>
      <c r="S500" s="90"/>
      <c r="T500" s="91"/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T500" s="16" t="s">
        <v>138</v>
      </c>
      <c r="AU500" s="16" t="s">
        <v>85</v>
      </c>
    </row>
    <row r="501" s="13" customFormat="1">
      <c r="A501" s="13"/>
      <c r="B501" s="231"/>
      <c r="C501" s="232"/>
      <c r="D501" s="226" t="s">
        <v>140</v>
      </c>
      <c r="E501" s="233" t="s">
        <v>1</v>
      </c>
      <c r="F501" s="234" t="s">
        <v>208</v>
      </c>
      <c r="G501" s="232"/>
      <c r="H501" s="235">
        <v>2</v>
      </c>
      <c r="I501" s="236"/>
      <c r="J501" s="232"/>
      <c r="K501" s="232"/>
      <c r="L501" s="237"/>
      <c r="M501" s="238"/>
      <c r="N501" s="239"/>
      <c r="O501" s="239"/>
      <c r="P501" s="239"/>
      <c r="Q501" s="239"/>
      <c r="R501" s="239"/>
      <c r="S501" s="239"/>
      <c r="T501" s="24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1" t="s">
        <v>140</v>
      </c>
      <c r="AU501" s="241" t="s">
        <v>85</v>
      </c>
      <c r="AV501" s="13" t="s">
        <v>85</v>
      </c>
      <c r="AW501" s="13" t="s">
        <v>32</v>
      </c>
      <c r="AX501" s="13" t="s">
        <v>83</v>
      </c>
      <c r="AY501" s="241" t="s">
        <v>128</v>
      </c>
    </row>
    <row r="502" s="2" customFormat="1">
      <c r="A502" s="37"/>
      <c r="B502" s="38"/>
      <c r="C502" s="252" t="s">
        <v>714</v>
      </c>
      <c r="D502" s="252" t="s">
        <v>265</v>
      </c>
      <c r="E502" s="253" t="s">
        <v>715</v>
      </c>
      <c r="F502" s="254" t="s">
        <v>716</v>
      </c>
      <c r="G502" s="255" t="s">
        <v>717</v>
      </c>
      <c r="H502" s="256">
        <v>108</v>
      </c>
      <c r="I502" s="257"/>
      <c r="J502" s="258">
        <f>ROUND(I502*H502,2)</f>
        <v>0</v>
      </c>
      <c r="K502" s="254" t="s">
        <v>1</v>
      </c>
      <c r="L502" s="259"/>
      <c r="M502" s="260" t="s">
        <v>1</v>
      </c>
      <c r="N502" s="261" t="s">
        <v>40</v>
      </c>
      <c r="O502" s="90"/>
      <c r="P502" s="222">
        <f>O502*H502</f>
        <v>0</v>
      </c>
      <c r="Q502" s="222">
        <v>0</v>
      </c>
      <c r="R502" s="222">
        <f>Q502*H502</f>
        <v>0</v>
      </c>
      <c r="S502" s="222">
        <v>0</v>
      </c>
      <c r="T502" s="223">
        <f>S502*H502</f>
        <v>0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224" t="s">
        <v>268</v>
      </c>
      <c r="AT502" s="224" t="s">
        <v>265</v>
      </c>
      <c r="AU502" s="224" t="s">
        <v>85</v>
      </c>
      <c r="AY502" s="16" t="s">
        <v>128</v>
      </c>
      <c r="BE502" s="225">
        <f>IF(N502="základní",J502,0)</f>
        <v>0</v>
      </c>
      <c r="BF502" s="225">
        <f>IF(N502="snížená",J502,0)</f>
        <v>0</v>
      </c>
      <c r="BG502" s="225">
        <f>IF(N502="zákl. přenesená",J502,0)</f>
        <v>0</v>
      </c>
      <c r="BH502" s="225">
        <f>IF(N502="sníž. přenesená",J502,0)</f>
        <v>0</v>
      </c>
      <c r="BI502" s="225">
        <f>IF(N502="nulová",J502,0)</f>
        <v>0</v>
      </c>
      <c r="BJ502" s="16" t="s">
        <v>83</v>
      </c>
      <c r="BK502" s="225">
        <f>ROUND(I502*H502,2)</f>
        <v>0</v>
      </c>
      <c r="BL502" s="16" t="s">
        <v>224</v>
      </c>
      <c r="BM502" s="224" t="s">
        <v>718</v>
      </c>
    </row>
    <row r="503" s="2" customFormat="1">
      <c r="A503" s="37"/>
      <c r="B503" s="38"/>
      <c r="C503" s="39"/>
      <c r="D503" s="226" t="s">
        <v>138</v>
      </c>
      <c r="E503" s="39"/>
      <c r="F503" s="227" t="s">
        <v>376</v>
      </c>
      <c r="G503" s="39"/>
      <c r="H503" s="39"/>
      <c r="I503" s="228"/>
      <c r="J503" s="39"/>
      <c r="K503" s="39"/>
      <c r="L503" s="43"/>
      <c r="M503" s="229"/>
      <c r="N503" s="230"/>
      <c r="O503" s="90"/>
      <c r="P503" s="90"/>
      <c r="Q503" s="90"/>
      <c r="R503" s="90"/>
      <c r="S503" s="90"/>
      <c r="T503" s="91"/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T503" s="16" t="s">
        <v>138</v>
      </c>
      <c r="AU503" s="16" t="s">
        <v>85</v>
      </c>
    </row>
    <row r="504" s="13" customFormat="1">
      <c r="A504" s="13"/>
      <c r="B504" s="231"/>
      <c r="C504" s="232"/>
      <c r="D504" s="226" t="s">
        <v>140</v>
      </c>
      <c r="E504" s="233" t="s">
        <v>1</v>
      </c>
      <c r="F504" s="234" t="s">
        <v>521</v>
      </c>
      <c r="G504" s="232"/>
      <c r="H504" s="235">
        <v>108</v>
      </c>
      <c r="I504" s="236"/>
      <c r="J504" s="232"/>
      <c r="K504" s="232"/>
      <c r="L504" s="237"/>
      <c r="M504" s="238"/>
      <c r="N504" s="239"/>
      <c r="O504" s="239"/>
      <c r="P504" s="239"/>
      <c r="Q504" s="239"/>
      <c r="R504" s="239"/>
      <c r="S504" s="239"/>
      <c r="T504" s="240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1" t="s">
        <v>140</v>
      </c>
      <c r="AU504" s="241" t="s">
        <v>85</v>
      </c>
      <c r="AV504" s="13" t="s">
        <v>85</v>
      </c>
      <c r="AW504" s="13" t="s">
        <v>32</v>
      </c>
      <c r="AX504" s="13" t="s">
        <v>83</v>
      </c>
      <c r="AY504" s="241" t="s">
        <v>128</v>
      </c>
    </row>
    <row r="505" s="2" customFormat="1">
      <c r="A505" s="37"/>
      <c r="B505" s="38"/>
      <c r="C505" s="213" t="s">
        <v>719</v>
      </c>
      <c r="D505" s="213" t="s">
        <v>131</v>
      </c>
      <c r="E505" s="214" t="s">
        <v>720</v>
      </c>
      <c r="F505" s="215" t="s">
        <v>721</v>
      </c>
      <c r="G505" s="216" t="s">
        <v>221</v>
      </c>
      <c r="H505" s="217">
        <v>6.2320000000000002</v>
      </c>
      <c r="I505" s="218"/>
      <c r="J505" s="219">
        <f>ROUND(I505*H505,2)</f>
        <v>0</v>
      </c>
      <c r="K505" s="215" t="s">
        <v>135</v>
      </c>
      <c r="L505" s="43"/>
      <c r="M505" s="220" t="s">
        <v>1</v>
      </c>
      <c r="N505" s="221" t="s">
        <v>40</v>
      </c>
      <c r="O505" s="90"/>
      <c r="P505" s="222">
        <f>O505*H505</f>
        <v>0</v>
      </c>
      <c r="Q505" s="222">
        <v>0</v>
      </c>
      <c r="R505" s="222">
        <f>Q505*H505</f>
        <v>0</v>
      </c>
      <c r="S505" s="222">
        <v>0</v>
      </c>
      <c r="T505" s="223">
        <f>S505*H505</f>
        <v>0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224" t="s">
        <v>224</v>
      </c>
      <c r="AT505" s="224" t="s">
        <v>131</v>
      </c>
      <c r="AU505" s="224" t="s">
        <v>85</v>
      </c>
      <c r="AY505" s="16" t="s">
        <v>128</v>
      </c>
      <c r="BE505" s="225">
        <f>IF(N505="základní",J505,0)</f>
        <v>0</v>
      </c>
      <c r="BF505" s="225">
        <f>IF(N505="snížená",J505,0)</f>
        <v>0</v>
      </c>
      <c r="BG505" s="225">
        <f>IF(N505="zákl. přenesená",J505,0)</f>
        <v>0</v>
      </c>
      <c r="BH505" s="225">
        <f>IF(N505="sníž. přenesená",J505,0)</f>
        <v>0</v>
      </c>
      <c r="BI505" s="225">
        <f>IF(N505="nulová",J505,0)</f>
        <v>0</v>
      </c>
      <c r="BJ505" s="16" t="s">
        <v>83</v>
      </c>
      <c r="BK505" s="225">
        <f>ROUND(I505*H505,2)</f>
        <v>0</v>
      </c>
      <c r="BL505" s="16" t="s">
        <v>224</v>
      </c>
      <c r="BM505" s="224" t="s">
        <v>722</v>
      </c>
    </row>
    <row r="506" s="2" customFormat="1">
      <c r="A506" s="37"/>
      <c r="B506" s="38"/>
      <c r="C506" s="39"/>
      <c r="D506" s="226" t="s">
        <v>138</v>
      </c>
      <c r="E506" s="39"/>
      <c r="F506" s="227" t="s">
        <v>223</v>
      </c>
      <c r="G506" s="39"/>
      <c r="H506" s="39"/>
      <c r="I506" s="228"/>
      <c r="J506" s="39"/>
      <c r="K506" s="39"/>
      <c r="L506" s="43"/>
      <c r="M506" s="229"/>
      <c r="N506" s="230"/>
      <c r="O506" s="90"/>
      <c r="P506" s="90"/>
      <c r="Q506" s="90"/>
      <c r="R506" s="90"/>
      <c r="S506" s="90"/>
      <c r="T506" s="91"/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T506" s="16" t="s">
        <v>138</v>
      </c>
      <c r="AU506" s="16" t="s">
        <v>85</v>
      </c>
    </row>
    <row r="507" s="2" customFormat="1">
      <c r="A507" s="37"/>
      <c r="B507" s="38"/>
      <c r="C507" s="213" t="s">
        <v>723</v>
      </c>
      <c r="D507" s="213" t="s">
        <v>131</v>
      </c>
      <c r="E507" s="214" t="s">
        <v>724</v>
      </c>
      <c r="F507" s="215" t="s">
        <v>725</v>
      </c>
      <c r="G507" s="216" t="s">
        <v>554</v>
      </c>
      <c r="H507" s="262"/>
      <c r="I507" s="218"/>
      <c r="J507" s="219">
        <f>ROUND(I507*H507,2)</f>
        <v>0</v>
      </c>
      <c r="K507" s="215" t="s">
        <v>135</v>
      </c>
      <c r="L507" s="43"/>
      <c r="M507" s="220" t="s">
        <v>1</v>
      </c>
      <c r="N507" s="221" t="s">
        <v>40</v>
      </c>
      <c r="O507" s="90"/>
      <c r="P507" s="222">
        <f>O507*H507</f>
        <v>0</v>
      </c>
      <c r="Q507" s="222">
        <v>0</v>
      </c>
      <c r="R507" s="222">
        <f>Q507*H507</f>
        <v>0</v>
      </c>
      <c r="S507" s="222">
        <v>0</v>
      </c>
      <c r="T507" s="223">
        <f>S507*H507</f>
        <v>0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224" t="s">
        <v>224</v>
      </c>
      <c r="AT507" s="224" t="s">
        <v>131</v>
      </c>
      <c r="AU507" s="224" t="s">
        <v>85</v>
      </c>
      <c r="AY507" s="16" t="s">
        <v>128</v>
      </c>
      <c r="BE507" s="225">
        <f>IF(N507="základní",J507,0)</f>
        <v>0</v>
      </c>
      <c r="BF507" s="225">
        <f>IF(N507="snížená",J507,0)</f>
        <v>0</v>
      </c>
      <c r="BG507" s="225">
        <f>IF(N507="zákl. přenesená",J507,0)</f>
        <v>0</v>
      </c>
      <c r="BH507" s="225">
        <f>IF(N507="sníž. přenesená",J507,0)</f>
        <v>0</v>
      </c>
      <c r="BI507" s="225">
        <f>IF(N507="nulová",J507,0)</f>
        <v>0</v>
      </c>
      <c r="BJ507" s="16" t="s">
        <v>83</v>
      </c>
      <c r="BK507" s="225">
        <f>ROUND(I507*H507,2)</f>
        <v>0</v>
      </c>
      <c r="BL507" s="16" t="s">
        <v>224</v>
      </c>
      <c r="BM507" s="224" t="s">
        <v>726</v>
      </c>
    </row>
    <row r="508" s="2" customFormat="1">
      <c r="A508" s="37"/>
      <c r="B508" s="38"/>
      <c r="C508" s="39"/>
      <c r="D508" s="226" t="s">
        <v>138</v>
      </c>
      <c r="E508" s="39"/>
      <c r="F508" s="227" t="s">
        <v>139</v>
      </c>
      <c r="G508" s="39"/>
      <c r="H508" s="39"/>
      <c r="I508" s="228"/>
      <c r="J508" s="39"/>
      <c r="K508" s="39"/>
      <c r="L508" s="43"/>
      <c r="M508" s="229"/>
      <c r="N508" s="230"/>
      <c r="O508" s="90"/>
      <c r="P508" s="90"/>
      <c r="Q508" s="90"/>
      <c r="R508" s="90"/>
      <c r="S508" s="90"/>
      <c r="T508" s="91"/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T508" s="16" t="s">
        <v>138</v>
      </c>
      <c r="AU508" s="16" t="s">
        <v>85</v>
      </c>
    </row>
    <row r="509" s="12" customFormat="1" ht="22.8" customHeight="1">
      <c r="A509" s="12"/>
      <c r="B509" s="197"/>
      <c r="C509" s="198"/>
      <c r="D509" s="199" t="s">
        <v>74</v>
      </c>
      <c r="E509" s="211" t="s">
        <v>727</v>
      </c>
      <c r="F509" s="211" t="s">
        <v>728</v>
      </c>
      <c r="G509" s="198"/>
      <c r="H509" s="198"/>
      <c r="I509" s="201"/>
      <c r="J509" s="212">
        <f>BK509</f>
        <v>0</v>
      </c>
      <c r="K509" s="198"/>
      <c r="L509" s="203"/>
      <c r="M509" s="204"/>
      <c r="N509" s="205"/>
      <c r="O509" s="205"/>
      <c r="P509" s="206">
        <f>SUM(P510:P651)</f>
        <v>0</v>
      </c>
      <c r="Q509" s="205"/>
      <c r="R509" s="206">
        <f>SUM(R510:R651)</f>
        <v>0.089749999999999983</v>
      </c>
      <c r="S509" s="205"/>
      <c r="T509" s="207">
        <f>SUM(T510:T651)</f>
        <v>1.5057300000000002</v>
      </c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R509" s="208" t="s">
        <v>85</v>
      </c>
      <c r="AT509" s="209" t="s">
        <v>74</v>
      </c>
      <c r="AU509" s="209" t="s">
        <v>83</v>
      </c>
      <c r="AY509" s="208" t="s">
        <v>128</v>
      </c>
      <c r="BK509" s="210">
        <f>SUM(BK510:BK651)</f>
        <v>0</v>
      </c>
    </row>
    <row r="510" s="2" customFormat="1">
      <c r="A510" s="37"/>
      <c r="B510" s="38"/>
      <c r="C510" s="213" t="s">
        <v>729</v>
      </c>
      <c r="D510" s="213" t="s">
        <v>131</v>
      </c>
      <c r="E510" s="214" t="s">
        <v>730</v>
      </c>
      <c r="F510" s="215" t="s">
        <v>731</v>
      </c>
      <c r="G510" s="216" t="s">
        <v>134</v>
      </c>
      <c r="H510" s="217">
        <v>54</v>
      </c>
      <c r="I510" s="218"/>
      <c r="J510" s="219">
        <f>ROUND(I510*H510,2)</f>
        <v>0</v>
      </c>
      <c r="K510" s="215" t="s">
        <v>135</v>
      </c>
      <c r="L510" s="43"/>
      <c r="M510" s="220" t="s">
        <v>1</v>
      </c>
      <c r="N510" s="221" t="s">
        <v>40</v>
      </c>
      <c r="O510" s="90"/>
      <c r="P510" s="222">
        <f>O510*H510</f>
        <v>0</v>
      </c>
      <c r="Q510" s="222">
        <v>0</v>
      </c>
      <c r="R510" s="222">
        <f>Q510*H510</f>
        <v>0</v>
      </c>
      <c r="S510" s="222">
        <v>0</v>
      </c>
      <c r="T510" s="223">
        <f>S510*H510</f>
        <v>0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224" t="s">
        <v>224</v>
      </c>
      <c r="AT510" s="224" t="s">
        <v>131</v>
      </c>
      <c r="AU510" s="224" t="s">
        <v>85</v>
      </c>
      <c r="AY510" s="16" t="s">
        <v>128</v>
      </c>
      <c r="BE510" s="225">
        <f>IF(N510="základní",J510,0)</f>
        <v>0</v>
      </c>
      <c r="BF510" s="225">
        <f>IF(N510="snížená",J510,0)</f>
        <v>0</v>
      </c>
      <c r="BG510" s="225">
        <f>IF(N510="zákl. přenesená",J510,0)</f>
        <v>0</v>
      </c>
      <c r="BH510" s="225">
        <f>IF(N510="sníž. přenesená",J510,0)</f>
        <v>0</v>
      </c>
      <c r="BI510" s="225">
        <f>IF(N510="nulová",J510,0)</f>
        <v>0</v>
      </c>
      <c r="BJ510" s="16" t="s">
        <v>83</v>
      </c>
      <c r="BK510" s="225">
        <f>ROUND(I510*H510,2)</f>
        <v>0</v>
      </c>
      <c r="BL510" s="16" t="s">
        <v>224</v>
      </c>
      <c r="BM510" s="224" t="s">
        <v>732</v>
      </c>
    </row>
    <row r="511" s="2" customFormat="1">
      <c r="A511" s="37"/>
      <c r="B511" s="38"/>
      <c r="C511" s="39"/>
      <c r="D511" s="226" t="s">
        <v>138</v>
      </c>
      <c r="E511" s="39"/>
      <c r="F511" s="227" t="s">
        <v>376</v>
      </c>
      <c r="G511" s="39"/>
      <c r="H511" s="39"/>
      <c r="I511" s="228"/>
      <c r="J511" s="39"/>
      <c r="K511" s="39"/>
      <c r="L511" s="43"/>
      <c r="M511" s="229"/>
      <c r="N511" s="230"/>
      <c r="O511" s="90"/>
      <c r="P511" s="90"/>
      <c r="Q511" s="90"/>
      <c r="R511" s="90"/>
      <c r="S511" s="90"/>
      <c r="T511" s="91"/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T511" s="16" t="s">
        <v>138</v>
      </c>
      <c r="AU511" s="16" t="s">
        <v>85</v>
      </c>
    </row>
    <row r="512" s="13" customFormat="1">
      <c r="A512" s="13"/>
      <c r="B512" s="231"/>
      <c r="C512" s="232"/>
      <c r="D512" s="226" t="s">
        <v>140</v>
      </c>
      <c r="E512" s="233" t="s">
        <v>1</v>
      </c>
      <c r="F512" s="234" t="s">
        <v>733</v>
      </c>
      <c r="G512" s="232"/>
      <c r="H512" s="235">
        <v>54</v>
      </c>
      <c r="I512" s="236"/>
      <c r="J512" s="232"/>
      <c r="K512" s="232"/>
      <c r="L512" s="237"/>
      <c r="M512" s="238"/>
      <c r="N512" s="239"/>
      <c r="O512" s="239"/>
      <c r="P512" s="239"/>
      <c r="Q512" s="239"/>
      <c r="R512" s="239"/>
      <c r="S512" s="239"/>
      <c r="T512" s="240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1" t="s">
        <v>140</v>
      </c>
      <c r="AU512" s="241" t="s">
        <v>85</v>
      </c>
      <c r="AV512" s="13" t="s">
        <v>85</v>
      </c>
      <c r="AW512" s="13" t="s">
        <v>32</v>
      </c>
      <c r="AX512" s="13" t="s">
        <v>83</v>
      </c>
      <c r="AY512" s="241" t="s">
        <v>128</v>
      </c>
    </row>
    <row r="513" s="2" customFormat="1" ht="16.5" customHeight="1">
      <c r="A513" s="37"/>
      <c r="B513" s="38"/>
      <c r="C513" s="213" t="s">
        <v>734</v>
      </c>
      <c r="D513" s="213" t="s">
        <v>131</v>
      </c>
      <c r="E513" s="214" t="s">
        <v>735</v>
      </c>
      <c r="F513" s="215" t="s">
        <v>736</v>
      </c>
      <c r="G513" s="216" t="s">
        <v>134</v>
      </c>
      <c r="H513" s="217">
        <v>12</v>
      </c>
      <c r="I513" s="218"/>
      <c r="J513" s="219">
        <f>ROUND(I513*H513,2)</f>
        <v>0</v>
      </c>
      <c r="K513" s="215" t="s">
        <v>135</v>
      </c>
      <c r="L513" s="43"/>
      <c r="M513" s="220" t="s">
        <v>1</v>
      </c>
      <c r="N513" s="221" t="s">
        <v>40</v>
      </c>
      <c r="O513" s="90"/>
      <c r="P513" s="222">
        <f>O513*H513</f>
        <v>0</v>
      </c>
      <c r="Q513" s="222">
        <v>6.0000000000000002E-05</v>
      </c>
      <c r="R513" s="222">
        <f>Q513*H513</f>
        <v>0.00072000000000000005</v>
      </c>
      <c r="S513" s="222">
        <v>0</v>
      </c>
      <c r="T513" s="223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224" t="s">
        <v>224</v>
      </c>
      <c r="AT513" s="224" t="s">
        <v>131</v>
      </c>
      <c r="AU513" s="224" t="s">
        <v>85</v>
      </c>
      <c r="AY513" s="16" t="s">
        <v>128</v>
      </c>
      <c r="BE513" s="225">
        <f>IF(N513="základní",J513,0)</f>
        <v>0</v>
      </c>
      <c r="BF513" s="225">
        <f>IF(N513="snížená",J513,0)</f>
        <v>0</v>
      </c>
      <c r="BG513" s="225">
        <f>IF(N513="zákl. přenesená",J513,0)</f>
        <v>0</v>
      </c>
      <c r="BH513" s="225">
        <f>IF(N513="sníž. přenesená",J513,0)</f>
        <v>0</v>
      </c>
      <c r="BI513" s="225">
        <f>IF(N513="nulová",J513,0)</f>
        <v>0</v>
      </c>
      <c r="BJ513" s="16" t="s">
        <v>83</v>
      </c>
      <c r="BK513" s="225">
        <f>ROUND(I513*H513,2)</f>
        <v>0</v>
      </c>
      <c r="BL513" s="16" t="s">
        <v>224</v>
      </c>
      <c r="BM513" s="224" t="s">
        <v>737</v>
      </c>
    </row>
    <row r="514" s="2" customFormat="1">
      <c r="A514" s="37"/>
      <c r="B514" s="38"/>
      <c r="C514" s="39"/>
      <c r="D514" s="226" t="s">
        <v>138</v>
      </c>
      <c r="E514" s="39"/>
      <c r="F514" s="227" t="s">
        <v>738</v>
      </c>
      <c r="G514" s="39"/>
      <c r="H514" s="39"/>
      <c r="I514" s="228"/>
      <c r="J514" s="39"/>
      <c r="K514" s="39"/>
      <c r="L514" s="43"/>
      <c r="M514" s="229"/>
      <c r="N514" s="230"/>
      <c r="O514" s="90"/>
      <c r="P514" s="90"/>
      <c r="Q514" s="90"/>
      <c r="R514" s="90"/>
      <c r="S514" s="90"/>
      <c r="T514" s="91"/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T514" s="16" t="s">
        <v>138</v>
      </c>
      <c r="AU514" s="16" t="s">
        <v>85</v>
      </c>
    </row>
    <row r="515" s="13" customFormat="1">
      <c r="A515" s="13"/>
      <c r="B515" s="231"/>
      <c r="C515" s="232"/>
      <c r="D515" s="226" t="s">
        <v>140</v>
      </c>
      <c r="E515" s="233" t="s">
        <v>1</v>
      </c>
      <c r="F515" s="234" t="s">
        <v>196</v>
      </c>
      <c r="G515" s="232"/>
      <c r="H515" s="235">
        <v>12</v>
      </c>
      <c r="I515" s="236"/>
      <c r="J515" s="232"/>
      <c r="K515" s="232"/>
      <c r="L515" s="237"/>
      <c r="M515" s="238"/>
      <c r="N515" s="239"/>
      <c r="O515" s="239"/>
      <c r="P515" s="239"/>
      <c r="Q515" s="239"/>
      <c r="R515" s="239"/>
      <c r="S515" s="239"/>
      <c r="T515" s="240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1" t="s">
        <v>140</v>
      </c>
      <c r="AU515" s="241" t="s">
        <v>85</v>
      </c>
      <c r="AV515" s="13" t="s">
        <v>85</v>
      </c>
      <c r="AW515" s="13" t="s">
        <v>32</v>
      </c>
      <c r="AX515" s="13" t="s">
        <v>83</v>
      </c>
      <c r="AY515" s="241" t="s">
        <v>128</v>
      </c>
    </row>
    <row r="516" s="2" customFormat="1" ht="16.5" customHeight="1">
      <c r="A516" s="37"/>
      <c r="B516" s="38"/>
      <c r="C516" s="213" t="s">
        <v>739</v>
      </c>
      <c r="D516" s="213" t="s">
        <v>131</v>
      </c>
      <c r="E516" s="214" t="s">
        <v>740</v>
      </c>
      <c r="F516" s="215" t="s">
        <v>741</v>
      </c>
      <c r="G516" s="216" t="s">
        <v>153</v>
      </c>
      <c r="H516" s="217">
        <v>35</v>
      </c>
      <c r="I516" s="218"/>
      <c r="J516" s="219">
        <f>ROUND(I516*H516,2)</f>
        <v>0</v>
      </c>
      <c r="K516" s="215" t="s">
        <v>135</v>
      </c>
      <c r="L516" s="43"/>
      <c r="M516" s="220" t="s">
        <v>1</v>
      </c>
      <c r="N516" s="221" t="s">
        <v>40</v>
      </c>
      <c r="O516" s="90"/>
      <c r="P516" s="222">
        <f>O516*H516</f>
        <v>0</v>
      </c>
      <c r="Q516" s="222">
        <v>0</v>
      </c>
      <c r="R516" s="222">
        <f>Q516*H516</f>
        <v>0</v>
      </c>
      <c r="S516" s="222">
        <v>0.023800000000000002</v>
      </c>
      <c r="T516" s="223">
        <f>S516*H516</f>
        <v>0.83300000000000007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224" t="s">
        <v>224</v>
      </c>
      <c r="AT516" s="224" t="s">
        <v>131</v>
      </c>
      <c r="AU516" s="224" t="s">
        <v>85</v>
      </c>
      <c r="AY516" s="16" t="s">
        <v>128</v>
      </c>
      <c r="BE516" s="225">
        <f>IF(N516="základní",J516,0)</f>
        <v>0</v>
      </c>
      <c r="BF516" s="225">
        <f>IF(N516="snížená",J516,0)</f>
        <v>0</v>
      </c>
      <c r="BG516" s="225">
        <f>IF(N516="zákl. přenesená",J516,0)</f>
        <v>0</v>
      </c>
      <c r="BH516" s="225">
        <f>IF(N516="sníž. přenesená",J516,0)</f>
        <v>0</v>
      </c>
      <c r="BI516" s="225">
        <f>IF(N516="nulová",J516,0)</f>
        <v>0</v>
      </c>
      <c r="BJ516" s="16" t="s">
        <v>83</v>
      </c>
      <c r="BK516" s="225">
        <f>ROUND(I516*H516,2)</f>
        <v>0</v>
      </c>
      <c r="BL516" s="16" t="s">
        <v>224</v>
      </c>
      <c r="BM516" s="224" t="s">
        <v>742</v>
      </c>
    </row>
    <row r="517" s="2" customFormat="1">
      <c r="A517" s="37"/>
      <c r="B517" s="38"/>
      <c r="C517" s="39"/>
      <c r="D517" s="226" t="s">
        <v>138</v>
      </c>
      <c r="E517" s="39"/>
      <c r="F517" s="227" t="s">
        <v>738</v>
      </c>
      <c r="G517" s="39"/>
      <c r="H517" s="39"/>
      <c r="I517" s="228"/>
      <c r="J517" s="39"/>
      <c r="K517" s="39"/>
      <c r="L517" s="43"/>
      <c r="M517" s="229"/>
      <c r="N517" s="230"/>
      <c r="O517" s="90"/>
      <c r="P517" s="90"/>
      <c r="Q517" s="90"/>
      <c r="R517" s="90"/>
      <c r="S517" s="90"/>
      <c r="T517" s="91"/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T517" s="16" t="s">
        <v>138</v>
      </c>
      <c r="AU517" s="16" t="s">
        <v>85</v>
      </c>
    </row>
    <row r="518" s="13" customFormat="1">
      <c r="A518" s="13"/>
      <c r="B518" s="231"/>
      <c r="C518" s="232"/>
      <c r="D518" s="226" t="s">
        <v>140</v>
      </c>
      <c r="E518" s="233" t="s">
        <v>1</v>
      </c>
      <c r="F518" s="234" t="s">
        <v>322</v>
      </c>
      <c r="G518" s="232"/>
      <c r="H518" s="235">
        <v>35</v>
      </c>
      <c r="I518" s="236"/>
      <c r="J518" s="232"/>
      <c r="K518" s="232"/>
      <c r="L518" s="237"/>
      <c r="M518" s="238"/>
      <c r="N518" s="239"/>
      <c r="O518" s="239"/>
      <c r="P518" s="239"/>
      <c r="Q518" s="239"/>
      <c r="R518" s="239"/>
      <c r="S518" s="239"/>
      <c r="T518" s="240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1" t="s">
        <v>140</v>
      </c>
      <c r="AU518" s="241" t="s">
        <v>85</v>
      </c>
      <c r="AV518" s="13" t="s">
        <v>85</v>
      </c>
      <c r="AW518" s="13" t="s">
        <v>32</v>
      </c>
      <c r="AX518" s="13" t="s">
        <v>83</v>
      </c>
      <c r="AY518" s="241" t="s">
        <v>128</v>
      </c>
    </row>
    <row r="519" s="2" customFormat="1">
      <c r="A519" s="37"/>
      <c r="B519" s="38"/>
      <c r="C519" s="213" t="s">
        <v>743</v>
      </c>
      <c r="D519" s="213" t="s">
        <v>131</v>
      </c>
      <c r="E519" s="214" t="s">
        <v>744</v>
      </c>
      <c r="F519" s="215" t="s">
        <v>745</v>
      </c>
      <c r="G519" s="216" t="s">
        <v>134</v>
      </c>
      <c r="H519" s="217">
        <v>7</v>
      </c>
      <c r="I519" s="218"/>
      <c r="J519" s="219">
        <f>ROUND(I519*H519,2)</f>
        <v>0</v>
      </c>
      <c r="K519" s="215" t="s">
        <v>1</v>
      </c>
      <c r="L519" s="43"/>
      <c r="M519" s="220" t="s">
        <v>1</v>
      </c>
      <c r="N519" s="221" t="s">
        <v>40</v>
      </c>
      <c r="O519" s="90"/>
      <c r="P519" s="222">
        <f>O519*H519</f>
        <v>0</v>
      </c>
      <c r="Q519" s="222">
        <v>0.012409999999999999</v>
      </c>
      <c r="R519" s="222">
        <f>Q519*H519</f>
        <v>0.086869999999999989</v>
      </c>
      <c r="S519" s="222">
        <v>0</v>
      </c>
      <c r="T519" s="223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224" t="s">
        <v>224</v>
      </c>
      <c r="AT519" s="224" t="s">
        <v>131</v>
      </c>
      <c r="AU519" s="224" t="s">
        <v>85</v>
      </c>
      <c r="AY519" s="16" t="s">
        <v>128</v>
      </c>
      <c r="BE519" s="225">
        <f>IF(N519="základní",J519,0)</f>
        <v>0</v>
      </c>
      <c r="BF519" s="225">
        <f>IF(N519="snížená",J519,0)</f>
        <v>0</v>
      </c>
      <c r="BG519" s="225">
        <f>IF(N519="zákl. přenesená",J519,0)</f>
        <v>0</v>
      </c>
      <c r="BH519" s="225">
        <f>IF(N519="sníž. přenesená",J519,0)</f>
        <v>0</v>
      </c>
      <c r="BI519" s="225">
        <f>IF(N519="nulová",J519,0)</f>
        <v>0</v>
      </c>
      <c r="BJ519" s="16" t="s">
        <v>83</v>
      </c>
      <c r="BK519" s="225">
        <f>ROUND(I519*H519,2)</f>
        <v>0</v>
      </c>
      <c r="BL519" s="16" t="s">
        <v>224</v>
      </c>
      <c r="BM519" s="224" t="s">
        <v>746</v>
      </c>
    </row>
    <row r="520" s="2" customFormat="1">
      <c r="A520" s="37"/>
      <c r="B520" s="38"/>
      <c r="C520" s="39"/>
      <c r="D520" s="226" t="s">
        <v>138</v>
      </c>
      <c r="E520" s="39"/>
      <c r="F520" s="227" t="s">
        <v>747</v>
      </c>
      <c r="G520" s="39"/>
      <c r="H520" s="39"/>
      <c r="I520" s="228"/>
      <c r="J520" s="39"/>
      <c r="K520" s="39"/>
      <c r="L520" s="43"/>
      <c r="M520" s="229"/>
      <c r="N520" s="230"/>
      <c r="O520" s="90"/>
      <c r="P520" s="90"/>
      <c r="Q520" s="90"/>
      <c r="R520" s="90"/>
      <c r="S520" s="90"/>
      <c r="T520" s="91"/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T520" s="16" t="s">
        <v>138</v>
      </c>
      <c r="AU520" s="16" t="s">
        <v>85</v>
      </c>
    </row>
    <row r="521" s="13" customFormat="1">
      <c r="A521" s="13"/>
      <c r="B521" s="231"/>
      <c r="C521" s="232"/>
      <c r="D521" s="226" t="s">
        <v>140</v>
      </c>
      <c r="E521" s="233" t="s">
        <v>1</v>
      </c>
      <c r="F521" s="234" t="s">
        <v>662</v>
      </c>
      <c r="G521" s="232"/>
      <c r="H521" s="235">
        <v>7</v>
      </c>
      <c r="I521" s="236"/>
      <c r="J521" s="232"/>
      <c r="K521" s="232"/>
      <c r="L521" s="237"/>
      <c r="M521" s="238"/>
      <c r="N521" s="239"/>
      <c r="O521" s="239"/>
      <c r="P521" s="239"/>
      <c r="Q521" s="239"/>
      <c r="R521" s="239"/>
      <c r="S521" s="239"/>
      <c r="T521" s="240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1" t="s">
        <v>140</v>
      </c>
      <c r="AU521" s="241" t="s">
        <v>85</v>
      </c>
      <c r="AV521" s="13" t="s">
        <v>85</v>
      </c>
      <c r="AW521" s="13" t="s">
        <v>32</v>
      </c>
      <c r="AX521" s="13" t="s">
        <v>83</v>
      </c>
      <c r="AY521" s="241" t="s">
        <v>128</v>
      </c>
    </row>
    <row r="522" s="2" customFormat="1">
      <c r="A522" s="37"/>
      <c r="B522" s="38"/>
      <c r="C522" s="213" t="s">
        <v>748</v>
      </c>
      <c r="D522" s="213" t="s">
        <v>131</v>
      </c>
      <c r="E522" s="214" t="s">
        <v>749</v>
      </c>
      <c r="F522" s="215" t="s">
        <v>750</v>
      </c>
      <c r="G522" s="216" t="s">
        <v>360</v>
      </c>
      <c r="H522" s="217">
        <v>6</v>
      </c>
      <c r="I522" s="218"/>
      <c r="J522" s="219">
        <f>ROUND(I522*H522,2)</f>
        <v>0</v>
      </c>
      <c r="K522" s="215" t="s">
        <v>1</v>
      </c>
      <c r="L522" s="43"/>
      <c r="M522" s="220" t="s">
        <v>1</v>
      </c>
      <c r="N522" s="221" t="s">
        <v>40</v>
      </c>
      <c r="O522" s="90"/>
      <c r="P522" s="222">
        <f>O522*H522</f>
        <v>0</v>
      </c>
      <c r="Q522" s="222">
        <v>0</v>
      </c>
      <c r="R522" s="222">
        <f>Q522*H522</f>
        <v>0</v>
      </c>
      <c r="S522" s="222">
        <v>0</v>
      </c>
      <c r="T522" s="223">
        <f>S522*H522</f>
        <v>0</v>
      </c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R522" s="224" t="s">
        <v>224</v>
      </c>
      <c r="AT522" s="224" t="s">
        <v>131</v>
      </c>
      <c r="AU522" s="224" t="s">
        <v>85</v>
      </c>
      <c r="AY522" s="16" t="s">
        <v>128</v>
      </c>
      <c r="BE522" s="225">
        <f>IF(N522="základní",J522,0)</f>
        <v>0</v>
      </c>
      <c r="BF522" s="225">
        <f>IF(N522="snížená",J522,0)</f>
        <v>0</v>
      </c>
      <c r="BG522" s="225">
        <f>IF(N522="zákl. přenesená",J522,0)</f>
        <v>0</v>
      </c>
      <c r="BH522" s="225">
        <f>IF(N522="sníž. přenesená",J522,0)</f>
        <v>0</v>
      </c>
      <c r="BI522" s="225">
        <f>IF(N522="nulová",J522,0)</f>
        <v>0</v>
      </c>
      <c r="BJ522" s="16" t="s">
        <v>83</v>
      </c>
      <c r="BK522" s="225">
        <f>ROUND(I522*H522,2)</f>
        <v>0</v>
      </c>
      <c r="BL522" s="16" t="s">
        <v>224</v>
      </c>
      <c r="BM522" s="224" t="s">
        <v>751</v>
      </c>
    </row>
    <row r="523" s="2" customFormat="1">
      <c r="A523" s="37"/>
      <c r="B523" s="38"/>
      <c r="C523" s="39"/>
      <c r="D523" s="226" t="s">
        <v>138</v>
      </c>
      <c r="E523" s="39"/>
      <c r="F523" s="227" t="s">
        <v>752</v>
      </c>
      <c r="G523" s="39"/>
      <c r="H523" s="39"/>
      <c r="I523" s="228"/>
      <c r="J523" s="39"/>
      <c r="K523" s="39"/>
      <c r="L523" s="43"/>
      <c r="M523" s="229"/>
      <c r="N523" s="230"/>
      <c r="O523" s="90"/>
      <c r="P523" s="90"/>
      <c r="Q523" s="90"/>
      <c r="R523" s="90"/>
      <c r="S523" s="90"/>
      <c r="T523" s="91"/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T523" s="16" t="s">
        <v>138</v>
      </c>
      <c r="AU523" s="16" t="s">
        <v>85</v>
      </c>
    </row>
    <row r="524" s="13" customFormat="1">
      <c r="A524" s="13"/>
      <c r="B524" s="231"/>
      <c r="C524" s="232"/>
      <c r="D524" s="226" t="s">
        <v>140</v>
      </c>
      <c r="E524" s="233" t="s">
        <v>1</v>
      </c>
      <c r="F524" s="234" t="s">
        <v>753</v>
      </c>
      <c r="G524" s="232"/>
      <c r="H524" s="235">
        <v>6</v>
      </c>
      <c r="I524" s="236"/>
      <c r="J524" s="232"/>
      <c r="K524" s="232"/>
      <c r="L524" s="237"/>
      <c r="M524" s="238"/>
      <c r="N524" s="239"/>
      <c r="O524" s="239"/>
      <c r="P524" s="239"/>
      <c r="Q524" s="239"/>
      <c r="R524" s="239"/>
      <c r="S524" s="239"/>
      <c r="T524" s="240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1" t="s">
        <v>140</v>
      </c>
      <c r="AU524" s="241" t="s">
        <v>85</v>
      </c>
      <c r="AV524" s="13" t="s">
        <v>85</v>
      </c>
      <c r="AW524" s="13" t="s">
        <v>32</v>
      </c>
      <c r="AX524" s="13" t="s">
        <v>83</v>
      </c>
      <c r="AY524" s="241" t="s">
        <v>128</v>
      </c>
    </row>
    <row r="525" s="2" customFormat="1" ht="33" customHeight="1">
      <c r="A525" s="37"/>
      <c r="B525" s="38"/>
      <c r="C525" s="213" t="s">
        <v>754</v>
      </c>
      <c r="D525" s="213" t="s">
        <v>131</v>
      </c>
      <c r="E525" s="214" t="s">
        <v>755</v>
      </c>
      <c r="F525" s="215" t="s">
        <v>756</v>
      </c>
      <c r="G525" s="216" t="s">
        <v>360</v>
      </c>
      <c r="H525" s="217">
        <v>13</v>
      </c>
      <c r="I525" s="218"/>
      <c r="J525" s="219">
        <f>ROUND(I525*H525,2)</f>
        <v>0</v>
      </c>
      <c r="K525" s="215" t="s">
        <v>135</v>
      </c>
      <c r="L525" s="43"/>
      <c r="M525" s="220" t="s">
        <v>1</v>
      </c>
      <c r="N525" s="221" t="s">
        <v>40</v>
      </c>
      <c r="O525" s="90"/>
      <c r="P525" s="222">
        <f>O525*H525</f>
        <v>0</v>
      </c>
      <c r="Q525" s="222">
        <v>0</v>
      </c>
      <c r="R525" s="222">
        <f>Q525*H525</f>
        <v>0</v>
      </c>
      <c r="S525" s="222">
        <v>0</v>
      </c>
      <c r="T525" s="223">
        <f>S525*H525</f>
        <v>0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224" t="s">
        <v>224</v>
      </c>
      <c r="AT525" s="224" t="s">
        <v>131</v>
      </c>
      <c r="AU525" s="224" t="s">
        <v>85</v>
      </c>
      <c r="AY525" s="16" t="s">
        <v>128</v>
      </c>
      <c r="BE525" s="225">
        <f>IF(N525="základní",J525,0)</f>
        <v>0</v>
      </c>
      <c r="BF525" s="225">
        <f>IF(N525="snížená",J525,0)</f>
        <v>0</v>
      </c>
      <c r="BG525" s="225">
        <f>IF(N525="zákl. přenesená",J525,0)</f>
        <v>0</v>
      </c>
      <c r="BH525" s="225">
        <f>IF(N525="sníž. přenesená",J525,0)</f>
        <v>0</v>
      </c>
      <c r="BI525" s="225">
        <f>IF(N525="nulová",J525,0)</f>
        <v>0</v>
      </c>
      <c r="BJ525" s="16" t="s">
        <v>83</v>
      </c>
      <c r="BK525" s="225">
        <f>ROUND(I525*H525,2)</f>
        <v>0</v>
      </c>
      <c r="BL525" s="16" t="s">
        <v>224</v>
      </c>
      <c r="BM525" s="224" t="s">
        <v>757</v>
      </c>
    </row>
    <row r="526" s="2" customFormat="1">
      <c r="A526" s="37"/>
      <c r="B526" s="38"/>
      <c r="C526" s="39"/>
      <c r="D526" s="226" t="s">
        <v>138</v>
      </c>
      <c r="E526" s="39"/>
      <c r="F526" s="227" t="s">
        <v>758</v>
      </c>
      <c r="G526" s="39"/>
      <c r="H526" s="39"/>
      <c r="I526" s="228"/>
      <c r="J526" s="39"/>
      <c r="K526" s="39"/>
      <c r="L526" s="43"/>
      <c r="M526" s="229"/>
      <c r="N526" s="230"/>
      <c r="O526" s="90"/>
      <c r="P526" s="90"/>
      <c r="Q526" s="90"/>
      <c r="R526" s="90"/>
      <c r="S526" s="90"/>
      <c r="T526" s="91"/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T526" s="16" t="s">
        <v>138</v>
      </c>
      <c r="AU526" s="16" t="s">
        <v>85</v>
      </c>
    </row>
    <row r="527" s="13" customFormat="1">
      <c r="A527" s="13"/>
      <c r="B527" s="231"/>
      <c r="C527" s="232"/>
      <c r="D527" s="226" t="s">
        <v>140</v>
      </c>
      <c r="E527" s="233" t="s">
        <v>1</v>
      </c>
      <c r="F527" s="234" t="s">
        <v>203</v>
      </c>
      <c r="G527" s="232"/>
      <c r="H527" s="235">
        <v>13</v>
      </c>
      <c r="I527" s="236"/>
      <c r="J527" s="232"/>
      <c r="K527" s="232"/>
      <c r="L527" s="237"/>
      <c r="M527" s="238"/>
      <c r="N527" s="239"/>
      <c r="O527" s="239"/>
      <c r="P527" s="239"/>
      <c r="Q527" s="239"/>
      <c r="R527" s="239"/>
      <c r="S527" s="239"/>
      <c r="T527" s="240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1" t="s">
        <v>140</v>
      </c>
      <c r="AU527" s="241" t="s">
        <v>85</v>
      </c>
      <c r="AV527" s="13" t="s">
        <v>85</v>
      </c>
      <c r="AW527" s="13" t="s">
        <v>32</v>
      </c>
      <c r="AX527" s="13" t="s">
        <v>83</v>
      </c>
      <c r="AY527" s="241" t="s">
        <v>128</v>
      </c>
    </row>
    <row r="528" s="2" customFormat="1" ht="33" customHeight="1">
      <c r="A528" s="37"/>
      <c r="B528" s="38"/>
      <c r="C528" s="213" t="s">
        <v>759</v>
      </c>
      <c r="D528" s="213" t="s">
        <v>131</v>
      </c>
      <c r="E528" s="214" t="s">
        <v>760</v>
      </c>
      <c r="F528" s="215" t="s">
        <v>761</v>
      </c>
      <c r="G528" s="216" t="s">
        <v>360</v>
      </c>
      <c r="H528" s="217">
        <v>16</v>
      </c>
      <c r="I528" s="218"/>
      <c r="J528" s="219">
        <f>ROUND(I528*H528,2)</f>
        <v>0</v>
      </c>
      <c r="K528" s="215" t="s">
        <v>135</v>
      </c>
      <c r="L528" s="43"/>
      <c r="M528" s="220" t="s">
        <v>1</v>
      </c>
      <c r="N528" s="221" t="s">
        <v>40</v>
      </c>
      <c r="O528" s="90"/>
      <c r="P528" s="222">
        <f>O528*H528</f>
        <v>0</v>
      </c>
      <c r="Q528" s="222">
        <v>0</v>
      </c>
      <c r="R528" s="222">
        <f>Q528*H528</f>
        <v>0</v>
      </c>
      <c r="S528" s="222">
        <v>0</v>
      </c>
      <c r="T528" s="223">
        <f>S528*H528</f>
        <v>0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224" t="s">
        <v>224</v>
      </c>
      <c r="AT528" s="224" t="s">
        <v>131</v>
      </c>
      <c r="AU528" s="224" t="s">
        <v>85</v>
      </c>
      <c r="AY528" s="16" t="s">
        <v>128</v>
      </c>
      <c r="BE528" s="225">
        <f>IF(N528="základní",J528,0)</f>
        <v>0</v>
      </c>
      <c r="BF528" s="225">
        <f>IF(N528="snížená",J528,0)</f>
        <v>0</v>
      </c>
      <c r="BG528" s="225">
        <f>IF(N528="zákl. přenesená",J528,0)</f>
        <v>0</v>
      </c>
      <c r="BH528" s="225">
        <f>IF(N528="sníž. přenesená",J528,0)</f>
        <v>0</v>
      </c>
      <c r="BI528" s="225">
        <f>IF(N528="nulová",J528,0)</f>
        <v>0</v>
      </c>
      <c r="BJ528" s="16" t="s">
        <v>83</v>
      </c>
      <c r="BK528" s="225">
        <f>ROUND(I528*H528,2)</f>
        <v>0</v>
      </c>
      <c r="BL528" s="16" t="s">
        <v>224</v>
      </c>
      <c r="BM528" s="224" t="s">
        <v>762</v>
      </c>
    </row>
    <row r="529" s="2" customFormat="1">
      <c r="A529" s="37"/>
      <c r="B529" s="38"/>
      <c r="C529" s="39"/>
      <c r="D529" s="226" t="s">
        <v>138</v>
      </c>
      <c r="E529" s="39"/>
      <c r="F529" s="227" t="s">
        <v>758</v>
      </c>
      <c r="G529" s="39"/>
      <c r="H529" s="39"/>
      <c r="I529" s="228"/>
      <c r="J529" s="39"/>
      <c r="K529" s="39"/>
      <c r="L529" s="43"/>
      <c r="M529" s="229"/>
      <c r="N529" s="230"/>
      <c r="O529" s="90"/>
      <c r="P529" s="90"/>
      <c r="Q529" s="90"/>
      <c r="R529" s="90"/>
      <c r="S529" s="90"/>
      <c r="T529" s="91"/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T529" s="16" t="s">
        <v>138</v>
      </c>
      <c r="AU529" s="16" t="s">
        <v>85</v>
      </c>
    </row>
    <row r="530" s="13" customFormat="1">
      <c r="A530" s="13"/>
      <c r="B530" s="231"/>
      <c r="C530" s="232"/>
      <c r="D530" s="226" t="s">
        <v>140</v>
      </c>
      <c r="E530" s="233" t="s">
        <v>1</v>
      </c>
      <c r="F530" s="234" t="s">
        <v>224</v>
      </c>
      <c r="G530" s="232"/>
      <c r="H530" s="235">
        <v>16</v>
      </c>
      <c r="I530" s="236"/>
      <c r="J530" s="232"/>
      <c r="K530" s="232"/>
      <c r="L530" s="237"/>
      <c r="M530" s="238"/>
      <c r="N530" s="239"/>
      <c r="O530" s="239"/>
      <c r="P530" s="239"/>
      <c r="Q530" s="239"/>
      <c r="R530" s="239"/>
      <c r="S530" s="239"/>
      <c r="T530" s="240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1" t="s">
        <v>140</v>
      </c>
      <c r="AU530" s="241" t="s">
        <v>85</v>
      </c>
      <c r="AV530" s="13" t="s">
        <v>85</v>
      </c>
      <c r="AW530" s="13" t="s">
        <v>32</v>
      </c>
      <c r="AX530" s="13" t="s">
        <v>83</v>
      </c>
      <c r="AY530" s="241" t="s">
        <v>128</v>
      </c>
    </row>
    <row r="531" s="2" customFormat="1" ht="33" customHeight="1">
      <c r="A531" s="37"/>
      <c r="B531" s="38"/>
      <c r="C531" s="213" t="s">
        <v>763</v>
      </c>
      <c r="D531" s="213" t="s">
        <v>131</v>
      </c>
      <c r="E531" s="214" t="s">
        <v>764</v>
      </c>
      <c r="F531" s="215" t="s">
        <v>765</v>
      </c>
      <c r="G531" s="216" t="s">
        <v>360</v>
      </c>
      <c r="H531" s="217">
        <v>10</v>
      </c>
      <c r="I531" s="218"/>
      <c r="J531" s="219">
        <f>ROUND(I531*H531,2)</f>
        <v>0</v>
      </c>
      <c r="K531" s="215" t="s">
        <v>135</v>
      </c>
      <c r="L531" s="43"/>
      <c r="M531" s="220" t="s">
        <v>1</v>
      </c>
      <c r="N531" s="221" t="s">
        <v>40</v>
      </c>
      <c r="O531" s="90"/>
      <c r="P531" s="222">
        <f>O531*H531</f>
        <v>0</v>
      </c>
      <c r="Q531" s="222">
        <v>0</v>
      </c>
      <c r="R531" s="222">
        <f>Q531*H531</f>
        <v>0</v>
      </c>
      <c r="S531" s="222">
        <v>0</v>
      </c>
      <c r="T531" s="223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224" t="s">
        <v>224</v>
      </c>
      <c r="AT531" s="224" t="s">
        <v>131</v>
      </c>
      <c r="AU531" s="224" t="s">
        <v>85</v>
      </c>
      <c r="AY531" s="16" t="s">
        <v>128</v>
      </c>
      <c r="BE531" s="225">
        <f>IF(N531="základní",J531,0)</f>
        <v>0</v>
      </c>
      <c r="BF531" s="225">
        <f>IF(N531="snížená",J531,0)</f>
        <v>0</v>
      </c>
      <c r="BG531" s="225">
        <f>IF(N531="zákl. přenesená",J531,0)</f>
        <v>0</v>
      </c>
      <c r="BH531" s="225">
        <f>IF(N531="sníž. přenesená",J531,0)</f>
        <v>0</v>
      </c>
      <c r="BI531" s="225">
        <f>IF(N531="nulová",J531,0)</f>
        <v>0</v>
      </c>
      <c r="BJ531" s="16" t="s">
        <v>83</v>
      </c>
      <c r="BK531" s="225">
        <f>ROUND(I531*H531,2)</f>
        <v>0</v>
      </c>
      <c r="BL531" s="16" t="s">
        <v>224</v>
      </c>
      <c r="BM531" s="224" t="s">
        <v>766</v>
      </c>
    </row>
    <row r="532" s="2" customFormat="1">
      <c r="A532" s="37"/>
      <c r="B532" s="38"/>
      <c r="C532" s="39"/>
      <c r="D532" s="226" t="s">
        <v>138</v>
      </c>
      <c r="E532" s="39"/>
      <c r="F532" s="227" t="s">
        <v>758</v>
      </c>
      <c r="G532" s="39"/>
      <c r="H532" s="39"/>
      <c r="I532" s="228"/>
      <c r="J532" s="39"/>
      <c r="K532" s="39"/>
      <c r="L532" s="43"/>
      <c r="M532" s="229"/>
      <c r="N532" s="230"/>
      <c r="O532" s="90"/>
      <c r="P532" s="90"/>
      <c r="Q532" s="90"/>
      <c r="R532" s="90"/>
      <c r="S532" s="90"/>
      <c r="T532" s="91"/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T532" s="16" t="s">
        <v>138</v>
      </c>
      <c r="AU532" s="16" t="s">
        <v>85</v>
      </c>
    </row>
    <row r="533" s="13" customFormat="1">
      <c r="A533" s="13"/>
      <c r="B533" s="231"/>
      <c r="C533" s="232"/>
      <c r="D533" s="226" t="s">
        <v>140</v>
      </c>
      <c r="E533" s="233" t="s">
        <v>1</v>
      </c>
      <c r="F533" s="234" t="s">
        <v>185</v>
      </c>
      <c r="G533" s="232"/>
      <c r="H533" s="235">
        <v>10</v>
      </c>
      <c r="I533" s="236"/>
      <c r="J533" s="232"/>
      <c r="K533" s="232"/>
      <c r="L533" s="237"/>
      <c r="M533" s="238"/>
      <c r="N533" s="239"/>
      <c r="O533" s="239"/>
      <c r="P533" s="239"/>
      <c r="Q533" s="239"/>
      <c r="R533" s="239"/>
      <c r="S533" s="239"/>
      <c r="T533" s="240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1" t="s">
        <v>140</v>
      </c>
      <c r="AU533" s="241" t="s">
        <v>85</v>
      </c>
      <c r="AV533" s="13" t="s">
        <v>85</v>
      </c>
      <c r="AW533" s="13" t="s">
        <v>32</v>
      </c>
      <c r="AX533" s="13" t="s">
        <v>83</v>
      </c>
      <c r="AY533" s="241" t="s">
        <v>128</v>
      </c>
    </row>
    <row r="534" s="2" customFormat="1" ht="33" customHeight="1">
      <c r="A534" s="37"/>
      <c r="B534" s="38"/>
      <c r="C534" s="213" t="s">
        <v>767</v>
      </c>
      <c r="D534" s="213" t="s">
        <v>131</v>
      </c>
      <c r="E534" s="214" t="s">
        <v>768</v>
      </c>
      <c r="F534" s="215" t="s">
        <v>769</v>
      </c>
      <c r="G534" s="216" t="s">
        <v>360</v>
      </c>
      <c r="H534" s="217">
        <v>2</v>
      </c>
      <c r="I534" s="218"/>
      <c r="J534" s="219">
        <f>ROUND(I534*H534,2)</f>
        <v>0</v>
      </c>
      <c r="K534" s="215" t="s">
        <v>135</v>
      </c>
      <c r="L534" s="43"/>
      <c r="M534" s="220" t="s">
        <v>1</v>
      </c>
      <c r="N534" s="221" t="s">
        <v>40</v>
      </c>
      <c r="O534" s="90"/>
      <c r="P534" s="222">
        <f>O534*H534</f>
        <v>0</v>
      </c>
      <c r="Q534" s="222">
        <v>0</v>
      </c>
      <c r="R534" s="222">
        <f>Q534*H534</f>
        <v>0</v>
      </c>
      <c r="S534" s="222">
        <v>0</v>
      </c>
      <c r="T534" s="223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224" t="s">
        <v>224</v>
      </c>
      <c r="AT534" s="224" t="s">
        <v>131</v>
      </c>
      <c r="AU534" s="224" t="s">
        <v>85</v>
      </c>
      <c r="AY534" s="16" t="s">
        <v>128</v>
      </c>
      <c r="BE534" s="225">
        <f>IF(N534="základní",J534,0)</f>
        <v>0</v>
      </c>
      <c r="BF534" s="225">
        <f>IF(N534="snížená",J534,0)</f>
        <v>0</v>
      </c>
      <c r="BG534" s="225">
        <f>IF(N534="zákl. přenesená",J534,0)</f>
        <v>0</v>
      </c>
      <c r="BH534" s="225">
        <f>IF(N534="sníž. přenesená",J534,0)</f>
        <v>0</v>
      </c>
      <c r="BI534" s="225">
        <f>IF(N534="nulová",J534,0)</f>
        <v>0</v>
      </c>
      <c r="BJ534" s="16" t="s">
        <v>83</v>
      </c>
      <c r="BK534" s="225">
        <f>ROUND(I534*H534,2)</f>
        <v>0</v>
      </c>
      <c r="BL534" s="16" t="s">
        <v>224</v>
      </c>
      <c r="BM534" s="224" t="s">
        <v>770</v>
      </c>
    </row>
    <row r="535" s="2" customFormat="1">
      <c r="A535" s="37"/>
      <c r="B535" s="38"/>
      <c r="C535" s="39"/>
      <c r="D535" s="226" t="s">
        <v>138</v>
      </c>
      <c r="E535" s="39"/>
      <c r="F535" s="227" t="s">
        <v>758</v>
      </c>
      <c r="G535" s="39"/>
      <c r="H535" s="39"/>
      <c r="I535" s="228"/>
      <c r="J535" s="39"/>
      <c r="K535" s="39"/>
      <c r="L535" s="43"/>
      <c r="M535" s="229"/>
      <c r="N535" s="230"/>
      <c r="O535" s="90"/>
      <c r="P535" s="90"/>
      <c r="Q535" s="90"/>
      <c r="R535" s="90"/>
      <c r="S535" s="90"/>
      <c r="T535" s="91"/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T535" s="16" t="s">
        <v>138</v>
      </c>
      <c r="AU535" s="16" t="s">
        <v>85</v>
      </c>
    </row>
    <row r="536" s="13" customFormat="1">
      <c r="A536" s="13"/>
      <c r="B536" s="231"/>
      <c r="C536" s="232"/>
      <c r="D536" s="226" t="s">
        <v>140</v>
      </c>
      <c r="E536" s="233" t="s">
        <v>1</v>
      </c>
      <c r="F536" s="234" t="s">
        <v>85</v>
      </c>
      <c r="G536" s="232"/>
      <c r="H536" s="235">
        <v>2</v>
      </c>
      <c r="I536" s="236"/>
      <c r="J536" s="232"/>
      <c r="K536" s="232"/>
      <c r="L536" s="237"/>
      <c r="M536" s="238"/>
      <c r="N536" s="239"/>
      <c r="O536" s="239"/>
      <c r="P536" s="239"/>
      <c r="Q536" s="239"/>
      <c r="R536" s="239"/>
      <c r="S536" s="239"/>
      <c r="T536" s="240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1" t="s">
        <v>140</v>
      </c>
      <c r="AU536" s="241" t="s">
        <v>85</v>
      </c>
      <c r="AV536" s="13" t="s">
        <v>85</v>
      </c>
      <c r="AW536" s="13" t="s">
        <v>32</v>
      </c>
      <c r="AX536" s="13" t="s">
        <v>83</v>
      </c>
      <c r="AY536" s="241" t="s">
        <v>128</v>
      </c>
    </row>
    <row r="537" s="2" customFormat="1">
      <c r="A537" s="37"/>
      <c r="B537" s="38"/>
      <c r="C537" s="252" t="s">
        <v>255</v>
      </c>
      <c r="D537" s="252" t="s">
        <v>265</v>
      </c>
      <c r="E537" s="253" t="s">
        <v>771</v>
      </c>
      <c r="F537" s="254" t="s">
        <v>772</v>
      </c>
      <c r="G537" s="255" t="s">
        <v>134</v>
      </c>
      <c r="H537" s="256">
        <v>6</v>
      </c>
      <c r="I537" s="257"/>
      <c r="J537" s="258">
        <f>ROUND(I537*H537,2)</f>
        <v>0</v>
      </c>
      <c r="K537" s="254" t="s">
        <v>1</v>
      </c>
      <c r="L537" s="259"/>
      <c r="M537" s="260" t="s">
        <v>1</v>
      </c>
      <c r="N537" s="261" t="s">
        <v>40</v>
      </c>
      <c r="O537" s="90"/>
      <c r="P537" s="222">
        <f>O537*H537</f>
        <v>0</v>
      </c>
      <c r="Q537" s="222">
        <v>0</v>
      </c>
      <c r="R537" s="222">
        <f>Q537*H537</f>
        <v>0</v>
      </c>
      <c r="S537" s="222">
        <v>0</v>
      </c>
      <c r="T537" s="223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224" t="s">
        <v>268</v>
      </c>
      <c r="AT537" s="224" t="s">
        <v>265</v>
      </c>
      <c r="AU537" s="224" t="s">
        <v>85</v>
      </c>
      <c r="AY537" s="16" t="s">
        <v>128</v>
      </c>
      <c r="BE537" s="225">
        <f>IF(N537="základní",J537,0)</f>
        <v>0</v>
      </c>
      <c r="BF537" s="225">
        <f>IF(N537="snížená",J537,0)</f>
        <v>0</v>
      </c>
      <c r="BG537" s="225">
        <f>IF(N537="zákl. přenesená",J537,0)</f>
        <v>0</v>
      </c>
      <c r="BH537" s="225">
        <f>IF(N537="sníž. přenesená",J537,0)</f>
        <v>0</v>
      </c>
      <c r="BI537" s="225">
        <f>IF(N537="nulová",J537,0)</f>
        <v>0</v>
      </c>
      <c r="BJ537" s="16" t="s">
        <v>83</v>
      </c>
      <c r="BK537" s="225">
        <f>ROUND(I537*H537,2)</f>
        <v>0</v>
      </c>
      <c r="BL537" s="16" t="s">
        <v>224</v>
      </c>
      <c r="BM537" s="224" t="s">
        <v>773</v>
      </c>
    </row>
    <row r="538" s="2" customFormat="1">
      <c r="A538" s="37"/>
      <c r="B538" s="38"/>
      <c r="C538" s="39"/>
      <c r="D538" s="226" t="s">
        <v>138</v>
      </c>
      <c r="E538" s="39"/>
      <c r="F538" s="227" t="s">
        <v>376</v>
      </c>
      <c r="G538" s="39"/>
      <c r="H538" s="39"/>
      <c r="I538" s="228"/>
      <c r="J538" s="39"/>
      <c r="K538" s="39"/>
      <c r="L538" s="43"/>
      <c r="M538" s="229"/>
      <c r="N538" s="230"/>
      <c r="O538" s="90"/>
      <c r="P538" s="90"/>
      <c r="Q538" s="90"/>
      <c r="R538" s="90"/>
      <c r="S538" s="90"/>
      <c r="T538" s="91"/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T538" s="16" t="s">
        <v>138</v>
      </c>
      <c r="AU538" s="16" t="s">
        <v>85</v>
      </c>
    </row>
    <row r="539" s="13" customFormat="1">
      <c r="A539" s="13"/>
      <c r="B539" s="231"/>
      <c r="C539" s="232"/>
      <c r="D539" s="226" t="s">
        <v>140</v>
      </c>
      <c r="E539" s="233" t="s">
        <v>1</v>
      </c>
      <c r="F539" s="234" t="s">
        <v>753</v>
      </c>
      <c r="G539" s="232"/>
      <c r="H539" s="235">
        <v>6</v>
      </c>
      <c r="I539" s="236"/>
      <c r="J539" s="232"/>
      <c r="K539" s="232"/>
      <c r="L539" s="237"/>
      <c r="M539" s="238"/>
      <c r="N539" s="239"/>
      <c r="O539" s="239"/>
      <c r="P539" s="239"/>
      <c r="Q539" s="239"/>
      <c r="R539" s="239"/>
      <c r="S539" s="239"/>
      <c r="T539" s="240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1" t="s">
        <v>140</v>
      </c>
      <c r="AU539" s="241" t="s">
        <v>85</v>
      </c>
      <c r="AV539" s="13" t="s">
        <v>85</v>
      </c>
      <c r="AW539" s="13" t="s">
        <v>32</v>
      </c>
      <c r="AX539" s="13" t="s">
        <v>83</v>
      </c>
      <c r="AY539" s="241" t="s">
        <v>128</v>
      </c>
    </row>
    <row r="540" s="2" customFormat="1">
      <c r="A540" s="37"/>
      <c r="B540" s="38"/>
      <c r="C540" s="252" t="s">
        <v>774</v>
      </c>
      <c r="D540" s="252" t="s">
        <v>265</v>
      </c>
      <c r="E540" s="253" t="s">
        <v>775</v>
      </c>
      <c r="F540" s="254" t="s">
        <v>776</v>
      </c>
      <c r="G540" s="255" t="s">
        <v>134</v>
      </c>
      <c r="H540" s="256">
        <v>41</v>
      </c>
      <c r="I540" s="257"/>
      <c r="J540" s="258">
        <f>ROUND(I540*H540,2)</f>
        <v>0</v>
      </c>
      <c r="K540" s="254" t="s">
        <v>1</v>
      </c>
      <c r="L540" s="259"/>
      <c r="M540" s="260" t="s">
        <v>1</v>
      </c>
      <c r="N540" s="261" t="s">
        <v>40</v>
      </c>
      <c r="O540" s="90"/>
      <c r="P540" s="222">
        <f>O540*H540</f>
        <v>0</v>
      </c>
      <c r="Q540" s="222">
        <v>0</v>
      </c>
      <c r="R540" s="222">
        <f>Q540*H540</f>
        <v>0</v>
      </c>
      <c r="S540" s="222">
        <v>0</v>
      </c>
      <c r="T540" s="223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224" t="s">
        <v>268</v>
      </c>
      <c r="AT540" s="224" t="s">
        <v>265</v>
      </c>
      <c r="AU540" s="224" t="s">
        <v>85</v>
      </c>
      <c r="AY540" s="16" t="s">
        <v>128</v>
      </c>
      <c r="BE540" s="225">
        <f>IF(N540="základní",J540,0)</f>
        <v>0</v>
      </c>
      <c r="BF540" s="225">
        <f>IF(N540="snížená",J540,0)</f>
        <v>0</v>
      </c>
      <c r="BG540" s="225">
        <f>IF(N540="zákl. přenesená",J540,0)</f>
        <v>0</v>
      </c>
      <c r="BH540" s="225">
        <f>IF(N540="sníž. přenesená",J540,0)</f>
        <v>0</v>
      </c>
      <c r="BI540" s="225">
        <f>IF(N540="nulová",J540,0)</f>
        <v>0</v>
      </c>
      <c r="BJ540" s="16" t="s">
        <v>83</v>
      </c>
      <c r="BK540" s="225">
        <f>ROUND(I540*H540,2)</f>
        <v>0</v>
      </c>
      <c r="BL540" s="16" t="s">
        <v>224</v>
      </c>
      <c r="BM540" s="224" t="s">
        <v>777</v>
      </c>
    </row>
    <row r="541" s="2" customFormat="1">
      <c r="A541" s="37"/>
      <c r="B541" s="38"/>
      <c r="C541" s="39"/>
      <c r="D541" s="226" t="s">
        <v>138</v>
      </c>
      <c r="E541" s="39"/>
      <c r="F541" s="227" t="s">
        <v>376</v>
      </c>
      <c r="G541" s="39"/>
      <c r="H541" s="39"/>
      <c r="I541" s="228"/>
      <c r="J541" s="39"/>
      <c r="K541" s="39"/>
      <c r="L541" s="43"/>
      <c r="M541" s="229"/>
      <c r="N541" s="230"/>
      <c r="O541" s="90"/>
      <c r="P541" s="90"/>
      <c r="Q541" s="90"/>
      <c r="R541" s="90"/>
      <c r="S541" s="90"/>
      <c r="T541" s="91"/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T541" s="16" t="s">
        <v>138</v>
      </c>
      <c r="AU541" s="16" t="s">
        <v>85</v>
      </c>
    </row>
    <row r="542" s="13" customFormat="1">
      <c r="A542" s="13"/>
      <c r="B542" s="231"/>
      <c r="C542" s="232"/>
      <c r="D542" s="226" t="s">
        <v>140</v>
      </c>
      <c r="E542" s="233" t="s">
        <v>1</v>
      </c>
      <c r="F542" s="234" t="s">
        <v>778</v>
      </c>
      <c r="G542" s="232"/>
      <c r="H542" s="235">
        <v>41</v>
      </c>
      <c r="I542" s="236"/>
      <c r="J542" s="232"/>
      <c r="K542" s="232"/>
      <c r="L542" s="237"/>
      <c r="M542" s="238"/>
      <c r="N542" s="239"/>
      <c r="O542" s="239"/>
      <c r="P542" s="239"/>
      <c r="Q542" s="239"/>
      <c r="R542" s="239"/>
      <c r="S542" s="239"/>
      <c r="T542" s="240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1" t="s">
        <v>140</v>
      </c>
      <c r="AU542" s="241" t="s">
        <v>85</v>
      </c>
      <c r="AV542" s="13" t="s">
        <v>85</v>
      </c>
      <c r="AW542" s="13" t="s">
        <v>32</v>
      </c>
      <c r="AX542" s="13" t="s">
        <v>83</v>
      </c>
      <c r="AY542" s="241" t="s">
        <v>128</v>
      </c>
    </row>
    <row r="543" s="2" customFormat="1" ht="21.75" customHeight="1">
      <c r="A543" s="37"/>
      <c r="B543" s="38"/>
      <c r="C543" s="213" t="s">
        <v>779</v>
      </c>
      <c r="D543" s="213" t="s">
        <v>131</v>
      </c>
      <c r="E543" s="214" t="s">
        <v>780</v>
      </c>
      <c r="F543" s="215" t="s">
        <v>781</v>
      </c>
      <c r="G543" s="216" t="s">
        <v>134</v>
      </c>
      <c r="H543" s="217">
        <v>7</v>
      </c>
      <c r="I543" s="218"/>
      <c r="J543" s="219">
        <f>ROUND(I543*H543,2)</f>
        <v>0</v>
      </c>
      <c r="K543" s="215" t="s">
        <v>135</v>
      </c>
      <c r="L543" s="43"/>
      <c r="M543" s="220" t="s">
        <v>1</v>
      </c>
      <c r="N543" s="221" t="s">
        <v>40</v>
      </c>
      <c r="O543" s="90"/>
      <c r="P543" s="222">
        <f>O543*H543</f>
        <v>0</v>
      </c>
      <c r="Q543" s="222">
        <v>0</v>
      </c>
      <c r="R543" s="222">
        <f>Q543*H543</f>
        <v>0</v>
      </c>
      <c r="S543" s="222">
        <v>0</v>
      </c>
      <c r="T543" s="223">
        <f>S543*H543</f>
        <v>0</v>
      </c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R543" s="224" t="s">
        <v>224</v>
      </c>
      <c r="AT543" s="224" t="s">
        <v>131</v>
      </c>
      <c r="AU543" s="224" t="s">
        <v>85</v>
      </c>
      <c r="AY543" s="16" t="s">
        <v>128</v>
      </c>
      <c r="BE543" s="225">
        <f>IF(N543="základní",J543,0)</f>
        <v>0</v>
      </c>
      <c r="BF543" s="225">
        <f>IF(N543="snížená",J543,0)</f>
        <v>0</v>
      </c>
      <c r="BG543" s="225">
        <f>IF(N543="zákl. přenesená",J543,0)</f>
        <v>0</v>
      </c>
      <c r="BH543" s="225">
        <f>IF(N543="sníž. přenesená",J543,0)</f>
        <v>0</v>
      </c>
      <c r="BI543" s="225">
        <f>IF(N543="nulová",J543,0)</f>
        <v>0</v>
      </c>
      <c r="BJ543" s="16" t="s">
        <v>83</v>
      </c>
      <c r="BK543" s="225">
        <f>ROUND(I543*H543,2)</f>
        <v>0</v>
      </c>
      <c r="BL543" s="16" t="s">
        <v>224</v>
      </c>
      <c r="BM543" s="224" t="s">
        <v>782</v>
      </c>
    </row>
    <row r="544" s="2" customFormat="1">
      <c r="A544" s="37"/>
      <c r="B544" s="38"/>
      <c r="C544" s="39"/>
      <c r="D544" s="226" t="s">
        <v>138</v>
      </c>
      <c r="E544" s="39"/>
      <c r="F544" s="227" t="s">
        <v>661</v>
      </c>
      <c r="G544" s="39"/>
      <c r="H544" s="39"/>
      <c r="I544" s="228"/>
      <c r="J544" s="39"/>
      <c r="K544" s="39"/>
      <c r="L544" s="43"/>
      <c r="M544" s="229"/>
      <c r="N544" s="230"/>
      <c r="O544" s="90"/>
      <c r="P544" s="90"/>
      <c r="Q544" s="90"/>
      <c r="R544" s="90"/>
      <c r="S544" s="90"/>
      <c r="T544" s="91"/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T544" s="16" t="s">
        <v>138</v>
      </c>
      <c r="AU544" s="16" t="s">
        <v>85</v>
      </c>
    </row>
    <row r="545" s="13" customFormat="1">
      <c r="A545" s="13"/>
      <c r="B545" s="231"/>
      <c r="C545" s="232"/>
      <c r="D545" s="226" t="s">
        <v>140</v>
      </c>
      <c r="E545" s="233" t="s">
        <v>1</v>
      </c>
      <c r="F545" s="234" t="s">
        <v>662</v>
      </c>
      <c r="G545" s="232"/>
      <c r="H545" s="235">
        <v>7</v>
      </c>
      <c r="I545" s="236"/>
      <c r="J545" s="232"/>
      <c r="K545" s="232"/>
      <c r="L545" s="237"/>
      <c r="M545" s="238"/>
      <c r="N545" s="239"/>
      <c r="O545" s="239"/>
      <c r="P545" s="239"/>
      <c r="Q545" s="239"/>
      <c r="R545" s="239"/>
      <c r="S545" s="239"/>
      <c r="T545" s="240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1" t="s">
        <v>140</v>
      </c>
      <c r="AU545" s="241" t="s">
        <v>85</v>
      </c>
      <c r="AV545" s="13" t="s">
        <v>85</v>
      </c>
      <c r="AW545" s="13" t="s">
        <v>32</v>
      </c>
      <c r="AX545" s="13" t="s">
        <v>83</v>
      </c>
      <c r="AY545" s="241" t="s">
        <v>128</v>
      </c>
    </row>
    <row r="546" s="2" customFormat="1">
      <c r="A546" s="37"/>
      <c r="B546" s="38"/>
      <c r="C546" s="213" t="s">
        <v>783</v>
      </c>
      <c r="D546" s="213" t="s">
        <v>131</v>
      </c>
      <c r="E546" s="214" t="s">
        <v>784</v>
      </c>
      <c r="F546" s="215" t="s">
        <v>785</v>
      </c>
      <c r="G546" s="216" t="s">
        <v>134</v>
      </c>
      <c r="H546" s="217">
        <v>18</v>
      </c>
      <c r="I546" s="218"/>
      <c r="J546" s="219">
        <f>ROUND(I546*H546,2)</f>
        <v>0</v>
      </c>
      <c r="K546" s="215" t="s">
        <v>135</v>
      </c>
      <c r="L546" s="43"/>
      <c r="M546" s="220" t="s">
        <v>1</v>
      </c>
      <c r="N546" s="221" t="s">
        <v>40</v>
      </c>
      <c r="O546" s="90"/>
      <c r="P546" s="222">
        <f>O546*H546</f>
        <v>0</v>
      </c>
      <c r="Q546" s="222">
        <v>8.0000000000000007E-05</v>
      </c>
      <c r="R546" s="222">
        <f>Q546*H546</f>
        <v>0.0014400000000000001</v>
      </c>
      <c r="S546" s="222">
        <v>0.024930000000000001</v>
      </c>
      <c r="T546" s="223">
        <f>S546*H546</f>
        <v>0.44874000000000003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224" t="s">
        <v>224</v>
      </c>
      <c r="AT546" s="224" t="s">
        <v>131</v>
      </c>
      <c r="AU546" s="224" t="s">
        <v>85</v>
      </c>
      <c r="AY546" s="16" t="s">
        <v>128</v>
      </c>
      <c r="BE546" s="225">
        <f>IF(N546="základní",J546,0)</f>
        <v>0</v>
      </c>
      <c r="BF546" s="225">
        <f>IF(N546="snížená",J546,0)</f>
        <v>0</v>
      </c>
      <c r="BG546" s="225">
        <f>IF(N546="zákl. přenesená",J546,0)</f>
        <v>0</v>
      </c>
      <c r="BH546" s="225">
        <f>IF(N546="sníž. přenesená",J546,0)</f>
        <v>0</v>
      </c>
      <c r="BI546" s="225">
        <f>IF(N546="nulová",J546,0)</f>
        <v>0</v>
      </c>
      <c r="BJ546" s="16" t="s">
        <v>83</v>
      </c>
      <c r="BK546" s="225">
        <f>ROUND(I546*H546,2)</f>
        <v>0</v>
      </c>
      <c r="BL546" s="16" t="s">
        <v>224</v>
      </c>
      <c r="BM546" s="224" t="s">
        <v>786</v>
      </c>
    </row>
    <row r="547" s="2" customFormat="1">
      <c r="A547" s="37"/>
      <c r="B547" s="38"/>
      <c r="C547" s="39"/>
      <c r="D547" s="226" t="s">
        <v>138</v>
      </c>
      <c r="E547" s="39"/>
      <c r="F547" s="227" t="s">
        <v>787</v>
      </c>
      <c r="G547" s="39"/>
      <c r="H547" s="39"/>
      <c r="I547" s="228"/>
      <c r="J547" s="39"/>
      <c r="K547" s="39"/>
      <c r="L547" s="43"/>
      <c r="M547" s="229"/>
      <c r="N547" s="230"/>
      <c r="O547" s="90"/>
      <c r="P547" s="90"/>
      <c r="Q547" s="90"/>
      <c r="R547" s="90"/>
      <c r="S547" s="90"/>
      <c r="T547" s="91"/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T547" s="16" t="s">
        <v>138</v>
      </c>
      <c r="AU547" s="16" t="s">
        <v>85</v>
      </c>
    </row>
    <row r="548" s="13" customFormat="1">
      <c r="A548" s="13"/>
      <c r="B548" s="231"/>
      <c r="C548" s="232"/>
      <c r="D548" s="226" t="s">
        <v>140</v>
      </c>
      <c r="E548" s="233" t="s">
        <v>1</v>
      </c>
      <c r="F548" s="234" t="s">
        <v>788</v>
      </c>
      <c r="G548" s="232"/>
      <c r="H548" s="235">
        <v>18</v>
      </c>
      <c r="I548" s="236"/>
      <c r="J548" s="232"/>
      <c r="K548" s="232"/>
      <c r="L548" s="237"/>
      <c r="M548" s="238"/>
      <c r="N548" s="239"/>
      <c r="O548" s="239"/>
      <c r="P548" s="239"/>
      <c r="Q548" s="239"/>
      <c r="R548" s="239"/>
      <c r="S548" s="239"/>
      <c r="T548" s="240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1" t="s">
        <v>140</v>
      </c>
      <c r="AU548" s="241" t="s">
        <v>85</v>
      </c>
      <c r="AV548" s="13" t="s">
        <v>85</v>
      </c>
      <c r="AW548" s="13" t="s">
        <v>32</v>
      </c>
      <c r="AX548" s="13" t="s">
        <v>83</v>
      </c>
      <c r="AY548" s="241" t="s">
        <v>128</v>
      </c>
    </row>
    <row r="549" s="2" customFormat="1">
      <c r="A549" s="37"/>
      <c r="B549" s="38"/>
      <c r="C549" s="213" t="s">
        <v>789</v>
      </c>
      <c r="D549" s="213" t="s">
        <v>131</v>
      </c>
      <c r="E549" s="214" t="s">
        <v>790</v>
      </c>
      <c r="F549" s="215" t="s">
        <v>791</v>
      </c>
      <c r="G549" s="216" t="s">
        <v>134</v>
      </c>
      <c r="H549" s="217">
        <v>1</v>
      </c>
      <c r="I549" s="218"/>
      <c r="J549" s="219">
        <f>ROUND(I549*H549,2)</f>
        <v>0</v>
      </c>
      <c r="K549" s="215" t="s">
        <v>135</v>
      </c>
      <c r="L549" s="43"/>
      <c r="M549" s="220" t="s">
        <v>1</v>
      </c>
      <c r="N549" s="221" t="s">
        <v>40</v>
      </c>
      <c r="O549" s="90"/>
      <c r="P549" s="222">
        <f>O549*H549</f>
        <v>0</v>
      </c>
      <c r="Q549" s="222">
        <v>0.00010000000000000001</v>
      </c>
      <c r="R549" s="222">
        <f>Q549*H549</f>
        <v>0.00010000000000000001</v>
      </c>
      <c r="S549" s="222">
        <v>0.037490000000000002</v>
      </c>
      <c r="T549" s="223">
        <f>S549*H549</f>
        <v>0.037490000000000002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224" t="s">
        <v>224</v>
      </c>
      <c r="AT549" s="224" t="s">
        <v>131</v>
      </c>
      <c r="AU549" s="224" t="s">
        <v>85</v>
      </c>
      <c r="AY549" s="16" t="s">
        <v>128</v>
      </c>
      <c r="BE549" s="225">
        <f>IF(N549="základní",J549,0)</f>
        <v>0</v>
      </c>
      <c r="BF549" s="225">
        <f>IF(N549="snížená",J549,0)</f>
        <v>0</v>
      </c>
      <c r="BG549" s="225">
        <f>IF(N549="zákl. přenesená",J549,0)</f>
        <v>0</v>
      </c>
      <c r="BH549" s="225">
        <f>IF(N549="sníž. přenesená",J549,0)</f>
        <v>0</v>
      </c>
      <c r="BI549" s="225">
        <f>IF(N549="nulová",J549,0)</f>
        <v>0</v>
      </c>
      <c r="BJ549" s="16" t="s">
        <v>83</v>
      </c>
      <c r="BK549" s="225">
        <f>ROUND(I549*H549,2)</f>
        <v>0</v>
      </c>
      <c r="BL549" s="16" t="s">
        <v>224</v>
      </c>
      <c r="BM549" s="224" t="s">
        <v>792</v>
      </c>
    </row>
    <row r="550" s="2" customFormat="1">
      <c r="A550" s="37"/>
      <c r="B550" s="38"/>
      <c r="C550" s="39"/>
      <c r="D550" s="226" t="s">
        <v>138</v>
      </c>
      <c r="E550" s="39"/>
      <c r="F550" s="227" t="s">
        <v>793</v>
      </c>
      <c r="G550" s="39"/>
      <c r="H550" s="39"/>
      <c r="I550" s="228"/>
      <c r="J550" s="39"/>
      <c r="K550" s="39"/>
      <c r="L550" s="43"/>
      <c r="M550" s="229"/>
      <c r="N550" s="230"/>
      <c r="O550" s="90"/>
      <c r="P550" s="90"/>
      <c r="Q550" s="90"/>
      <c r="R550" s="90"/>
      <c r="S550" s="90"/>
      <c r="T550" s="91"/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T550" s="16" t="s">
        <v>138</v>
      </c>
      <c r="AU550" s="16" t="s">
        <v>85</v>
      </c>
    </row>
    <row r="551" s="13" customFormat="1">
      <c r="A551" s="13"/>
      <c r="B551" s="231"/>
      <c r="C551" s="232"/>
      <c r="D551" s="226" t="s">
        <v>140</v>
      </c>
      <c r="E551" s="233" t="s">
        <v>1</v>
      </c>
      <c r="F551" s="234" t="s">
        <v>83</v>
      </c>
      <c r="G551" s="232"/>
      <c r="H551" s="235">
        <v>1</v>
      </c>
      <c r="I551" s="236"/>
      <c r="J551" s="232"/>
      <c r="K551" s="232"/>
      <c r="L551" s="237"/>
      <c r="M551" s="238"/>
      <c r="N551" s="239"/>
      <c r="O551" s="239"/>
      <c r="P551" s="239"/>
      <c r="Q551" s="239"/>
      <c r="R551" s="239"/>
      <c r="S551" s="239"/>
      <c r="T551" s="240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1" t="s">
        <v>140</v>
      </c>
      <c r="AU551" s="241" t="s">
        <v>85</v>
      </c>
      <c r="AV551" s="13" t="s">
        <v>85</v>
      </c>
      <c r="AW551" s="13" t="s">
        <v>32</v>
      </c>
      <c r="AX551" s="13" t="s">
        <v>83</v>
      </c>
      <c r="AY551" s="241" t="s">
        <v>128</v>
      </c>
    </row>
    <row r="552" s="2" customFormat="1" ht="16.5" customHeight="1">
      <c r="A552" s="37"/>
      <c r="B552" s="38"/>
      <c r="C552" s="213" t="s">
        <v>794</v>
      </c>
      <c r="D552" s="213" t="s">
        <v>131</v>
      </c>
      <c r="E552" s="214" t="s">
        <v>795</v>
      </c>
      <c r="F552" s="215" t="s">
        <v>796</v>
      </c>
      <c r="G552" s="216" t="s">
        <v>134</v>
      </c>
      <c r="H552" s="217">
        <v>54</v>
      </c>
      <c r="I552" s="218"/>
      <c r="J552" s="219">
        <f>ROUND(I552*H552,2)</f>
        <v>0</v>
      </c>
      <c r="K552" s="215" t="s">
        <v>135</v>
      </c>
      <c r="L552" s="43"/>
      <c r="M552" s="220" t="s">
        <v>1</v>
      </c>
      <c r="N552" s="221" t="s">
        <v>40</v>
      </c>
      <c r="O552" s="90"/>
      <c r="P552" s="222">
        <f>O552*H552</f>
        <v>0</v>
      </c>
      <c r="Q552" s="222">
        <v>0</v>
      </c>
      <c r="R552" s="222">
        <f>Q552*H552</f>
        <v>0</v>
      </c>
      <c r="S552" s="222">
        <v>0</v>
      </c>
      <c r="T552" s="223">
        <f>S552*H552</f>
        <v>0</v>
      </c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R552" s="224" t="s">
        <v>224</v>
      </c>
      <c r="AT552" s="224" t="s">
        <v>131</v>
      </c>
      <c r="AU552" s="224" t="s">
        <v>85</v>
      </c>
      <c r="AY552" s="16" t="s">
        <v>128</v>
      </c>
      <c r="BE552" s="225">
        <f>IF(N552="základní",J552,0)</f>
        <v>0</v>
      </c>
      <c r="BF552" s="225">
        <f>IF(N552="snížená",J552,0)</f>
        <v>0</v>
      </c>
      <c r="BG552" s="225">
        <f>IF(N552="zákl. přenesená",J552,0)</f>
        <v>0</v>
      </c>
      <c r="BH552" s="225">
        <f>IF(N552="sníž. přenesená",J552,0)</f>
        <v>0</v>
      </c>
      <c r="BI552" s="225">
        <f>IF(N552="nulová",J552,0)</f>
        <v>0</v>
      </c>
      <c r="BJ552" s="16" t="s">
        <v>83</v>
      </c>
      <c r="BK552" s="225">
        <f>ROUND(I552*H552,2)</f>
        <v>0</v>
      </c>
      <c r="BL552" s="16" t="s">
        <v>224</v>
      </c>
      <c r="BM552" s="224" t="s">
        <v>797</v>
      </c>
    </row>
    <row r="553" s="2" customFormat="1">
      <c r="A553" s="37"/>
      <c r="B553" s="38"/>
      <c r="C553" s="39"/>
      <c r="D553" s="226" t="s">
        <v>138</v>
      </c>
      <c r="E553" s="39"/>
      <c r="F553" s="227" t="s">
        <v>376</v>
      </c>
      <c r="G553" s="39"/>
      <c r="H553" s="39"/>
      <c r="I553" s="228"/>
      <c r="J553" s="39"/>
      <c r="K553" s="39"/>
      <c r="L553" s="43"/>
      <c r="M553" s="229"/>
      <c r="N553" s="230"/>
      <c r="O553" s="90"/>
      <c r="P553" s="90"/>
      <c r="Q553" s="90"/>
      <c r="R553" s="90"/>
      <c r="S553" s="90"/>
      <c r="T553" s="91"/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T553" s="16" t="s">
        <v>138</v>
      </c>
      <c r="AU553" s="16" t="s">
        <v>85</v>
      </c>
    </row>
    <row r="554" s="13" customFormat="1">
      <c r="A554" s="13"/>
      <c r="B554" s="231"/>
      <c r="C554" s="232"/>
      <c r="D554" s="226" t="s">
        <v>140</v>
      </c>
      <c r="E554" s="233" t="s">
        <v>1</v>
      </c>
      <c r="F554" s="234" t="s">
        <v>733</v>
      </c>
      <c r="G554" s="232"/>
      <c r="H554" s="235">
        <v>54</v>
      </c>
      <c r="I554" s="236"/>
      <c r="J554" s="232"/>
      <c r="K554" s="232"/>
      <c r="L554" s="237"/>
      <c r="M554" s="238"/>
      <c r="N554" s="239"/>
      <c r="O554" s="239"/>
      <c r="P554" s="239"/>
      <c r="Q554" s="239"/>
      <c r="R554" s="239"/>
      <c r="S554" s="239"/>
      <c r="T554" s="240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1" t="s">
        <v>140</v>
      </c>
      <c r="AU554" s="241" t="s">
        <v>85</v>
      </c>
      <c r="AV554" s="13" t="s">
        <v>85</v>
      </c>
      <c r="AW554" s="13" t="s">
        <v>32</v>
      </c>
      <c r="AX554" s="13" t="s">
        <v>83</v>
      </c>
      <c r="AY554" s="241" t="s">
        <v>128</v>
      </c>
    </row>
    <row r="555" s="2" customFormat="1" ht="33" customHeight="1">
      <c r="A555" s="37"/>
      <c r="B555" s="38"/>
      <c r="C555" s="252" t="s">
        <v>798</v>
      </c>
      <c r="D555" s="252" t="s">
        <v>265</v>
      </c>
      <c r="E555" s="253" t="s">
        <v>799</v>
      </c>
      <c r="F555" s="254" t="s">
        <v>800</v>
      </c>
      <c r="G555" s="255" t="s">
        <v>134</v>
      </c>
      <c r="H555" s="256">
        <v>1</v>
      </c>
      <c r="I555" s="257"/>
      <c r="J555" s="258">
        <f>ROUND(I555*H555,2)</f>
        <v>0</v>
      </c>
      <c r="K555" s="254" t="s">
        <v>1</v>
      </c>
      <c r="L555" s="259"/>
      <c r="M555" s="260" t="s">
        <v>1</v>
      </c>
      <c r="N555" s="261" t="s">
        <v>40</v>
      </c>
      <c r="O555" s="90"/>
      <c r="P555" s="222">
        <f>O555*H555</f>
        <v>0</v>
      </c>
      <c r="Q555" s="222">
        <v>0</v>
      </c>
      <c r="R555" s="222">
        <f>Q555*H555</f>
        <v>0</v>
      </c>
      <c r="S555" s="222">
        <v>0</v>
      </c>
      <c r="T555" s="223">
        <f>S555*H555</f>
        <v>0</v>
      </c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R555" s="224" t="s">
        <v>268</v>
      </c>
      <c r="AT555" s="224" t="s">
        <v>265</v>
      </c>
      <c r="AU555" s="224" t="s">
        <v>85</v>
      </c>
      <c r="AY555" s="16" t="s">
        <v>128</v>
      </c>
      <c r="BE555" s="225">
        <f>IF(N555="základní",J555,0)</f>
        <v>0</v>
      </c>
      <c r="BF555" s="225">
        <f>IF(N555="snížená",J555,0)</f>
        <v>0</v>
      </c>
      <c r="BG555" s="225">
        <f>IF(N555="zákl. přenesená",J555,0)</f>
        <v>0</v>
      </c>
      <c r="BH555" s="225">
        <f>IF(N555="sníž. přenesená",J555,0)</f>
        <v>0</v>
      </c>
      <c r="BI555" s="225">
        <f>IF(N555="nulová",J555,0)</f>
        <v>0</v>
      </c>
      <c r="BJ555" s="16" t="s">
        <v>83</v>
      </c>
      <c r="BK555" s="225">
        <f>ROUND(I555*H555,2)</f>
        <v>0</v>
      </c>
      <c r="BL555" s="16" t="s">
        <v>224</v>
      </c>
      <c r="BM555" s="224" t="s">
        <v>801</v>
      </c>
    </row>
    <row r="556" s="2" customFormat="1">
      <c r="A556" s="37"/>
      <c r="B556" s="38"/>
      <c r="C556" s="39"/>
      <c r="D556" s="226" t="s">
        <v>138</v>
      </c>
      <c r="E556" s="39"/>
      <c r="F556" s="227" t="s">
        <v>802</v>
      </c>
      <c r="G556" s="39"/>
      <c r="H556" s="39"/>
      <c r="I556" s="228"/>
      <c r="J556" s="39"/>
      <c r="K556" s="39"/>
      <c r="L556" s="43"/>
      <c r="M556" s="229"/>
      <c r="N556" s="230"/>
      <c r="O556" s="90"/>
      <c r="P556" s="90"/>
      <c r="Q556" s="90"/>
      <c r="R556" s="90"/>
      <c r="S556" s="90"/>
      <c r="T556" s="91"/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T556" s="16" t="s">
        <v>138</v>
      </c>
      <c r="AU556" s="16" t="s">
        <v>85</v>
      </c>
    </row>
    <row r="557" s="13" customFormat="1">
      <c r="A557" s="13"/>
      <c r="B557" s="231"/>
      <c r="C557" s="232"/>
      <c r="D557" s="226" t="s">
        <v>140</v>
      </c>
      <c r="E557" s="233" t="s">
        <v>1</v>
      </c>
      <c r="F557" s="234" t="s">
        <v>83</v>
      </c>
      <c r="G557" s="232"/>
      <c r="H557" s="235">
        <v>1</v>
      </c>
      <c r="I557" s="236"/>
      <c r="J557" s="232"/>
      <c r="K557" s="232"/>
      <c r="L557" s="237"/>
      <c r="M557" s="238"/>
      <c r="N557" s="239"/>
      <c r="O557" s="239"/>
      <c r="P557" s="239"/>
      <c r="Q557" s="239"/>
      <c r="R557" s="239"/>
      <c r="S557" s="239"/>
      <c r="T557" s="240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1" t="s">
        <v>140</v>
      </c>
      <c r="AU557" s="241" t="s">
        <v>85</v>
      </c>
      <c r="AV557" s="13" t="s">
        <v>85</v>
      </c>
      <c r="AW557" s="13" t="s">
        <v>32</v>
      </c>
      <c r="AX557" s="13" t="s">
        <v>83</v>
      </c>
      <c r="AY557" s="241" t="s">
        <v>128</v>
      </c>
    </row>
    <row r="558" s="2" customFormat="1" ht="33" customHeight="1">
      <c r="A558" s="37"/>
      <c r="B558" s="38"/>
      <c r="C558" s="252" t="s">
        <v>803</v>
      </c>
      <c r="D558" s="252" t="s">
        <v>265</v>
      </c>
      <c r="E558" s="253" t="s">
        <v>804</v>
      </c>
      <c r="F558" s="254" t="s">
        <v>805</v>
      </c>
      <c r="G558" s="255" t="s">
        <v>134</v>
      </c>
      <c r="H558" s="256">
        <v>1</v>
      </c>
      <c r="I558" s="257"/>
      <c r="J558" s="258">
        <f>ROUND(I558*H558,2)</f>
        <v>0</v>
      </c>
      <c r="K558" s="254" t="s">
        <v>1</v>
      </c>
      <c r="L558" s="259"/>
      <c r="M558" s="260" t="s">
        <v>1</v>
      </c>
      <c r="N558" s="261" t="s">
        <v>40</v>
      </c>
      <c r="O558" s="90"/>
      <c r="P558" s="222">
        <f>O558*H558</f>
        <v>0</v>
      </c>
      <c r="Q558" s="222">
        <v>0</v>
      </c>
      <c r="R558" s="222">
        <f>Q558*H558</f>
        <v>0</v>
      </c>
      <c r="S558" s="222">
        <v>0</v>
      </c>
      <c r="T558" s="223">
        <f>S558*H558</f>
        <v>0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224" t="s">
        <v>268</v>
      </c>
      <c r="AT558" s="224" t="s">
        <v>265</v>
      </c>
      <c r="AU558" s="224" t="s">
        <v>85</v>
      </c>
      <c r="AY558" s="16" t="s">
        <v>128</v>
      </c>
      <c r="BE558" s="225">
        <f>IF(N558="základní",J558,0)</f>
        <v>0</v>
      </c>
      <c r="BF558" s="225">
        <f>IF(N558="snížená",J558,0)</f>
        <v>0</v>
      </c>
      <c r="BG558" s="225">
        <f>IF(N558="zákl. přenesená",J558,0)</f>
        <v>0</v>
      </c>
      <c r="BH558" s="225">
        <f>IF(N558="sníž. přenesená",J558,0)</f>
        <v>0</v>
      </c>
      <c r="BI558" s="225">
        <f>IF(N558="nulová",J558,0)</f>
        <v>0</v>
      </c>
      <c r="BJ558" s="16" t="s">
        <v>83</v>
      </c>
      <c r="BK558" s="225">
        <f>ROUND(I558*H558,2)</f>
        <v>0</v>
      </c>
      <c r="BL558" s="16" t="s">
        <v>224</v>
      </c>
      <c r="BM558" s="224" t="s">
        <v>806</v>
      </c>
    </row>
    <row r="559" s="2" customFormat="1">
      <c r="A559" s="37"/>
      <c r="B559" s="38"/>
      <c r="C559" s="39"/>
      <c r="D559" s="226" t="s">
        <v>138</v>
      </c>
      <c r="E559" s="39"/>
      <c r="F559" s="227" t="s">
        <v>807</v>
      </c>
      <c r="G559" s="39"/>
      <c r="H559" s="39"/>
      <c r="I559" s="228"/>
      <c r="J559" s="39"/>
      <c r="K559" s="39"/>
      <c r="L559" s="43"/>
      <c r="M559" s="229"/>
      <c r="N559" s="230"/>
      <c r="O559" s="90"/>
      <c r="P559" s="90"/>
      <c r="Q559" s="90"/>
      <c r="R559" s="90"/>
      <c r="S559" s="90"/>
      <c r="T559" s="91"/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T559" s="16" t="s">
        <v>138</v>
      </c>
      <c r="AU559" s="16" t="s">
        <v>85</v>
      </c>
    </row>
    <row r="560" s="13" customFormat="1">
      <c r="A560" s="13"/>
      <c r="B560" s="231"/>
      <c r="C560" s="232"/>
      <c r="D560" s="226" t="s">
        <v>140</v>
      </c>
      <c r="E560" s="233" t="s">
        <v>1</v>
      </c>
      <c r="F560" s="234" t="s">
        <v>83</v>
      </c>
      <c r="G560" s="232"/>
      <c r="H560" s="235">
        <v>1</v>
      </c>
      <c r="I560" s="236"/>
      <c r="J560" s="232"/>
      <c r="K560" s="232"/>
      <c r="L560" s="237"/>
      <c r="M560" s="238"/>
      <c r="N560" s="239"/>
      <c r="O560" s="239"/>
      <c r="P560" s="239"/>
      <c r="Q560" s="239"/>
      <c r="R560" s="239"/>
      <c r="S560" s="239"/>
      <c r="T560" s="240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1" t="s">
        <v>140</v>
      </c>
      <c r="AU560" s="241" t="s">
        <v>85</v>
      </c>
      <c r="AV560" s="13" t="s">
        <v>85</v>
      </c>
      <c r="AW560" s="13" t="s">
        <v>32</v>
      </c>
      <c r="AX560" s="13" t="s">
        <v>83</v>
      </c>
      <c r="AY560" s="241" t="s">
        <v>128</v>
      </c>
    </row>
    <row r="561" s="2" customFormat="1">
      <c r="A561" s="37"/>
      <c r="B561" s="38"/>
      <c r="C561" s="252" t="s">
        <v>808</v>
      </c>
      <c r="D561" s="252" t="s">
        <v>265</v>
      </c>
      <c r="E561" s="253" t="s">
        <v>809</v>
      </c>
      <c r="F561" s="254" t="s">
        <v>810</v>
      </c>
      <c r="G561" s="255" t="s">
        <v>134</v>
      </c>
      <c r="H561" s="256">
        <v>3</v>
      </c>
      <c r="I561" s="257"/>
      <c r="J561" s="258">
        <f>ROUND(I561*H561,2)</f>
        <v>0</v>
      </c>
      <c r="K561" s="254" t="s">
        <v>1</v>
      </c>
      <c r="L561" s="259"/>
      <c r="M561" s="260" t="s">
        <v>1</v>
      </c>
      <c r="N561" s="261" t="s">
        <v>40</v>
      </c>
      <c r="O561" s="90"/>
      <c r="P561" s="222">
        <f>O561*H561</f>
        <v>0</v>
      </c>
      <c r="Q561" s="222">
        <v>0</v>
      </c>
      <c r="R561" s="222">
        <f>Q561*H561</f>
        <v>0</v>
      </c>
      <c r="S561" s="222">
        <v>0</v>
      </c>
      <c r="T561" s="223">
        <f>S561*H561</f>
        <v>0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224" t="s">
        <v>268</v>
      </c>
      <c r="AT561" s="224" t="s">
        <v>265</v>
      </c>
      <c r="AU561" s="224" t="s">
        <v>85</v>
      </c>
      <c r="AY561" s="16" t="s">
        <v>128</v>
      </c>
      <c r="BE561" s="225">
        <f>IF(N561="základní",J561,0)</f>
        <v>0</v>
      </c>
      <c r="BF561" s="225">
        <f>IF(N561="snížená",J561,0)</f>
        <v>0</v>
      </c>
      <c r="BG561" s="225">
        <f>IF(N561="zákl. přenesená",J561,0)</f>
        <v>0</v>
      </c>
      <c r="BH561" s="225">
        <f>IF(N561="sníž. přenesená",J561,0)</f>
        <v>0</v>
      </c>
      <c r="BI561" s="225">
        <f>IF(N561="nulová",J561,0)</f>
        <v>0</v>
      </c>
      <c r="BJ561" s="16" t="s">
        <v>83</v>
      </c>
      <c r="BK561" s="225">
        <f>ROUND(I561*H561,2)</f>
        <v>0</v>
      </c>
      <c r="BL561" s="16" t="s">
        <v>224</v>
      </c>
      <c r="BM561" s="224" t="s">
        <v>811</v>
      </c>
    </row>
    <row r="562" s="2" customFormat="1">
      <c r="A562" s="37"/>
      <c r="B562" s="38"/>
      <c r="C562" s="39"/>
      <c r="D562" s="226" t="s">
        <v>138</v>
      </c>
      <c r="E562" s="39"/>
      <c r="F562" s="227" t="s">
        <v>812</v>
      </c>
      <c r="G562" s="39"/>
      <c r="H562" s="39"/>
      <c r="I562" s="228"/>
      <c r="J562" s="39"/>
      <c r="K562" s="39"/>
      <c r="L562" s="43"/>
      <c r="M562" s="229"/>
      <c r="N562" s="230"/>
      <c r="O562" s="90"/>
      <c r="P562" s="90"/>
      <c r="Q562" s="90"/>
      <c r="R562" s="90"/>
      <c r="S562" s="90"/>
      <c r="T562" s="91"/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T562" s="16" t="s">
        <v>138</v>
      </c>
      <c r="AU562" s="16" t="s">
        <v>85</v>
      </c>
    </row>
    <row r="563" s="13" customFormat="1">
      <c r="A563" s="13"/>
      <c r="B563" s="231"/>
      <c r="C563" s="232"/>
      <c r="D563" s="226" t="s">
        <v>140</v>
      </c>
      <c r="E563" s="233" t="s">
        <v>1</v>
      </c>
      <c r="F563" s="234" t="s">
        <v>450</v>
      </c>
      <c r="G563" s="232"/>
      <c r="H563" s="235">
        <v>3</v>
      </c>
      <c r="I563" s="236"/>
      <c r="J563" s="232"/>
      <c r="K563" s="232"/>
      <c r="L563" s="237"/>
      <c r="M563" s="238"/>
      <c r="N563" s="239"/>
      <c r="O563" s="239"/>
      <c r="P563" s="239"/>
      <c r="Q563" s="239"/>
      <c r="R563" s="239"/>
      <c r="S563" s="239"/>
      <c r="T563" s="240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1" t="s">
        <v>140</v>
      </c>
      <c r="AU563" s="241" t="s">
        <v>85</v>
      </c>
      <c r="AV563" s="13" t="s">
        <v>85</v>
      </c>
      <c r="AW563" s="13" t="s">
        <v>32</v>
      </c>
      <c r="AX563" s="13" t="s">
        <v>83</v>
      </c>
      <c r="AY563" s="241" t="s">
        <v>128</v>
      </c>
    </row>
    <row r="564" s="2" customFormat="1">
      <c r="A564" s="37"/>
      <c r="B564" s="38"/>
      <c r="C564" s="252" t="s">
        <v>813</v>
      </c>
      <c r="D564" s="252" t="s">
        <v>265</v>
      </c>
      <c r="E564" s="253" t="s">
        <v>814</v>
      </c>
      <c r="F564" s="254" t="s">
        <v>815</v>
      </c>
      <c r="G564" s="255" t="s">
        <v>134</v>
      </c>
      <c r="H564" s="256">
        <v>1</v>
      </c>
      <c r="I564" s="257"/>
      <c r="J564" s="258">
        <f>ROUND(I564*H564,2)</f>
        <v>0</v>
      </c>
      <c r="K564" s="254" t="s">
        <v>1</v>
      </c>
      <c r="L564" s="259"/>
      <c r="M564" s="260" t="s">
        <v>1</v>
      </c>
      <c r="N564" s="261" t="s">
        <v>40</v>
      </c>
      <c r="O564" s="90"/>
      <c r="P564" s="222">
        <f>O564*H564</f>
        <v>0</v>
      </c>
      <c r="Q564" s="222">
        <v>0</v>
      </c>
      <c r="R564" s="222">
        <f>Q564*H564</f>
        <v>0</v>
      </c>
      <c r="S564" s="222">
        <v>0</v>
      </c>
      <c r="T564" s="223">
        <f>S564*H564</f>
        <v>0</v>
      </c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R564" s="224" t="s">
        <v>268</v>
      </c>
      <c r="AT564" s="224" t="s">
        <v>265</v>
      </c>
      <c r="AU564" s="224" t="s">
        <v>85</v>
      </c>
      <c r="AY564" s="16" t="s">
        <v>128</v>
      </c>
      <c r="BE564" s="225">
        <f>IF(N564="základní",J564,0)</f>
        <v>0</v>
      </c>
      <c r="BF564" s="225">
        <f>IF(N564="snížená",J564,0)</f>
        <v>0</v>
      </c>
      <c r="BG564" s="225">
        <f>IF(N564="zákl. přenesená",J564,0)</f>
        <v>0</v>
      </c>
      <c r="BH564" s="225">
        <f>IF(N564="sníž. přenesená",J564,0)</f>
        <v>0</v>
      </c>
      <c r="BI564" s="225">
        <f>IF(N564="nulová",J564,0)</f>
        <v>0</v>
      </c>
      <c r="BJ564" s="16" t="s">
        <v>83</v>
      </c>
      <c r="BK564" s="225">
        <f>ROUND(I564*H564,2)</f>
        <v>0</v>
      </c>
      <c r="BL564" s="16" t="s">
        <v>224</v>
      </c>
      <c r="BM564" s="224" t="s">
        <v>816</v>
      </c>
    </row>
    <row r="565" s="2" customFormat="1">
      <c r="A565" s="37"/>
      <c r="B565" s="38"/>
      <c r="C565" s="39"/>
      <c r="D565" s="226" t="s">
        <v>138</v>
      </c>
      <c r="E565" s="39"/>
      <c r="F565" s="227" t="s">
        <v>817</v>
      </c>
      <c r="G565" s="39"/>
      <c r="H565" s="39"/>
      <c r="I565" s="228"/>
      <c r="J565" s="39"/>
      <c r="K565" s="39"/>
      <c r="L565" s="43"/>
      <c r="M565" s="229"/>
      <c r="N565" s="230"/>
      <c r="O565" s="90"/>
      <c r="P565" s="90"/>
      <c r="Q565" s="90"/>
      <c r="R565" s="90"/>
      <c r="S565" s="90"/>
      <c r="T565" s="91"/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T565" s="16" t="s">
        <v>138</v>
      </c>
      <c r="AU565" s="16" t="s">
        <v>85</v>
      </c>
    </row>
    <row r="566" s="13" customFormat="1">
      <c r="A566" s="13"/>
      <c r="B566" s="231"/>
      <c r="C566" s="232"/>
      <c r="D566" s="226" t="s">
        <v>140</v>
      </c>
      <c r="E566" s="233" t="s">
        <v>1</v>
      </c>
      <c r="F566" s="234" t="s">
        <v>83</v>
      </c>
      <c r="G566" s="232"/>
      <c r="H566" s="235">
        <v>1</v>
      </c>
      <c r="I566" s="236"/>
      <c r="J566" s="232"/>
      <c r="K566" s="232"/>
      <c r="L566" s="237"/>
      <c r="M566" s="238"/>
      <c r="N566" s="239"/>
      <c r="O566" s="239"/>
      <c r="P566" s="239"/>
      <c r="Q566" s="239"/>
      <c r="R566" s="239"/>
      <c r="S566" s="239"/>
      <c r="T566" s="240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1" t="s">
        <v>140</v>
      </c>
      <c r="AU566" s="241" t="s">
        <v>85</v>
      </c>
      <c r="AV566" s="13" t="s">
        <v>85</v>
      </c>
      <c r="AW566" s="13" t="s">
        <v>32</v>
      </c>
      <c r="AX566" s="13" t="s">
        <v>83</v>
      </c>
      <c r="AY566" s="241" t="s">
        <v>128</v>
      </c>
    </row>
    <row r="567" s="2" customFormat="1">
      <c r="A567" s="37"/>
      <c r="B567" s="38"/>
      <c r="C567" s="252" t="s">
        <v>818</v>
      </c>
      <c r="D567" s="252" t="s">
        <v>265</v>
      </c>
      <c r="E567" s="253" t="s">
        <v>819</v>
      </c>
      <c r="F567" s="254" t="s">
        <v>820</v>
      </c>
      <c r="G567" s="255" t="s">
        <v>134</v>
      </c>
      <c r="H567" s="256">
        <v>2</v>
      </c>
      <c r="I567" s="257"/>
      <c r="J567" s="258">
        <f>ROUND(I567*H567,2)</f>
        <v>0</v>
      </c>
      <c r="K567" s="254" t="s">
        <v>1</v>
      </c>
      <c r="L567" s="259"/>
      <c r="M567" s="260" t="s">
        <v>1</v>
      </c>
      <c r="N567" s="261" t="s">
        <v>40</v>
      </c>
      <c r="O567" s="90"/>
      <c r="P567" s="222">
        <f>O567*H567</f>
        <v>0</v>
      </c>
      <c r="Q567" s="222">
        <v>0</v>
      </c>
      <c r="R567" s="222">
        <f>Q567*H567</f>
        <v>0</v>
      </c>
      <c r="S567" s="222">
        <v>0</v>
      </c>
      <c r="T567" s="223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224" t="s">
        <v>268</v>
      </c>
      <c r="AT567" s="224" t="s">
        <v>265</v>
      </c>
      <c r="AU567" s="224" t="s">
        <v>85</v>
      </c>
      <c r="AY567" s="16" t="s">
        <v>128</v>
      </c>
      <c r="BE567" s="225">
        <f>IF(N567="základní",J567,0)</f>
        <v>0</v>
      </c>
      <c r="BF567" s="225">
        <f>IF(N567="snížená",J567,0)</f>
        <v>0</v>
      </c>
      <c r="BG567" s="225">
        <f>IF(N567="zákl. přenesená",J567,0)</f>
        <v>0</v>
      </c>
      <c r="BH567" s="225">
        <f>IF(N567="sníž. přenesená",J567,0)</f>
        <v>0</v>
      </c>
      <c r="BI567" s="225">
        <f>IF(N567="nulová",J567,0)</f>
        <v>0</v>
      </c>
      <c r="BJ567" s="16" t="s">
        <v>83</v>
      </c>
      <c r="BK567" s="225">
        <f>ROUND(I567*H567,2)</f>
        <v>0</v>
      </c>
      <c r="BL567" s="16" t="s">
        <v>224</v>
      </c>
      <c r="BM567" s="224" t="s">
        <v>821</v>
      </c>
    </row>
    <row r="568" s="2" customFormat="1">
      <c r="A568" s="37"/>
      <c r="B568" s="38"/>
      <c r="C568" s="39"/>
      <c r="D568" s="226" t="s">
        <v>138</v>
      </c>
      <c r="E568" s="39"/>
      <c r="F568" s="227" t="s">
        <v>822</v>
      </c>
      <c r="G568" s="39"/>
      <c r="H568" s="39"/>
      <c r="I568" s="228"/>
      <c r="J568" s="39"/>
      <c r="K568" s="39"/>
      <c r="L568" s="43"/>
      <c r="M568" s="229"/>
      <c r="N568" s="230"/>
      <c r="O568" s="90"/>
      <c r="P568" s="90"/>
      <c r="Q568" s="90"/>
      <c r="R568" s="90"/>
      <c r="S568" s="90"/>
      <c r="T568" s="91"/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T568" s="16" t="s">
        <v>138</v>
      </c>
      <c r="AU568" s="16" t="s">
        <v>85</v>
      </c>
    </row>
    <row r="569" s="13" customFormat="1">
      <c r="A569" s="13"/>
      <c r="B569" s="231"/>
      <c r="C569" s="232"/>
      <c r="D569" s="226" t="s">
        <v>140</v>
      </c>
      <c r="E569" s="233" t="s">
        <v>1</v>
      </c>
      <c r="F569" s="234" t="s">
        <v>208</v>
      </c>
      <c r="G569" s="232"/>
      <c r="H569" s="235">
        <v>2</v>
      </c>
      <c r="I569" s="236"/>
      <c r="J569" s="232"/>
      <c r="K569" s="232"/>
      <c r="L569" s="237"/>
      <c r="M569" s="238"/>
      <c r="N569" s="239"/>
      <c r="O569" s="239"/>
      <c r="P569" s="239"/>
      <c r="Q569" s="239"/>
      <c r="R569" s="239"/>
      <c r="S569" s="239"/>
      <c r="T569" s="240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1" t="s">
        <v>140</v>
      </c>
      <c r="AU569" s="241" t="s">
        <v>85</v>
      </c>
      <c r="AV569" s="13" t="s">
        <v>85</v>
      </c>
      <c r="AW569" s="13" t="s">
        <v>32</v>
      </c>
      <c r="AX569" s="13" t="s">
        <v>83</v>
      </c>
      <c r="AY569" s="241" t="s">
        <v>128</v>
      </c>
    </row>
    <row r="570" s="2" customFormat="1">
      <c r="A570" s="37"/>
      <c r="B570" s="38"/>
      <c r="C570" s="252" t="s">
        <v>823</v>
      </c>
      <c r="D570" s="252" t="s">
        <v>265</v>
      </c>
      <c r="E570" s="253" t="s">
        <v>824</v>
      </c>
      <c r="F570" s="254" t="s">
        <v>825</v>
      </c>
      <c r="G570" s="255" t="s">
        <v>134</v>
      </c>
      <c r="H570" s="256">
        <v>2</v>
      </c>
      <c r="I570" s="257"/>
      <c r="J570" s="258">
        <f>ROUND(I570*H570,2)</f>
        <v>0</v>
      </c>
      <c r="K570" s="254" t="s">
        <v>1</v>
      </c>
      <c r="L570" s="259"/>
      <c r="M570" s="260" t="s">
        <v>1</v>
      </c>
      <c r="N570" s="261" t="s">
        <v>40</v>
      </c>
      <c r="O570" s="90"/>
      <c r="P570" s="222">
        <f>O570*H570</f>
        <v>0</v>
      </c>
      <c r="Q570" s="222">
        <v>0</v>
      </c>
      <c r="R570" s="222">
        <f>Q570*H570</f>
        <v>0</v>
      </c>
      <c r="S570" s="222">
        <v>0</v>
      </c>
      <c r="T570" s="223">
        <f>S570*H570</f>
        <v>0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224" t="s">
        <v>268</v>
      </c>
      <c r="AT570" s="224" t="s">
        <v>265</v>
      </c>
      <c r="AU570" s="224" t="s">
        <v>85</v>
      </c>
      <c r="AY570" s="16" t="s">
        <v>128</v>
      </c>
      <c r="BE570" s="225">
        <f>IF(N570="základní",J570,0)</f>
        <v>0</v>
      </c>
      <c r="BF570" s="225">
        <f>IF(N570="snížená",J570,0)</f>
        <v>0</v>
      </c>
      <c r="BG570" s="225">
        <f>IF(N570="zákl. přenesená",J570,0)</f>
        <v>0</v>
      </c>
      <c r="BH570" s="225">
        <f>IF(N570="sníž. přenesená",J570,0)</f>
        <v>0</v>
      </c>
      <c r="BI570" s="225">
        <f>IF(N570="nulová",J570,0)</f>
        <v>0</v>
      </c>
      <c r="BJ570" s="16" t="s">
        <v>83</v>
      </c>
      <c r="BK570" s="225">
        <f>ROUND(I570*H570,2)</f>
        <v>0</v>
      </c>
      <c r="BL570" s="16" t="s">
        <v>224</v>
      </c>
      <c r="BM570" s="224" t="s">
        <v>826</v>
      </c>
    </row>
    <row r="571" s="2" customFormat="1">
      <c r="A571" s="37"/>
      <c r="B571" s="38"/>
      <c r="C571" s="39"/>
      <c r="D571" s="226" t="s">
        <v>138</v>
      </c>
      <c r="E571" s="39"/>
      <c r="F571" s="227" t="s">
        <v>822</v>
      </c>
      <c r="G571" s="39"/>
      <c r="H571" s="39"/>
      <c r="I571" s="228"/>
      <c r="J571" s="39"/>
      <c r="K571" s="39"/>
      <c r="L571" s="43"/>
      <c r="M571" s="229"/>
      <c r="N571" s="230"/>
      <c r="O571" s="90"/>
      <c r="P571" s="90"/>
      <c r="Q571" s="90"/>
      <c r="R571" s="90"/>
      <c r="S571" s="90"/>
      <c r="T571" s="91"/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T571" s="16" t="s">
        <v>138</v>
      </c>
      <c r="AU571" s="16" t="s">
        <v>85</v>
      </c>
    </row>
    <row r="572" s="13" customFormat="1">
      <c r="A572" s="13"/>
      <c r="B572" s="231"/>
      <c r="C572" s="232"/>
      <c r="D572" s="226" t="s">
        <v>140</v>
      </c>
      <c r="E572" s="233" t="s">
        <v>1</v>
      </c>
      <c r="F572" s="234" t="s">
        <v>208</v>
      </c>
      <c r="G572" s="232"/>
      <c r="H572" s="235">
        <v>2</v>
      </c>
      <c r="I572" s="236"/>
      <c r="J572" s="232"/>
      <c r="K572" s="232"/>
      <c r="L572" s="237"/>
      <c r="M572" s="238"/>
      <c r="N572" s="239"/>
      <c r="O572" s="239"/>
      <c r="P572" s="239"/>
      <c r="Q572" s="239"/>
      <c r="R572" s="239"/>
      <c r="S572" s="239"/>
      <c r="T572" s="240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1" t="s">
        <v>140</v>
      </c>
      <c r="AU572" s="241" t="s">
        <v>85</v>
      </c>
      <c r="AV572" s="13" t="s">
        <v>85</v>
      </c>
      <c r="AW572" s="13" t="s">
        <v>32</v>
      </c>
      <c r="AX572" s="13" t="s">
        <v>83</v>
      </c>
      <c r="AY572" s="241" t="s">
        <v>128</v>
      </c>
    </row>
    <row r="573" s="2" customFormat="1">
      <c r="A573" s="37"/>
      <c r="B573" s="38"/>
      <c r="C573" s="252" t="s">
        <v>827</v>
      </c>
      <c r="D573" s="252" t="s">
        <v>265</v>
      </c>
      <c r="E573" s="253" t="s">
        <v>828</v>
      </c>
      <c r="F573" s="254" t="s">
        <v>829</v>
      </c>
      <c r="G573" s="255" t="s">
        <v>134</v>
      </c>
      <c r="H573" s="256">
        <v>2</v>
      </c>
      <c r="I573" s="257"/>
      <c r="J573" s="258">
        <f>ROUND(I573*H573,2)</f>
        <v>0</v>
      </c>
      <c r="K573" s="254" t="s">
        <v>1</v>
      </c>
      <c r="L573" s="259"/>
      <c r="M573" s="260" t="s">
        <v>1</v>
      </c>
      <c r="N573" s="261" t="s">
        <v>40</v>
      </c>
      <c r="O573" s="90"/>
      <c r="P573" s="222">
        <f>O573*H573</f>
        <v>0</v>
      </c>
      <c r="Q573" s="222">
        <v>0</v>
      </c>
      <c r="R573" s="222">
        <f>Q573*H573</f>
        <v>0</v>
      </c>
      <c r="S573" s="222">
        <v>0</v>
      </c>
      <c r="T573" s="223">
        <f>S573*H573</f>
        <v>0</v>
      </c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R573" s="224" t="s">
        <v>268</v>
      </c>
      <c r="AT573" s="224" t="s">
        <v>265</v>
      </c>
      <c r="AU573" s="224" t="s">
        <v>85</v>
      </c>
      <c r="AY573" s="16" t="s">
        <v>128</v>
      </c>
      <c r="BE573" s="225">
        <f>IF(N573="základní",J573,0)</f>
        <v>0</v>
      </c>
      <c r="BF573" s="225">
        <f>IF(N573="snížená",J573,0)</f>
        <v>0</v>
      </c>
      <c r="BG573" s="225">
        <f>IF(N573="zákl. přenesená",J573,0)</f>
        <v>0</v>
      </c>
      <c r="BH573" s="225">
        <f>IF(N573="sníž. přenesená",J573,0)</f>
        <v>0</v>
      </c>
      <c r="BI573" s="225">
        <f>IF(N573="nulová",J573,0)</f>
        <v>0</v>
      </c>
      <c r="BJ573" s="16" t="s">
        <v>83</v>
      </c>
      <c r="BK573" s="225">
        <f>ROUND(I573*H573,2)</f>
        <v>0</v>
      </c>
      <c r="BL573" s="16" t="s">
        <v>224</v>
      </c>
      <c r="BM573" s="224" t="s">
        <v>830</v>
      </c>
    </row>
    <row r="574" s="2" customFormat="1">
      <c r="A574" s="37"/>
      <c r="B574" s="38"/>
      <c r="C574" s="39"/>
      <c r="D574" s="226" t="s">
        <v>138</v>
      </c>
      <c r="E574" s="39"/>
      <c r="F574" s="227" t="s">
        <v>831</v>
      </c>
      <c r="G574" s="39"/>
      <c r="H574" s="39"/>
      <c r="I574" s="228"/>
      <c r="J574" s="39"/>
      <c r="K574" s="39"/>
      <c r="L574" s="43"/>
      <c r="M574" s="229"/>
      <c r="N574" s="230"/>
      <c r="O574" s="90"/>
      <c r="P574" s="90"/>
      <c r="Q574" s="90"/>
      <c r="R574" s="90"/>
      <c r="S574" s="90"/>
      <c r="T574" s="91"/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T574" s="16" t="s">
        <v>138</v>
      </c>
      <c r="AU574" s="16" t="s">
        <v>85</v>
      </c>
    </row>
    <row r="575" s="13" customFormat="1">
      <c r="A575" s="13"/>
      <c r="B575" s="231"/>
      <c r="C575" s="232"/>
      <c r="D575" s="226" t="s">
        <v>140</v>
      </c>
      <c r="E575" s="233" t="s">
        <v>1</v>
      </c>
      <c r="F575" s="234" t="s">
        <v>208</v>
      </c>
      <c r="G575" s="232"/>
      <c r="H575" s="235">
        <v>2</v>
      </c>
      <c r="I575" s="236"/>
      <c r="J575" s="232"/>
      <c r="K575" s="232"/>
      <c r="L575" s="237"/>
      <c r="M575" s="238"/>
      <c r="N575" s="239"/>
      <c r="O575" s="239"/>
      <c r="P575" s="239"/>
      <c r="Q575" s="239"/>
      <c r="R575" s="239"/>
      <c r="S575" s="239"/>
      <c r="T575" s="240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1" t="s">
        <v>140</v>
      </c>
      <c r="AU575" s="241" t="s">
        <v>85</v>
      </c>
      <c r="AV575" s="13" t="s">
        <v>85</v>
      </c>
      <c r="AW575" s="13" t="s">
        <v>32</v>
      </c>
      <c r="AX575" s="13" t="s">
        <v>83</v>
      </c>
      <c r="AY575" s="241" t="s">
        <v>128</v>
      </c>
    </row>
    <row r="576" s="2" customFormat="1">
      <c r="A576" s="37"/>
      <c r="B576" s="38"/>
      <c r="C576" s="252" t="s">
        <v>832</v>
      </c>
      <c r="D576" s="252" t="s">
        <v>265</v>
      </c>
      <c r="E576" s="253" t="s">
        <v>833</v>
      </c>
      <c r="F576" s="254" t="s">
        <v>834</v>
      </c>
      <c r="G576" s="255" t="s">
        <v>134</v>
      </c>
      <c r="H576" s="256">
        <v>1</v>
      </c>
      <c r="I576" s="257"/>
      <c r="J576" s="258">
        <f>ROUND(I576*H576,2)</f>
        <v>0</v>
      </c>
      <c r="K576" s="254" t="s">
        <v>1</v>
      </c>
      <c r="L576" s="259"/>
      <c r="M576" s="260" t="s">
        <v>1</v>
      </c>
      <c r="N576" s="261" t="s">
        <v>40</v>
      </c>
      <c r="O576" s="90"/>
      <c r="P576" s="222">
        <f>O576*H576</f>
        <v>0</v>
      </c>
      <c r="Q576" s="222">
        <v>0</v>
      </c>
      <c r="R576" s="222">
        <f>Q576*H576</f>
        <v>0</v>
      </c>
      <c r="S576" s="222">
        <v>0</v>
      </c>
      <c r="T576" s="223">
        <f>S576*H576</f>
        <v>0</v>
      </c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R576" s="224" t="s">
        <v>268</v>
      </c>
      <c r="AT576" s="224" t="s">
        <v>265</v>
      </c>
      <c r="AU576" s="224" t="s">
        <v>85</v>
      </c>
      <c r="AY576" s="16" t="s">
        <v>128</v>
      </c>
      <c r="BE576" s="225">
        <f>IF(N576="základní",J576,0)</f>
        <v>0</v>
      </c>
      <c r="BF576" s="225">
        <f>IF(N576="snížená",J576,0)</f>
        <v>0</v>
      </c>
      <c r="BG576" s="225">
        <f>IF(N576="zákl. přenesená",J576,0)</f>
        <v>0</v>
      </c>
      <c r="BH576" s="225">
        <f>IF(N576="sníž. přenesená",J576,0)</f>
        <v>0</v>
      </c>
      <c r="BI576" s="225">
        <f>IF(N576="nulová",J576,0)</f>
        <v>0</v>
      </c>
      <c r="BJ576" s="16" t="s">
        <v>83</v>
      </c>
      <c r="BK576" s="225">
        <f>ROUND(I576*H576,2)</f>
        <v>0</v>
      </c>
      <c r="BL576" s="16" t="s">
        <v>224</v>
      </c>
      <c r="BM576" s="224" t="s">
        <v>835</v>
      </c>
    </row>
    <row r="577" s="2" customFormat="1">
      <c r="A577" s="37"/>
      <c r="B577" s="38"/>
      <c r="C577" s="39"/>
      <c r="D577" s="226" t="s">
        <v>138</v>
      </c>
      <c r="E577" s="39"/>
      <c r="F577" s="227" t="s">
        <v>836</v>
      </c>
      <c r="G577" s="39"/>
      <c r="H577" s="39"/>
      <c r="I577" s="228"/>
      <c r="J577" s="39"/>
      <c r="K577" s="39"/>
      <c r="L577" s="43"/>
      <c r="M577" s="229"/>
      <c r="N577" s="230"/>
      <c r="O577" s="90"/>
      <c r="P577" s="90"/>
      <c r="Q577" s="90"/>
      <c r="R577" s="90"/>
      <c r="S577" s="90"/>
      <c r="T577" s="91"/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T577" s="16" t="s">
        <v>138</v>
      </c>
      <c r="AU577" s="16" t="s">
        <v>85</v>
      </c>
    </row>
    <row r="578" s="13" customFormat="1">
      <c r="A578" s="13"/>
      <c r="B578" s="231"/>
      <c r="C578" s="232"/>
      <c r="D578" s="226" t="s">
        <v>140</v>
      </c>
      <c r="E578" s="233" t="s">
        <v>1</v>
      </c>
      <c r="F578" s="234" t="s">
        <v>83</v>
      </c>
      <c r="G578" s="232"/>
      <c r="H578" s="235">
        <v>1</v>
      </c>
      <c r="I578" s="236"/>
      <c r="J578" s="232"/>
      <c r="K578" s="232"/>
      <c r="L578" s="237"/>
      <c r="M578" s="238"/>
      <c r="N578" s="239"/>
      <c r="O578" s="239"/>
      <c r="P578" s="239"/>
      <c r="Q578" s="239"/>
      <c r="R578" s="239"/>
      <c r="S578" s="239"/>
      <c r="T578" s="240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1" t="s">
        <v>140</v>
      </c>
      <c r="AU578" s="241" t="s">
        <v>85</v>
      </c>
      <c r="AV578" s="13" t="s">
        <v>85</v>
      </c>
      <c r="AW578" s="13" t="s">
        <v>32</v>
      </c>
      <c r="AX578" s="13" t="s">
        <v>83</v>
      </c>
      <c r="AY578" s="241" t="s">
        <v>128</v>
      </c>
    </row>
    <row r="579" s="2" customFormat="1">
      <c r="A579" s="37"/>
      <c r="B579" s="38"/>
      <c r="C579" s="252" t="s">
        <v>837</v>
      </c>
      <c r="D579" s="252" t="s">
        <v>265</v>
      </c>
      <c r="E579" s="253" t="s">
        <v>838</v>
      </c>
      <c r="F579" s="254" t="s">
        <v>839</v>
      </c>
      <c r="G579" s="255" t="s">
        <v>134</v>
      </c>
      <c r="H579" s="256">
        <v>2</v>
      </c>
      <c r="I579" s="257"/>
      <c r="J579" s="258">
        <f>ROUND(I579*H579,2)</f>
        <v>0</v>
      </c>
      <c r="K579" s="254" t="s">
        <v>1</v>
      </c>
      <c r="L579" s="259"/>
      <c r="M579" s="260" t="s">
        <v>1</v>
      </c>
      <c r="N579" s="261" t="s">
        <v>40</v>
      </c>
      <c r="O579" s="90"/>
      <c r="P579" s="222">
        <f>O579*H579</f>
        <v>0</v>
      </c>
      <c r="Q579" s="222">
        <v>0</v>
      </c>
      <c r="R579" s="222">
        <f>Q579*H579</f>
        <v>0</v>
      </c>
      <c r="S579" s="222">
        <v>0</v>
      </c>
      <c r="T579" s="223">
        <f>S579*H579</f>
        <v>0</v>
      </c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R579" s="224" t="s">
        <v>268</v>
      </c>
      <c r="AT579" s="224" t="s">
        <v>265</v>
      </c>
      <c r="AU579" s="224" t="s">
        <v>85</v>
      </c>
      <c r="AY579" s="16" t="s">
        <v>128</v>
      </c>
      <c r="BE579" s="225">
        <f>IF(N579="základní",J579,0)</f>
        <v>0</v>
      </c>
      <c r="BF579" s="225">
        <f>IF(N579="snížená",J579,0)</f>
        <v>0</v>
      </c>
      <c r="BG579" s="225">
        <f>IF(N579="zákl. přenesená",J579,0)</f>
        <v>0</v>
      </c>
      <c r="BH579" s="225">
        <f>IF(N579="sníž. přenesená",J579,0)</f>
        <v>0</v>
      </c>
      <c r="BI579" s="225">
        <f>IF(N579="nulová",J579,0)</f>
        <v>0</v>
      </c>
      <c r="BJ579" s="16" t="s">
        <v>83</v>
      </c>
      <c r="BK579" s="225">
        <f>ROUND(I579*H579,2)</f>
        <v>0</v>
      </c>
      <c r="BL579" s="16" t="s">
        <v>224</v>
      </c>
      <c r="BM579" s="224" t="s">
        <v>840</v>
      </c>
    </row>
    <row r="580" s="2" customFormat="1">
      <c r="A580" s="37"/>
      <c r="B580" s="38"/>
      <c r="C580" s="39"/>
      <c r="D580" s="226" t="s">
        <v>138</v>
      </c>
      <c r="E580" s="39"/>
      <c r="F580" s="227" t="s">
        <v>822</v>
      </c>
      <c r="G580" s="39"/>
      <c r="H580" s="39"/>
      <c r="I580" s="228"/>
      <c r="J580" s="39"/>
      <c r="K580" s="39"/>
      <c r="L580" s="43"/>
      <c r="M580" s="229"/>
      <c r="N580" s="230"/>
      <c r="O580" s="90"/>
      <c r="P580" s="90"/>
      <c r="Q580" s="90"/>
      <c r="R580" s="90"/>
      <c r="S580" s="90"/>
      <c r="T580" s="91"/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T580" s="16" t="s">
        <v>138</v>
      </c>
      <c r="AU580" s="16" t="s">
        <v>85</v>
      </c>
    </row>
    <row r="581" s="13" customFormat="1">
      <c r="A581" s="13"/>
      <c r="B581" s="231"/>
      <c r="C581" s="232"/>
      <c r="D581" s="226" t="s">
        <v>140</v>
      </c>
      <c r="E581" s="233" t="s">
        <v>1</v>
      </c>
      <c r="F581" s="234" t="s">
        <v>208</v>
      </c>
      <c r="G581" s="232"/>
      <c r="H581" s="235">
        <v>2</v>
      </c>
      <c r="I581" s="236"/>
      <c r="J581" s="232"/>
      <c r="K581" s="232"/>
      <c r="L581" s="237"/>
      <c r="M581" s="238"/>
      <c r="N581" s="239"/>
      <c r="O581" s="239"/>
      <c r="P581" s="239"/>
      <c r="Q581" s="239"/>
      <c r="R581" s="239"/>
      <c r="S581" s="239"/>
      <c r="T581" s="240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1" t="s">
        <v>140</v>
      </c>
      <c r="AU581" s="241" t="s">
        <v>85</v>
      </c>
      <c r="AV581" s="13" t="s">
        <v>85</v>
      </c>
      <c r="AW581" s="13" t="s">
        <v>32</v>
      </c>
      <c r="AX581" s="13" t="s">
        <v>83</v>
      </c>
      <c r="AY581" s="241" t="s">
        <v>128</v>
      </c>
    </row>
    <row r="582" s="2" customFormat="1">
      <c r="A582" s="37"/>
      <c r="B582" s="38"/>
      <c r="C582" s="252" t="s">
        <v>841</v>
      </c>
      <c r="D582" s="252" t="s">
        <v>265</v>
      </c>
      <c r="E582" s="253" t="s">
        <v>842</v>
      </c>
      <c r="F582" s="254" t="s">
        <v>843</v>
      </c>
      <c r="G582" s="255" t="s">
        <v>134</v>
      </c>
      <c r="H582" s="256">
        <v>4</v>
      </c>
      <c r="I582" s="257"/>
      <c r="J582" s="258">
        <f>ROUND(I582*H582,2)</f>
        <v>0</v>
      </c>
      <c r="K582" s="254" t="s">
        <v>1</v>
      </c>
      <c r="L582" s="259"/>
      <c r="M582" s="260" t="s">
        <v>1</v>
      </c>
      <c r="N582" s="261" t="s">
        <v>40</v>
      </c>
      <c r="O582" s="90"/>
      <c r="P582" s="222">
        <f>O582*H582</f>
        <v>0</v>
      </c>
      <c r="Q582" s="222">
        <v>0</v>
      </c>
      <c r="R582" s="222">
        <f>Q582*H582</f>
        <v>0</v>
      </c>
      <c r="S582" s="222">
        <v>0</v>
      </c>
      <c r="T582" s="223">
        <f>S582*H582</f>
        <v>0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224" t="s">
        <v>268</v>
      </c>
      <c r="AT582" s="224" t="s">
        <v>265</v>
      </c>
      <c r="AU582" s="224" t="s">
        <v>85</v>
      </c>
      <c r="AY582" s="16" t="s">
        <v>128</v>
      </c>
      <c r="BE582" s="225">
        <f>IF(N582="základní",J582,0)</f>
        <v>0</v>
      </c>
      <c r="BF582" s="225">
        <f>IF(N582="snížená",J582,0)</f>
        <v>0</v>
      </c>
      <c r="BG582" s="225">
        <f>IF(N582="zákl. přenesená",J582,0)</f>
        <v>0</v>
      </c>
      <c r="BH582" s="225">
        <f>IF(N582="sníž. přenesená",J582,0)</f>
        <v>0</v>
      </c>
      <c r="BI582" s="225">
        <f>IF(N582="nulová",J582,0)</f>
        <v>0</v>
      </c>
      <c r="BJ582" s="16" t="s">
        <v>83</v>
      </c>
      <c r="BK582" s="225">
        <f>ROUND(I582*H582,2)</f>
        <v>0</v>
      </c>
      <c r="BL582" s="16" t="s">
        <v>224</v>
      </c>
      <c r="BM582" s="224" t="s">
        <v>844</v>
      </c>
    </row>
    <row r="583" s="2" customFormat="1">
      <c r="A583" s="37"/>
      <c r="B583" s="38"/>
      <c r="C583" s="39"/>
      <c r="D583" s="226" t="s">
        <v>138</v>
      </c>
      <c r="E583" s="39"/>
      <c r="F583" s="227" t="s">
        <v>845</v>
      </c>
      <c r="G583" s="39"/>
      <c r="H583" s="39"/>
      <c r="I583" s="228"/>
      <c r="J583" s="39"/>
      <c r="K583" s="39"/>
      <c r="L583" s="43"/>
      <c r="M583" s="229"/>
      <c r="N583" s="230"/>
      <c r="O583" s="90"/>
      <c r="P583" s="90"/>
      <c r="Q583" s="90"/>
      <c r="R583" s="90"/>
      <c r="S583" s="90"/>
      <c r="T583" s="91"/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T583" s="16" t="s">
        <v>138</v>
      </c>
      <c r="AU583" s="16" t="s">
        <v>85</v>
      </c>
    </row>
    <row r="584" s="13" customFormat="1">
      <c r="A584" s="13"/>
      <c r="B584" s="231"/>
      <c r="C584" s="232"/>
      <c r="D584" s="226" t="s">
        <v>140</v>
      </c>
      <c r="E584" s="233" t="s">
        <v>1</v>
      </c>
      <c r="F584" s="234" t="s">
        <v>846</v>
      </c>
      <c r="G584" s="232"/>
      <c r="H584" s="235">
        <v>4</v>
      </c>
      <c r="I584" s="236"/>
      <c r="J584" s="232"/>
      <c r="K584" s="232"/>
      <c r="L584" s="237"/>
      <c r="M584" s="238"/>
      <c r="N584" s="239"/>
      <c r="O584" s="239"/>
      <c r="P584" s="239"/>
      <c r="Q584" s="239"/>
      <c r="R584" s="239"/>
      <c r="S584" s="239"/>
      <c r="T584" s="240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1" t="s">
        <v>140</v>
      </c>
      <c r="AU584" s="241" t="s">
        <v>85</v>
      </c>
      <c r="AV584" s="13" t="s">
        <v>85</v>
      </c>
      <c r="AW584" s="13" t="s">
        <v>32</v>
      </c>
      <c r="AX584" s="13" t="s">
        <v>83</v>
      </c>
      <c r="AY584" s="241" t="s">
        <v>128</v>
      </c>
    </row>
    <row r="585" s="2" customFormat="1">
      <c r="A585" s="37"/>
      <c r="B585" s="38"/>
      <c r="C585" s="252" t="s">
        <v>847</v>
      </c>
      <c r="D585" s="252" t="s">
        <v>265</v>
      </c>
      <c r="E585" s="253" t="s">
        <v>848</v>
      </c>
      <c r="F585" s="254" t="s">
        <v>849</v>
      </c>
      <c r="G585" s="255" t="s">
        <v>134</v>
      </c>
      <c r="H585" s="256">
        <v>1</v>
      </c>
      <c r="I585" s="257"/>
      <c r="J585" s="258">
        <f>ROUND(I585*H585,2)</f>
        <v>0</v>
      </c>
      <c r="K585" s="254" t="s">
        <v>1</v>
      </c>
      <c r="L585" s="259"/>
      <c r="M585" s="260" t="s">
        <v>1</v>
      </c>
      <c r="N585" s="261" t="s">
        <v>40</v>
      </c>
      <c r="O585" s="90"/>
      <c r="P585" s="222">
        <f>O585*H585</f>
        <v>0</v>
      </c>
      <c r="Q585" s="222">
        <v>0</v>
      </c>
      <c r="R585" s="222">
        <f>Q585*H585</f>
        <v>0</v>
      </c>
      <c r="S585" s="222">
        <v>0</v>
      </c>
      <c r="T585" s="223">
        <f>S585*H585</f>
        <v>0</v>
      </c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R585" s="224" t="s">
        <v>268</v>
      </c>
      <c r="AT585" s="224" t="s">
        <v>265</v>
      </c>
      <c r="AU585" s="224" t="s">
        <v>85</v>
      </c>
      <c r="AY585" s="16" t="s">
        <v>128</v>
      </c>
      <c r="BE585" s="225">
        <f>IF(N585="základní",J585,0)</f>
        <v>0</v>
      </c>
      <c r="BF585" s="225">
        <f>IF(N585="snížená",J585,0)</f>
        <v>0</v>
      </c>
      <c r="BG585" s="225">
        <f>IF(N585="zákl. přenesená",J585,0)</f>
        <v>0</v>
      </c>
      <c r="BH585" s="225">
        <f>IF(N585="sníž. přenesená",J585,0)</f>
        <v>0</v>
      </c>
      <c r="BI585" s="225">
        <f>IF(N585="nulová",J585,0)</f>
        <v>0</v>
      </c>
      <c r="BJ585" s="16" t="s">
        <v>83</v>
      </c>
      <c r="BK585" s="225">
        <f>ROUND(I585*H585,2)</f>
        <v>0</v>
      </c>
      <c r="BL585" s="16" t="s">
        <v>224</v>
      </c>
      <c r="BM585" s="224" t="s">
        <v>850</v>
      </c>
    </row>
    <row r="586" s="2" customFormat="1">
      <c r="A586" s="37"/>
      <c r="B586" s="38"/>
      <c r="C586" s="39"/>
      <c r="D586" s="226" t="s">
        <v>138</v>
      </c>
      <c r="E586" s="39"/>
      <c r="F586" s="227" t="s">
        <v>836</v>
      </c>
      <c r="G586" s="39"/>
      <c r="H586" s="39"/>
      <c r="I586" s="228"/>
      <c r="J586" s="39"/>
      <c r="K586" s="39"/>
      <c r="L586" s="43"/>
      <c r="M586" s="229"/>
      <c r="N586" s="230"/>
      <c r="O586" s="90"/>
      <c r="P586" s="90"/>
      <c r="Q586" s="90"/>
      <c r="R586" s="90"/>
      <c r="S586" s="90"/>
      <c r="T586" s="91"/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T586" s="16" t="s">
        <v>138</v>
      </c>
      <c r="AU586" s="16" t="s">
        <v>85</v>
      </c>
    </row>
    <row r="587" s="13" customFormat="1">
      <c r="A587" s="13"/>
      <c r="B587" s="231"/>
      <c r="C587" s="232"/>
      <c r="D587" s="226" t="s">
        <v>140</v>
      </c>
      <c r="E587" s="233" t="s">
        <v>1</v>
      </c>
      <c r="F587" s="234" t="s">
        <v>83</v>
      </c>
      <c r="G587" s="232"/>
      <c r="H587" s="235">
        <v>1</v>
      </c>
      <c r="I587" s="236"/>
      <c r="J587" s="232"/>
      <c r="K587" s="232"/>
      <c r="L587" s="237"/>
      <c r="M587" s="238"/>
      <c r="N587" s="239"/>
      <c r="O587" s="239"/>
      <c r="P587" s="239"/>
      <c r="Q587" s="239"/>
      <c r="R587" s="239"/>
      <c r="S587" s="239"/>
      <c r="T587" s="240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1" t="s">
        <v>140</v>
      </c>
      <c r="AU587" s="241" t="s">
        <v>85</v>
      </c>
      <c r="AV587" s="13" t="s">
        <v>85</v>
      </c>
      <c r="AW587" s="13" t="s">
        <v>32</v>
      </c>
      <c r="AX587" s="13" t="s">
        <v>83</v>
      </c>
      <c r="AY587" s="241" t="s">
        <v>128</v>
      </c>
    </row>
    <row r="588" s="2" customFormat="1">
      <c r="A588" s="37"/>
      <c r="B588" s="38"/>
      <c r="C588" s="252" t="s">
        <v>851</v>
      </c>
      <c r="D588" s="252" t="s">
        <v>265</v>
      </c>
      <c r="E588" s="253" t="s">
        <v>852</v>
      </c>
      <c r="F588" s="254" t="s">
        <v>853</v>
      </c>
      <c r="G588" s="255" t="s">
        <v>134</v>
      </c>
      <c r="H588" s="256">
        <v>3</v>
      </c>
      <c r="I588" s="257"/>
      <c r="J588" s="258">
        <f>ROUND(I588*H588,2)</f>
        <v>0</v>
      </c>
      <c r="K588" s="254" t="s">
        <v>1</v>
      </c>
      <c r="L588" s="259"/>
      <c r="M588" s="260" t="s">
        <v>1</v>
      </c>
      <c r="N588" s="261" t="s">
        <v>40</v>
      </c>
      <c r="O588" s="90"/>
      <c r="P588" s="222">
        <f>O588*H588</f>
        <v>0</v>
      </c>
      <c r="Q588" s="222">
        <v>0</v>
      </c>
      <c r="R588" s="222">
        <f>Q588*H588</f>
        <v>0</v>
      </c>
      <c r="S588" s="222">
        <v>0</v>
      </c>
      <c r="T588" s="223">
        <f>S588*H588</f>
        <v>0</v>
      </c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R588" s="224" t="s">
        <v>268</v>
      </c>
      <c r="AT588" s="224" t="s">
        <v>265</v>
      </c>
      <c r="AU588" s="224" t="s">
        <v>85</v>
      </c>
      <c r="AY588" s="16" t="s">
        <v>128</v>
      </c>
      <c r="BE588" s="225">
        <f>IF(N588="základní",J588,0)</f>
        <v>0</v>
      </c>
      <c r="BF588" s="225">
        <f>IF(N588="snížená",J588,0)</f>
        <v>0</v>
      </c>
      <c r="BG588" s="225">
        <f>IF(N588="zákl. přenesená",J588,0)</f>
        <v>0</v>
      </c>
      <c r="BH588" s="225">
        <f>IF(N588="sníž. přenesená",J588,0)</f>
        <v>0</v>
      </c>
      <c r="BI588" s="225">
        <f>IF(N588="nulová",J588,0)</f>
        <v>0</v>
      </c>
      <c r="BJ588" s="16" t="s">
        <v>83</v>
      </c>
      <c r="BK588" s="225">
        <f>ROUND(I588*H588,2)</f>
        <v>0</v>
      </c>
      <c r="BL588" s="16" t="s">
        <v>224</v>
      </c>
      <c r="BM588" s="224" t="s">
        <v>854</v>
      </c>
    </row>
    <row r="589" s="2" customFormat="1">
      <c r="A589" s="37"/>
      <c r="B589" s="38"/>
      <c r="C589" s="39"/>
      <c r="D589" s="226" t="s">
        <v>138</v>
      </c>
      <c r="E589" s="39"/>
      <c r="F589" s="227" t="s">
        <v>855</v>
      </c>
      <c r="G589" s="39"/>
      <c r="H589" s="39"/>
      <c r="I589" s="228"/>
      <c r="J589" s="39"/>
      <c r="K589" s="39"/>
      <c r="L589" s="43"/>
      <c r="M589" s="229"/>
      <c r="N589" s="230"/>
      <c r="O589" s="90"/>
      <c r="P589" s="90"/>
      <c r="Q589" s="90"/>
      <c r="R589" s="90"/>
      <c r="S589" s="90"/>
      <c r="T589" s="91"/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T589" s="16" t="s">
        <v>138</v>
      </c>
      <c r="AU589" s="16" t="s">
        <v>85</v>
      </c>
    </row>
    <row r="590" s="13" customFormat="1">
      <c r="A590" s="13"/>
      <c r="B590" s="231"/>
      <c r="C590" s="232"/>
      <c r="D590" s="226" t="s">
        <v>140</v>
      </c>
      <c r="E590" s="233" t="s">
        <v>1</v>
      </c>
      <c r="F590" s="234" t="s">
        <v>450</v>
      </c>
      <c r="G590" s="232"/>
      <c r="H590" s="235">
        <v>3</v>
      </c>
      <c r="I590" s="236"/>
      <c r="J590" s="232"/>
      <c r="K590" s="232"/>
      <c r="L590" s="237"/>
      <c r="M590" s="238"/>
      <c r="N590" s="239"/>
      <c r="O590" s="239"/>
      <c r="P590" s="239"/>
      <c r="Q590" s="239"/>
      <c r="R590" s="239"/>
      <c r="S590" s="239"/>
      <c r="T590" s="240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1" t="s">
        <v>140</v>
      </c>
      <c r="AU590" s="241" t="s">
        <v>85</v>
      </c>
      <c r="AV590" s="13" t="s">
        <v>85</v>
      </c>
      <c r="AW590" s="13" t="s">
        <v>32</v>
      </c>
      <c r="AX590" s="13" t="s">
        <v>83</v>
      </c>
      <c r="AY590" s="241" t="s">
        <v>128</v>
      </c>
    </row>
    <row r="591" s="2" customFormat="1">
      <c r="A591" s="37"/>
      <c r="B591" s="38"/>
      <c r="C591" s="252" t="s">
        <v>856</v>
      </c>
      <c r="D591" s="252" t="s">
        <v>265</v>
      </c>
      <c r="E591" s="253" t="s">
        <v>857</v>
      </c>
      <c r="F591" s="254" t="s">
        <v>858</v>
      </c>
      <c r="G591" s="255" t="s">
        <v>134</v>
      </c>
      <c r="H591" s="256">
        <v>1</v>
      </c>
      <c r="I591" s="257"/>
      <c r="J591" s="258">
        <f>ROUND(I591*H591,2)</f>
        <v>0</v>
      </c>
      <c r="K591" s="254" t="s">
        <v>1</v>
      </c>
      <c r="L591" s="259"/>
      <c r="M591" s="260" t="s">
        <v>1</v>
      </c>
      <c r="N591" s="261" t="s">
        <v>40</v>
      </c>
      <c r="O591" s="90"/>
      <c r="P591" s="222">
        <f>O591*H591</f>
        <v>0</v>
      </c>
      <c r="Q591" s="222">
        <v>0</v>
      </c>
      <c r="R591" s="222">
        <f>Q591*H591</f>
        <v>0</v>
      </c>
      <c r="S591" s="222">
        <v>0</v>
      </c>
      <c r="T591" s="223">
        <f>S591*H591</f>
        <v>0</v>
      </c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R591" s="224" t="s">
        <v>268</v>
      </c>
      <c r="AT591" s="224" t="s">
        <v>265</v>
      </c>
      <c r="AU591" s="224" t="s">
        <v>85</v>
      </c>
      <c r="AY591" s="16" t="s">
        <v>128</v>
      </c>
      <c r="BE591" s="225">
        <f>IF(N591="základní",J591,0)</f>
        <v>0</v>
      </c>
      <c r="BF591" s="225">
        <f>IF(N591="snížená",J591,0)</f>
        <v>0</v>
      </c>
      <c r="BG591" s="225">
        <f>IF(N591="zákl. přenesená",J591,0)</f>
        <v>0</v>
      </c>
      <c r="BH591" s="225">
        <f>IF(N591="sníž. přenesená",J591,0)</f>
        <v>0</v>
      </c>
      <c r="BI591" s="225">
        <f>IF(N591="nulová",J591,0)</f>
        <v>0</v>
      </c>
      <c r="BJ591" s="16" t="s">
        <v>83</v>
      </c>
      <c r="BK591" s="225">
        <f>ROUND(I591*H591,2)</f>
        <v>0</v>
      </c>
      <c r="BL591" s="16" t="s">
        <v>224</v>
      </c>
      <c r="BM591" s="224" t="s">
        <v>859</v>
      </c>
    </row>
    <row r="592" s="2" customFormat="1">
      <c r="A592" s="37"/>
      <c r="B592" s="38"/>
      <c r="C592" s="39"/>
      <c r="D592" s="226" t="s">
        <v>138</v>
      </c>
      <c r="E592" s="39"/>
      <c r="F592" s="227" t="s">
        <v>860</v>
      </c>
      <c r="G592" s="39"/>
      <c r="H592" s="39"/>
      <c r="I592" s="228"/>
      <c r="J592" s="39"/>
      <c r="K592" s="39"/>
      <c r="L592" s="43"/>
      <c r="M592" s="229"/>
      <c r="N592" s="230"/>
      <c r="O592" s="90"/>
      <c r="P592" s="90"/>
      <c r="Q592" s="90"/>
      <c r="R592" s="90"/>
      <c r="S592" s="90"/>
      <c r="T592" s="91"/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T592" s="16" t="s">
        <v>138</v>
      </c>
      <c r="AU592" s="16" t="s">
        <v>85</v>
      </c>
    </row>
    <row r="593" s="13" customFormat="1">
      <c r="A593" s="13"/>
      <c r="B593" s="231"/>
      <c r="C593" s="232"/>
      <c r="D593" s="226" t="s">
        <v>140</v>
      </c>
      <c r="E593" s="233" t="s">
        <v>1</v>
      </c>
      <c r="F593" s="234" t="s">
        <v>83</v>
      </c>
      <c r="G593" s="232"/>
      <c r="H593" s="235">
        <v>1</v>
      </c>
      <c r="I593" s="236"/>
      <c r="J593" s="232"/>
      <c r="K593" s="232"/>
      <c r="L593" s="237"/>
      <c r="M593" s="238"/>
      <c r="N593" s="239"/>
      <c r="O593" s="239"/>
      <c r="P593" s="239"/>
      <c r="Q593" s="239"/>
      <c r="R593" s="239"/>
      <c r="S593" s="239"/>
      <c r="T593" s="240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1" t="s">
        <v>140</v>
      </c>
      <c r="AU593" s="241" t="s">
        <v>85</v>
      </c>
      <c r="AV593" s="13" t="s">
        <v>85</v>
      </c>
      <c r="AW593" s="13" t="s">
        <v>32</v>
      </c>
      <c r="AX593" s="13" t="s">
        <v>83</v>
      </c>
      <c r="AY593" s="241" t="s">
        <v>128</v>
      </c>
    </row>
    <row r="594" s="2" customFormat="1">
      <c r="A594" s="37"/>
      <c r="B594" s="38"/>
      <c r="C594" s="252" t="s">
        <v>861</v>
      </c>
      <c r="D594" s="252" t="s">
        <v>265</v>
      </c>
      <c r="E594" s="253" t="s">
        <v>862</v>
      </c>
      <c r="F594" s="254" t="s">
        <v>863</v>
      </c>
      <c r="G594" s="255" t="s">
        <v>134</v>
      </c>
      <c r="H594" s="256">
        <v>3</v>
      </c>
      <c r="I594" s="257"/>
      <c r="J594" s="258">
        <f>ROUND(I594*H594,2)</f>
        <v>0</v>
      </c>
      <c r="K594" s="254" t="s">
        <v>1</v>
      </c>
      <c r="L594" s="259"/>
      <c r="M594" s="260" t="s">
        <v>1</v>
      </c>
      <c r="N594" s="261" t="s">
        <v>40</v>
      </c>
      <c r="O594" s="90"/>
      <c r="P594" s="222">
        <f>O594*H594</f>
        <v>0</v>
      </c>
      <c r="Q594" s="222">
        <v>0</v>
      </c>
      <c r="R594" s="222">
        <f>Q594*H594</f>
        <v>0</v>
      </c>
      <c r="S594" s="222">
        <v>0</v>
      </c>
      <c r="T594" s="223">
        <f>S594*H594</f>
        <v>0</v>
      </c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R594" s="224" t="s">
        <v>268</v>
      </c>
      <c r="AT594" s="224" t="s">
        <v>265</v>
      </c>
      <c r="AU594" s="224" t="s">
        <v>85</v>
      </c>
      <c r="AY594" s="16" t="s">
        <v>128</v>
      </c>
      <c r="BE594" s="225">
        <f>IF(N594="základní",J594,0)</f>
        <v>0</v>
      </c>
      <c r="BF594" s="225">
        <f>IF(N594="snížená",J594,0)</f>
        <v>0</v>
      </c>
      <c r="BG594" s="225">
        <f>IF(N594="zákl. přenesená",J594,0)</f>
        <v>0</v>
      </c>
      <c r="BH594" s="225">
        <f>IF(N594="sníž. přenesená",J594,0)</f>
        <v>0</v>
      </c>
      <c r="BI594" s="225">
        <f>IF(N594="nulová",J594,0)</f>
        <v>0</v>
      </c>
      <c r="BJ594" s="16" t="s">
        <v>83</v>
      </c>
      <c r="BK594" s="225">
        <f>ROUND(I594*H594,2)</f>
        <v>0</v>
      </c>
      <c r="BL594" s="16" t="s">
        <v>224</v>
      </c>
      <c r="BM594" s="224" t="s">
        <v>864</v>
      </c>
    </row>
    <row r="595" s="2" customFormat="1">
      <c r="A595" s="37"/>
      <c r="B595" s="38"/>
      <c r="C595" s="39"/>
      <c r="D595" s="226" t="s">
        <v>138</v>
      </c>
      <c r="E595" s="39"/>
      <c r="F595" s="227" t="s">
        <v>865</v>
      </c>
      <c r="G595" s="39"/>
      <c r="H595" s="39"/>
      <c r="I595" s="228"/>
      <c r="J595" s="39"/>
      <c r="K595" s="39"/>
      <c r="L595" s="43"/>
      <c r="M595" s="229"/>
      <c r="N595" s="230"/>
      <c r="O595" s="90"/>
      <c r="P595" s="90"/>
      <c r="Q595" s="90"/>
      <c r="R595" s="90"/>
      <c r="S595" s="90"/>
      <c r="T595" s="91"/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T595" s="16" t="s">
        <v>138</v>
      </c>
      <c r="AU595" s="16" t="s">
        <v>85</v>
      </c>
    </row>
    <row r="596" s="13" customFormat="1">
      <c r="A596" s="13"/>
      <c r="B596" s="231"/>
      <c r="C596" s="232"/>
      <c r="D596" s="226" t="s">
        <v>140</v>
      </c>
      <c r="E596" s="233" t="s">
        <v>1</v>
      </c>
      <c r="F596" s="234" t="s">
        <v>450</v>
      </c>
      <c r="G596" s="232"/>
      <c r="H596" s="235">
        <v>3</v>
      </c>
      <c r="I596" s="236"/>
      <c r="J596" s="232"/>
      <c r="K596" s="232"/>
      <c r="L596" s="237"/>
      <c r="M596" s="238"/>
      <c r="N596" s="239"/>
      <c r="O596" s="239"/>
      <c r="P596" s="239"/>
      <c r="Q596" s="239"/>
      <c r="R596" s="239"/>
      <c r="S596" s="239"/>
      <c r="T596" s="240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1" t="s">
        <v>140</v>
      </c>
      <c r="AU596" s="241" t="s">
        <v>85</v>
      </c>
      <c r="AV596" s="13" t="s">
        <v>85</v>
      </c>
      <c r="AW596" s="13" t="s">
        <v>32</v>
      </c>
      <c r="AX596" s="13" t="s">
        <v>83</v>
      </c>
      <c r="AY596" s="241" t="s">
        <v>128</v>
      </c>
    </row>
    <row r="597" s="2" customFormat="1">
      <c r="A597" s="37"/>
      <c r="B597" s="38"/>
      <c r="C597" s="252" t="s">
        <v>866</v>
      </c>
      <c r="D597" s="252" t="s">
        <v>265</v>
      </c>
      <c r="E597" s="253" t="s">
        <v>867</v>
      </c>
      <c r="F597" s="254" t="s">
        <v>868</v>
      </c>
      <c r="G597" s="255" t="s">
        <v>134</v>
      </c>
      <c r="H597" s="256">
        <v>1</v>
      </c>
      <c r="I597" s="257"/>
      <c r="J597" s="258">
        <f>ROUND(I597*H597,2)</f>
        <v>0</v>
      </c>
      <c r="K597" s="254" t="s">
        <v>1</v>
      </c>
      <c r="L597" s="259"/>
      <c r="M597" s="260" t="s">
        <v>1</v>
      </c>
      <c r="N597" s="261" t="s">
        <v>40</v>
      </c>
      <c r="O597" s="90"/>
      <c r="P597" s="222">
        <f>O597*H597</f>
        <v>0</v>
      </c>
      <c r="Q597" s="222">
        <v>0</v>
      </c>
      <c r="R597" s="222">
        <f>Q597*H597</f>
        <v>0</v>
      </c>
      <c r="S597" s="222">
        <v>0</v>
      </c>
      <c r="T597" s="223">
        <f>S597*H597</f>
        <v>0</v>
      </c>
      <c r="U597" s="37"/>
      <c r="V597" s="37"/>
      <c r="W597" s="37"/>
      <c r="X597" s="37"/>
      <c r="Y597" s="37"/>
      <c r="Z597" s="37"/>
      <c r="AA597" s="37"/>
      <c r="AB597" s="37"/>
      <c r="AC597" s="37"/>
      <c r="AD597" s="37"/>
      <c r="AE597" s="37"/>
      <c r="AR597" s="224" t="s">
        <v>268</v>
      </c>
      <c r="AT597" s="224" t="s">
        <v>265</v>
      </c>
      <c r="AU597" s="224" t="s">
        <v>85</v>
      </c>
      <c r="AY597" s="16" t="s">
        <v>128</v>
      </c>
      <c r="BE597" s="225">
        <f>IF(N597="základní",J597,0)</f>
        <v>0</v>
      </c>
      <c r="BF597" s="225">
        <f>IF(N597="snížená",J597,0)</f>
        <v>0</v>
      </c>
      <c r="BG597" s="225">
        <f>IF(N597="zákl. přenesená",J597,0)</f>
        <v>0</v>
      </c>
      <c r="BH597" s="225">
        <f>IF(N597="sníž. přenesená",J597,0)</f>
        <v>0</v>
      </c>
      <c r="BI597" s="225">
        <f>IF(N597="nulová",J597,0)</f>
        <v>0</v>
      </c>
      <c r="BJ597" s="16" t="s">
        <v>83</v>
      </c>
      <c r="BK597" s="225">
        <f>ROUND(I597*H597,2)</f>
        <v>0</v>
      </c>
      <c r="BL597" s="16" t="s">
        <v>224</v>
      </c>
      <c r="BM597" s="224" t="s">
        <v>869</v>
      </c>
    </row>
    <row r="598" s="2" customFormat="1">
      <c r="A598" s="37"/>
      <c r="B598" s="38"/>
      <c r="C598" s="39"/>
      <c r="D598" s="226" t="s">
        <v>138</v>
      </c>
      <c r="E598" s="39"/>
      <c r="F598" s="227" t="s">
        <v>860</v>
      </c>
      <c r="G598" s="39"/>
      <c r="H598" s="39"/>
      <c r="I598" s="228"/>
      <c r="J598" s="39"/>
      <c r="K598" s="39"/>
      <c r="L598" s="43"/>
      <c r="M598" s="229"/>
      <c r="N598" s="230"/>
      <c r="O598" s="90"/>
      <c r="P598" s="90"/>
      <c r="Q598" s="90"/>
      <c r="R598" s="90"/>
      <c r="S598" s="90"/>
      <c r="T598" s="91"/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T598" s="16" t="s">
        <v>138</v>
      </c>
      <c r="AU598" s="16" t="s">
        <v>85</v>
      </c>
    </row>
    <row r="599" s="13" customFormat="1">
      <c r="A599" s="13"/>
      <c r="B599" s="231"/>
      <c r="C599" s="232"/>
      <c r="D599" s="226" t="s">
        <v>140</v>
      </c>
      <c r="E599" s="233" t="s">
        <v>1</v>
      </c>
      <c r="F599" s="234" t="s">
        <v>83</v>
      </c>
      <c r="G599" s="232"/>
      <c r="H599" s="235">
        <v>1</v>
      </c>
      <c r="I599" s="236"/>
      <c r="J599" s="232"/>
      <c r="K599" s="232"/>
      <c r="L599" s="237"/>
      <c r="M599" s="238"/>
      <c r="N599" s="239"/>
      <c r="O599" s="239"/>
      <c r="P599" s="239"/>
      <c r="Q599" s="239"/>
      <c r="R599" s="239"/>
      <c r="S599" s="239"/>
      <c r="T599" s="240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1" t="s">
        <v>140</v>
      </c>
      <c r="AU599" s="241" t="s">
        <v>85</v>
      </c>
      <c r="AV599" s="13" t="s">
        <v>85</v>
      </c>
      <c r="AW599" s="13" t="s">
        <v>32</v>
      </c>
      <c r="AX599" s="13" t="s">
        <v>83</v>
      </c>
      <c r="AY599" s="241" t="s">
        <v>128</v>
      </c>
    </row>
    <row r="600" s="2" customFormat="1">
      <c r="A600" s="37"/>
      <c r="B600" s="38"/>
      <c r="C600" s="252" t="s">
        <v>870</v>
      </c>
      <c r="D600" s="252" t="s">
        <v>265</v>
      </c>
      <c r="E600" s="253" t="s">
        <v>871</v>
      </c>
      <c r="F600" s="254" t="s">
        <v>872</v>
      </c>
      <c r="G600" s="255" t="s">
        <v>134</v>
      </c>
      <c r="H600" s="256">
        <v>2</v>
      </c>
      <c r="I600" s="257"/>
      <c r="J600" s="258">
        <f>ROUND(I600*H600,2)</f>
        <v>0</v>
      </c>
      <c r="K600" s="254" t="s">
        <v>1</v>
      </c>
      <c r="L600" s="259"/>
      <c r="M600" s="260" t="s">
        <v>1</v>
      </c>
      <c r="N600" s="261" t="s">
        <v>40</v>
      </c>
      <c r="O600" s="90"/>
      <c r="P600" s="222">
        <f>O600*H600</f>
        <v>0</v>
      </c>
      <c r="Q600" s="222">
        <v>0</v>
      </c>
      <c r="R600" s="222">
        <f>Q600*H600</f>
        <v>0</v>
      </c>
      <c r="S600" s="222">
        <v>0</v>
      </c>
      <c r="T600" s="223">
        <f>S600*H600</f>
        <v>0</v>
      </c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R600" s="224" t="s">
        <v>268</v>
      </c>
      <c r="AT600" s="224" t="s">
        <v>265</v>
      </c>
      <c r="AU600" s="224" t="s">
        <v>85</v>
      </c>
      <c r="AY600" s="16" t="s">
        <v>128</v>
      </c>
      <c r="BE600" s="225">
        <f>IF(N600="základní",J600,0)</f>
        <v>0</v>
      </c>
      <c r="BF600" s="225">
        <f>IF(N600="snížená",J600,0)</f>
        <v>0</v>
      </c>
      <c r="BG600" s="225">
        <f>IF(N600="zákl. přenesená",J600,0)</f>
        <v>0</v>
      </c>
      <c r="BH600" s="225">
        <f>IF(N600="sníž. přenesená",J600,0)</f>
        <v>0</v>
      </c>
      <c r="BI600" s="225">
        <f>IF(N600="nulová",J600,0)</f>
        <v>0</v>
      </c>
      <c r="BJ600" s="16" t="s">
        <v>83</v>
      </c>
      <c r="BK600" s="225">
        <f>ROUND(I600*H600,2)</f>
        <v>0</v>
      </c>
      <c r="BL600" s="16" t="s">
        <v>224</v>
      </c>
      <c r="BM600" s="224" t="s">
        <v>873</v>
      </c>
    </row>
    <row r="601" s="2" customFormat="1">
      <c r="A601" s="37"/>
      <c r="B601" s="38"/>
      <c r="C601" s="39"/>
      <c r="D601" s="226" t="s">
        <v>138</v>
      </c>
      <c r="E601" s="39"/>
      <c r="F601" s="227" t="s">
        <v>874</v>
      </c>
      <c r="G601" s="39"/>
      <c r="H601" s="39"/>
      <c r="I601" s="228"/>
      <c r="J601" s="39"/>
      <c r="K601" s="39"/>
      <c r="L601" s="43"/>
      <c r="M601" s="229"/>
      <c r="N601" s="230"/>
      <c r="O601" s="90"/>
      <c r="P601" s="90"/>
      <c r="Q601" s="90"/>
      <c r="R601" s="90"/>
      <c r="S601" s="90"/>
      <c r="T601" s="91"/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T601" s="16" t="s">
        <v>138</v>
      </c>
      <c r="AU601" s="16" t="s">
        <v>85</v>
      </c>
    </row>
    <row r="602" s="13" customFormat="1">
      <c r="A602" s="13"/>
      <c r="B602" s="231"/>
      <c r="C602" s="232"/>
      <c r="D602" s="226" t="s">
        <v>140</v>
      </c>
      <c r="E602" s="233" t="s">
        <v>1</v>
      </c>
      <c r="F602" s="234" t="s">
        <v>208</v>
      </c>
      <c r="G602" s="232"/>
      <c r="H602" s="235">
        <v>2</v>
      </c>
      <c r="I602" s="236"/>
      <c r="J602" s="232"/>
      <c r="K602" s="232"/>
      <c r="L602" s="237"/>
      <c r="M602" s="238"/>
      <c r="N602" s="239"/>
      <c r="O602" s="239"/>
      <c r="P602" s="239"/>
      <c r="Q602" s="239"/>
      <c r="R602" s="239"/>
      <c r="S602" s="239"/>
      <c r="T602" s="240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1" t="s">
        <v>140</v>
      </c>
      <c r="AU602" s="241" t="s">
        <v>85</v>
      </c>
      <c r="AV602" s="13" t="s">
        <v>85</v>
      </c>
      <c r="AW602" s="13" t="s">
        <v>32</v>
      </c>
      <c r="AX602" s="13" t="s">
        <v>83</v>
      </c>
      <c r="AY602" s="241" t="s">
        <v>128</v>
      </c>
    </row>
    <row r="603" s="2" customFormat="1">
      <c r="A603" s="37"/>
      <c r="B603" s="38"/>
      <c r="C603" s="252" t="s">
        <v>875</v>
      </c>
      <c r="D603" s="252" t="s">
        <v>265</v>
      </c>
      <c r="E603" s="253" t="s">
        <v>876</v>
      </c>
      <c r="F603" s="254" t="s">
        <v>877</v>
      </c>
      <c r="G603" s="255" t="s">
        <v>134</v>
      </c>
      <c r="H603" s="256">
        <v>2</v>
      </c>
      <c r="I603" s="257"/>
      <c r="J603" s="258">
        <f>ROUND(I603*H603,2)</f>
        <v>0</v>
      </c>
      <c r="K603" s="254" t="s">
        <v>1</v>
      </c>
      <c r="L603" s="259"/>
      <c r="M603" s="260" t="s">
        <v>1</v>
      </c>
      <c r="N603" s="261" t="s">
        <v>40</v>
      </c>
      <c r="O603" s="90"/>
      <c r="P603" s="222">
        <f>O603*H603</f>
        <v>0</v>
      </c>
      <c r="Q603" s="222">
        <v>0</v>
      </c>
      <c r="R603" s="222">
        <f>Q603*H603</f>
        <v>0</v>
      </c>
      <c r="S603" s="222">
        <v>0</v>
      </c>
      <c r="T603" s="223">
        <f>S603*H603</f>
        <v>0</v>
      </c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R603" s="224" t="s">
        <v>268</v>
      </c>
      <c r="AT603" s="224" t="s">
        <v>265</v>
      </c>
      <c r="AU603" s="224" t="s">
        <v>85</v>
      </c>
      <c r="AY603" s="16" t="s">
        <v>128</v>
      </c>
      <c r="BE603" s="225">
        <f>IF(N603="základní",J603,0)</f>
        <v>0</v>
      </c>
      <c r="BF603" s="225">
        <f>IF(N603="snížená",J603,0)</f>
        <v>0</v>
      </c>
      <c r="BG603" s="225">
        <f>IF(N603="zákl. přenesená",J603,0)</f>
        <v>0</v>
      </c>
      <c r="BH603" s="225">
        <f>IF(N603="sníž. přenesená",J603,0)</f>
        <v>0</v>
      </c>
      <c r="BI603" s="225">
        <f>IF(N603="nulová",J603,0)</f>
        <v>0</v>
      </c>
      <c r="BJ603" s="16" t="s">
        <v>83</v>
      </c>
      <c r="BK603" s="225">
        <f>ROUND(I603*H603,2)</f>
        <v>0</v>
      </c>
      <c r="BL603" s="16" t="s">
        <v>224</v>
      </c>
      <c r="BM603" s="224" t="s">
        <v>878</v>
      </c>
    </row>
    <row r="604" s="2" customFormat="1">
      <c r="A604" s="37"/>
      <c r="B604" s="38"/>
      <c r="C604" s="39"/>
      <c r="D604" s="226" t="s">
        <v>138</v>
      </c>
      <c r="E604" s="39"/>
      <c r="F604" s="227" t="s">
        <v>874</v>
      </c>
      <c r="G604" s="39"/>
      <c r="H604" s="39"/>
      <c r="I604" s="228"/>
      <c r="J604" s="39"/>
      <c r="K604" s="39"/>
      <c r="L604" s="43"/>
      <c r="M604" s="229"/>
      <c r="N604" s="230"/>
      <c r="O604" s="90"/>
      <c r="P604" s="90"/>
      <c r="Q604" s="90"/>
      <c r="R604" s="90"/>
      <c r="S604" s="90"/>
      <c r="T604" s="91"/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T604" s="16" t="s">
        <v>138</v>
      </c>
      <c r="AU604" s="16" t="s">
        <v>85</v>
      </c>
    </row>
    <row r="605" s="13" customFormat="1">
      <c r="A605" s="13"/>
      <c r="B605" s="231"/>
      <c r="C605" s="232"/>
      <c r="D605" s="226" t="s">
        <v>140</v>
      </c>
      <c r="E605" s="233" t="s">
        <v>1</v>
      </c>
      <c r="F605" s="234" t="s">
        <v>208</v>
      </c>
      <c r="G605" s="232"/>
      <c r="H605" s="235">
        <v>2</v>
      </c>
      <c r="I605" s="236"/>
      <c r="J605" s="232"/>
      <c r="K605" s="232"/>
      <c r="L605" s="237"/>
      <c r="M605" s="238"/>
      <c r="N605" s="239"/>
      <c r="O605" s="239"/>
      <c r="P605" s="239"/>
      <c r="Q605" s="239"/>
      <c r="R605" s="239"/>
      <c r="S605" s="239"/>
      <c r="T605" s="240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1" t="s">
        <v>140</v>
      </c>
      <c r="AU605" s="241" t="s">
        <v>85</v>
      </c>
      <c r="AV605" s="13" t="s">
        <v>85</v>
      </c>
      <c r="AW605" s="13" t="s">
        <v>32</v>
      </c>
      <c r="AX605" s="13" t="s">
        <v>83</v>
      </c>
      <c r="AY605" s="241" t="s">
        <v>128</v>
      </c>
    </row>
    <row r="606" s="2" customFormat="1">
      <c r="A606" s="37"/>
      <c r="B606" s="38"/>
      <c r="C606" s="252" t="s">
        <v>879</v>
      </c>
      <c r="D606" s="252" t="s">
        <v>265</v>
      </c>
      <c r="E606" s="253" t="s">
        <v>880</v>
      </c>
      <c r="F606" s="254" t="s">
        <v>881</v>
      </c>
      <c r="G606" s="255" t="s">
        <v>134</v>
      </c>
      <c r="H606" s="256">
        <v>4</v>
      </c>
      <c r="I606" s="257"/>
      <c r="J606" s="258">
        <f>ROUND(I606*H606,2)</f>
        <v>0</v>
      </c>
      <c r="K606" s="254" t="s">
        <v>1</v>
      </c>
      <c r="L606" s="259"/>
      <c r="M606" s="260" t="s">
        <v>1</v>
      </c>
      <c r="N606" s="261" t="s">
        <v>40</v>
      </c>
      <c r="O606" s="90"/>
      <c r="P606" s="222">
        <f>O606*H606</f>
        <v>0</v>
      </c>
      <c r="Q606" s="222">
        <v>0</v>
      </c>
      <c r="R606" s="222">
        <f>Q606*H606</f>
        <v>0</v>
      </c>
      <c r="S606" s="222">
        <v>0</v>
      </c>
      <c r="T606" s="223">
        <f>S606*H606</f>
        <v>0</v>
      </c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R606" s="224" t="s">
        <v>268</v>
      </c>
      <c r="AT606" s="224" t="s">
        <v>265</v>
      </c>
      <c r="AU606" s="224" t="s">
        <v>85</v>
      </c>
      <c r="AY606" s="16" t="s">
        <v>128</v>
      </c>
      <c r="BE606" s="225">
        <f>IF(N606="základní",J606,0)</f>
        <v>0</v>
      </c>
      <c r="BF606" s="225">
        <f>IF(N606="snížená",J606,0)</f>
        <v>0</v>
      </c>
      <c r="BG606" s="225">
        <f>IF(N606="zákl. přenesená",J606,0)</f>
        <v>0</v>
      </c>
      <c r="BH606" s="225">
        <f>IF(N606="sníž. přenesená",J606,0)</f>
        <v>0</v>
      </c>
      <c r="BI606" s="225">
        <f>IF(N606="nulová",J606,0)</f>
        <v>0</v>
      </c>
      <c r="BJ606" s="16" t="s">
        <v>83</v>
      </c>
      <c r="BK606" s="225">
        <f>ROUND(I606*H606,2)</f>
        <v>0</v>
      </c>
      <c r="BL606" s="16" t="s">
        <v>224</v>
      </c>
      <c r="BM606" s="224" t="s">
        <v>882</v>
      </c>
    </row>
    <row r="607" s="2" customFormat="1">
      <c r="A607" s="37"/>
      <c r="B607" s="38"/>
      <c r="C607" s="39"/>
      <c r="D607" s="226" t="s">
        <v>138</v>
      </c>
      <c r="E607" s="39"/>
      <c r="F607" s="227" t="s">
        <v>883</v>
      </c>
      <c r="G607" s="39"/>
      <c r="H607" s="39"/>
      <c r="I607" s="228"/>
      <c r="J607" s="39"/>
      <c r="K607" s="39"/>
      <c r="L607" s="43"/>
      <c r="M607" s="229"/>
      <c r="N607" s="230"/>
      <c r="O607" s="90"/>
      <c r="P607" s="90"/>
      <c r="Q607" s="90"/>
      <c r="R607" s="90"/>
      <c r="S607" s="90"/>
      <c r="T607" s="91"/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T607" s="16" t="s">
        <v>138</v>
      </c>
      <c r="AU607" s="16" t="s">
        <v>85</v>
      </c>
    </row>
    <row r="608" s="13" customFormat="1">
      <c r="A608" s="13"/>
      <c r="B608" s="231"/>
      <c r="C608" s="232"/>
      <c r="D608" s="226" t="s">
        <v>140</v>
      </c>
      <c r="E608" s="233" t="s">
        <v>1</v>
      </c>
      <c r="F608" s="234" t="s">
        <v>846</v>
      </c>
      <c r="G608" s="232"/>
      <c r="H608" s="235">
        <v>4</v>
      </c>
      <c r="I608" s="236"/>
      <c r="J608" s="232"/>
      <c r="K608" s="232"/>
      <c r="L608" s="237"/>
      <c r="M608" s="238"/>
      <c r="N608" s="239"/>
      <c r="O608" s="239"/>
      <c r="P608" s="239"/>
      <c r="Q608" s="239"/>
      <c r="R608" s="239"/>
      <c r="S608" s="239"/>
      <c r="T608" s="240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1" t="s">
        <v>140</v>
      </c>
      <c r="AU608" s="241" t="s">
        <v>85</v>
      </c>
      <c r="AV608" s="13" t="s">
        <v>85</v>
      </c>
      <c r="AW608" s="13" t="s">
        <v>32</v>
      </c>
      <c r="AX608" s="13" t="s">
        <v>83</v>
      </c>
      <c r="AY608" s="241" t="s">
        <v>128</v>
      </c>
    </row>
    <row r="609" s="2" customFormat="1">
      <c r="A609" s="37"/>
      <c r="B609" s="38"/>
      <c r="C609" s="252" t="s">
        <v>884</v>
      </c>
      <c r="D609" s="252" t="s">
        <v>265</v>
      </c>
      <c r="E609" s="253" t="s">
        <v>885</v>
      </c>
      <c r="F609" s="254" t="s">
        <v>886</v>
      </c>
      <c r="G609" s="255" t="s">
        <v>134</v>
      </c>
      <c r="H609" s="256">
        <v>2</v>
      </c>
      <c r="I609" s="257"/>
      <c r="J609" s="258">
        <f>ROUND(I609*H609,2)</f>
        <v>0</v>
      </c>
      <c r="K609" s="254" t="s">
        <v>1</v>
      </c>
      <c r="L609" s="259"/>
      <c r="M609" s="260" t="s">
        <v>1</v>
      </c>
      <c r="N609" s="261" t="s">
        <v>40</v>
      </c>
      <c r="O609" s="90"/>
      <c r="P609" s="222">
        <f>O609*H609</f>
        <v>0</v>
      </c>
      <c r="Q609" s="222">
        <v>0</v>
      </c>
      <c r="R609" s="222">
        <f>Q609*H609</f>
        <v>0</v>
      </c>
      <c r="S609" s="222">
        <v>0</v>
      </c>
      <c r="T609" s="223">
        <f>S609*H609</f>
        <v>0</v>
      </c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R609" s="224" t="s">
        <v>268</v>
      </c>
      <c r="AT609" s="224" t="s">
        <v>265</v>
      </c>
      <c r="AU609" s="224" t="s">
        <v>85</v>
      </c>
      <c r="AY609" s="16" t="s">
        <v>128</v>
      </c>
      <c r="BE609" s="225">
        <f>IF(N609="základní",J609,0)</f>
        <v>0</v>
      </c>
      <c r="BF609" s="225">
        <f>IF(N609="snížená",J609,0)</f>
        <v>0</v>
      </c>
      <c r="BG609" s="225">
        <f>IF(N609="zákl. přenesená",J609,0)</f>
        <v>0</v>
      </c>
      <c r="BH609" s="225">
        <f>IF(N609="sníž. přenesená",J609,0)</f>
        <v>0</v>
      </c>
      <c r="BI609" s="225">
        <f>IF(N609="nulová",J609,0)</f>
        <v>0</v>
      </c>
      <c r="BJ609" s="16" t="s">
        <v>83</v>
      </c>
      <c r="BK609" s="225">
        <f>ROUND(I609*H609,2)</f>
        <v>0</v>
      </c>
      <c r="BL609" s="16" t="s">
        <v>224</v>
      </c>
      <c r="BM609" s="224" t="s">
        <v>887</v>
      </c>
    </row>
    <row r="610" s="2" customFormat="1">
      <c r="A610" s="37"/>
      <c r="B610" s="38"/>
      <c r="C610" s="39"/>
      <c r="D610" s="226" t="s">
        <v>138</v>
      </c>
      <c r="E610" s="39"/>
      <c r="F610" s="227" t="s">
        <v>888</v>
      </c>
      <c r="G610" s="39"/>
      <c r="H610" s="39"/>
      <c r="I610" s="228"/>
      <c r="J610" s="39"/>
      <c r="K610" s="39"/>
      <c r="L610" s="43"/>
      <c r="M610" s="229"/>
      <c r="N610" s="230"/>
      <c r="O610" s="90"/>
      <c r="P610" s="90"/>
      <c r="Q610" s="90"/>
      <c r="R610" s="90"/>
      <c r="S610" s="90"/>
      <c r="T610" s="91"/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T610" s="16" t="s">
        <v>138</v>
      </c>
      <c r="AU610" s="16" t="s">
        <v>85</v>
      </c>
    </row>
    <row r="611" s="13" customFormat="1">
      <c r="A611" s="13"/>
      <c r="B611" s="231"/>
      <c r="C611" s="232"/>
      <c r="D611" s="226" t="s">
        <v>140</v>
      </c>
      <c r="E611" s="233" t="s">
        <v>1</v>
      </c>
      <c r="F611" s="234" t="s">
        <v>208</v>
      </c>
      <c r="G611" s="232"/>
      <c r="H611" s="235">
        <v>2</v>
      </c>
      <c r="I611" s="236"/>
      <c r="J611" s="232"/>
      <c r="K611" s="232"/>
      <c r="L611" s="237"/>
      <c r="M611" s="238"/>
      <c r="N611" s="239"/>
      <c r="O611" s="239"/>
      <c r="P611" s="239"/>
      <c r="Q611" s="239"/>
      <c r="R611" s="239"/>
      <c r="S611" s="239"/>
      <c r="T611" s="240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1" t="s">
        <v>140</v>
      </c>
      <c r="AU611" s="241" t="s">
        <v>85</v>
      </c>
      <c r="AV611" s="13" t="s">
        <v>85</v>
      </c>
      <c r="AW611" s="13" t="s">
        <v>32</v>
      </c>
      <c r="AX611" s="13" t="s">
        <v>83</v>
      </c>
      <c r="AY611" s="241" t="s">
        <v>128</v>
      </c>
    </row>
    <row r="612" s="2" customFormat="1">
      <c r="A612" s="37"/>
      <c r="B612" s="38"/>
      <c r="C612" s="252" t="s">
        <v>889</v>
      </c>
      <c r="D612" s="252" t="s">
        <v>265</v>
      </c>
      <c r="E612" s="253" t="s">
        <v>890</v>
      </c>
      <c r="F612" s="254" t="s">
        <v>891</v>
      </c>
      <c r="G612" s="255" t="s">
        <v>134</v>
      </c>
      <c r="H612" s="256">
        <v>1</v>
      </c>
      <c r="I612" s="257"/>
      <c r="J612" s="258">
        <f>ROUND(I612*H612,2)</f>
        <v>0</v>
      </c>
      <c r="K612" s="254" t="s">
        <v>1</v>
      </c>
      <c r="L612" s="259"/>
      <c r="M612" s="260" t="s">
        <v>1</v>
      </c>
      <c r="N612" s="261" t="s">
        <v>40</v>
      </c>
      <c r="O612" s="90"/>
      <c r="P612" s="222">
        <f>O612*H612</f>
        <v>0</v>
      </c>
      <c r="Q612" s="222">
        <v>0</v>
      </c>
      <c r="R612" s="222">
        <f>Q612*H612</f>
        <v>0</v>
      </c>
      <c r="S612" s="222">
        <v>0</v>
      </c>
      <c r="T612" s="223">
        <f>S612*H612</f>
        <v>0</v>
      </c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R612" s="224" t="s">
        <v>268</v>
      </c>
      <c r="AT612" s="224" t="s">
        <v>265</v>
      </c>
      <c r="AU612" s="224" t="s">
        <v>85</v>
      </c>
      <c r="AY612" s="16" t="s">
        <v>128</v>
      </c>
      <c r="BE612" s="225">
        <f>IF(N612="základní",J612,0)</f>
        <v>0</v>
      </c>
      <c r="BF612" s="225">
        <f>IF(N612="snížená",J612,0)</f>
        <v>0</v>
      </c>
      <c r="BG612" s="225">
        <f>IF(N612="zákl. přenesená",J612,0)</f>
        <v>0</v>
      </c>
      <c r="BH612" s="225">
        <f>IF(N612="sníž. přenesená",J612,0)</f>
        <v>0</v>
      </c>
      <c r="BI612" s="225">
        <f>IF(N612="nulová",J612,0)</f>
        <v>0</v>
      </c>
      <c r="BJ612" s="16" t="s">
        <v>83</v>
      </c>
      <c r="BK612" s="225">
        <f>ROUND(I612*H612,2)</f>
        <v>0</v>
      </c>
      <c r="BL612" s="16" t="s">
        <v>224</v>
      </c>
      <c r="BM612" s="224" t="s">
        <v>892</v>
      </c>
    </row>
    <row r="613" s="2" customFormat="1">
      <c r="A613" s="37"/>
      <c r="B613" s="38"/>
      <c r="C613" s="39"/>
      <c r="D613" s="226" t="s">
        <v>138</v>
      </c>
      <c r="E613" s="39"/>
      <c r="F613" s="227" t="s">
        <v>893</v>
      </c>
      <c r="G613" s="39"/>
      <c r="H613" s="39"/>
      <c r="I613" s="228"/>
      <c r="J613" s="39"/>
      <c r="K613" s="39"/>
      <c r="L613" s="43"/>
      <c r="M613" s="229"/>
      <c r="N613" s="230"/>
      <c r="O613" s="90"/>
      <c r="P613" s="90"/>
      <c r="Q613" s="90"/>
      <c r="R613" s="90"/>
      <c r="S613" s="90"/>
      <c r="T613" s="91"/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T613" s="16" t="s">
        <v>138</v>
      </c>
      <c r="AU613" s="16" t="s">
        <v>85</v>
      </c>
    </row>
    <row r="614" s="13" customFormat="1">
      <c r="A614" s="13"/>
      <c r="B614" s="231"/>
      <c r="C614" s="232"/>
      <c r="D614" s="226" t="s">
        <v>140</v>
      </c>
      <c r="E614" s="233" t="s">
        <v>1</v>
      </c>
      <c r="F614" s="234" t="s">
        <v>83</v>
      </c>
      <c r="G614" s="232"/>
      <c r="H614" s="235">
        <v>1</v>
      </c>
      <c r="I614" s="236"/>
      <c r="J614" s="232"/>
      <c r="K614" s="232"/>
      <c r="L614" s="237"/>
      <c r="M614" s="238"/>
      <c r="N614" s="239"/>
      <c r="O614" s="239"/>
      <c r="P614" s="239"/>
      <c r="Q614" s="239"/>
      <c r="R614" s="239"/>
      <c r="S614" s="239"/>
      <c r="T614" s="240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1" t="s">
        <v>140</v>
      </c>
      <c r="AU614" s="241" t="s">
        <v>85</v>
      </c>
      <c r="AV614" s="13" t="s">
        <v>85</v>
      </c>
      <c r="AW614" s="13" t="s">
        <v>32</v>
      </c>
      <c r="AX614" s="13" t="s">
        <v>83</v>
      </c>
      <c r="AY614" s="241" t="s">
        <v>128</v>
      </c>
    </row>
    <row r="615" s="2" customFormat="1">
      <c r="A615" s="37"/>
      <c r="B615" s="38"/>
      <c r="C615" s="252" t="s">
        <v>894</v>
      </c>
      <c r="D615" s="252" t="s">
        <v>265</v>
      </c>
      <c r="E615" s="253" t="s">
        <v>895</v>
      </c>
      <c r="F615" s="254" t="s">
        <v>896</v>
      </c>
      <c r="G615" s="255" t="s">
        <v>134</v>
      </c>
      <c r="H615" s="256">
        <v>2</v>
      </c>
      <c r="I615" s="257"/>
      <c r="J615" s="258">
        <f>ROUND(I615*H615,2)</f>
        <v>0</v>
      </c>
      <c r="K615" s="254" t="s">
        <v>1</v>
      </c>
      <c r="L615" s="259"/>
      <c r="M615" s="260" t="s">
        <v>1</v>
      </c>
      <c r="N615" s="261" t="s">
        <v>40</v>
      </c>
      <c r="O615" s="90"/>
      <c r="P615" s="222">
        <f>O615*H615</f>
        <v>0</v>
      </c>
      <c r="Q615" s="222">
        <v>0</v>
      </c>
      <c r="R615" s="222">
        <f>Q615*H615</f>
        <v>0</v>
      </c>
      <c r="S615" s="222">
        <v>0</v>
      </c>
      <c r="T615" s="223">
        <f>S615*H615</f>
        <v>0</v>
      </c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R615" s="224" t="s">
        <v>268</v>
      </c>
      <c r="AT615" s="224" t="s">
        <v>265</v>
      </c>
      <c r="AU615" s="224" t="s">
        <v>85</v>
      </c>
      <c r="AY615" s="16" t="s">
        <v>128</v>
      </c>
      <c r="BE615" s="225">
        <f>IF(N615="základní",J615,0)</f>
        <v>0</v>
      </c>
      <c r="BF615" s="225">
        <f>IF(N615="snížená",J615,0)</f>
        <v>0</v>
      </c>
      <c r="BG615" s="225">
        <f>IF(N615="zákl. přenesená",J615,0)</f>
        <v>0</v>
      </c>
      <c r="BH615" s="225">
        <f>IF(N615="sníž. přenesená",J615,0)</f>
        <v>0</v>
      </c>
      <c r="BI615" s="225">
        <f>IF(N615="nulová",J615,0)</f>
        <v>0</v>
      </c>
      <c r="BJ615" s="16" t="s">
        <v>83</v>
      </c>
      <c r="BK615" s="225">
        <f>ROUND(I615*H615,2)</f>
        <v>0</v>
      </c>
      <c r="BL615" s="16" t="s">
        <v>224</v>
      </c>
      <c r="BM615" s="224" t="s">
        <v>897</v>
      </c>
    </row>
    <row r="616" s="2" customFormat="1">
      <c r="A616" s="37"/>
      <c r="B616" s="38"/>
      <c r="C616" s="39"/>
      <c r="D616" s="226" t="s">
        <v>138</v>
      </c>
      <c r="E616" s="39"/>
      <c r="F616" s="227" t="s">
        <v>898</v>
      </c>
      <c r="G616" s="39"/>
      <c r="H616" s="39"/>
      <c r="I616" s="228"/>
      <c r="J616" s="39"/>
      <c r="K616" s="39"/>
      <c r="L616" s="43"/>
      <c r="M616" s="229"/>
      <c r="N616" s="230"/>
      <c r="O616" s="90"/>
      <c r="P616" s="90"/>
      <c r="Q616" s="90"/>
      <c r="R616" s="90"/>
      <c r="S616" s="90"/>
      <c r="T616" s="91"/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T616" s="16" t="s">
        <v>138</v>
      </c>
      <c r="AU616" s="16" t="s">
        <v>85</v>
      </c>
    </row>
    <row r="617" s="13" customFormat="1">
      <c r="A617" s="13"/>
      <c r="B617" s="231"/>
      <c r="C617" s="232"/>
      <c r="D617" s="226" t="s">
        <v>140</v>
      </c>
      <c r="E617" s="233" t="s">
        <v>1</v>
      </c>
      <c r="F617" s="234" t="s">
        <v>208</v>
      </c>
      <c r="G617" s="232"/>
      <c r="H617" s="235">
        <v>2</v>
      </c>
      <c r="I617" s="236"/>
      <c r="J617" s="232"/>
      <c r="K617" s="232"/>
      <c r="L617" s="237"/>
      <c r="M617" s="238"/>
      <c r="N617" s="239"/>
      <c r="O617" s="239"/>
      <c r="P617" s="239"/>
      <c r="Q617" s="239"/>
      <c r="R617" s="239"/>
      <c r="S617" s="239"/>
      <c r="T617" s="240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1" t="s">
        <v>140</v>
      </c>
      <c r="AU617" s="241" t="s">
        <v>85</v>
      </c>
      <c r="AV617" s="13" t="s">
        <v>85</v>
      </c>
      <c r="AW617" s="13" t="s">
        <v>32</v>
      </c>
      <c r="AX617" s="13" t="s">
        <v>83</v>
      </c>
      <c r="AY617" s="241" t="s">
        <v>128</v>
      </c>
    </row>
    <row r="618" s="2" customFormat="1">
      <c r="A618" s="37"/>
      <c r="B618" s="38"/>
      <c r="C618" s="252" t="s">
        <v>899</v>
      </c>
      <c r="D618" s="252" t="s">
        <v>265</v>
      </c>
      <c r="E618" s="253" t="s">
        <v>900</v>
      </c>
      <c r="F618" s="254" t="s">
        <v>901</v>
      </c>
      <c r="G618" s="255" t="s">
        <v>134</v>
      </c>
      <c r="H618" s="256">
        <v>2</v>
      </c>
      <c r="I618" s="257"/>
      <c r="J618" s="258">
        <f>ROUND(I618*H618,2)</f>
        <v>0</v>
      </c>
      <c r="K618" s="254" t="s">
        <v>1</v>
      </c>
      <c r="L618" s="259"/>
      <c r="M618" s="260" t="s">
        <v>1</v>
      </c>
      <c r="N618" s="261" t="s">
        <v>40</v>
      </c>
      <c r="O618" s="90"/>
      <c r="P618" s="222">
        <f>O618*H618</f>
        <v>0</v>
      </c>
      <c r="Q618" s="222">
        <v>0</v>
      </c>
      <c r="R618" s="222">
        <f>Q618*H618</f>
        <v>0</v>
      </c>
      <c r="S618" s="222">
        <v>0</v>
      </c>
      <c r="T618" s="223">
        <f>S618*H618</f>
        <v>0</v>
      </c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R618" s="224" t="s">
        <v>268</v>
      </c>
      <c r="AT618" s="224" t="s">
        <v>265</v>
      </c>
      <c r="AU618" s="224" t="s">
        <v>85</v>
      </c>
      <c r="AY618" s="16" t="s">
        <v>128</v>
      </c>
      <c r="BE618" s="225">
        <f>IF(N618="základní",J618,0)</f>
        <v>0</v>
      </c>
      <c r="BF618" s="225">
        <f>IF(N618="snížená",J618,0)</f>
        <v>0</v>
      </c>
      <c r="BG618" s="225">
        <f>IF(N618="zákl. přenesená",J618,0)</f>
        <v>0</v>
      </c>
      <c r="BH618" s="225">
        <f>IF(N618="sníž. přenesená",J618,0)</f>
        <v>0</v>
      </c>
      <c r="BI618" s="225">
        <f>IF(N618="nulová",J618,0)</f>
        <v>0</v>
      </c>
      <c r="BJ618" s="16" t="s">
        <v>83</v>
      </c>
      <c r="BK618" s="225">
        <f>ROUND(I618*H618,2)</f>
        <v>0</v>
      </c>
      <c r="BL618" s="16" t="s">
        <v>224</v>
      </c>
      <c r="BM618" s="224" t="s">
        <v>902</v>
      </c>
    </row>
    <row r="619" s="2" customFormat="1">
      <c r="A619" s="37"/>
      <c r="B619" s="38"/>
      <c r="C619" s="39"/>
      <c r="D619" s="226" t="s">
        <v>138</v>
      </c>
      <c r="E619" s="39"/>
      <c r="F619" s="227" t="s">
        <v>898</v>
      </c>
      <c r="G619" s="39"/>
      <c r="H619" s="39"/>
      <c r="I619" s="228"/>
      <c r="J619" s="39"/>
      <c r="K619" s="39"/>
      <c r="L619" s="43"/>
      <c r="M619" s="229"/>
      <c r="N619" s="230"/>
      <c r="O619" s="90"/>
      <c r="P619" s="90"/>
      <c r="Q619" s="90"/>
      <c r="R619" s="90"/>
      <c r="S619" s="90"/>
      <c r="T619" s="91"/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T619" s="16" t="s">
        <v>138</v>
      </c>
      <c r="AU619" s="16" t="s">
        <v>85</v>
      </c>
    </row>
    <row r="620" s="13" customFormat="1">
      <c r="A620" s="13"/>
      <c r="B620" s="231"/>
      <c r="C620" s="232"/>
      <c r="D620" s="226" t="s">
        <v>140</v>
      </c>
      <c r="E620" s="233" t="s">
        <v>1</v>
      </c>
      <c r="F620" s="234" t="s">
        <v>208</v>
      </c>
      <c r="G620" s="232"/>
      <c r="H620" s="235">
        <v>2</v>
      </c>
      <c r="I620" s="236"/>
      <c r="J620" s="232"/>
      <c r="K620" s="232"/>
      <c r="L620" s="237"/>
      <c r="M620" s="238"/>
      <c r="N620" s="239"/>
      <c r="O620" s="239"/>
      <c r="P620" s="239"/>
      <c r="Q620" s="239"/>
      <c r="R620" s="239"/>
      <c r="S620" s="239"/>
      <c r="T620" s="240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1" t="s">
        <v>140</v>
      </c>
      <c r="AU620" s="241" t="s">
        <v>85</v>
      </c>
      <c r="AV620" s="13" t="s">
        <v>85</v>
      </c>
      <c r="AW620" s="13" t="s">
        <v>32</v>
      </c>
      <c r="AX620" s="13" t="s">
        <v>83</v>
      </c>
      <c r="AY620" s="241" t="s">
        <v>128</v>
      </c>
    </row>
    <row r="621" s="2" customFormat="1">
      <c r="A621" s="37"/>
      <c r="B621" s="38"/>
      <c r="C621" s="252" t="s">
        <v>903</v>
      </c>
      <c r="D621" s="252" t="s">
        <v>265</v>
      </c>
      <c r="E621" s="253" t="s">
        <v>904</v>
      </c>
      <c r="F621" s="254" t="s">
        <v>905</v>
      </c>
      <c r="G621" s="255" t="s">
        <v>134</v>
      </c>
      <c r="H621" s="256">
        <v>1</v>
      </c>
      <c r="I621" s="257"/>
      <c r="J621" s="258">
        <f>ROUND(I621*H621,2)</f>
        <v>0</v>
      </c>
      <c r="K621" s="254" t="s">
        <v>1</v>
      </c>
      <c r="L621" s="259"/>
      <c r="M621" s="260" t="s">
        <v>1</v>
      </c>
      <c r="N621" s="261" t="s">
        <v>40</v>
      </c>
      <c r="O621" s="90"/>
      <c r="P621" s="222">
        <f>O621*H621</f>
        <v>0</v>
      </c>
      <c r="Q621" s="222">
        <v>0</v>
      </c>
      <c r="R621" s="222">
        <f>Q621*H621</f>
        <v>0</v>
      </c>
      <c r="S621" s="222">
        <v>0</v>
      </c>
      <c r="T621" s="223">
        <f>S621*H621</f>
        <v>0</v>
      </c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R621" s="224" t="s">
        <v>268</v>
      </c>
      <c r="AT621" s="224" t="s">
        <v>265</v>
      </c>
      <c r="AU621" s="224" t="s">
        <v>85</v>
      </c>
      <c r="AY621" s="16" t="s">
        <v>128</v>
      </c>
      <c r="BE621" s="225">
        <f>IF(N621="základní",J621,0)</f>
        <v>0</v>
      </c>
      <c r="BF621" s="225">
        <f>IF(N621="snížená",J621,0)</f>
        <v>0</v>
      </c>
      <c r="BG621" s="225">
        <f>IF(N621="zákl. přenesená",J621,0)</f>
        <v>0</v>
      </c>
      <c r="BH621" s="225">
        <f>IF(N621="sníž. přenesená",J621,0)</f>
        <v>0</v>
      </c>
      <c r="BI621" s="225">
        <f>IF(N621="nulová",J621,0)</f>
        <v>0</v>
      </c>
      <c r="BJ621" s="16" t="s">
        <v>83</v>
      </c>
      <c r="BK621" s="225">
        <f>ROUND(I621*H621,2)</f>
        <v>0</v>
      </c>
      <c r="BL621" s="16" t="s">
        <v>224</v>
      </c>
      <c r="BM621" s="224" t="s">
        <v>906</v>
      </c>
    </row>
    <row r="622" s="2" customFormat="1">
      <c r="A622" s="37"/>
      <c r="B622" s="38"/>
      <c r="C622" s="39"/>
      <c r="D622" s="226" t="s">
        <v>138</v>
      </c>
      <c r="E622" s="39"/>
      <c r="F622" s="227" t="s">
        <v>907</v>
      </c>
      <c r="G622" s="39"/>
      <c r="H622" s="39"/>
      <c r="I622" s="228"/>
      <c r="J622" s="39"/>
      <c r="K622" s="39"/>
      <c r="L622" s="43"/>
      <c r="M622" s="229"/>
      <c r="N622" s="230"/>
      <c r="O622" s="90"/>
      <c r="P622" s="90"/>
      <c r="Q622" s="90"/>
      <c r="R622" s="90"/>
      <c r="S622" s="90"/>
      <c r="T622" s="91"/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T622" s="16" t="s">
        <v>138</v>
      </c>
      <c r="AU622" s="16" t="s">
        <v>85</v>
      </c>
    </row>
    <row r="623" s="13" customFormat="1">
      <c r="A623" s="13"/>
      <c r="B623" s="231"/>
      <c r="C623" s="232"/>
      <c r="D623" s="226" t="s">
        <v>140</v>
      </c>
      <c r="E623" s="233" t="s">
        <v>1</v>
      </c>
      <c r="F623" s="234" t="s">
        <v>83</v>
      </c>
      <c r="G623" s="232"/>
      <c r="H623" s="235">
        <v>1</v>
      </c>
      <c r="I623" s="236"/>
      <c r="J623" s="232"/>
      <c r="K623" s="232"/>
      <c r="L623" s="237"/>
      <c r="M623" s="238"/>
      <c r="N623" s="239"/>
      <c r="O623" s="239"/>
      <c r="P623" s="239"/>
      <c r="Q623" s="239"/>
      <c r="R623" s="239"/>
      <c r="S623" s="239"/>
      <c r="T623" s="240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1" t="s">
        <v>140</v>
      </c>
      <c r="AU623" s="241" t="s">
        <v>85</v>
      </c>
      <c r="AV623" s="13" t="s">
        <v>85</v>
      </c>
      <c r="AW623" s="13" t="s">
        <v>32</v>
      </c>
      <c r="AX623" s="13" t="s">
        <v>83</v>
      </c>
      <c r="AY623" s="241" t="s">
        <v>128</v>
      </c>
    </row>
    <row r="624" s="2" customFormat="1">
      <c r="A624" s="37"/>
      <c r="B624" s="38"/>
      <c r="C624" s="252" t="s">
        <v>908</v>
      </c>
      <c r="D624" s="252" t="s">
        <v>265</v>
      </c>
      <c r="E624" s="253" t="s">
        <v>909</v>
      </c>
      <c r="F624" s="254" t="s">
        <v>910</v>
      </c>
      <c r="G624" s="255" t="s">
        <v>134</v>
      </c>
      <c r="H624" s="256">
        <v>1</v>
      </c>
      <c r="I624" s="257"/>
      <c r="J624" s="258">
        <f>ROUND(I624*H624,2)</f>
        <v>0</v>
      </c>
      <c r="K624" s="254" t="s">
        <v>1</v>
      </c>
      <c r="L624" s="259"/>
      <c r="M624" s="260" t="s">
        <v>1</v>
      </c>
      <c r="N624" s="261" t="s">
        <v>40</v>
      </c>
      <c r="O624" s="90"/>
      <c r="P624" s="222">
        <f>O624*H624</f>
        <v>0</v>
      </c>
      <c r="Q624" s="222">
        <v>0</v>
      </c>
      <c r="R624" s="222">
        <f>Q624*H624</f>
        <v>0</v>
      </c>
      <c r="S624" s="222">
        <v>0</v>
      </c>
      <c r="T624" s="223">
        <f>S624*H624</f>
        <v>0</v>
      </c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R624" s="224" t="s">
        <v>268</v>
      </c>
      <c r="AT624" s="224" t="s">
        <v>265</v>
      </c>
      <c r="AU624" s="224" t="s">
        <v>85</v>
      </c>
      <c r="AY624" s="16" t="s">
        <v>128</v>
      </c>
      <c r="BE624" s="225">
        <f>IF(N624="základní",J624,0)</f>
        <v>0</v>
      </c>
      <c r="BF624" s="225">
        <f>IF(N624="snížená",J624,0)</f>
        <v>0</v>
      </c>
      <c r="BG624" s="225">
        <f>IF(N624="zákl. přenesená",J624,0)</f>
        <v>0</v>
      </c>
      <c r="BH624" s="225">
        <f>IF(N624="sníž. přenesená",J624,0)</f>
        <v>0</v>
      </c>
      <c r="BI624" s="225">
        <f>IF(N624="nulová",J624,0)</f>
        <v>0</v>
      </c>
      <c r="BJ624" s="16" t="s">
        <v>83</v>
      </c>
      <c r="BK624" s="225">
        <f>ROUND(I624*H624,2)</f>
        <v>0</v>
      </c>
      <c r="BL624" s="16" t="s">
        <v>224</v>
      </c>
      <c r="BM624" s="224" t="s">
        <v>911</v>
      </c>
    </row>
    <row r="625" s="2" customFormat="1">
      <c r="A625" s="37"/>
      <c r="B625" s="38"/>
      <c r="C625" s="39"/>
      <c r="D625" s="226" t="s">
        <v>138</v>
      </c>
      <c r="E625" s="39"/>
      <c r="F625" s="227" t="s">
        <v>907</v>
      </c>
      <c r="G625" s="39"/>
      <c r="H625" s="39"/>
      <c r="I625" s="228"/>
      <c r="J625" s="39"/>
      <c r="K625" s="39"/>
      <c r="L625" s="43"/>
      <c r="M625" s="229"/>
      <c r="N625" s="230"/>
      <c r="O625" s="90"/>
      <c r="P625" s="90"/>
      <c r="Q625" s="90"/>
      <c r="R625" s="90"/>
      <c r="S625" s="90"/>
      <c r="T625" s="91"/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T625" s="16" t="s">
        <v>138</v>
      </c>
      <c r="AU625" s="16" t="s">
        <v>85</v>
      </c>
    </row>
    <row r="626" s="13" customFormat="1">
      <c r="A626" s="13"/>
      <c r="B626" s="231"/>
      <c r="C626" s="232"/>
      <c r="D626" s="226" t="s">
        <v>140</v>
      </c>
      <c r="E626" s="233" t="s">
        <v>1</v>
      </c>
      <c r="F626" s="234" t="s">
        <v>83</v>
      </c>
      <c r="G626" s="232"/>
      <c r="H626" s="235">
        <v>1</v>
      </c>
      <c r="I626" s="236"/>
      <c r="J626" s="232"/>
      <c r="K626" s="232"/>
      <c r="L626" s="237"/>
      <c r="M626" s="238"/>
      <c r="N626" s="239"/>
      <c r="O626" s="239"/>
      <c r="P626" s="239"/>
      <c r="Q626" s="239"/>
      <c r="R626" s="239"/>
      <c r="S626" s="239"/>
      <c r="T626" s="240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1" t="s">
        <v>140</v>
      </c>
      <c r="AU626" s="241" t="s">
        <v>85</v>
      </c>
      <c r="AV626" s="13" t="s">
        <v>85</v>
      </c>
      <c r="AW626" s="13" t="s">
        <v>32</v>
      </c>
      <c r="AX626" s="13" t="s">
        <v>83</v>
      </c>
      <c r="AY626" s="241" t="s">
        <v>128</v>
      </c>
    </row>
    <row r="627" s="2" customFormat="1">
      <c r="A627" s="37"/>
      <c r="B627" s="38"/>
      <c r="C627" s="252" t="s">
        <v>912</v>
      </c>
      <c r="D627" s="252" t="s">
        <v>265</v>
      </c>
      <c r="E627" s="253" t="s">
        <v>913</v>
      </c>
      <c r="F627" s="254" t="s">
        <v>914</v>
      </c>
      <c r="G627" s="255" t="s">
        <v>134</v>
      </c>
      <c r="H627" s="256">
        <v>1</v>
      </c>
      <c r="I627" s="257"/>
      <c r="J627" s="258">
        <f>ROUND(I627*H627,2)</f>
        <v>0</v>
      </c>
      <c r="K627" s="254" t="s">
        <v>1</v>
      </c>
      <c r="L627" s="259"/>
      <c r="M627" s="260" t="s">
        <v>1</v>
      </c>
      <c r="N627" s="261" t="s">
        <v>40</v>
      </c>
      <c r="O627" s="90"/>
      <c r="P627" s="222">
        <f>O627*H627</f>
        <v>0</v>
      </c>
      <c r="Q627" s="222">
        <v>0</v>
      </c>
      <c r="R627" s="222">
        <f>Q627*H627</f>
        <v>0</v>
      </c>
      <c r="S627" s="222">
        <v>0</v>
      </c>
      <c r="T627" s="223">
        <f>S627*H627</f>
        <v>0</v>
      </c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R627" s="224" t="s">
        <v>268</v>
      </c>
      <c r="AT627" s="224" t="s">
        <v>265</v>
      </c>
      <c r="AU627" s="224" t="s">
        <v>85</v>
      </c>
      <c r="AY627" s="16" t="s">
        <v>128</v>
      </c>
      <c r="BE627" s="225">
        <f>IF(N627="základní",J627,0)</f>
        <v>0</v>
      </c>
      <c r="BF627" s="225">
        <f>IF(N627="snížená",J627,0)</f>
        <v>0</v>
      </c>
      <c r="BG627" s="225">
        <f>IF(N627="zákl. přenesená",J627,0)</f>
        <v>0</v>
      </c>
      <c r="BH627" s="225">
        <f>IF(N627="sníž. přenesená",J627,0)</f>
        <v>0</v>
      </c>
      <c r="BI627" s="225">
        <f>IF(N627="nulová",J627,0)</f>
        <v>0</v>
      </c>
      <c r="BJ627" s="16" t="s">
        <v>83</v>
      </c>
      <c r="BK627" s="225">
        <f>ROUND(I627*H627,2)</f>
        <v>0</v>
      </c>
      <c r="BL627" s="16" t="s">
        <v>224</v>
      </c>
      <c r="BM627" s="224" t="s">
        <v>915</v>
      </c>
    </row>
    <row r="628" s="2" customFormat="1">
      <c r="A628" s="37"/>
      <c r="B628" s="38"/>
      <c r="C628" s="39"/>
      <c r="D628" s="226" t="s">
        <v>138</v>
      </c>
      <c r="E628" s="39"/>
      <c r="F628" s="227" t="s">
        <v>916</v>
      </c>
      <c r="G628" s="39"/>
      <c r="H628" s="39"/>
      <c r="I628" s="228"/>
      <c r="J628" s="39"/>
      <c r="K628" s="39"/>
      <c r="L628" s="43"/>
      <c r="M628" s="229"/>
      <c r="N628" s="230"/>
      <c r="O628" s="90"/>
      <c r="P628" s="90"/>
      <c r="Q628" s="90"/>
      <c r="R628" s="90"/>
      <c r="S628" s="90"/>
      <c r="T628" s="91"/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T628" s="16" t="s">
        <v>138</v>
      </c>
      <c r="AU628" s="16" t="s">
        <v>85</v>
      </c>
    </row>
    <row r="629" s="13" customFormat="1">
      <c r="A629" s="13"/>
      <c r="B629" s="231"/>
      <c r="C629" s="232"/>
      <c r="D629" s="226" t="s">
        <v>140</v>
      </c>
      <c r="E629" s="233" t="s">
        <v>1</v>
      </c>
      <c r="F629" s="234" t="s">
        <v>83</v>
      </c>
      <c r="G629" s="232"/>
      <c r="H629" s="235">
        <v>1</v>
      </c>
      <c r="I629" s="236"/>
      <c r="J629" s="232"/>
      <c r="K629" s="232"/>
      <c r="L629" s="237"/>
      <c r="M629" s="238"/>
      <c r="N629" s="239"/>
      <c r="O629" s="239"/>
      <c r="P629" s="239"/>
      <c r="Q629" s="239"/>
      <c r="R629" s="239"/>
      <c r="S629" s="239"/>
      <c r="T629" s="240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1" t="s">
        <v>140</v>
      </c>
      <c r="AU629" s="241" t="s">
        <v>85</v>
      </c>
      <c r="AV629" s="13" t="s">
        <v>85</v>
      </c>
      <c r="AW629" s="13" t="s">
        <v>32</v>
      </c>
      <c r="AX629" s="13" t="s">
        <v>83</v>
      </c>
      <c r="AY629" s="241" t="s">
        <v>128</v>
      </c>
    </row>
    <row r="630" s="2" customFormat="1">
      <c r="A630" s="37"/>
      <c r="B630" s="38"/>
      <c r="C630" s="252" t="s">
        <v>917</v>
      </c>
      <c r="D630" s="252" t="s">
        <v>265</v>
      </c>
      <c r="E630" s="253" t="s">
        <v>918</v>
      </c>
      <c r="F630" s="254" t="s">
        <v>919</v>
      </c>
      <c r="G630" s="255" t="s">
        <v>134</v>
      </c>
      <c r="H630" s="256">
        <v>1</v>
      </c>
      <c r="I630" s="257"/>
      <c r="J630" s="258">
        <f>ROUND(I630*H630,2)</f>
        <v>0</v>
      </c>
      <c r="K630" s="254" t="s">
        <v>1</v>
      </c>
      <c r="L630" s="259"/>
      <c r="M630" s="260" t="s">
        <v>1</v>
      </c>
      <c r="N630" s="261" t="s">
        <v>40</v>
      </c>
      <c r="O630" s="90"/>
      <c r="P630" s="222">
        <f>O630*H630</f>
        <v>0</v>
      </c>
      <c r="Q630" s="222">
        <v>0</v>
      </c>
      <c r="R630" s="222">
        <f>Q630*H630</f>
        <v>0</v>
      </c>
      <c r="S630" s="222">
        <v>0</v>
      </c>
      <c r="T630" s="223">
        <f>S630*H630</f>
        <v>0</v>
      </c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R630" s="224" t="s">
        <v>268</v>
      </c>
      <c r="AT630" s="224" t="s">
        <v>265</v>
      </c>
      <c r="AU630" s="224" t="s">
        <v>85</v>
      </c>
      <c r="AY630" s="16" t="s">
        <v>128</v>
      </c>
      <c r="BE630" s="225">
        <f>IF(N630="základní",J630,0)</f>
        <v>0</v>
      </c>
      <c r="BF630" s="225">
        <f>IF(N630="snížená",J630,0)</f>
        <v>0</v>
      </c>
      <c r="BG630" s="225">
        <f>IF(N630="zákl. přenesená",J630,0)</f>
        <v>0</v>
      </c>
      <c r="BH630" s="225">
        <f>IF(N630="sníž. přenesená",J630,0)</f>
        <v>0</v>
      </c>
      <c r="BI630" s="225">
        <f>IF(N630="nulová",J630,0)</f>
        <v>0</v>
      </c>
      <c r="BJ630" s="16" t="s">
        <v>83</v>
      </c>
      <c r="BK630" s="225">
        <f>ROUND(I630*H630,2)</f>
        <v>0</v>
      </c>
      <c r="BL630" s="16" t="s">
        <v>224</v>
      </c>
      <c r="BM630" s="224" t="s">
        <v>920</v>
      </c>
    </row>
    <row r="631" s="2" customFormat="1">
      <c r="A631" s="37"/>
      <c r="B631" s="38"/>
      <c r="C631" s="39"/>
      <c r="D631" s="226" t="s">
        <v>138</v>
      </c>
      <c r="E631" s="39"/>
      <c r="F631" s="227" t="s">
        <v>921</v>
      </c>
      <c r="G631" s="39"/>
      <c r="H631" s="39"/>
      <c r="I631" s="228"/>
      <c r="J631" s="39"/>
      <c r="K631" s="39"/>
      <c r="L631" s="43"/>
      <c r="M631" s="229"/>
      <c r="N631" s="230"/>
      <c r="O631" s="90"/>
      <c r="P631" s="90"/>
      <c r="Q631" s="90"/>
      <c r="R631" s="90"/>
      <c r="S631" s="90"/>
      <c r="T631" s="91"/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T631" s="16" t="s">
        <v>138</v>
      </c>
      <c r="AU631" s="16" t="s">
        <v>85</v>
      </c>
    </row>
    <row r="632" s="13" customFormat="1">
      <c r="A632" s="13"/>
      <c r="B632" s="231"/>
      <c r="C632" s="232"/>
      <c r="D632" s="226" t="s">
        <v>140</v>
      </c>
      <c r="E632" s="233" t="s">
        <v>1</v>
      </c>
      <c r="F632" s="234" t="s">
        <v>83</v>
      </c>
      <c r="G632" s="232"/>
      <c r="H632" s="235">
        <v>1</v>
      </c>
      <c r="I632" s="236"/>
      <c r="J632" s="232"/>
      <c r="K632" s="232"/>
      <c r="L632" s="237"/>
      <c r="M632" s="238"/>
      <c r="N632" s="239"/>
      <c r="O632" s="239"/>
      <c r="P632" s="239"/>
      <c r="Q632" s="239"/>
      <c r="R632" s="239"/>
      <c r="S632" s="239"/>
      <c r="T632" s="240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1" t="s">
        <v>140</v>
      </c>
      <c r="AU632" s="241" t="s">
        <v>85</v>
      </c>
      <c r="AV632" s="13" t="s">
        <v>85</v>
      </c>
      <c r="AW632" s="13" t="s">
        <v>32</v>
      </c>
      <c r="AX632" s="13" t="s">
        <v>83</v>
      </c>
      <c r="AY632" s="241" t="s">
        <v>128</v>
      </c>
    </row>
    <row r="633" s="2" customFormat="1" ht="16.5" customHeight="1">
      <c r="A633" s="37"/>
      <c r="B633" s="38"/>
      <c r="C633" s="213" t="s">
        <v>922</v>
      </c>
      <c r="D633" s="213" t="s">
        <v>131</v>
      </c>
      <c r="E633" s="214" t="s">
        <v>923</v>
      </c>
      <c r="F633" s="215" t="s">
        <v>924</v>
      </c>
      <c r="G633" s="216" t="s">
        <v>153</v>
      </c>
      <c r="H633" s="217">
        <v>359</v>
      </c>
      <c r="I633" s="218"/>
      <c r="J633" s="219">
        <f>ROUND(I633*H633,2)</f>
        <v>0</v>
      </c>
      <c r="K633" s="215" t="s">
        <v>135</v>
      </c>
      <c r="L633" s="43"/>
      <c r="M633" s="220" t="s">
        <v>1</v>
      </c>
      <c r="N633" s="221" t="s">
        <v>40</v>
      </c>
      <c r="O633" s="90"/>
      <c r="P633" s="222">
        <f>O633*H633</f>
        <v>0</v>
      </c>
      <c r="Q633" s="222">
        <v>0</v>
      </c>
      <c r="R633" s="222">
        <f>Q633*H633</f>
        <v>0</v>
      </c>
      <c r="S633" s="222">
        <v>0</v>
      </c>
      <c r="T633" s="223">
        <f>S633*H633</f>
        <v>0</v>
      </c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R633" s="224" t="s">
        <v>224</v>
      </c>
      <c r="AT633" s="224" t="s">
        <v>131</v>
      </c>
      <c r="AU633" s="224" t="s">
        <v>85</v>
      </c>
      <c r="AY633" s="16" t="s">
        <v>128</v>
      </c>
      <c r="BE633" s="225">
        <f>IF(N633="základní",J633,0)</f>
        <v>0</v>
      </c>
      <c r="BF633" s="225">
        <f>IF(N633="snížená",J633,0)</f>
        <v>0</v>
      </c>
      <c r="BG633" s="225">
        <f>IF(N633="zákl. přenesená",J633,0)</f>
        <v>0</v>
      </c>
      <c r="BH633" s="225">
        <f>IF(N633="sníž. přenesená",J633,0)</f>
        <v>0</v>
      </c>
      <c r="BI633" s="225">
        <f>IF(N633="nulová",J633,0)</f>
        <v>0</v>
      </c>
      <c r="BJ633" s="16" t="s">
        <v>83</v>
      </c>
      <c r="BK633" s="225">
        <f>ROUND(I633*H633,2)</f>
        <v>0</v>
      </c>
      <c r="BL633" s="16" t="s">
        <v>224</v>
      </c>
      <c r="BM633" s="224" t="s">
        <v>925</v>
      </c>
    </row>
    <row r="634" s="2" customFormat="1">
      <c r="A634" s="37"/>
      <c r="B634" s="38"/>
      <c r="C634" s="39"/>
      <c r="D634" s="226" t="s">
        <v>138</v>
      </c>
      <c r="E634" s="39"/>
      <c r="F634" s="227" t="s">
        <v>376</v>
      </c>
      <c r="G634" s="39"/>
      <c r="H634" s="39"/>
      <c r="I634" s="228"/>
      <c r="J634" s="39"/>
      <c r="K634" s="39"/>
      <c r="L634" s="43"/>
      <c r="M634" s="229"/>
      <c r="N634" s="230"/>
      <c r="O634" s="90"/>
      <c r="P634" s="90"/>
      <c r="Q634" s="90"/>
      <c r="R634" s="90"/>
      <c r="S634" s="90"/>
      <c r="T634" s="91"/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T634" s="16" t="s">
        <v>138</v>
      </c>
      <c r="AU634" s="16" t="s">
        <v>85</v>
      </c>
    </row>
    <row r="635" s="13" customFormat="1">
      <c r="A635" s="13"/>
      <c r="B635" s="231"/>
      <c r="C635" s="232"/>
      <c r="D635" s="226" t="s">
        <v>140</v>
      </c>
      <c r="E635" s="233" t="s">
        <v>1</v>
      </c>
      <c r="F635" s="234" t="s">
        <v>926</v>
      </c>
      <c r="G635" s="232"/>
      <c r="H635" s="235">
        <v>359</v>
      </c>
      <c r="I635" s="236"/>
      <c r="J635" s="232"/>
      <c r="K635" s="232"/>
      <c r="L635" s="237"/>
      <c r="M635" s="238"/>
      <c r="N635" s="239"/>
      <c r="O635" s="239"/>
      <c r="P635" s="239"/>
      <c r="Q635" s="239"/>
      <c r="R635" s="239"/>
      <c r="S635" s="239"/>
      <c r="T635" s="240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1" t="s">
        <v>140</v>
      </c>
      <c r="AU635" s="241" t="s">
        <v>85</v>
      </c>
      <c r="AV635" s="13" t="s">
        <v>85</v>
      </c>
      <c r="AW635" s="13" t="s">
        <v>32</v>
      </c>
      <c r="AX635" s="13" t="s">
        <v>83</v>
      </c>
      <c r="AY635" s="241" t="s">
        <v>128</v>
      </c>
    </row>
    <row r="636" s="2" customFormat="1">
      <c r="A636" s="37"/>
      <c r="B636" s="38"/>
      <c r="C636" s="213" t="s">
        <v>927</v>
      </c>
      <c r="D636" s="213" t="s">
        <v>131</v>
      </c>
      <c r="E636" s="214" t="s">
        <v>928</v>
      </c>
      <c r="F636" s="215" t="s">
        <v>929</v>
      </c>
      <c r="G636" s="216" t="s">
        <v>134</v>
      </c>
      <c r="H636" s="217">
        <v>62</v>
      </c>
      <c r="I636" s="218"/>
      <c r="J636" s="219">
        <f>ROUND(I636*H636,2)</f>
        <v>0</v>
      </c>
      <c r="K636" s="215" t="s">
        <v>135</v>
      </c>
      <c r="L636" s="43"/>
      <c r="M636" s="220" t="s">
        <v>1</v>
      </c>
      <c r="N636" s="221" t="s">
        <v>40</v>
      </c>
      <c r="O636" s="90"/>
      <c r="P636" s="222">
        <f>O636*H636</f>
        <v>0</v>
      </c>
      <c r="Q636" s="222">
        <v>1.0000000000000001E-05</v>
      </c>
      <c r="R636" s="222">
        <f>Q636*H636</f>
        <v>0.00062</v>
      </c>
      <c r="S636" s="222">
        <v>0.00075000000000000002</v>
      </c>
      <c r="T636" s="223">
        <f>S636*H636</f>
        <v>0.0465</v>
      </c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R636" s="224" t="s">
        <v>224</v>
      </c>
      <c r="AT636" s="224" t="s">
        <v>131</v>
      </c>
      <c r="AU636" s="224" t="s">
        <v>85</v>
      </c>
      <c r="AY636" s="16" t="s">
        <v>128</v>
      </c>
      <c r="BE636" s="225">
        <f>IF(N636="základní",J636,0)</f>
        <v>0</v>
      </c>
      <c r="BF636" s="225">
        <f>IF(N636="snížená",J636,0)</f>
        <v>0</v>
      </c>
      <c r="BG636" s="225">
        <f>IF(N636="zákl. přenesená",J636,0)</f>
        <v>0</v>
      </c>
      <c r="BH636" s="225">
        <f>IF(N636="sníž. přenesená",J636,0)</f>
        <v>0</v>
      </c>
      <c r="BI636" s="225">
        <f>IF(N636="nulová",J636,0)</f>
        <v>0</v>
      </c>
      <c r="BJ636" s="16" t="s">
        <v>83</v>
      </c>
      <c r="BK636" s="225">
        <f>ROUND(I636*H636,2)</f>
        <v>0</v>
      </c>
      <c r="BL636" s="16" t="s">
        <v>224</v>
      </c>
      <c r="BM636" s="224" t="s">
        <v>930</v>
      </c>
    </row>
    <row r="637" s="2" customFormat="1">
      <c r="A637" s="37"/>
      <c r="B637" s="38"/>
      <c r="C637" s="39"/>
      <c r="D637" s="226" t="s">
        <v>138</v>
      </c>
      <c r="E637" s="39"/>
      <c r="F637" s="227" t="s">
        <v>475</v>
      </c>
      <c r="G637" s="39"/>
      <c r="H637" s="39"/>
      <c r="I637" s="228"/>
      <c r="J637" s="39"/>
      <c r="K637" s="39"/>
      <c r="L637" s="43"/>
      <c r="M637" s="229"/>
      <c r="N637" s="230"/>
      <c r="O637" s="90"/>
      <c r="P637" s="90"/>
      <c r="Q637" s="90"/>
      <c r="R637" s="90"/>
      <c r="S637" s="90"/>
      <c r="T637" s="91"/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T637" s="16" t="s">
        <v>138</v>
      </c>
      <c r="AU637" s="16" t="s">
        <v>85</v>
      </c>
    </row>
    <row r="638" s="13" customFormat="1">
      <c r="A638" s="13"/>
      <c r="B638" s="231"/>
      <c r="C638" s="232"/>
      <c r="D638" s="226" t="s">
        <v>140</v>
      </c>
      <c r="E638" s="233" t="s">
        <v>1</v>
      </c>
      <c r="F638" s="234" t="s">
        <v>931</v>
      </c>
      <c r="G638" s="232"/>
      <c r="H638" s="235">
        <v>62</v>
      </c>
      <c r="I638" s="236"/>
      <c r="J638" s="232"/>
      <c r="K638" s="232"/>
      <c r="L638" s="237"/>
      <c r="M638" s="238"/>
      <c r="N638" s="239"/>
      <c r="O638" s="239"/>
      <c r="P638" s="239"/>
      <c r="Q638" s="239"/>
      <c r="R638" s="239"/>
      <c r="S638" s="239"/>
      <c r="T638" s="240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1" t="s">
        <v>140</v>
      </c>
      <c r="AU638" s="241" t="s">
        <v>85</v>
      </c>
      <c r="AV638" s="13" t="s">
        <v>85</v>
      </c>
      <c r="AW638" s="13" t="s">
        <v>32</v>
      </c>
      <c r="AX638" s="13" t="s">
        <v>83</v>
      </c>
      <c r="AY638" s="241" t="s">
        <v>128</v>
      </c>
    </row>
    <row r="639" s="2" customFormat="1" ht="16.5" customHeight="1">
      <c r="A639" s="37"/>
      <c r="B639" s="38"/>
      <c r="C639" s="213" t="s">
        <v>932</v>
      </c>
      <c r="D639" s="213" t="s">
        <v>131</v>
      </c>
      <c r="E639" s="214" t="s">
        <v>933</v>
      </c>
      <c r="F639" s="215" t="s">
        <v>934</v>
      </c>
      <c r="G639" s="216" t="s">
        <v>134</v>
      </c>
      <c r="H639" s="217">
        <v>4</v>
      </c>
      <c r="I639" s="218"/>
      <c r="J639" s="219">
        <f>ROUND(I639*H639,2)</f>
        <v>0</v>
      </c>
      <c r="K639" s="215" t="s">
        <v>135</v>
      </c>
      <c r="L639" s="43"/>
      <c r="M639" s="220" t="s">
        <v>1</v>
      </c>
      <c r="N639" s="221" t="s">
        <v>40</v>
      </c>
      <c r="O639" s="90"/>
      <c r="P639" s="222">
        <f>O639*H639</f>
        <v>0</v>
      </c>
      <c r="Q639" s="222">
        <v>0</v>
      </c>
      <c r="R639" s="222">
        <f>Q639*H639</f>
        <v>0</v>
      </c>
      <c r="S639" s="222">
        <v>0.017000000000000001</v>
      </c>
      <c r="T639" s="223">
        <f>S639*H639</f>
        <v>0.068000000000000005</v>
      </c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R639" s="224" t="s">
        <v>224</v>
      </c>
      <c r="AT639" s="224" t="s">
        <v>131</v>
      </c>
      <c r="AU639" s="224" t="s">
        <v>85</v>
      </c>
      <c r="AY639" s="16" t="s">
        <v>128</v>
      </c>
      <c r="BE639" s="225">
        <f>IF(N639="základní",J639,0)</f>
        <v>0</v>
      </c>
      <c r="BF639" s="225">
        <f>IF(N639="snížená",J639,0)</f>
        <v>0</v>
      </c>
      <c r="BG639" s="225">
        <f>IF(N639="zákl. přenesená",J639,0)</f>
        <v>0</v>
      </c>
      <c r="BH639" s="225">
        <f>IF(N639="sníž. přenesená",J639,0)</f>
        <v>0</v>
      </c>
      <c r="BI639" s="225">
        <f>IF(N639="nulová",J639,0)</f>
        <v>0</v>
      </c>
      <c r="BJ639" s="16" t="s">
        <v>83</v>
      </c>
      <c r="BK639" s="225">
        <f>ROUND(I639*H639,2)</f>
        <v>0</v>
      </c>
      <c r="BL639" s="16" t="s">
        <v>224</v>
      </c>
      <c r="BM639" s="224" t="s">
        <v>935</v>
      </c>
    </row>
    <row r="640" s="2" customFormat="1">
      <c r="A640" s="37"/>
      <c r="B640" s="38"/>
      <c r="C640" s="39"/>
      <c r="D640" s="226" t="s">
        <v>138</v>
      </c>
      <c r="E640" s="39"/>
      <c r="F640" s="227" t="s">
        <v>936</v>
      </c>
      <c r="G640" s="39"/>
      <c r="H640" s="39"/>
      <c r="I640" s="228"/>
      <c r="J640" s="39"/>
      <c r="K640" s="39"/>
      <c r="L640" s="43"/>
      <c r="M640" s="229"/>
      <c r="N640" s="230"/>
      <c r="O640" s="90"/>
      <c r="P640" s="90"/>
      <c r="Q640" s="90"/>
      <c r="R640" s="90"/>
      <c r="S640" s="90"/>
      <c r="T640" s="91"/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T640" s="16" t="s">
        <v>138</v>
      </c>
      <c r="AU640" s="16" t="s">
        <v>85</v>
      </c>
    </row>
    <row r="641" s="13" customFormat="1">
      <c r="A641" s="13"/>
      <c r="B641" s="231"/>
      <c r="C641" s="232"/>
      <c r="D641" s="226" t="s">
        <v>140</v>
      </c>
      <c r="E641" s="233" t="s">
        <v>1</v>
      </c>
      <c r="F641" s="234" t="s">
        <v>656</v>
      </c>
      <c r="G641" s="232"/>
      <c r="H641" s="235">
        <v>4</v>
      </c>
      <c r="I641" s="236"/>
      <c r="J641" s="232"/>
      <c r="K641" s="232"/>
      <c r="L641" s="237"/>
      <c r="M641" s="238"/>
      <c r="N641" s="239"/>
      <c r="O641" s="239"/>
      <c r="P641" s="239"/>
      <c r="Q641" s="239"/>
      <c r="R641" s="239"/>
      <c r="S641" s="239"/>
      <c r="T641" s="240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1" t="s">
        <v>140</v>
      </c>
      <c r="AU641" s="241" t="s">
        <v>85</v>
      </c>
      <c r="AV641" s="13" t="s">
        <v>85</v>
      </c>
      <c r="AW641" s="13" t="s">
        <v>32</v>
      </c>
      <c r="AX641" s="13" t="s">
        <v>83</v>
      </c>
      <c r="AY641" s="241" t="s">
        <v>128</v>
      </c>
    </row>
    <row r="642" s="2" customFormat="1">
      <c r="A642" s="37"/>
      <c r="B642" s="38"/>
      <c r="C642" s="213" t="s">
        <v>937</v>
      </c>
      <c r="D642" s="213" t="s">
        <v>131</v>
      </c>
      <c r="E642" s="214" t="s">
        <v>938</v>
      </c>
      <c r="F642" s="215" t="s">
        <v>939</v>
      </c>
      <c r="G642" s="216" t="s">
        <v>134</v>
      </c>
      <c r="H642" s="217">
        <v>2</v>
      </c>
      <c r="I642" s="218"/>
      <c r="J642" s="219">
        <f>ROUND(I642*H642,2)</f>
        <v>0</v>
      </c>
      <c r="K642" s="215" t="s">
        <v>135</v>
      </c>
      <c r="L642" s="43"/>
      <c r="M642" s="220" t="s">
        <v>1</v>
      </c>
      <c r="N642" s="221" t="s">
        <v>40</v>
      </c>
      <c r="O642" s="90"/>
      <c r="P642" s="222">
        <f>O642*H642</f>
        <v>0</v>
      </c>
      <c r="Q642" s="222">
        <v>0</v>
      </c>
      <c r="R642" s="222">
        <f>Q642*H642</f>
        <v>0</v>
      </c>
      <c r="S642" s="222">
        <v>0.035999999999999997</v>
      </c>
      <c r="T642" s="223">
        <f>S642*H642</f>
        <v>0.071999999999999995</v>
      </c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R642" s="224" t="s">
        <v>224</v>
      </c>
      <c r="AT642" s="224" t="s">
        <v>131</v>
      </c>
      <c r="AU642" s="224" t="s">
        <v>85</v>
      </c>
      <c r="AY642" s="16" t="s">
        <v>128</v>
      </c>
      <c r="BE642" s="225">
        <f>IF(N642="základní",J642,0)</f>
        <v>0</v>
      </c>
      <c r="BF642" s="225">
        <f>IF(N642="snížená",J642,0)</f>
        <v>0</v>
      </c>
      <c r="BG642" s="225">
        <f>IF(N642="zákl. přenesená",J642,0)</f>
        <v>0</v>
      </c>
      <c r="BH642" s="225">
        <f>IF(N642="sníž. přenesená",J642,0)</f>
        <v>0</v>
      </c>
      <c r="BI642" s="225">
        <f>IF(N642="nulová",J642,0)</f>
        <v>0</v>
      </c>
      <c r="BJ642" s="16" t="s">
        <v>83</v>
      </c>
      <c r="BK642" s="225">
        <f>ROUND(I642*H642,2)</f>
        <v>0</v>
      </c>
      <c r="BL642" s="16" t="s">
        <v>224</v>
      </c>
      <c r="BM642" s="224" t="s">
        <v>940</v>
      </c>
    </row>
    <row r="643" s="2" customFormat="1">
      <c r="A643" s="37"/>
      <c r="B643" s="38"/>
      <c r="C643" s="39"/>
      <c r="D643" s="226" t="s">
        <v>138</v>
      </c>
      <c r="E643" s="39"/>
      <c r="F643" s="227" t="s">
        <v>941</v>
      </c>
      <c r="G643" s="39"/>
      <c r="H643" s="39"/>
      <c r="I643" s="228"/>
      <c r="J643" s="39"/>
      <c r="K643" s="39"/>
      <c r="L643" s="43"/>
      <c r="M643" s="229"/>
      <c r="N643" s="230"/>
      <c r="O643" s="90"/>
      <c r="P643" s="90"/>
      <c r="Q643" s="90"/>
      <c r="R643" s="90"/>
      <c r="S643" s="90"/>
      <c r="T643" s="91"/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T643" s="16" t="s">
        <v>138</v>
      </c>
      <c r="AU643" s="16" t="s">
        <v>85</v>
      </c>
    </row>
    <row r="644" s="13" customFormat="1">
      <c r="A644" s="13"/>
      <c r="B644" s="231"/>
      <c r="C644" s="232"/>
      <c r="D644" s="226" t="s">
        <v>140</v>
      </c>
      <c r="E644" s="233" t="s">
        <v>1</v>
      </c>
      <c r="F644" s="234" t="s">
        <v>85</v>
      </c>
      <c r="G644" s="232"/>
      <c r="H644" s="235">
        <v>2</v>
      </c>
      <c r="I644" s="236"/>
      <c r="J644" s="232"/>
      <c r="K644" s="232"/>
      <c r="L644" s="237"/>
      <c r="M644" s="238"/>
      <c r="N644" s="239"/>
      <c r="O644" s="239"/>
      <c r="P644" s="239"/>
      <c r="Q644" s="239"/>
      <c r="R644" s="239"/>
      <c r="S644" s="239"/>
      <c r="T644" s="240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1" t="s">
        <v>140</v>
      </c>
      <c r="AU644" s="241" t="s">
        <v>85</v>
      </c>
      <c r="AV644" s="13" t="s">
        <v>85</v>
      </c>
      <c r="AW644" s="13" t="s">
        <v>32</v>
      </c>
      <c r="AX644" s="13" t="s">
        <v>83</v>
      </c>
      <c r="AY644" s="241" t="s">
        <v>128</v>
      </c>
    </row>
    <row r="645" s="2" customFormat="1" ht="16.5" customHeight="1">
      <c r="A645" s="37"/>
      <c r="B645" s="38"/>
      <c r="C645" s="213" t="s">
        <v>942</v>
      </c>
      <c r="D645" s="213" t="s">
        <v>131</v>
      </c>
      <c r="E645" s="214" t="s">
        <v>943</v>
      </c>
      <c r="F645" s="215" t="s">
        <v>944</v>
      </c>
      <c r="G645" s="216" t="s">
        <v>153</v>
      </c>
      <c r="H645" s="217">
        <v>75</v>
      </c>
      <c r="I645" s="218"/>
      <c r="J645" s="219">
        <f>ROUND(I645*H645,2)</f>
        <v>0</v>
      </c>
      <c r="K645" s="215" t="s">
        <v>135</v>
      </c>
      <c r="L645" s="43"/>
      <c r="M645" s="220" t="s">
        <v>1</v>
      </c>
      <c r="N645" s="221" t="s">
        <v>40</v>
      </c>
      <c r="O645" s="90"/>
      <c r="P645" s="222">
        <f>O645*H645</f>
        <v>0</v>
      </c>
      <c r="Q645" s="222">
        <v>0</v>
      </c>
      <c r="R645" s="222">
        <f>Q645*H645</f>
        <v>0</v>
      </c>
      <c r="S645" s="222">
        <v>0</v>
      </c>
      <c r="T645" s="223">
        <f>S645*H645</f>
        <v>0</v>
      </c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R645" s="224" t="s">
        <v>224</v>
      </c>
      <c r="AT645" s="224" t="s">
        <v>131</v>
      </c>
      <c r="AU645" s="224" t="s">
        <v>85</v>
      </c>
      <c r="AY645" s="16" t="s">
        <v>128</v>
      </c>
      <c r="BE645" s="225">
        <f>IF(N645="základní",J645,0)</f>
        <v>0</v>
      </c>
      <c r="BF645" s="225">
        <f>IF(N645="snížená",J645,0)</f>
        <v>0</v>
      </c>
      <c r="BG645" s="225">
        <f>IF(N645="zákl. přenesená",J645,0)</f>
        <v>0</v>
      </c>
      <c r="BH645" s="225">
        <f>IF(N645="sníž. přenesená",J645,0)</f>
        <v>0</v>
      </c>
      <c r="BI645" s="225">
        <f>IF(N645="nulová",J645,0)</f>
        <v>0</v>
      </c>
      <c r="BJ645" s="16" t="s">
        <v>83</v>
      </c>
      <c r="BK645" s="225">
        <f>ROUND(I645*H645,2)</f>
        <v>0</v>
      </c>
      <c r="BL645" s="16" t="s">
        <v>224</v>
      </c>
      <c r="BM645" s="224" t="s">
        <v>945</v>
      </c>
    </row>
    <row r="646" s="2" customFormat="1">
      <c r="A646" s="37"/>
      <c r="B646" s="38"/>
      <c r="C646" s="39"/>
      <c r="D646" s="226" t="s">
        <v>138</v>
      </c>
      <c r="E646" s="39"/>
      <c r="F646" s="227" t="s">
        <v>475</v>
      </c>
      <c r="G646" s="39"/>
      <c r="H646" s="39"/>
      <c r="I646" s="228"/>
      <c r="J646" s="39"/>
      <c r="K646" s="39"/>
      <c r="L646" s="43"/>
      <c r="M646" s="229"/>
      <c r="N646" s="230"/>
      <c r="O646" s="90"/>
      <c r="P646" s="90"/>
      <c r="Q646" s="90"/>
      <c r="R646" s="90"/>
      <c r="S646" s="90"/>
      <c r="T646" s="91"/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T646" s="16" t="s">
        <v>138</v>
      </c>
      <c r="AU646" s="16" t="s">
        <v>85</v>
      </c>
    </row>
    <row r="647" s="13" customFormat="1">
      <c r="A647" s="13"/>
      <c r="B647" s="231"/>
      <c r="C647" s="232"/>
      <c r="D647" s="226" t="s">
        <v>140</v>
      </c>
      <c r="E647" s="233" t="s">
        <v>1</v>
      </c>
      <c r="F647" s="234" t="s">
        <v>946</v>
      </c>
      <c r="G647" s="232"/>
      <c r="H647" s="235">
        <v>75</v>
      </c>
      <c r="I647" s="236"/>
      <c r="J647" s="232"/>
      <c r="K647" s="232"/>
      <c r="L647" s="237"/>
      <c r="M647" s="238"/>
      <c r="N647" s="239"/>
      <c r="O647" s="239"/>
      <c r="P647" s="239"/>
      <c r="Q647" s="239"/>
      <c r="R647" s="239"/>
      <c r="S647" s="239"/>
      <c r="T647" s="240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1" t="s">
        <v>140</v>
      </c>
      <c r="AU647" s="241" t="s">
        <v>85</v>
      </c>
      <c r="AV647" s="13" t="s">
        <v>85</v>
      </c>
      <c r="AW647" s="13" t="s">
        <v>32</v>
      </c>
      <c r="AX647" s="13" t="s">
        <v>83</v>
      </c>
      <c r="AY647" s="241" t="s">
        <v>128</v>
      </c>
    </row>
    <row r="648" s="2" customFormat="1" ht="33" customHeight="1">
      <c r="A648" s="37"/>
      <c r="B648" s="38"/>
      <c r="C648" s="213" t="s">
        <v>947</v>
      </c>
      <c r="D648" s="213" t="s">
        <v>131</v>
      </c>
      <c r="E648" s="214" t="s">
        <v>948</v>
      </c>
      <c r="F648" s="215" t="s">
        <v>949</v>
      </c>
      <c r="G648" s="216" t="s">
        <v>221</v>
      </c>
      <c r="H648" s="217">
        <v>6.2320000000000002</v>
      </c>
      <c r="I648" s="218"/>
      <c r="J648" s="219">
        <f>ROUND(I648*H648,2)</f>
        <v>0</v>
      </c>
      <c r="K648" s="215" t="s">
        <v>135</v>
      </c>
      <c r="L648" s="43"/>
      <c r="M648" s="220" t="s">
        <v>1</v>
      </c>
      <c r="N648" s="221" t="s">
        <v>40</v>
      </c>
      <c r="O648" s="90"/>
      <c r="P648" s="222">
        <f>O648*H648</f>
        <v>0</v>
      </c>
      <c r="Q648" s="222">
        <v>0</v>
      </c>
      <c r="R648" s="222">
        <f>Q648*H648</f>
        <v>0</v>
      </c>
      <c r="S648" s="222">
        <v>0</v>
      </c>
      <c r="T648" s="223">
        <f>S648*H648</f>
        <v>0</v>
      </c>
      <c r="U648" s="37"/>
      <c r="V648" s="37"/>
      <c r="W648" s="37"/>
      <c r="X648" s="37"/>
      <c r="Y648" s="37"/>
      <c r="Z648" s="37"/>
      <c r="AA648" s="37"/>
      <c r="AB648" s="37"/>
      <c r="AC648" s="37"/>
      <c r="AD648" s="37"/>
      <c r="AE648" s="37"/>
      <c r="AR648" s="224" t="s">
        <v>224</v>
      </c>
      <c r="AT648" s="224" t="s">
        <v>131</v>
      </c>
      <c r="AU648" s="224" t="s">
        <v>85</v>
      </c>
      <c r="AY648" s="16" t="s">
        <v>128</v>
      </c>
      <c r="BE648" s="225">
        <f>IF(N648="základní",J648,0)</f>
        <v>0</v>
      </c>
      <c r="BF648" s="225">
        <f>IF(N648="snížená",J648,0)</f>
        <v>0</v>
      </c>
      <c r="BG648" s="225">
        <f>IF(N648="zákl. přenesená",J648,0)</f>
        <v>0</v>
      </c>
      <c r="BH648" s="225">
        <f>IF(N648="sníž. přenesená",J648,0)</f>
        <v>0</v>
      </c>
      <c r="BI648" s="225">
        <f>IF(N648="nulová",J648,0)</f>
        <v>0</v>
      </c>
      <c r="BJ648" s="16" t="s">
        <v>83</v>
      </c>
      <c r="BK648" s="225">
        <f>ROUND(I648*H648,2)</f>
        <v>0</v>
      </c>
      <c r="BL648" s="16" t="s">
        <v>224</v>
      </c>
      <c r="BM648" s="224" t="s">
        <v>950</v>
      </c>
    </row>
    <row r="649" s="2" customFormat="1">
      <c r="A649" s="37"/>
      <c r="B649" s="38"/>
      <c r="C649" s="39"/>
      <c r="D649" s="226" t="s">
        <v>138</v>
      </c>
      <c r="E649" s="39"/>
      <c r="F649" s="227" t="s">
        <v>223</v>
      </c>
      <c r="G649" s="39"/>
      <c r="H649" s="39"/>
      <c r="I649" s="228"/>
      <c r="J649" s="39"/>
      <c r="K649" s="39"/>
      <c r="L649" s="43"/>
      <c r="M649" s="229"/>
      <c r="N649" s="230"/>
      <c r="O649" s="90"/>
      <c r="P649" s="90"/>
      <c r="Q649" s="90"/>
      <c r="R649" s="90"/>
      <c r="S649" s="90"/>
      <c r="T649" s="91"/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T649" s="16" t="s">
        <v>138</v>
      </c>
      <c r="AU649" s="16" t="s">
        <v>85</v>
      </c>
    </row>
    <row r="650" s="2" customFormat="1">
      <c r="A650" s="37"/>
      <c r="B650" s="38"/>
      <c r="C650" s="213" t="s">
        <v>951</v>
      </c>
      <c r="D650" s="213" t="s">
        <v>131</v>
      </c>
      <c r="E650" s="214" t="s">
        <v>952</v>
      </c>
      <c r="F650" s="215" t="s">
        <v>953</v>
      </c>
      <c r="G650" s="216" t="s">
        <v>554</v>
      </c>
      <c r="H650" s="262"/>
      <c r="I650" s="218"/>
      <c r="J650" s="219">
        <f>ROUND(I650*H650,2)</f>
        <v>0</v>
      </c>
      <c r="K650" s="215" t="s">
        <v>135</v>
      </c>
      <c r="L650" s="43"/>
      <c r="M650" s="220" t="s">
        <v>1</v>
      </c>
      <c r="N650" s="221" t="s">
        <v>40</v>
      </c>
      <c r="O650" s="90"/>
      <c r="P650" s="222">
        <f>O650*H650</f>
        <v>0</v>
      </c>
      <c r="Q650" s="222">
        <v>0</v>
      </c>
      <c r="R650" s="222">
        <f>Q650*H650</f>
        <v>0</v>
      </c>
      <c r="S650" s="222">
        <v>0</v>
      </c>
      <c r="T650" s="223">
        <f>S650*H650</f>
        <v>0</v>
      </c>
      <c r="U650" s="37"/>
      <c r="V650" s="37"/>
      <c r="W650" s="37"/>
      <c r="X650" s="37"/>
      <c r="Y650" s="37"/>
      <c r="Z650" s="37"/>
      <c r="AA650" s="37"/>
      <c r="AB650" s="37"/>
      <c r="AC650" s="37"/>
      <c r="AD650" s="37"/>
      <c r="AE650" s="37"/>
      <c r="AR650" s="224" t="s">
        <v>224</v>
      </c>
      <c r="AT650" s="224" t="s">
        <v>131</v>
      </c>
      <c r="AU650" s="224" t="s">
        <v>85</v>
      </c>
      <c r="AY650" s="16" t="s">
        <v>128</v>
      </c>
      <c r="BE650" s="225">
        <f>IF(N650="základní",J650,0)</f>
        <v>0</v>
      </c>
      <c r="BF650" s="225">
        <f>IF(N650="snížená",J650,0)</f>
        <v>0</v>
      </c>
      <c r="BG650" s="225">
        <f>IF(N650="zákl. přenesená",J650,0)</f>
        <v>0</v>
      </c>
      <c r="BH650" s="225">
        <f>IF(N650="sníž. přenesená",J650,0)</f>
        <v>0</v>
      </c>
      <c r="BI650" s="225">
        <f>IF(N650="nulová",J650,0)</f>
        <v>0</v>
      </c>
      <c r="BJ650" s="16" t="s">
        <v>83</v>
      </c>
      <c r="BK650" s="225">
        <f>ROUND(I650*H650,2)</f>
        <v>0</v>
      </c>
      <c r="BL650" s="16" t="s">
        <v>224</v>
      </c>
      <c r="BM650" s="224" t="s">
        <v>954</v>
      </c>
    </row>
    <row r="651" s="2" customFormat="1">
      <c r="A651" s="37"/>
      <c r="B651" s="38"/>
      <c r="C651" s="39"/>
      <c r="D651" s="226" t="s">
        <v>138</v>
      </c>
      <c r="E651" s="39"/>
      <c r="F651" s="227" t="s">
        <v>376</v>
      </c>
      <c r="G651" s="39"/>
      <c r="H651" s="39"/>
      <c r="I651" s="228"/>
      <c r="J651" s="39"/>
      <c r="K651" s="39"/>
      <c r="L651" s="43"/>
      <c r="M651" s="229"/>
      <c r="N651" s="230"/>
      <c r="O651" s="90"/>
      <c r="P651" s="90"/>
      <c r="Q651" s="90"/>
      <c r="R651" s="90"/>
      <c r="S651" s="90"/>
      <c r="T651" s="91"/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T651" s="16" t="s">
        <v>138</v>
      </c>
      <c r="AU651" s="16" t="s">
        <v>85</v>
      </c>
    </row>
    <row r="652" s="12" customFormat="1" ht="22.8" customHeight="1">
      <c r="A652" s="12"/>
      <c r="B652" s="197"/>
      <c r="C652" s="198"/>
      <c r="D652" s="199" t="s">
        <v>74</v>
      </c>
      <c r="E652" s="211" t="s">
        <v>955</v>
      </c>
      <c r="F652" s="211" t="s">
        <v>956</v>
      </c>
      <c r="G652" s="198"/>
      <c r="H652" s="198"/>
      <c r="I652" s="201"/>
      <c r="J652" s="212">
        <f>BK652</f>
        <v>0</v>
      </c>
      <c r="K652" s="198"/>
      <c r="L652" s="203"/>
      <c r="M652" s="204"/>
      <c r="N652" s="205"/>
      <c r="O652" s="205"/>
      <c r="P652" s="206">
        <f>SUM(P653:P658)</f>
        <v>0</v>
      </c>
      <c r="Q652" s="205"/>
      <c r="R652" s="206">
        <f>SUM(R653:R658)</f>
        <v>0.38099999999999995</v>
      </c>
      <c r="S652" s="205"/>
      <c r="T652" s="207">
        <f>SUM(T653:T658)</f>
        <v>0</v>
      </c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R652" s="208" t="s">
        <v>85</v>
      </c>
      <c r="AT652" s="209" t="s">
        <v>74</v>
      </c>
      <c r="AU652" s="209" t="s">
        <v>83</v>
      </c>
      <c r="AY652" s="208" t="s">
        <v>128</v>
      </c>
      <c r="BK652" s="210">
        <f>SUM(BK653:BK658)</f>
        <v>0</v>
      </c>
    </row>
    <row r="653" s="2" customFormat="1">
      <c r="A653" s="37"/>
      <c r="B653" s="38"/>
      <c r="C653" s="213" t="s">
        <v>957</v>
      </c>
      <c r="D653" s="213" t="s">
        <v>131</v>
      </c>
      <c r="E653" s="214" t="s">
        <v>958</v>
      </c>
      <c r="F653" s="215" t="s">
        <v>959</v>
      </c>
      <c r="G653" s="216" t="s">
        <v>153</v>
      </c>
      <c r="H653" s="217">
        <v>30</v>
      </c>
      <c r="I653" s="218"/>
      <c r="J653" s="219">
        <f>ROUND(I653*H653,2)</f>
        <v>0</v>
      </c>
      <c r="K653" s="215" t="s">
        <v>135</v>
      </c>
      <c r="L653" s="43"/>
      <c r="M653" s="220" t="s">
        <v>1</v>
      </c>
      <c r="N653" s="221" t="s">
        <v>40</v>
      </c>
      <c r="O653" s="90"/>
      <c r="P653" s="222">
        <f>O653*H653</f>
        <v>0</v>
      </c>
      <c r="Q653" s="222">
        <v>0.0032499999999999999</v>
      </c>
      <c r="R653" s="222">
        <f>Q653*H653</f>
        <v>0.097499999999999989</v>
      </c>
      <c r="S653" s="222">
        <v>0</v>
      </c>
      <c r="T653" s="223">
        <f>S653*H653</f>
        <v>0</v>
      </c>
      <c r="U653" s="37"/>
      <c r="V653" s="37"/>
      <c r="W653" s="37"/>
      <c r="X653" s="37"/>
      <c r="Y653" s="37"/>
      <c r="Z653" s="37"/>
      <c r="AA653" s="37"/>
      <c r="AB653" s="37"/>
      <c r="AC653" s="37"/>
      <c r="AD653" s="37"/>
      <c r="AE653" s="37"/>
      <c r="AR653" s="224" t="s">
        <v>224</v>
      </c>
      <c r="AT653" s="224" t="s">
        <v>131</v>
      </c>
      <c r="AU653" s="224" t="s">
        <v>85</v>
      </c>
      <c r="AY653" s="16" t="s">
        <v>128</v>
      </c>
      <c r="BE653" s="225">
        <f>IF(N653="základní",J653,0)</f>
        <v>0</v>
      </c>
      <c r="BF653" s="225">
        <f>IF(N653="snížená",J653,0)</f>
        <v>0</v>
      </c>
      <c r="BG653" s="225">
        <f>IF(N653="zákl. přenesená",J653,0)</f>
        <v>0</v>
      </c>
      <c r="BH653" s="225">
        <f>IF(N653="sníž. přenesená",J653,0)</f>
        <v>0</v>
      </c>
      <c r="BI653" s="225">
        <f>IF(N653="nulová",J653,0)</f>
        <v>0</v>
      </c>
      <c r="BJ653" s="16" t="s">
        <v>83</v>
      </c>
      <c r="BK653" s="225">
        <f>ROUND(I653*H653,2)</f>
        <v>0</v>
      </c>
      <c r="BL653" s="16" t="s">
        <v>224</v>
      </c>
      <c r="BM653" s="224" t="s">
        <v>960</v>
      </c>
    </row>
    <row r="654" s="2" customFormat="1">
      <c r="A654" s="37"/>
      <c r="B654" s="38"/>
      <c r="C654" s="39"/>
      <c r="D654" s="226" t="s">
        <v>138</v>
      </c>
      <c r="E654" s="39"/>
      <c r="F654" s="227" t="s">
        <v>189</v>
      </c>
      <c r="G654" s="39"/>
      <c r="H654" s="39"/>
      <c r="I654" s="228"/>
      <c r="J654" s="39"/>
      <c r="K654" s="39"/>
      <c r="L654" s="43"/>
      <c r="M654" s="229"/>
      <c r="N654" s="230"/>
      <c r="O654" s="90"/>
      <c r="P654" s="90"/>
      <c r="Q654" s="90"/>
      <c r="R654" s="90"/>
      <c r="S654" s="90"/>
      <c r="T654" s="91"/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T654" s="16" t="s">
        <v>138</v>
      </c>
      <c r="AU654" s="16" t="s">
        <v>85</v>
      </c>
    </row>
    <row r="655" s="14" customFormat="1">
      <c r="A655" s="14"/>
      <c r="B655" s="242"/>
      <c r="C655" s="243"/>
      <c r="D655" s="226" t="s">
        <v>140</v>
      </c>
      <c r="E655" s="244" t="s">
        <v>1</v>
      </c>
      <c r="F655" s="245" t="s">
        <v>961</v>
      </c>
      <c r="G655" s="243"/>
      <c r="H655" s="244" t="s">
        <v>1</v>
      </c>
      <c r="I655" s="246"/>
      <c r="J655" s="243"/>
      <c r="K655" s="243"/>
      <c r="L655" s="247"/>
      <c r="M655" s="248"/>
      <c r="N655" s="249"/>
      <c r="O655" s="249"/>
      <c r="P655" s="249"/>
      <c r="Q655" s="249"/>
      <c r="R655" s="249"/>
      <c r="S655" s="249"/>
      <c r="T655" s="250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1" t="s">
        <v>140</v>
      </c>
      <c r="AU655" s="251" t="s">
        <v>85</v>
      </c>
      <c r="AV655" s="14" t="s">
        <v>83</v>
      </c>
      <c r="AW655" s="14" t="s">
        <v>32</v>
      </c>
      <c r="AX655" s="14" t="s">
        <v>75</v>
      </c>
      <c r="AY655" s="251" t="s">
        <v>128</v>
      </c>
    </row>
    <row r="656" s="13" customFormat="1">
      <c r="A656" s="13"/>
      <c r="B656" s="231"/>
      <c r="C656" s="232"/>
      <c r="D656" s="226" t="s">
        <v>140</v>
      </c>
      <c r="E656" s="233" t="s">
        <v>1</v>
      </c>
      <c r="F656" s="234" t="s">
        <v>300</v>
      </c>
      <c r="G656" s="232"/>
      <c r="H656" s="235">
        <v>30</v>
      </c>
      <c r="I656" s="236"/>
      <c r="J656" s="232"/>
      <c r="K656" s="232"/>
      <c r="L656" s="237"/>
      <c r="M656" s="238"/>
      <c r="N656" s="239"/>
      <c r="O656" s="239"/>
      <c r="P656" s="239"/>
      <c r="Q656" s="239"/>
      <c r="R656" s="239"/>
      <c r="S656" s="239"/>
      <c r="T656" s="240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1" t="s">
        <v>140</v>
      </c>
      <c r="AU656" s="241" t="s">
        <v>85</v>
      </c>
      <c r="AV656" s="13" t="s">
        <v>85</v>
      </c>
      <c r="AW656" s="13" t="s">
        <v>32</v>
      </c>
      <c r="AX656" s="13" t="s">
        <v>83</v>
      </c>
      <c r="AY656" s="241" t="s">
        <v>128</v>
      </c>
    </row>
    <row r="657" s="2" customFormat="1" ht="16.5" customHeight="1">
      <c r="A657" s="37"/>
      <c r="B657" s="38"/>
      <c r="C657" s="252" t="s">
        <v>962</v>
      </c>
      <c r="D657" s="252" t="s">
        <v>265</v>
      </c>
      <c r="E657" s="253" t="s">
        <v>963</v>
      </c>
      <c r="F657" s="254" t="s">
        <v>964</v>
      </c>
      <c r="G657" s="255" t="s">
        <v>153</v>
      </c>
      <c r="H657" s="256">
        <v>31.5</v>
      </c>
      <c r="I657" s="257"/>
      <c r="J657" s="258">
        <f>ROUND(I657*H657,2)</f>
        <v>0</v>
      </c>
      <c r="K657" s="254" t="s">
        <v>135</v>
      </c>
      <c r="L657" s="259"/>
      <c r="M657" s="260" t="s">
        <v>1</v>
      </c>
      <c r="N657" s="261" t="s">
        <v>40</v>
      </c>
      <c r="O657" s="90"/>
      <c r="P657" s="222">
        <f>O657*H657</f>
        <v>0</v>
      </c>
      <c r="Q657" s="222">
        <v>0.0089999999999999993</v>
      </c>
      <c r="R657" s="222">
        <f>Q657*H657</f>
        <v>0.28349999999999997</v>
      </c>
      <c r="S657" s="222">
        <v>0</v>
      </c>
      <c r="T657" s="223">
        <f>S657*H657</f>
        <v>0</v>
      </c>
      <c r="U657" s="37"/>
      <c r="V657" s="37"/>
      <c r="W657" s="37"/>
      <c r="X657" s="37"/>
      <c r="Y657" s="37"/>
      <c r="Z657" s="37"/>
      <c r="AA657" s="37"/>
      <c r="AB657" s="37"/>
      <c r="AC657" s="37"/>
      <c r="AD657" s="37"/>
      <c r="AE657" s="37"/>
      <c r="AR657" s="224" t="s">
        <v>268</v>
      </c>
      <c r="AT657" s="224" t="s">
        <v>265</v>
      </c>
      <c r="AU657" s="224" t="s">
        <v>85</v>
      </c>
      <c r="AY657" s="16" t="s">
        <v>128</v>
      </c>
      <c r="BE657" s="225">
        <f>IF(N657="základní",J657,0)</f>
        <v>0</v>
      </c>
      <c r="BF657" s="225">
        <f>IF(N657="snížená",J657,0)</f>
        <v>0</v>
      </c>
      <c r="BG657" s="225">
        <f>IF(N657="zákl. přenesená",J657,0)</f>
        <v>0</v>
      </c>
      <c r="BH657" s="225">
        <f>IF(N657="sníž. přenesená",J657,0)</f>
        <v>0</v>
      </c>
      <c r="BI657" s="225">
        <f>IF(N657="nulová",J657,0)</f>
        <v>0</v>
      </c>
      <c r="BJ657" s="16" t="s">
        <v>83</v>
      </c>
      <c r="BK657" s="225">
        <f>ROUND(I657*H657,2)</f>
        <v>0</v>
      </c>
      <c r="BL657" s="16" t="s">
        <v>224</v>
      </c>
      <c r="BM657" s="224" t="s">
        <v>965</v>
      </c>
    </row>
    <row r="658" s="13" customFormat="1">
      <c r="A658" s="13"/>
      <c r="B658" s="231"/>
      <c r="C658" s="232"/>
      <c r="D658" s="226" t="s">
        <v>140</v>
      </c>
      <c r="E658" s="232"/>
      <c r="F658" s="234" t="s">
        <v>966</v>
      </c>
      <c r="G658" s="232"/>
      <c r="H658" s="235">
        <v>31.5</v>
      </c>
      <c r="I658" s="236"/>
      <c r="J658" s="232"/>
      <c r="K658" s="232"/>
      <c r="L658" s="237"/>
      <c r="M658" s="238"/>
      <c r="N658" s="239"/>
      <c r="O658" s="239"/>
      <c r="P658" s="239"/>
      <c r="Q658" s="239"/>
      <c r="R658" s="239"/>
      <c r="S658" s="239"/>
      <c r="T658" s="240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1" t="s">
        <v>140</v>
      </c>
      <c r="AU658" s="241" t="s">
        <v>85</v>
      </c>
      <c r="AV658" s="13" t="s">
        <v>85</v>
      </c>
      <c r="AW658" s="13" t="s">
        <v>4</v>
      </c>
      <c r="AX658" s="13" t="s">
        <v>83</v>
      </c>
      <c r="AY658" s="241" t="s">
        <v>128</v>
      </c>
    </row>
    <row r="659" s="12" customFormat="1" ht="22.8" customHeight="1">
      <c r="A659" s="12"/>
      <c r="B659" s="197"/>
      <c r="C659" s="198"/>
      <c r="D659" s="199" t="s">
        <v>74</v>
      </c>
      <c r="E659" s="211" t="s">
        <v>967</v>
      </c>
      <c r="F659" s="211" t="s">
        <v>968</v>
      </c>
      <c r="G659" s="198"/>
      <c r="H659" s="198"/>
      <c r="I659" s="201"/>
      <c r="J659" s="212">
        <f>BK659</f>
        <v>0</v>
      </c>
      <c r="K659" s="198"/>
      <c r="L659" s="203"/>
      <c r="M659" s="204"/>
      <c r="N659" s="205"/>
      <c r="O659" s="205"/>
      <c r="P659" s="206">
        <f>SUM(P660:P662)</f>
        <v>0</v>
      </c>
      <c r="Q659" s="205"/>
      <c r="R659" s="206">
        <f>SUM(R660:R662)</f>
        <v>0</v>
      </c>
      <c r="S659" s="205"/>
      <c r="T659" s="207">
        <f>SUM(T660:T662)</f>
        <v>8.6999999999999993</v>
      </c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R659" s="208" t="s">
        <v>85</v>
      </c>
      <c r="AT659" s="209" t="s">
        <v>74</v>
      </c>
      <c r="AU659" s="209" t="s">
        <v>83</v>
      </c>
      <c r="AY659" s="208" t="s">
        <v>128</v>
      </c>
      <c r="BK659" s="210">
        <f>SUM(BK660:BK662)</f>
        <v>0</v>
      </c>
    </row>
    <row r="660" s="2" customFormat="1">
      <c r="A660" s="37"/>
      <c r="B660" s="38"/>
      <c r="C660" s="213" t="s">
        <v>969</v>
      </c>
      <c r="D660" s="213" t="s">
        <v>131</v>
      </c>
      <c r="E660" s="214" t="s">
        <v>970</v>
      </c>
      <c r="F660" s="215" t="s">
        <v>971</v>
      </c>
      <c r="G660" s="216" t="s">
        <v>134</v>
      </c>
      <c r="H660" s="217">
        <v>50</v>
      </c>
      <c r="I660" s="218"/>
      <c r="J660" s="219">
        <f>ROUND(I660*H660,2)</f>
        <v>0</v>
      </c>
      <c r="K660" s="215" t="s">
        <v>135</v>
      </c>
      <c r="L660" s="43"/>
      <c r="M660" s="220" t="s">
        <v>1</v>
      </c>
      <c r="N660" s="221" t="s">
        <v>40</v>
      </c>
      <c r="O660" s="90"/>
      <c r="P660" s="222">
        <f>O660*H660</f>
        <v>0</v>
      </c>
      <c r="Q660" s="222">
        <v>0</v>
      </c>
      <c r="R660" s="222">
        <f>Q660*H660</f>
        <v>0</v>
      </c>
      <c r="S660" s="222">
        <v>0.17399999999999999</v>
      </c>
      <c r="T660" s="223">
        <f>S660*H660</f>
        <v>8.6999999999999993</v>
      </c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R660" s="224" t="s">
        <v>224</v>
      </c>
      <c r="AT660" s="224" t="s">
        <v>131</v>
      </c>
      <c r="AU660" s="224" t="s">
        <v>85</v>
      </c>
      <c r="AY660" s="16" t="s">
        <v>128</v>
      </c>
      <c r="BE660" s="225">
        <f>IF(N660="základní",J660,0)</f>
        <v>0</v>
      </c>
      <c r="BF660" s="225">
        <f>IF(N660="snížená",J660,0)</f>
        <v>0</v>
      </c>
      <c r="BG660" s="225">
        <f>IF(N660="zákl. přenesená",J660,0)</f>
        <v>0</v>
      </c>
      <c r="BH660" s="225">
        <f>IF(N660="sníž. přenesená",J660,0)</f>
        <v>0</v>
      </c>
      <c r="BI660" s="225">
        <f>IF(N660="nulová",J660,0)</f>
        <v>0</v>
      </c>
      <c r="BJ660" s="16" t="s">
        <v>83</v>
      </c>
      <c r="BK660" s="225">
        <f>ROUND(I660*H660,2)</f>
        <v>0</v>
      </c>
      <c r="BL660" s="16" t="s">
        <v>224</v>
      </c>
      <c r="BM660" s="224" t="s">
        <v>972</v>
      </c>
    </row>
    <row r="661" s="2" customFormat="1">
      <c r="A661" s="37"/>
      <c r="B661" s="38"/>
      <c r="C661" s="39"/>
      <c r="D661" s="226" t="s">
        <v>138</v>
      </c>
      <c r="E661" s="39"/>
      <c r="F661" s="227" t="s">
        <v>973</v>
      </c>
      <c r="G661" s="39"/>
      <c r="H661" s="39"/>
      <c r="I661" s="228"/>
      <c r="J661" s="39"/>
      <c r="K661" s="39"/>
      <c r="L661" s="43"/>
      <c r="M661" s="229"/>
      <c r="N661" s="230"/>
      <c r="O661" s="90"/>
      <c r="P661" s="90"/>
      <c r="Q661" s="90"/>
      <c r="R661" s="90"/>
      <c r="S661" s="90"/>
      <c r="T661" s="91"/>
      <c r="U661" s="37"/>
      <c r="V661" s="37"/>
      <c r="W661" s="37"/>
      <c r="X661" s="37"/>
      <c r="Y661" s="37"/>
      <c r="Z661" s="37"/>
      <c r="AA661" s="37"/>
      <c r="AB661" s="37"/>
      <c r="AC661" s="37"/>
      <c r="AD661" s="37"/>
      <c r="AE661" s="37"/>
      <c r="AT661" s="16" t="s">
        <v>138</v>
      </c>
      <c r="AU661" s="16" t="s">
        <v>85</v>
      </c>
    </row>
    <row r="662" s="13" customFormat="1">
      <c r="A662" s="13"/>
      <c r="B662" s="231"/>
      <c r="C662" s="232"/>
      <c r="D662" s="226" t="s">
        <v>140</v>
      </c>
      <c r="E662" s="233" t="s">
        <v>1</v>
      </c>
      <c r="F662" s="234" t="s">
        <v>157</v>
      </c>
      <c r="G662" s="232"/>
      <c r="H662" s="235">
        <v>50</v>
      </c>
      <c r="I662" s="236"/>
      <c r="J662" s="232"/>
      <c r="K662" s="232"/>
      <c r="L662" s="237"/>
      <c r="M662" s="238"/>
      <c r="N662" s="239"/>
      <c r="O662" s="239"/>
      <c r="P662" s="239"/>
      <c r="Q662" s="239"/>
      <c r="R662" s="239"/>
      <c r="S662" s="239"/>
      <c r="T662" s="240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1" t="s">
        <v>140</v>
      </c>
      <c r="AU662" s="241" t="s">
        <v>85</v>
      </c>
      <c r="AV662" s="13" t="s">
        <v>85</v>
      </c>
      <c r="AW662" s="13" t="s">
        <v>32</v>
      </c>
      <c r="AX662" s="13" t="s">
        <v>83</v>
      </c>
      <c r="AY662" s="241" t="s">
        <v>128</v>
      </c>
    </row>
    <row r="663" s="12" customFormat="1" ht="22.8" customHeight="1">
      <c r="A663" s="12"/>
      <c r="B663" s="197"/>
      <c r="C663" s="198"/>
      <c r="D663" s="199" t="s">
        <v>74</v>
      </c>
      <c r="E663" s="211" t="s">
        <v>974</v>
      </c>
      <c r="F663" s="211" t="s">
        <v>975</v>
      </c>
      <c r="G663" s="198"/>
      <c r="H663" s="198"/>
      <c r="I663" s="201"/>
      <c r="J663" s="212">
        <f>BK663</f>
        <v>0</v>
      </c>
      <c r="K663" s="198"/>
      <c r="L663" s="203"/>
      <c r="M663" s="204"/>
      <c r="N663" s="205"/>
      <c r="O663" s="205"/>
      <c r="P663" s="206">
        <f>SUM(P664:P673)</f>
        <v>0</v>
      </c>
      <c r="Q663" s="205"/>
      <c r="R663" s="206">
        <f>SUM(R664:R673)</f>
        <v>0.33250000000000002</v>
      </c>
      <c r="S663" s="205"/>
      <c r="T663" s="207">
        <f>SUM(T664:T673)</f>
        <v>0.077499999999999999</v>
      </c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R663" s="208" t="s">
        <v>85</v>
      </c>
      <c r="AT663" s="209" t="s">
        <v>74</v>
      </c>
      <c r="AU663" s="209" t="s">
        <v>83</v>
      </c>
      <c r="AY663" s="208" t="s">
        <v>128</v>
      </c>
      <c r="BK663" s="210">
        <f>SUM(BK664:BK673)</f>
        <v>0</v>
      </c>
    </row>
    <row r="664" s="2" customFormat="1" ht="16.5" customHeight="1">
      <c r="A664" s="37"/>
      <c r="B664" s="38"/>
      <c r="C664" s="213" t="s">
        <v>976</v>
      </c>
      <c r="D664" s="213" t="s">
        <v>131</v>
      </c>
      <c r="E664" s="214" t="s">
        <v>977</v>
      </c>
      <c r="F664" s="215" t="s">
        <v>978</v>
      </c>
      <c r="G664" s="216" t="s">
        <v>153</v>
      </c>
      <c r="H664" s="217">
        <v>250</v>
      </c>
      <c r="I664" s="218"/>
      <c r="J664" s="219">
        <f>ROUND(I664*H664,2)</f>
        <v>0</v>
      </c>
      <c r="K664" s="215" t="s">
        <v>135</v>
      </c>
      <c r="L664" s="43"/>
      <c r="M664" s="220" t="s">
        <v>1</v>
      </c>
      <c r="N664" s="221" t="s">
        <v>40</v>
      </c>
      <c r="O664" s="90"/>
      <c r="P664" s="222">
        <f>O664*H664</f>
        <v>0</v>
      </c>
      <c r="Q664" s="222">
        <v>0.001</v>
      </c>
      <c r="R664" s="222">
        <f>Q664*H664</f>
        <v>0.25</v>
      </c>
      <c r="S664" s="222">
        <v>0.00031</v>
      </c>
      <c r="T664" s="223">
        <f>S664*H664</f>
        <v>0.077499999999999999</v>
      </c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R664" s="224" t="s">
        <v>224</v>
      </c>
      <c r="AT664" s="224" t="s">
        <v>131</v>
      </c>
      <c r="AU664" s="224" t="s">
        <v>85</v>
      </c>
      <c r="AY664" s="16" t="s">
        <v>128</v>
      </c>
      <c r="BE664" s="225">
        <f>IF(N664="základní",J664,0)</f>
        <v>0</v>
      </c>
      <c r="BF664" s="225">
        <f>IF(N664="snížená",J664,0)</f>
        <v>0</v>
      </c>
      <c r="BG664" s="225">
        <f>IF(N664="zákl. přenesená",J664,0)</f>
        <v>0</v>
      </c>
      <c r="BH664" s="225">
        <f>IF(N664="sníž. přenesená",J664,0)</f>
        <v>0</v>
      </c>
      <c r="BI664" s="225">
        <f>IF(N664="nulová",J664,0)</f>
        <v>0</v>
      </c>
      <c r="BJ664" s="16" t="s">
        <v>83</v>
      </c>
      <c r="BK664" s="225">
        <f>ROUND(I664*H664,2)</f>
        <v>0</v>
      </c>
      <c r="BL664" s="16" t="s">
        <v>224</v>
      </c>
      <c r="BM664" s="224" t="s">
        <v>979</v>
      </c>
    </row>
    <row r="665" s="13" customFormat="1">
      <c r="A665" s="13"/>
      <c r="B665" s="231"/>
      <c r="C665" s="232"/>
      <c r="D665" s="226" t="s">
        <v>140</v>
      </c>
      <c r="E665" s="233" t="s">
        <v>1</v>
      </c>
      <c r="F665" s="234" t="s">
        <v>980</v>
      </c>
      <c r="G665" s="232"/>
      <c r="H665" s="235">
        <v>250</v>
      </c>
      <c r="I665" s="236"/>
      <c r="J665" s="232"/>
      <c r="K665" s="232"/>
      <c r="L665" s="237"/>
      <c r="M665" s="238"/>
      <c r="N665" s="239"/>
      <c r="O665" s="239"/>
      <c r="P665" s="239"/>
      <c r="Q665" s="239"/>
      <c r="R665" s="239"/>
      <c r="S665" s="239"/>
      <c r="T665" s="240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1" t="s">
        <v>140</v>
      </c>
      <c r="AU665" s="241" t="s">
        <v>85</v>
      </c>
      <c r="AV665" s="13" t="s">
        <v>85</v>
      </c>
      <c r="AW665" s="13" t="s">
        <v>32</v>
      </c>
      <c r="AX665" s="13" t="s">
        <v>83</v>
      </c>
      <c r="AY665" s="241" t="s">
        <v>128</v>
      </c>
    </row>
    <row r="666" s="2" customFormat="1" ht="33" customHeight="1">
      <c r="A666" s="37"/>
      <c r="B666" s="38"/>
      <c r="C666" s="213" t="s">
        <v>981</v>
      </c>
      <c r="D666" s="213" t="s">
        <v>131</v>
      </c>
      <c r="E666" s="214" t="s">
        <v>982</v>
      </c>
      <c r="F666" s="215" t="s">
        <v>983</v>
      </c>
      <c r="G666" s="216" t="s">
        <v>153</v>
      </c>
      <c r="H666" s="217">
        <v>250</v>
      </c>
      <c r="I666" s="218"/>
      <c r="J666" s="219">
        <f>ROUND(I666*H666,2)</f>
        <v>0</v>
      </c>
      <c r="K666" s="215" t="s">
        <v>135</v>
      </c>
      <c r="L666" s="43"/>
      <c r="M666" s="220" t="s">
        <v>1</v>
      </c>
      <c r="N666" s="221" t="s">
        <v>40</v>
      </c>
      <c r="O666" s="90"/>
      <c r="P666" s="222">
        <f>O666*H666</f>
        <v>0</v>
      </c>
      <c r="Q666" s="222">
        <v>0.00020000000000000001</v>
      </c>
      <c r="R666" s="222">
        <f>Q666*H666</f>
        <v>0.050000000000000003</v>
      </c>
      <c r="S666" s="222">
        <v>0</v>
      </c>
      <c r="T666" s="223">
        <f>S666*H666</f>
        <v>0</v>
      </c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R666" s="224" t="s">
        <v>224</v>
      </c>
      <c r="AT666" s="224" t="s">
        <v>131</v>
      </c>
      <c r="AU666" s="224" t="s">
        <v>85</v>
      </c>
      <c r="AY666" s="16" t="s">
        <v>128</v>
      </c>
      <c r="BE666" s="225">
        <f>IF(N666="základní",J666,0)</f>
        <v>0</v>
      </c>
      <c r="BF666" s="225">
        <f>IF(N666="snížená",J666,0)</f>
        <v>0</v>
      </c>
      <c r="BG666" s="225">
        <f>IF(N666="zákl. přenesená",J666,0)</f>
        <v>0</v>
      </c>
      <c r="BH666" s="225">
        <f>IF(N666="sníž. přenesená",J666,0)</f>
        <v>0</v>
      </c>
      <c r="BI666" s="225">
        <f>IF(N666="nulová",J666,0)</f>
        <v>0</v>
      </c>
      <c r="BJ666" s="16" t="s">
        <v>83</v>
      </c>
      <c r="BK666" s="225">
        <f>ROUND(I666*H666,2)</f>
        <v>0</v>
      </c>
      <c r="BL666" s="16" t="s">
        <v>224</v>
      </c>
      <c r="BM666" s="224" t="s">
        <v>984</v>
      </c>
    </row>
    <row r="667" s="13" customFormat="1">
      <c r="A667" s="13"/>
      <c r="B667" s="231"/>
      <c r="C667" s="232"/>
      <c r="D667" s="226" t="s">
        <v>140</v>
      </c>
      <c r="E667" s="233" t="s">
        <v>1</v>
      </c>
      <c r="F667" s="234" t="s">
        <v>980</v>
      </c>
      <c r="G667" s="232"/>
      <c r="H667" s="235">
        <v>250</v>
      </c>
      <c r="I667" s="236"/>
      <c r="J667" s="232"/>
      <c r="K667" s="232"/>
      <c r="L667" s="237"/>
      <c r="M667" s="238"/>
      <c r="N667" s="239"/>
      <c r="O667" s="239"/>
      <c r="P667" s="239"/>
      <c r="Q667" s="239"/>
      <c r="R667" s="239"/>
      <c r="S667" s="239"/>
      <c r="T667" s="240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1" t="s">
        <v>140</v>
      </c>
      <c r="AU667" s="241" t="s">
        <v>85</v>
      </c>
      <c r="AV667" s="13" t="s">
        <v>85</v>
      </c>
      <c r="AW667" s="13" t="s">
        <v>32</v>
      </c>
      <c r="AX667" s="13" t="s">
        <v>83</v>
      </c>
      <c r="AY667" s="241" t="s">
        <v>128</v>
      </c>
    </row>
    <row r="668" s="2" customFormat="1" ht="33" customHeight="1">
      <c r="A668" s="37"/>
      <c r="B668" s="38"/>
      <c r="C668" s="213" t="s">
        <v>985</v>
      </c>
      <c r="D668" s="213" t="s">
        <v>131</v>
      </c>
      <c r="E668" s="214" t="s">
        <v>986</v>
      </c>
      <c r="F668" s="215" t="s">
        <v>987</v>
      </c>
      <c r="G668" s="216" t="s">
        <v>153</v>
      </c>
      <c r="H668" s="217">
        <v>250</v>
      </c>
      <c r="I668" s="218"/>
      <c r="J668" s="219">
        <f>ROUND(I668*H668,2)</f>
        <v>0</v>
      </c>
      <c r="K668" s="215" t="s">
        <v>135</v>
      </c>
      <c r="L668" s="43"/>
      <c r="M668" s="220" t="s">
        <v>1</v>
      </c>
      <c r="N668" s="221" t="s">
        <v>40</v>
      </c>
      <c r="O668" s="90"/>
      <c r="P668" s="222">
        <f>O668*H668</f>
        <v>0</v>
      </c>
      <c r="Q668" s="222">
        <v>0.00012999999999999999</v>
      </c>
      <c r="R668" s="222">
        <f>Q668*H668</f>
        <v>0.032499999999999994</v>
      </c>
      <c r="S668" s="222">
        <v>0</v>
      </c>
      <c r="T668" s="223">
        <f>S668*H668</f>
        <v>0</v>
      </c>
      <c r="U668" s="37"/>
      <c r="V668" s="37"/>
      <c r="W668" s="37"/>
      <c r="X668" s="37"/>
      <c r="Y668" s="37"/>
      <c r="Z668" s="37"/>
      <c r="AA668" s="37"/>
      <c r="AB668" s="37"/>
      <c r="AC668" s="37"/>
      <c r="AD668" s="37"/>
      <c r="AE668" s="37"/>
      <c r="AR668" s="224" t="s">
        <v>224</v>
      </c>
      <c r="AT668" s="224" t="s">
        <v>131</v>
      </c>
      <c r="AU668" s="224" t="s">
        <v>85</v>
      </c>
      <c r="AY668" s="16" t="s">
        <v>128</v>
      </c>
      <c r="BE668" s="225">
        <f>IF(N668="základní",J668,0)</f>
        <v>0</v>
      </c>
      <c r="BF668" s="225">
        <f>IF(N668="snížená",J668,0)</f>
        <v>0</v>
      </c>
      <c r="BG668" s="225">
        <f>IF(N668="zákl. přenesená",J668,0)</f>
        <v>0</v>
      </c>
      <c r="BH668" s="225">
        <f>IF(N668="sníž. přenesená",J668,0)</f>
        <v>0</v>
      </c>
      <c r="BI668" s="225">
        <f>IF(N668="nulová",J668,0)</f>
        <v>0</v>
      </c>
      <c r="BJ668" s="16" t="s">
        <v>83</v>
      </c>
      <c r="BK668" s="225">
        <f>ROUND(I668*H668,2)</f>
        <v>0</v>
      </c>
      <c r="BL668" s="16" t="s">
        <v>224</v>
      </c>
      <c r="BM668" s="224" t="s">
        <v>988</v>
      </c>
    </row>
    <row r="669" s="2" customFormat="1">
      <c r="A669" s="37"/>
      <c r="B669" s="38"/>
      <c r="C669" s="39"/>
      <c r="D669" s="226" t="s">
        <v>138</v>
      </c>
      <c r="E669" s="39"/>
      <c r="F669" s="227" t="s">
        <v>989</v>
      </c>
      <c r="G669" s="39"/>
      <c r="H669" s="39"/>
      <c r="I669" s="228"/>
      <c r="J669" s="39"/>
      <c r="K669" s="39"/>
      <c r="L669" s="43"/>
      <c r="M669" s="229"/>
      <c r="N669" s="230"/>
      <c r="O669" s="90"/>
      <c r="P669" s="90"/>
      <c r="Q669" s="90"/>
      <c r="R669" s="90"/>
      <c r="S669" s="90"/>
      <c r="T669" s="91"/>
      <c r="U669" s="37"/>
      <c r="V669" s="37"/>
      <c r="W669" s="37"/>
      <c r="X669" s="37"/>
      <c r="Y669" s="37"/>
      <c r="Z669" s="37"/>
      <c r="AA669" s="37"/>
      <c r="AB669" s="37"/>
      <c r="AC669" s="37"/>
      <c r="AD669" s="37"/>
      <c r="AE669" s="37"/>
      <c r="AT669" s="16" t="s">
        <v>138</v>
      </c>
      <c r="AU669" s="16" t="s">
        <v>85</v>
      </c>
    </row>
    <row r="670" s="13" customFormat="1">
      <c r="A670" s="13"/>
      <c r="B670" s="231"/>
      <c r="C670" s="232"/>
      <c r="D670" s="226" t="s">
        <v>140</v>
      </c>
      <c r="E670" s="233" t="s">
        <v>1</v>
      </c>
      <c r="F670" s="234" t="s">
        <v>980</v>
      </c>
      <c r="G670" s="232"/>
      <c r="H670" s="235">
        <v>250</v>
      </c>
      <c r="I670" s="236"/>
      <c r="J670" s="232"/>
      <c r="K670" s="232"/>
      <c r="L670" s="237"/>
      <c r="M670" s="238"/>
      <c r="N670" s="239"/>
      <c r="O670" s="239"/>
      <c r="P670" s="239"/>
      <c r="Q670" s="239"/>
      <c r="R670" s="239"/>
      <c r="S670" s="239"/>
      <c r="T670" s="240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1" t="s">
        <v>140</v>
      </c>
      <c r="AU670" s="241" t="s">
        <v>85</v>
      </c>
      <c r="AV670" s="13" t="s">
        <v>85</v>
      </c>
      <c r="AW670" s="13" t="s">
        <v>32</v>
      </c>
      <c r="AX670" s="13" t="s">
        <v>83</v>
      </c>
      <c r="AY670" s="241" t="s">
        <v>128</v>
      </c>
    </row>
    <row r="671" s="2" customFormat="1" ht="33" customHeight="1">
      <c r="A671" s="37"/>
      <c r="B671" s="38"/>
      <c r="C671" s="213" t="s">
        <v>990</v>
      </c>
      <c r="D671" s="213" t="s">
        <v>131</v>
      </c>
      <c r="E671" s="214" t="s">
        <v>991</v>
      </c>
      <c r="F671" s="215" t="s">
        <v>992</v>
      </c>
      <c r="G671" s="216" t="s">
        <v>153</v>
      </c>
      <c r="H671" s="217">
        <v>250</v>
      </c>
      <c r="I671" s="218"/>
      <c r="J671" s="219">
        <f>ROUND(I671*H671,2)</f>
        <v>0</v>
      </c>
      <c r="K671" s="215" t="s">
        <v>135</v>
      </c>
      <c r="L671" s="43"/>
      <c r="M671" s="220" t="s">
        <v>1</v>
      </c>
      <c r="N671" s="221" t="s">
        <v>40</v>
      </c>
      <c r="O671" s="90"/>
      <c r="P671" s="222">
        <f>O671*H671</f>
        <v>0</v>
      </c>
      <c r="Q671" s="222">
        <v>0</v>
      </c>
      <c r="R671" s="222">
        <f>Q671*H671</f>
        <v>0</v>
      </c>
      <c r="S671" s="222">
        <v>0</v>
      </c>
      <c r="T671" s="223">
        <f>S671*H671</f>
        <v>0</v>
      </c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  <c r="AR671" s="224" t="s">
        <v>224</v>
      </c>
      <c r="AT671" s="224" t="s">
        <v>131</v>
      </c>
      <c r="AU671" s="224" t="s">
        <v>85</v>
      </c>
      <c r="AY671" s="16" t="s">
        <v>128</v>
      </c>
      <c r="BE671" s="225">
        <f>IF(N671="základní",J671,0)</f>
        <v>0</v>
      </c>
      <c r="BF671" s="225">
        <f>IF(N671="snížená",J671,0)</f>
        <v>0</v>
      </c>
      <c r="BG671" s="225">
        <f>IF(N671="zákl. přenesená",J671,0)</f>
        <v>0</v>
      </c>
      <c r="BH671" s="225">
        <f>IF(N671="sníž. přenesená",J671,0)</f>
        <v>0</v>
      </c>
      <c r="BI671" s="225">
        <f>IF(N671="nulová",J671,0)</f>
        <v>0</v>
      </c>
      <c r="BJ671" s="16" t="s">
        <v>83</v>
      </c>
      <c r="BK671" s="225">
        <f>ROUND(I671*H671,2)</f>
        <v>0</v>
      </c>
      <c r="BL671" s="16" t="s">
        <v>224</v>
      </c>
      <c r="BM671" s="224" t="s">
        <v>993</v>
      </c>
    </row>
    <row r="672" s="2" customFormat="1">
      <c r="A672" s="37"/>
      <c r="B672" s="38"/>
      <c r="C672" s="39"/>
      <c r="D672" s="226" t="s">
        <v>138</v>
      </c>
      <c r="E672" s="39"/>
      <c r="F672" s="227" t="s">
        <v>989</v>
      </c>
      <c r="G672" s="39"/>
      <c r="H672" s="39"/>
      <c r="I672" s="228"/>
      <c r="J672" s="39"/>
      <c r="K672" s="39"/>
      <c r="L672" s="43"/>
      <c r="M672" s="229"/>
      <c r="N672" s="230"/>
      <c r="O672" s="90"/>
      <c r="P672" s="90"/>
      <c r="Q672" s="90"/>
      <c r="R672" s="90"/>
      <c r="S672" s="90"/>
      <c r="T672" s="91"/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T672" s="16" t="s">
        <v>138</v>
      </c>
      <c r="AU672" s="16" t="s">
        <v>85</v>
      </c>
    </row>
    <row r="673" s="13" customFormat="1">
      <c r="A673" s="13"/>
      <c r="B673" s="231"/>
      <c r="C673" s="232"/>
      <c r="D673" s="226" t="s">
        <v>140</v>
      </c>
      <c r="E673" s="233" t="s">
        <v>1</v>
      </c>
      <c r="F673" s="234" t="s">
        <v>980</v>
      </c>
      <c r="G673" s="232"/>
      <c r="H673" s="235">
        <v>250</v>
      </c>
      <c r="I673" s="236"/>
      <c r="J673" s="232"/>
      <c r="K673" s="232"/>
      <c r="L673" s="237"/>
      <c r="M673" s="238"/>
      <c r="N673" s="239"/>
      <c r="O673" s="239"/>
      <c r="P673" s="239"/>
      <c r="Q673" s="239"/>
      <c r="R673" s="239"/>
      <c r="S673" s="239"/>
      <c r="T673" s="240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1" t="s">
        <v>140</v>
      </c>
      <c r="AU673" s="241" t="s">
        <v>85</v>
      </c>
      <c r="AV673" s="13" t="s">
        <v>85</v>
      </c>
      <c r="AW673" s="13" t="s">
        <v>32</v>
      </c>
      <c r="AX673" s="13" t="s">
        <v>83</v>
      </c>
      <c r="AY673" s="241" t="s">
        <v>128</v>
      </c>
    </row>
    <row r="674" s="12" customFormat="1" ht="25.92" customHeight="1">
      <c r="A674" s="12"/>
      <c r="B674" s="197"/>
      <c r="C674" s="198"/>
      <c r="D674" s="199" t="s">
        <v>74</v>
      </c>
      <c r="E674" s="200" t="s">
        <v>994</v>
      </c>
      <c r="F674" s="200" t="s">
        <v>995</v>
      </c>
      <c r="G674" s="198"/>
      <c r="H674" s="198"/>
      <c r="I674" s="201"/>
      <c r="J674" s="202">
        <f>BK674</f>
        <v>0</v>
      </c>
      <c r="K674" s="198"/>
      <c r="L674" s="203"/>
      <c r="M674" s="204"/>
      <c r="N674" s="205"/>
      <c r="O674" s="205"/>
      <c r="P674" s="206">
        <f>SUM(P675:P689)</f>
        <v>0</v>
      </c>
      <c r="Q674" s="205"/>
      <c r="R674" s="206">
        <f>SUM(R675:R689)</f>
        <v>0</v>
      </c>
      <c r="S674" s="205"/>
      <c r="T674" s="207">
        <f>SUM(T675:T689)</f>
        <v>0</v>
      </c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R674" s="208" t="s">
        <v>136</v>
      </c>
      <c r="AT674" s="209" t="s">
        <v>74</v>
      </c>
      <c r="AU674" s="209" t="s">
        <v>75</v>
      </c>
      <c r="AY674" s="208" t="s">
        <v>128</v>
      </c>
      <c r="BK674" s="210">
        <f>SUM(BK675:BK689)</f>
        <v>0</v>
      </c>
    </row>
    <row r="675" s="2" customFormat="1" ht="16.5" customHeight="1">
      <c r="A675" s="37"/>
      <c r="B675" s="38"/>
      <c r="C675" s="213" t="s">
        <v>996</v>
      </c>
      <c r="D675" s="213" t="s">
        <v>131</v>
      </c>
      <c r="E675" s="214" t="s">
        <v>997</v>
      </c>
      <c r="F675" s="215" t="s">
        <v>998</v>
      </c>
      <c r="G675" s="216" t="s">
        <v>999</v>
      </c>
      <c r="H675" s="217">
        <v>40</v>
      </c>
      <c r="I675" s="218"/>
      <c r="J675" s="219">
        <f>ROUND(I675*H675,2)</f>
        <v>0</v>
      </c>
      <c r="K675" s="215" t="s">
        <v>135</v>
      </c>
      <c r="L675" s="43"/>
      <c r="M675" s="220" t="s">
        <v>1</v>
      </c>
      <c r="N675" s="221" t="s">
        <v>40</v>
      </c>
      <c r="O675" s="90"/>
      <c r="P675" s="222">
        <f>O675*H675</f>
        <v>0</v>
      </c>
      <c r="Q675" s="222">
        <v>0</v>
      </c>
      <c r="R675" s="222">
        <f>Q675*H675</f>
        <v>0</v>
      </c>
      <c r="S675" s="222">
        <v>0</v>
      </c>
      <c r="T675" s="223">
        <f>S675*H675</f>
        <v>0</v>
      </c>
      <c r="U675" s="37"/>
      <c r="V675" s="37"/>
      <c r="W675" s="37"/>
      <c r="X675" s="37"/>
      <c r="Y675" s="37"/>
      <c r="Z675" s="37"/>
      <c r="AA675" s="37"/>
      <c r="AB675" s="37"/>
      <c r="AC675" s="37"/>
      <c r="AD675" s="37"/>
      <c r="AE675" s="37"/>
      <c r="AR675" s="224" t="s">
        <v>1000</v>
      </c>
      <c r="AT675" s="224" t="s">
        <v>131</v>
      </c>
      <c r="AU675" s="224" t="s">
        <v>83</v>
      </c>
      <c r="AY675" s="16" t="s">
        <v>128</v>
      </c>
      <c r="BE675" s="225">
        <f>IF(N675="základní",J675,0)</f>
        <v>0</v>
      </c>
      <c r="BF675" s="225">
        <f>IF(N675="snížená",J675,0)</f>
        <v>0</v>
      </c>
      <c r="BG675" s="225">
        <f>IF(N675="zákl. přenesená",J675,0)</f>
        <v>0</v>
      </c>
      <c r="BH675" s="225">
        <f>IF(N675="sníž. přenesená",J675,0)</f>
        <v>0</v>
      </c>
      <c r="BI675" s="225">
        <f>IF(N675="nulová",J675,0)</f>
        <v>0</v>
      </c>
      <c r="BJ675" s="16" t="s">
        <v>83</v>
      </c>
      <c r="BK675" s="225">
        <f>ROUND(I675*H675,2)</f>
        <v>0</v>
      </c>
      <c r="BL675" s="16" t="s">
        <v>1000</v>
      </c>
      <c r="BM675" s="224" t="s">
        <v>1001</v>
      </c>
    </row>
    <row r="676" s="2" customFormat="1">
      <c r="A676" s="37"/>
      <c r="B676" s="38"/>
      <c r="C676" s="39"/>
      <c r="D676" s="226" t="s">
        <v>138</v>
      </c>
      <c r="E676" s="39"/>
      <c r="F676" s="227" t="s">
        <v>1002</v>
      </c>
      <c r="G676" s="39"/>
      <c r="H676" s="39"/>
      <c r="I676" s="228"/>
      <c r="J676" s="39"/>
      <c r="K676" s="39"/>
      <c r="L676" s="43"/>
      <c r="M676" s="229"/>
      <c r="N676" s="230"/>
      <c r="O676" s="90"/>
      <c r="P676" s="90"/>
      <c r="Q676" s="90"/>
      <c r="R676" s="90"/>
      <c r="S676" s="90"/>
      <c r="T676" s="91"/>
      <c r="U676" s="37"/>
      <c r="V676" s="37"/>
      <c r="W676" s="37"/>
      <c r="X676" s="37"/>
      <c r="Y676" s="37"/>
      <c r="Z676" s="37"/>
      <c r="AA676" s="37"/>
      <c r="AB676" s="37"/>
      <c r="AC676" s="37"/>
      <c r="AD676" s="37"/>
      <c r="AE676" s="37"/>
      <c r="AT676" s="16" t="s">
        <v>138</v>
      </c>
      <c r="AU676" s="16" t="s">
        <v>83</v>
      </c>
    </row>
    <row r="677" s="13" customFormat="1">
      <c r="A677" s="13"/>
      <c r="B677" s="231"/>
      <c r="C677" s="232"/>
      <c r="D677" s="226" t="s">
        <v>140</v>
      </c>
      <c r="E677" s="233" t="s">
        <v>1</v>
      </c>
      <c r="F677" s="234" t="s">
        <v>259</v>
      </c>
      <c r="G677" s="232"/>
      <c r="H677" s="235">
        <v>40</v>
      </c>
      <c r="I677" s="236"/>
      <c r="J677" s="232"/>
      <c r="K677" s="232"/>
      <c r="L677" s="237"/>
      <c r="M677" s="238"/>
      <c r="N677" s="239"/>
      <c r="O677" s="239"/>
      <c r="P677" s="239"/>
      <c r="Q677" s="239"/>
      <c r="R677" s="239"/>
      <c r="S677" s="239"/>
      <c r="T677" s="240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1" t="s">
        <v>140</v>
      </c>
      <c r="AU677" s="241" t="s">
        <v>83</v>
      </c>
      <c r="AV677" s="13" t="s">
        <v>85</v>
      </c>
      <c r="AW677" s="13" t="s">
        <v>32</v>
      </c>
      <c r="AX677" s="13" t="s">
        <v>83</v>
      </c>
      <c r="AY677" s="241" t="s">
        <v>128</v>
      </c>
    </row>
    <row r="678" s="2" customFormat="1" ht="16.5" customHeight="1">
      <c r="A678" s="37"/>
      <c r="B678" s="38"/>
      <c r="C678" s="213" t="s">
        <v>1003</v>
      </c>
      <c r="D678" s="213" t="s">
        <v>131</v>
      </c>
      <c r="E678" s="214" t="s">
        <v>1004</v>
      </c>
      <c r="F678" s="215" t="s">
        <v>1005</v>
      </c>
      <c r="G678" s="216" t="s">
        <v>999</v>
      </c>
      <c r="H678" s="217">
        <v>40</v>
      </c>
      <c r="I678" s="218"/>
      <c r="J678" s="219">
        <f>ROUND(I678*H678,2)</f>
        <v>0</v>
      </c>
      <c r="K678" s="215" t="s">
        <v>135</v>
      </c>
      <c r="L678" s="43"/>
      <c r="M678" s="220" t="s">
        <v>1</v>
      </c>
      <c r="N678" s="221" t="s">
        <v>40</v>
      </c>
      <c r="O678" s="90"/>
      <c r="P678" s="222">
        <f>O678*H678</f>
        <v>0</v>
      </c>
      <c r="Q678" s="222">
        <v>0</v>
      </c>
      <c r="R678" s="222">
        <f>Q678*H678</f>
        <v>0</v>
      </c>
      <c r="S678" s="222">
        <v>0</v>
      </c>
      <c r="T678" s="223">
        <f>S678*H678</f>
        <v>0</v>
      </c>
      <c r="U678" s="37"/>
      <c r="V678" s="37"/>
      <c r="W678" s="37"/>
      <c r="X678" s="37"/>
      <c r="Y678" s="37"/>
      <c r="Z678" s="37"/>
      <c r="AA678" s="37"/>
      <c r="AB678" s="37"/>
      <c r="AC678" s="37"/>
      <c r="AD678" s="37"/>
      <c r="AE678" s="37"/>
      <c r="AR678" s="224" t="s">
        <v>1000</v>
      </c>
      <c r="AT678" s="224" t="s">
        <v>131</v>
      </c>
      <c r="AU678" s="224" t="s">
        <v>83</v>
      </c>
      <c r="AY678" s="16" t="s">
        <v>128</v>
      </c>
      <c r="BE678" s="225">
        <f>IF(N678="základní",J678,0)</f>
        <v>0</v>
      </c>
      <c r="BF678" s="225">
        <f>IF(N678="snížená",J678,0)</f>
        <v>0</v>
      </c>
      <c r="BG678" s="225">
        <f>IF(N678="zákl. přenesená",J678,0)</f>
        <v>0</v>
      </c>
      <c r="BH678" s="225">
        <f>IF(N678="sníž. přenesená",J678,0)</f>
        <v>0</v>
      </c>
      <c r="BI678" s="225">
        <f>IF(N678="nulová",J678,0)</f>
        <v>0</v>
      </c>
      <c r="BJ678" s="16" t="s">
        <v>83</v>
      </c>
      <c r="BK678" s="225">
        <f>ROUND(I678*H678,2)</f>
        <v>0</v>
      </c>
      <c r="BL678" s="16" t="s">
        <v>1000</v>
      </c>
      <c r="BM678" s="224" t="s">
        <v>1006</v>
      </c>
    </row>
    <row r="679" s="2" customFormat="1">
      <c r="A679" s="37"/>
      <c r="B679" s="38"/>
      <c r="C679" s="39"/>
      <c r="D679" s="226" t="s">
        <v>138</v>
      </c>
      <c r="E679" s="39"/>
      <c r="F679" s="227" t="s">
        <v>1007</v>
      </c>
      <c r="G679" s="39"/>
      <c r="H679" s="39"/>
      <c r="I679" s="228"/>
      <c r="J679" s="39"/>
      <c r="K679" s="39"/>
      <c r="L679" s="43"/>
      <c r="M679" s="229"/>
      <c r="N679" s="230"/>
      <c r="O679" s="90"/>
      <c r="P679" s="90"/>
      <c r="Q679" s="90"/>
      <c r="R679" s="90"/>
      <c r="S679" s="90"/>
      <c r="T679" s="91"/>
      <c r="U679" s="37"/>
      <c r="V679" s="37"/>
      <c r="W679" s="37"/>
      <c r="X679" s="37"/>
      <c r="Y679" s="37"/>
      <c r="Z679" s="37"/>
      <c r="AA679" s="37"/>
      <c r="AB679" s="37"/>
      <c r="AC679" s="37"/>
      <c r="AD679" s="37"/>
      <c r="AE679" s="37"/>
      <c r="AT679" s="16" t="s">
        <v>138</v>
      </c>
      <c r="AU679" s="16" t="s">
        <v>83</v>
      </c>
    </row>
    <row r="680" s="13" customFormat="1">
      <c r="A680" s="13"/>
      <c r="B680" s="231"/>
      <c r="C680" s="232"/>
      <c r="D680" s="226" t="s">
        <v>140</v>
      </c>
      <c r="E680" s="233" t="s">
        <v>1</v>
      </c>
      <c r="F680" s="234" t="s">
        <v>259</v>
      </c>
      <c r="G680" s="232"/>
      <c r="H680" s="235">
        <v>40</v>
      </c>
      <c r="I680" s="236"/>
      <c r="J680" s="232"/>
      <c r="K680" s="232"/>
      <c r="L680" s="237"/>
      <c r="M680" s="238"/>
      <c r="N680" s="239"/>
      <c r="O680" s="239"/>
      <c r="P680" s="239"/>
      <c r="Q680" s="239"/>
      <c r="R680" s="239"/>
      <c r="S680" s="239"/>
      <c r="T680" s="240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1" t="s">
        <v>140</v>
      </c>
      <c r="AU680" s="241" t="s">
        <v>83</v>
      </c>
      <c r="AV680" s="13" t="s">
        <v>85</v>
      </c>
      <c r="AW680" s="13" t="s">
        <v>32</v>
      </c>
      <c r="AX680" s="13" t="s">
        <v>83</v>
      </c>
      <c r="AY680" s="241" t="s">
        <v>128</v>
      </c>
    </row>
    <row r="681" s="2" customFormat="1" ht="16.5" customHeight="1">
      <c r="A681" s="37"/>
      <c r="B681" s="38"/>
      <c r="C681" s="213" t="s">
        <v>1008</v>
      </c>
      <c r="D681" s="213" t="s">
        <v>131</v>
      </c>
      <c r="E681" s="214" t="s">
        <v>1009</v>
      </c>
      <c r="F681" s="215" t="s">
        <v>1010</v>
      </c>
      <c r="G681" s="216" t="s">
        <v>999</v>
      </c>
      <c r="H681" s="217">
        <v>40</v>
      </c>
      <c r="I681" s="218"/>
      <c r="J681" s="219">
        <f>ROUND(I681*H681,2)</f>
        <v>0</v>
      </c>
      <c r="K681" s="215" t="s">
        <v>135</v>
      </c>
      <c r="L681" s="43"/>
      <c r="M681" s="220" t="s">
        <v>1</v>
      </c>
      <c r="N681" s="221" t="s">
        <v>40</v>
      </c>
      <c r="O681" s="90"/>
      <c r="P681" s="222">
        <f>O681*H681</f>
        <v>0</v>
      </c>
      <c r="Q681" s="222">
        <v>0</v>
      </c>
      <c r="R681" s="222">
        <f>Q681*H681</f>
        <v>0</v>
      </c>
      <c r="S681" s="222">
        <v>0</v>
      </c>
      <c r="T681" s="223">
        <f>S681*H681</f>
        <v>0</v>
      </c>
      <c r="U681" s="37"/>
      <c r="V681" s="37"/>
      <c r="W681" s="37"/>
      <c r="X681" s="37"/>
      <c r="Y681" s="37"/>
      <c r="Z681" s="37"/>
      <c r="AA681" s="37"/>
      <c r="AB681" s="37"/>
      <c r="AC681" s="37"/>
      <c r="AD681" s="37"/>
      <c r="AE681" s="37"/>
      <c r="AR681" s="224" t="s">
        <v>1000</v>
      </c>
      <c r="AT681" s="224" t="s">
        <v>131</v>
      </c>
      <c r="AU681" s="224" t="s">
        <v>83</v>
      </c>
      <c r="AY681" s="16" t="s">
        <v>128</v>
      </c>
      <c r="BE681" s="225">
        <f>IF(N681="základní",J681,0)</f>
        <v>0</v>
      </c>
      <c r="BF681" s="225">
        <f>IF(N681="snížená",J681,0)</f>
        <v>0</v>
      </c>
      <c r="BG681" s="225">
        <f>IF(N681="zákl. přenesená",J681,0)</f>
        <v>0</v>
      </c>
      <c r="BH681" s="225">
        <f>IF(N681="sníž. přenesená",J681,0)</f>
        <v>0</v>
      </c>
      <c r="BI681" s="225">
        <f>IF(N681="nulová",J681,0)</f>
        <v>0</v>
      </c>
      <c r="BJ681" s="16" t="s">
        <v>83</v>
      </c>
      <c r="BK681" s="225">
        <f>ROUND(I681*H681,2)</f>
        <v>0</v>
      </c>
      <c r="BL681" s="16" t="s">
        <v>1000</v>
      </c>
      <c r="BM681" s="224" t="s">
        <v>1011</v>
      </c>
    </row>
    <row r="682" s="2" customFormat="1">
      <c r="A682" s="37"/>
      <c r="B682" s="38"/>
      <c r="C682" s="39"/>
      <c r="D682" s="226" t="s">
        <v>138</v>
      </c>
      <c r="E682" s="39"/>
      <c r="F682" s="227" t="s">
        <v>1012</v>
      </c>
      <c r="G682" s="39"/>
      <c r="H682" s="39"/>
      <c r="I682" s="228"/>
      <c r="J682" s="39"/>
      <c r="K682" s="39"/>
      <c r="L682" s="43"/>
      <c r="M682" s="229"/>
      <c r="N682" s="230"/>
      <c r="O682" s="90"/>
      <c r="P682" s="90"/>
      <c r="Q682" s="90"/>
      <c r="R682" s="90"/>
      <c r="S682" s="90"/>
      <c r="T682" s="91"/>
      <c r="U682" s="37"/>
      <c r="V682" s="37"/>
      <c r="W682" s="37"/>
      <c r="X682" s="37"/>
      <c r="Y682" s="37"/>
      <c r="Z682" s="37"/>
      <c r="AA682" s="37"/>
      <c r="AB682" s="37"/>
      <c r="AC682" s="37"/>
      <c r="AD682" s="37"/>
      <c r="AE682" s="37"/>
      <c r="AT682" s="16" t="s">
        <v>138</v>
      </c>
      <c r="AU682" s="16" t="s">
        <v>83</v>
      </c>
    </row>
    <row r="683" s="13" customFormat="1">
      <c r="A683" s="13"/>
      <c r="B683" s="231"/>
      <c r="C683" s="232"/>
      <c r="D683" s="226" t="s">
        <v>140</v>
      </c>
      <c r="E683" s="233" t="s">
        <v>1</v>
      </c>
      <c r="F683" s="234" t="s">
        <v>259</v>
      </c>
      <c r="G683" s="232"/>
      <c r="H683" s="235">
        <v>40</v>
      </c>
      <c r="I683" s="236"/>
      <c r="J683" s="232"/>
      <c r="K683" s="232"/>
      <c r="L683" s="237"/>
      <c r="M683" s="238"/>
      <c r="N683" s="239"/>
      <c r="O683" s="239"/>
      <c r="P683" s="239"/>
      <c r="Q683" s="239"/>
      <c r="R683" s="239"/>
      <c r="S683" s="239"/>
      <c r="T683" s="240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1" t="s">
        <v>140</v>
      </c>
      <c r="AU683" s="241" t="s">
        <v>83</v>
      </c>
      <c r="AV683" s="13" t="s">
        <v>85</v>
      </c>
      <c r="AW683" s="13" t="s">
        <v>32</v>
      </c>
      <c r="AX683" s="13" t="s">
        <v>83</v>
      </c>
      <c r="AY683" s="241" t="s">
        <v>128</v>
      </c>
    </row>
    <row r="684" s="2" customFormat="1" ht="16.5" customHeight="1">
      <c r="A684" s="37"/>
      <c r="B684" s="38"/>
      <c r="C684" s="213" t="s">
        <v>1013</v>
      </c>
      <c r="D684" s="213" t="s">
        <v>131</v>
      </c>
      <c r="E684" s="214" t="s">
        <v>1014</v>
      </c>
      <c r="F684" s="215" t="s">
        <v>1015</v>
      </c>
      <c r="G684" s="216" t="s">
        <v>999</v>
      </c>
      <c r="H684" s="217">
        <v>16</v>
      </c>
      <c r="I684" s="218"/>
      <c r="J684" s="219">
        <f>ROUND(I684*H684,2)</f>
        <v>0</v>
      </c>
      <c r="K684" s="215" t="s">
        <v>135</v>
      </c>
      <c r="L684" s="43"/>
      <c r="M684" s="220" t="s">
        <v>1</v>
      </c>
      <c r="N684" s="221" t="s">
        <v>40</v>
      </c>
      <c r="O684" s="90"/>
      <c r="P684" s="222">
        <f>O684*H684</f>
        <v>0</v>
      </c>
      <c r="Q684" s="222">
        <v>0</v>
      </c>
      <c r="R684" s="222">
        <f>Q684*H684</f>
        <v>0</v>
      </c>
      <c r="S684" s="222">
        <v>0</v>
      </c>
      <c r="T684" s="223">
        <f>S684*H684</f>
        <v>0</v>
      </c>
      <c r="U684" s="37"/>
      <c r="V684" s="37"/>
      <c r="W684" s="37"/>
      <c r="X684" s="37"/>
      <c r="Y684" s="37"/>
      <c r="Z684" s="37"/>
      <c r="AA684" s="37"/>
      <c r="AB684" s="37"/>
      <c r="AC684" s="37"/>
      <c r="AD684" s="37"/>
      <c r="AE684" s="37"/>
      <c r="AR684" s="224" t="s">
        <v>1000</v>
      </c>
      <c r="AT684" s="224" t="s">
        <v>131</v>
      </c>
      <c r="AU684" s="224" t="s">
        <v>83</v>
      </c>
      <c r="AY684" s="16" t="s">
        <v>128</v>
      </c>
      <c r="BE684" s="225">
        <f>IF(N684="základní",J684,0)</f>
        <v>0</v>
      </c>
      <c r="BF684" s="225">
        <f>IF(N684="snížená",J684,0)</f>
        <v>0</v>
      </c>
      <c r="BG684" s="225">
        <f>IF(N684="zákl. přenesená",J684,0)</f>
        <v>0</v>
      </c>
      <c r="BH684" s="225">
        <f>IF(N684="sníž. přenesená",J684,0)</f>
        <v>0</v>
      </c>
      <c r="BI684" s="225">
        <f>IF(N684="nulová",J684,0)</f>
        <v>0</v>
      </c>
      <c r="BJ684" s="16" t="s">
        <v>83</v>
      </c>
      <c r="BK684" s="225">
        <f>ROUND(I684*H684,2)</f>
        <v>0</v>
      </c>
      <c r="BL684" s="16" t="s">
        <v>1000</v>
      </c>
      <c r="BM684" s="224" t="s">
        <v>1016</v>
      </c>
    </row>
    <row r="685" s="2" customFormat="1">
      <c r="A685" s="37"/>
      <c r="B685" s="38"/>
      <c r="C685" s="39"/>
      <c r="D685" s="226" t="s">
        <v>138</v>
      </c>
      <c r="E685" s="39"/>
      <c r="F685" s="227" t="s">
        <v>1017</v>
      </c>
      <c r="G685" s="39"/>
      <c r="H685" s="39"/>
      <c r="I685" s="228"/>
      <c r="J685" s="39"/>
      <c r="K685" s="39"/>
      <c r="L685" s="43"/>
      <c r="M685" s="229"/>
      <c r="N685" s="230"/>
      <c r="O685" s="90"/>
      <c r="P685" s="90"/>
      <c r="Q685" s="90"/>
      <c r="R685" s="90"/>
      <c r="S685" s="90"/>
      <c r="T685" s="91"/>
      <c r="U685" s="37"/>
      <c r="V685" s="37"/>
      <c r="W685" s="37"/>
      <c r="X685" s="37"/>
      <c r="Y685" s="37"/>
      <c r="Z685" s="37"/>
      <c r="AA685" s="37"/>
      <c r="AB685" s="37"/>
      <c r="AC685" s="37"/>
      <c r="AD685" s="37"/>
      <c r="AE685" s="37"/>
      <c r="AT685" s="16" t="s">
        <v>138</v>
      </c>
      <c r="AU685" s="16" t="s">
        <v>83</v>
      </c>
    </row>
    <row r="686" s="13" customFormat="1">
      <c r="A686" s="13"/>
      <c r="B686" s="231"/>
      <c r="C686" s="232"/>
      <c r="D686" s="226" t="s">
        <v>140</v>
      </c>
      <c r="E686" s="233" t="s">
        <v>1</v>
      </c>
      <c r="F686" s="234" t="s">
        <v>224</v>
      </c>
      <c r="G686" s="232"/>
      <c r="H686" s="235">
        <v>16</v>
      </c>
      <c r="I686" s="236"/>
      <c r="J686" s="232"/>
      <c r="K686" s="232"/>
      <c r="L686" s="237"/>
      <c r="M686" s="238"/>
      <c r="N686" s="239"/>
      <c r="O686" s="239"/>
      <c r="P686" s="239"/>
      <c r="Q686" s="239"/>
      <c r="R686" s="239"/>
      <c r="S686" s="239"/>
      <c r="T686" s="240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1" t="s">
        <v>140</v>
      </c>
      <c r="AU686" s="241" t="s">
        <v>83</v>
      </c>
      <c r="AV686" s="13" t="s">
        <v>85</v>
      </c>
      <c r="AW686" s="13" t="s">
        <v>32</v>
      </c>
      <c r="AX686" s="13" t="s">
        <v>83</v>
      </c>
      <c r="AY686" s="241" t="s">
        <v>128</v>
      </c>
    </row>
    <row r="687" s="2" customFormat="1" ht="21.75" customHeight="1">
      <c r="A687" s="37"/>
      <c r="B687" s="38"/>
      <c r="C687" s="213" t="s">
        <v>1018</v>
      </c>
      <c r="D687" s="213" t="s">
        <v>131</v>
      </c>
      <c r="E687" s="214" t="s">
        <v>1019</v>
      </c>
      <c r="F687" s="215" t="s">
        <v>1020</v>
      </c>
      <c r="G687" s="216" t="s">
        <v>999</v>
      </c>
      <c r="H687" s="217">
        <v>16</v>
      </c>
      <c r="I687" s="218"/>
      <c r="J687" s="219">
        <f>ROUND(I687*H687,2)</f>
        <v>0</v>
      </c>
      <c r="K687" s="215" t="s">
        <v>135</v>
      </c>
      <c r="L687" s="43"/>
      <c r="M687" s="220" t="s">
        <v>1</v>
      </c>
      <c r="N687" s="221" t="s">
        <v>40</v>
      </c>
      <c r="O687" s="90"/>
      <c r="P687" s="222">
        <f>O687*H687</f>
        <v>0</v>
      </c>
      <c r="Q687" s="222">
        <v>0</v>
      </c>
      <c r="R687" s="222">
        <f>Q687*H687</f>
        <v>0</v>
      </c>
      <c r="S687" s="222">
        <v>0</v>
      </c>
      <c r="T687" s="223">
        <f>S687*H687</f>
        <v>0</v>
      </c>
      <c r="U687" s="37"/>
      <c r="V687" s="37"/>
      <c r="W687" s="37"/>
      <c r="X687" s="37"/>
      <c r="Y687" s="37"/>
      <c r="Z687" s="37"/>
      <c r="AA687" s="37"/>
      <c r="AB687" s="37"/>
      <c r="AC687" s="37"/>
      <c r="AD687" s="37"/>
      <c r="AE687" s="37"/>
      <c r="AR687" s="224" t="s">
        <v>1000</v>
      </c>
      <c r="AT687" s="224" t="s">
        <v>131</v>
      </c>
      <c r="AU687" s="224" t="s">
        <v>83</v>
      </c>
      <c r="AY687" s="16" t="s">
        <v>128</v>
      </c>
      <c r="BE687" s="225">
        <f>IF(N687="základní",J687,0)</f>
        <v>0</v>
      </c>
      <c r="BF687" s="225">
        <f>IF(N687="snížená",J687,0)</f>
        <v>0</v>
      </c>
      <c r="BG687" s="225">
        <f>IF(N687="zákl. přenesená",J687,0)</f>
        <v>0</v>
      </c>
      <c r="BH687" s="225">
        <f>IF(N687="sníž. přenesená",J687,0)</f>
        <v>0</v>
      </c>
      <c r="BI687" s="225">
        <f>IF(N687="nulová",J687,0)</f>
        <v>0</v>
      </c>
      <c r="BJ687" s="16" t="s">
        <v>83</v>
      </c>
      <c r="BK687" s="225">
        <f>ROUND(I687*H687,2)</f>
        <v>0</v>
      </c>
      <c r="BL687" s="16" t="s">
        <v>1000</v>
      </c>
      <c r="BM687" s="224" t="s">
        <v>1021</v>
      </c>
    </row>
    <row r="688" s="2" customFormat="1">
      <c r="A688" s="37"/>
      <c r="B688" s="38"/>
      <c r="C688" s="39"/>
      <c r="D688" s="226" t="s">
        <v>138</v>
      </c>
      <c r="E688" s="39"/>
      <c r="F688" s="227" t="s">
        <v>1022</v>
      </c>
      <c r="G688" s="39"/>
      <c r="H688" s="39"/>
      <c r="I688" s="228"/>
      <c r="J688" s="39"/>
      <c r="K688" s="39"/>
      <c r="L688" s="43"/>
      <c r="M688" s="229"/>
      <c r="N688" s="230"/>
      <c r="O688" s="90"/>
      <c r="P688" s="90"/>
      <c r="Q688" s="90"/>
      <c r="R688" s="90"/>
      <c r="S688" s="90"/>
      <c r="T688" s="91"/>
      <c r="U688" s="37"/>
      <c r="V688" s="37"/>
      <c r="W688" s="37"/>
      <c r="X688" s="37"/>
      <c r="Y688" s="37"/>
      <c r="Z688" s="37"/>
      <c r="AA688" s="37"/>
      <c r="AB688" s="37"/>
      <c r="AC688" s="37"/>
      <c r="AD688" s="37"/>
      <c r="AE688" s="37"/>
      <c r="AT688" s="16" t="s">
        <v>138</v>
      </c>
      <c r="AU688" s="16" t="s">
        <v>83</v>
      </c>
    </row>
    <row r="689" s="13" customFormat="1">
      <c r="A689" s="13"/>
      <c r="B689" s="231"/>
      <c r="C689" s="232"/>
      <c r="D689" s="226" t="s">
        <v>140</v>
      </c>
      <c r="E689" s="233" t="s">
        <v>1</v>
      </c>
      <c r="F689" s="234" t="s">
        <v>224</v>
      </c>
      <c r="G689" s="232"/>
      <c r="H689" s="235">
        <v>16</v>
      </c>
      <c r="I689" s="236"/>
      <c r="J689" s="232"/>
      <c r="K689" s="232"/>
      <c r="L689" s="237"/>
      <c r="M689" s="263"/>
      <c r="N689" s="264"/>
      <c r="O689" s="264"/>
      <c r="P689" s="264"/>
      <c r="Q689" s="264"/>
      <c r="R689" s="264"/>
      <c r="S689" s="264"/>
      <c r="T689" s="265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1" t="s">
        <v>140</v>
      </c>
      <c r="AU689" s="241" t="s">
        <v>83</v>
      </c>
      <c r="AV689" s="13" t="s">
        <v>85</v>
      </c>
      <c r="AW689" s="13" t="s">
        <v>32</v>
      </c>
      <c r="AX689" s="13" t="s">
        <v>83</v>
      </c>
      <c r="AY689" s="241" t="s">
        <v>128</v>
      </c>
    </row>
    <row r="690" s="2" customFormat="1" ht="6.96" customHeight="1">
      <c r="A690" s="37"/>
      <c r="B690" s="65"/>
      <c r="C690" s="66"/>
      <c r="D690" s="66"/>
      <c r="E690" s="66"/>
      <c r="F690" s="66"/>
      <c r="G690" s="66"/>
      <c r="H690" s="66"/>
      <c r="I690" s="66"/>
      <c r="J690" s="66"/>
      <c r="K690" s="66"/>
      <c r="L690" s="43"/>
      <c r="M690" s="37"/>
      <c r="O690" s="37"/>
      <c r="P690" s="37"/>
      <c r="Q690" s="37"/>
      <c r="R690" s="37"/>
      <c r="S690" s="37"/>
      <c r="T690" s="37"/>
      <c r="U690" s="37"/>
      <c r="V690" s="37"/>
      <c r="W690" s="37"/>
      <c r="X690" s="37"/>
      <c r="Y690" s="37"/>
      <c r="Z690" s="37"/>
      <c r="AA690" s="37"/>
      <c r="AB690" s="37"/>
      <c r="AC690" s="37"/>
      <c r="AD690" s="37"/>
      <c r="AE690" s="37"/>
    </row>
  </sheetData>
  <sheetProtection sheet="1" autoFilter="0" formatColumns="0" formatRows="0" objects="1" scenarios="1" spinCount="100000" saltValue="XeTwmVDINvTqsXz9xOtINe0XdxvThsgeDOtvwCvfH438/VNi/OpzC5uHvWFe4jNCT35qQfx6kOcXlBLnyZd+Jw==" hashValue="cN2Vgr+p4x4ihKj7fmCJK+Vz82WEotwdjuX645vJn47ai6kQnTwEBLICo5TJ+Hh8VXSAeMnbPX2R6Tb3RLN8lg==" algorithmName="SHA-512" password="CC35"/>
  <autoFilter ref="C134:K689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DESKTOP-PTL9IJ8\Tomáš</dc:creator>
  <cp:lastModifiedBy>DESKTOP-PTL9IJ8\Tomáš</cp:lastModifiedBy>
  <dcterms:created xsi:type="dcterms:W3CDTF">2021-02-25T08:33:44Z</dcterms:created>
  <dcterms:modified xsi:type="dcterms:W3CDTF">2021-02-25T08:33:51Z</dcterms:modified>
</cp:coreProperties>
</file>