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kce\2020\200070_Kanalizacni_pripojky_BOHUMIN\rozpocty\"/>
    </mc:Choice>
  </mc:AlternateContent>
  <bookViews>
    <workbookView xWindow="0" yWindow="0" windowWidth="0" windowHeight="0"/>
  </bookViews>
  <sheets>
    <sheet name="Rekapitulace stavby" sheetId="1" r:id="rId1"/>
    <sheet name="01 - KANALIZAČNÍ PŘÍPOJKY" sheetId="2" r:id="rId2"/>
    <sheet name="02 - VODOVODNÍ PŘÍPOJKA" sheetId="3" r:id="rId3"/>
    <sheet name="03 - VEDLEJŠÍ ROZPOČTOVÉ 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KANALIZAČNÍ PŘÍPOJKY'!$C$128:$K$502</definedName>
    <definedName name="_xlnm.Print_Area" localSheetId="1">'01 - KANALIZAČNÍ PŘÍPOJKY'!$C$4:$J$76,'01 - KANALIZAČNÍ PŘÍPOJKY'!$C$82:$J$110,'01 - KANALIZAČNÍ PŘÍPOJKY'!$C$116:$K$502</definedName>
    <definedName name="_xlnm.Print_Titles" localSheetId="1">'01 - KANALIZAČNÍ PŘÍPOJKY'!$128:$128</definedName>
    <definedName name="_xlnm._FilterDatabase" localSheetId="2" hidden="1">'02 - VODOVODNÍ PŘÍPOJKA'!$C$124:$K$413</definedName>
    <definedName name="_xlnm.Print_Area" localSheetId="2">'02 - VODOVODNÍ PŘÍPOJKA'!$C$4:$J$76,'02 - VODOVODNÍ PŘÍPOJKA'!$C$82:$J$106,'02 - VODOVODNÍ PŘÍPOJKA'!$C$112:$K$413</definedName>
    <definedName name="_xlnm.Print_Titles" localSheetId="2">'02 - VODOVODNÍ PŘÍPOJKA'!$124:$124</definedName>
    <definedName name="_xlnm._FilterDatabase" localSheetId="3" hidden="1">'03 - VEDLEJŠÍ ROZPOČTOVÉ ...'!$C$117:$K$132</definedName>
    <definedName name="_xlnm.Print_Area" localSheetId="3">'03 - VEDLEJŠÍ ROZPOČTOVÉ ...'!$C$4:$J$76,'03 - VEDLEJŠÍ ROZPOČTOVÉ ...'!$C$82:$J$99,'03 - VEDLEJŠÍ ROZPOČTOVÉ ...'!$C$105:$K$132</definedName>
    <definedName name="_xlnm.Print_Titles" localSheetId="3">'03 - VEDLEJŠÍ ROZPOČTOVÉ ...'!$117:$117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92"/>
  <c r="J17"/>
  <c r="J12"/>
  <c r="J112"/>
  <c r="E7"/>
  <c r="E85"/>
  <c i="3" r="J37"/>
  <c r="J36"/>
  <c i="1" r="AY96"/>
  <c i="3" r="J35"/>
  <c i="1" r="AX96"/>
  <c i="3" r="BI411"/>
  <c r="BH411"/>
  <c r="BG411"/>
  <c r="BF411"/>
  <c r="T411"/>
  <c r="R411"/>
  <c r="P411"/>
  <c r="BI407"/>
  <c r="BH407"/>
  <c r="BG407"/>
  <c r="BF407"/>
  <c r="T407"/>
  <c r="R407"/>
  <c r="P407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89"/>
  <c r="BH389"/>
  <c r="BG389"/>
  <c r="BF389"/>
  <c r="T389"/>
  <c r="R389"/>
  <c r="P389"/>
  <c r="BI385"/>
  <c r="BH385"/>
  <c r="BG385"/>
  <c r="BF385"/>
  <c r="T385"/>
  <c r="R385"/>
  <c r="P385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7"/>
  <c r="BH367"/>
  <c r="BG367"/>
  <c r="BF367"/>
  <c r="T367"/>
  <c r="R367"/>
  <c r="P367"/>
  <c r="BI363"/>
  <c r="BH363"/>
  <c r="BG363"/>
  <c r="BF363"/>
  <c r="T363"/>
  <c r="R363"/>
  <c r="P363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6"/>
  <c r="BH346"/>
  <c r="BG346"/>
  <c r="BF346"/>
  <c r="T346"/>
  <c r="R346"/>
  <c r="P346"/>
  <c r="BI340"/>
  <c r="BH340"/>
  <c r="BG340"/>
  <c r="BF340"/>
  <c r="T340"/>
  <c r="R340"/>
  <c r="P340"/>
  <c r="BI333"/>
  <c r="BH333"/>
  <c r="BG333"/>
  <c r="BF333"/>
  <c r="T333"/>
  <c r="R333"/>
  <c r="P333"/>
  <c r="BI330"/>
  <c r="BH330"/>
  <c r="BG330"/>
  <c r="BF330"/>
  <c r="T330"/>
  <c r="R330"/>
  <c r="P330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2" r="J37"/>
  <c r="J36"/>
  <c i="1" r="AY95"/>
  <c i="2" r="J35"/>
  <c i="1" r="AX95"/>
  <c i="2" r="BI501"/>
  <c r="BH501"/>
  <c r="BG501"/>
  <c r="BF501"/>
  <c r="T501"/>
  <c r="R501"/>
  <c r="P501"/>
  <c r="BI497"/>
  <c r="BH497"/>
  <c r="BG497"/>
  <c r="BF497"/>
  <c r="T497"/>
  <c r="R497"/>
  <c r="P497"/>
  <c r="BI493"/>
  <c r="BH493"/>
  <c r="BG493"/>
  <c r="BF493"/>
  <c r="T493"/>
  <c r="T492"/>
  <c r="R493"/>
  <c r="R492"/>
  <c r="P493"/>
  <c r="P492"/>
  <c r="BI489"/>
  <c r="BH489"/>
  <c r="BG489"/>
  <c r="BF489"/>
  <c r="T489"/>
  <c r="R489"/>
  <c r="P489"/>
  <c r="BI485"/>
  <c r="BH485"/>
  <c r="BG485"/>
  <c r="BF485"/>
  <c r="T485"/>
  <c r="R485"/>
  <c r="P485"/>
  <c r="BI479"/>
  <c r="BH479"/>
  <c r="BG479"/>
  <c r="BF479"/>
  <c r="T479"/>
  <c r="R479"/>
  <c r="P479"/>
  <c r="BI472"/>
  <c r="BH472"/>
  <c r="BG472"/>
  <c r="BF472"/>
  <c r="T472"/>
  <c r="R472"/>
  <c r="P472"/>
  <c r="BI468"/>
  <c r="BH468"/>
  <c r="BG468"/>
  <c r="BF468"/>
  <c r="T468"/>
  <c r="R468"/>
  <c r="P468"/>
  <c r="BI465"/>
  <c r="BH465"/>
  <c r="BG465"/>
  <c r="BF465"/>
  <c r="T465"/>
  <c r="R465"/>
  <c r="P465"/>
  <c r="BI461"/>
  <c r="BH461"/>
  <c r="BG461"/>
  <c r="BF461"/>
  <c r="T461"/>
  <c r="R461"/>
  <c r="P461"/>
  <c r="BI458"/>
  <c r="BH458"/>
  <c r="BG458"/>
  <c r="BF458"/>
  <c r="T458"/>
  <c r="R458"/>
  <c r="P458"/>
  <c r="BI454"/>
  <c r="BH454"/>
  <c r="BG454"/>
  <c r="BF454"/>
  <c r="T454"/>
  <c r="R454"/>
  <c r="P454"/>
  <c r="BI450"/>
  <c r="BH450"/>
  <c r="BG450"/>
  <c r="BF450"/>
  <c r="T450"/>
  <c r="R450"/>
  <c r="P450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1"/>
  <c r="BH431"/>
  <c r="BG431"/>
  <c r="BF431"/>
  <c r="T431"/>
  <c r="R431"/>
  <c r="P431"/>
  <c r="BI427"/>
  <c r="BH427"/>
  <c r="BG427"/>
  <c r="BF427"/>
  <c r="T427"/>
  <c r="R427"/>
  <c r="P427"/>
  <c r="BI423"/>
  <c r="BH423"/>
  <c r="BG423"/>
  <c r="BF423"/>
  <c r="T423"/>
  <c r="R423"/>
  <c r="P423"/>
  <c r="BI421"/>
  <c r="BH421"/>
  <c r="BG421"/>
  <c r="BF421"/>
  <c r="T421"/>
  <c r="R421"/>
  <c r="P421"/>
  <c r="BI418"/>
  <c r="BH418"/>
  <c r="BG418"/>
  <c r="BF418"/>
  <c r="T418"/>
  <c r="R418"/>
  <c r="P418"/>
  <c r="BI415"/>
  <c r="BH415"/>
  <c r="BG415"/>
  <c r="BF415"/>
  <c r="T415"/>
  <c r="R415"/>
  <c r="P415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9"/>
  <c r="BH379"/>
  <c r="BG379"/>
  <c r="BF379"/>
  <c r="T379"/>
  <c r="R379"/>
  <c r="P379"/>
  <c r="BI372"/>
  <c r="BH372"/>
  <c r="BG372"/>
  <c r="BF372"/>
  <c r="T372"/>
  <c r="R372"/>
  <c r="P372"/>
  <c r="BI369"/>
  <c r="BH369"/>
  <c r="BG369"/>
  <c r="BF369"/>
  <c r="T369"/>
  <c r="R369"/>
  <c r="P369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2"/>
  <c r="BH352"/>
  <c r="BG352"/>
  <c r="BF352"/>
  <c r="T352"/>
  <c r="R352"/>
  <c r="P352"/>
  <c r="BI349"/>
  <c r="BH349"/>
  <c r="BG349"/>
  <c r="BF349"/>
  <c r="T349"/>
  <c r="R349"/>
  <c r="P349"/>
  <c r="BI345"/>
  <c r="BH345"/>
  <c r="BG345"/>
  <c r="BF345"/>
  <c r="T345"/>
  <c r="R345"/>
  <c r="P345"/>
  <c r="BI342"/>
  <c r="BH342"/>
  <c r="BG342"/>
  <c r="BF342"/>
  <c r="T342"/>
  <c r="R342"/>
  <c r="P342"/>
  <c r="BI338"/>
  <c r="BH338"/>
  <c r="BG338"/>
  <c r="BF338"/>
  <c r="T338"/>
  <c r="R338"/>
  <c r="P338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88"/>
  <c r="BH288"/>
  <c r="BG288"/>
  <c r="BF288"/>
  <c r="T288"/>
  <c r="R288"/>
  <c r="P288"/>
  <c r="BI284"/>
  <c r="BH284"/>
  <c r="BG284"/>
  <c r="BF284"/>
  <c r="T284"/>
  <c r="R284"/>
  <c r="P284"/>
  <c r="BI279"/>
  <c r="BH279"/>
  <c r="BG279"/>
  <c r="BF279"/>
  <c r="T279"/>
  <c r="T278"/>
  <c r="R279"/>
  <c r="R278"/>
  <c r="P279"/>
  <c r="P278"/>
  <c r="BI274"/>
  <c r="BH274"/>
  <c r="BG274"/>
  <c r="BF274"/>
  <c r="T274"/>
  <c r="T273"/>
  <c r="R274"/>
  <c r="R273"/>
  <c r="P274"/>
  <c r="P273"/>
  <c r="BI269"/>
  <c r="BH269"/>
  <c r="BG269"/>
  <c r="BF269"/>
  <c r="T269"/>
  <c r="R269"/>
  <c r="P269"/>
  <c r="BI267"/>
  <c r="BH267"/>
  <c r="BG267"/>
  <c r="BF267"/>
  <c r="T267"/>
  <c r="R267"/>
  <c r="P267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2"/>
  <c r="BH242"/>
  <c r="BG242"/>
  <c r="BF242"/>
  <c r="T242"/>
  <c r="R242"/>
  <c r="P242"/>
  <c r="BI238"/>
  <c r="BH238"/>
  <c r="BG238"/>
  <c r="BF238"/>
  <c r="T238"/>
  <c r="R238"/>
  <c r="P238"/>
  <c r="BI230"/>
  <c r="BH230"/>
  <c r="BG230"/>
  <c r="BF230"/>
  <c r="T230"/>
  <c r="R230"/>
  <c r="P230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0"/>
  <c r="BH210"/>
  <c r="BG210"/>
  <c r="BF210"/>
  <c r="T210"/>
  <c r="R210"/>
  <c r="P210"/>
  <c r="BI207"/>
  <c r="BH207"/>
  <c r="BG207"/>
  <c r="BF207"/>
  <c r="T207"/>
  <c r="R207"/>
  <c r="P207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119"/>
  <c i="1" r="L90"/>
  <c r="AM90"/>
  <c r="AM89"/>
  <c r="L89"/>
  <c r="AM87"/>
  <c r="L87"/>
  <c r="L85"/>
  <c r="L84"/>
  <c i="4" r="BK130"/>
  <c i="3" r="J405"/>
  <c r="J402"/>
  <c r="BK399"/>
  <c r="BK393"/>
  <c r="J389"/>
  <c r="J385"/>
  <c r="BK378"/>
  <c r="BK374"/>
  <c r="J367"/>
  <c r="J359"/>
  <c r="BK356"/>
  <c r="J350"/>
  <c r="BK321"/>
  <c r="BK317"/>
  <c r="BK313"/>
  <c r="J311"/>
  <c r="J308"/>
  <c r="BK305"/>
  <c r="BK302"/>
  <c r="J299"/>
  <c r="J296"/>
  <c r="BK293"/>
  <c r="J290"/>
  <c r="J281"/>
  <c r="J278"/>
  <c r="J274"/>
  <c r="J264"/>
  <c r="J256"/>
  <c r="J252"/>
  <c r="BK248"/>
  <c r="J236"/>
  <c r="J201"/>
  <c r="J198"/>
  <c r="J195"/>
  <c r="J191"/>
  <c r="J188"/>
  <c r="J179"/>
  <c r="BK175"/>
  <c r="BK168"/>
  <c r="BK160"/>
  <c r="BK156"/>
  <c r="J148"/>
  <c r="BK144"/>
  <c r="BK140"/>
  <c r="BK136"/>
  <c r="J128"/>
  <c i="2" r="J501"/>
  <c r="BK497"/>
  <c r="J493"/>
  <c r="J489"/>
  <c r="J479"/>
  <c r="BK465"/>
  <c r="BK458"/>
  <c r="J442"/>
  <c r="J438"/>
  <c r="J431"/>
  <c r="J427"/>
  <c r="BK423"/>
  <c r="BK421"/>
  <c r="BK415"/>
  <c r="J412"/>
  <c r="J408"/>
  <c r="BK404"/>
  <c r="BK400"/>
  <c r="BK396"/>
  <c r="BK393"/>
  <c r="J390"/>
  <c r="BK386"/>
  <c r="J382"/>
  <c r="J379"/>
  <c r="J372"/>
  <c r="J369"/>
  <c r="BK352"/>
  <c r="J349"/>
  <c r="J345"/>
  <c r="BK338"/>
  <c r="J335"/>
  <c r="J331"/>
  <c r="BK327"/>
  <c r="J323"/>
  <c r="J311"/>
  <c r="J307"/>
  <c r="J303"/>
  <c r="BK299"/>
  <c r="J288"/>
  <c r="BK279"/>
  <c r="BK269"/>
  <c r="BK262"/>
  <c r="BK257"/>
  <c r="J253"/>
  <c r="BK249"/>
  <c r="BK238"/>
  <c r="BK227"/>
  <c r="BK217"/>
  <c r="J207"/>
  <c r="J196"/>
  <c r="J192"/>
  <c r="J189"/>
  <c r="J181"/>
  <c r="BK177"/>
  <c r="J174"/>
  <c r="J167"/>
  <c r="BK163"/>
  <c r="BK155"/>
  <c r="J147"/>
  <c r="J140"/>
  <c r="BK132"/>
  <c i="1" r="AS94"/>
  <c i="4" r="J130"/>
  <c r="J124"/>
  <c r="J121"/>
  <c r="J127"/>
  <c i="3" r="J411"/>
  <c r="BK407"/>
  <c r="BK405"/>
  <c r="J399"/>
  <c r="BK396"/>
  <c r="BK385"/>
  <c r="J370"/>
  <c r="BK367"/>
  <c r="J363"/>
  <c r="BK359"/>
  <c r="BK353"/>
  <c r="J293"/>
  <c r="BK290"/>
  <c r="J287"/>
  <c r="J284"/>
  <c r="BK278"/>
  <c r="BK271"/>
  <c r="BK268"/>
  <c r="BK264"/>
  <c r="BK260"/>
  <c r="BK252"/>
  <c r="BK244"/>
  <c r="J240"/>
  <c r="BK236"/>
  <c r="J233"/>
  <c r="BK230"/>
  <c r="BK226"/>
  <c r="BK222"/>
  <c r="BK218"/>
  <c r="J214"/>
  <c r="J208"/>
  <c r="BK205"/>
  <c r="BK198"/>
  <c r="BK195"/>
  <c r="BK188"/>
  <c r="BK179"/>
  <c r="J175"/>
  <c r="BK172"/>
  <c r="J164"/>
  <c r="J152"/>
  <c r="BK148"/>
  <c r="BK132"/>
  <c i="2" r="J485"/>
  <c r="BK472"/>
  <c r="BK468"/>
  <c r="BK461"/>
  <c r="J458"/>
  <c r="BK454"/>
  <c r="J450"/>
  <c r="J446"/>
  <c r="BK442"/>
  <c r="BK431"/>
  <c r="J423"/>
  <c r="J418"/>
  <c r="J415"/>
  <c r="BK412"/>
  <c r="J393"/>
  <c r="J386"/>
  <c r="BK382"/>
  <c r="BK369"/>
  <c r="J365"/>
  <c r="J359"/>
  <c r="BK356"/>
  <c r="J352"/>
  <c r="BK345"/>
  <c r="J342"/>
  <c r="J338"/>
  <c r="BK331"/>
  <c r="BK323"/>
  <c r="J319"/>
  <c r="BK315"/>
  <c r="BK311"/>
  <c r="BK303"/>
  <c r="J299"/>
  <c r="J295"/>
  <c r="BK288"/>
  <c r="J284"/>
  <c r="J279"/>
  <c r="BK274"/>
  <c r="J269"/>
  <c r="J267"/>
  <c r="J262"/>
  <c r="BK260"/>
  <c r="BK253"/>
  <c r="J242"/>
  <c r="J238"/>
  <c r="BK230"/>
  <c r="BK223"/>
  <c r="J220"/>
  <c r="J217"/>
  <c r="BK210"/>
  <c r="BK196"/>
  <c r="BK192"/>
  <c r="BK185"/>
  <c r="J177"/>
  <c r="J171"/>
  <c r="BK167"/>
  <c r="J159"/>
  <c r="J151"/>
  <c r="BK147"/>
  <c r="BK140"/>
  <c r="BK136"/>
  <c i="4" r="BK127"/>
  <c r="BK124"/>
  <c r="BK121"/>
  <c i="3" r="BK411"/>
  <c r="J407"/>
  <c r="BK402"/>
  <c r="J396"/>
  <c r="J393"/>
  <c r="BK389"/>
  <c r="J378"/>
  <c r="J374"/>
  <c r="BK370"/>
  <c r="BK363"/>
  <c r="J356"/>
  <c r="J353"/>
  <c r="BK350"/>
  <c r="BK346"/>
  <c r="J346"/>
  <c r="BK340"/>
  <c r="J340"/>
  <c r="BK333"/>
  <c r="J333"/>
  <c r="BK330"/>
  <c r="J330"/>
  <c r="BK325"/>
  <c r="J325"/>
  <c r="J321"/>
  <c r="J317"/>
  <c r="J313"/>
  <c r="BK311"/>
  <c r="BK308"/>
  <c r="J305"/>
  <c r="J302"/>
  <c r="BK299"/>
  <c r="BK296"/>
  <c r="BK287"/>
  <c r="BK284"/>
  <c r="BK281"/>
  <c r="BK274"/>
  <c r="J271"/>
  <c r="J268"/>
  <c r="J260"/>
  <c r="BK256"/>
  <c r="J248"/>
  <c r="J244"/>
  <c r="BK240"/>
  <c r="BK233"/>
  <c r="J230"/>
  <c r="J226"/>
  <c r="J222"/>
  <c r="J218"/>
  <c r="BK214"/>
  <c r="BK208"/>
  <c r="J205"/>
  <c r="BK201"/>
  <c r="BK191"/>
  <c r="J172"/>
  <c r="J168"/>
  <c r="BK164"/>
  <c r="J160"/>
  <c r="J156"/>
  <c r="BK152"/>
  <c r="J144"/>
  <c r="J140"/>
  <c r="J136"/>
  <c r="J132"/>
  <c r="BK128"/>
  <c i="2" r="BK501"/>
  <c r="J497"/>
  <c r="BK493"/>
  <c r="BK489"/>
  <c r="BK485"/>
  <c r="BK479"/>
  <c r="J472"/>
  <c r="J468"/>
  <c r="J465"/>
  <c r="J461"/>
  <c r="J454"/>
  <c r="BK450"/>
  <c r="BK446"/>
  <c r="BK438"/>
  <c r="BK427"/>
  <c r="J421"/>
  <c r="BK418"/>
  <c r="BK408"/>
  <c r="J404"/>
  <c r="J400"/>
  <c r="J396"/>
  <c r="BK390"/>
  <c r="BK379"/>
  <c r="BK372"/>
  <c r="BK365"/>
  <c r="BK362"/>
  <c r="J362"/>
  <c r="BK359"/>
  <c r="J356"/>
  <c r="BK349"/>
  <c r="BK342"/>
  <c r="BK335"/>
  <c r="J327"/>
  <c r="BK319"/>
  <c r="J315"/>
  <c r="BK307"/>
  <c r="BK295"/>
  <c r="BK284"/>
  <c r="J274"/>
  <c r="BK267"/>
  <c r="J260"/>
  <c r="J257"/>
  <c r="J249"/>
  <c r="BK242"/>
  <c r="J230"/>
  <c r="J227"/>
  <c r="J223"/>
  <c r="BK220"/>
  <c r="J210"/>
  <c r="BK207"/>
  <c r="BK189"/>
  <c r="J185"/>
  <c r="BK181"/>
  <c r="BK174"/>
  <c r="BK171"/>
  <c r="J163"/>
  <c r="BK159"/>
  <c r="J155"/>
  <c r="BK151"/>
  <c r="J136"/>
  <c r="J132"/>
  <c l="1" r="BK131"/>
  <c r="J131"/>
  <c r="J98"/>
  <c r="R131"/>
  <c r="P266"/>
  <c r="BK283"/>
  <c r="J283"/>
  <c r="J102"/>
  <c r="R283"/>
  <c r="P318"/>
  <c r="BK422"/>
  <c r="J422"/>
  <c r="J104"/>
  <c r="R422"/>
  <c r="T464"/>
  <c r="P484"/>
  <c r="T496"/>
  <c i="3" r="T127"/>
  <c r="BK267"/>
  <c r="J267"/>
  <c r="J100"/>
  <c r="R267"/>
  <c r="P312"/>
  <c r="P345"/>
  <c r="R406"/>
  <c i="4" r="R120"/>
  <c r="R119"/>
  <c r="R118"/>
  <c i="2" r="P131"/>
  <c r="BK266"/>
  <c r="J266"/>
  <c r="J99"/>
  <c r="T266"/>
  <c r="BK318"/>
  <c r="J318"/>
  <c r="J103"/>
  <c r="R318"/>
  <c r="P422"/>
  <c r="BK464"/>
  <c r="J464"/>
  <c r="J105"/>
  <c r="R464"/>
  <c r="BK484"/>
  <c r="J484"/>
  <c r="J107"/>
  <c r="R484"/>
  <c r="BK496"/>
  <c r="J496"/>
  <c r="J109"/>
  <c i="3" r="P127"/>
  <c r="BK235"/>
  <c r="J235"/>
  <c r="J99"/>
  <c r="R235"/>
  <c r="P267"/>
  <c r="BK312"/>
  <c r="J312"/>
  <c r="J101"/>
  <c r="R312"/>
  <c r="BK329"/>
  <c r="J329"/>
  <c r="J102"/>
  <c r="R329"/>
  <c r="T329"/>
  <c r="T345"/>
  <c r="BK406"/>
  <c r="J406"/>
  <c r="J105"/>
  <c i="4" r="P120"/>
  <c r="P119"/>
  <c r="P118"/>
  <c i="1" r="AU97"/>
  <c i="3" r="T406"/>
  <c i="4" r="BK120"/>
  <c r="J120"/>
  <c r="J98"/>
  <c i="2" r="T131"/>
  <c r="R266"/>
  <c r="P283"/>
  <c r="T283"/>
  <c r="T318"/>
  <c r="T422"/>
  <c r="P464"/>
  <c r="T484"/>
  <c r="T483"/>
  <c r="P496"/>
  <c r="R496"/>
  <c i="3" r="BK127"/>
  <c r="J127"/>
  <c r="J98"/>
  <c r="R127"/>
  <c r="R126"/>
  <c r="P235"/>
  <c r="T235"/>
  <c r="T267"/>
  <c r="T312"/>
  <c r="P329"/>
  <c r="BK345"/>
  <c r="J345"/>
  <c r="J104"/>
  <c r="R345"/>
  <c r="R344"/>
  <c r="P406"/>
  <c i="4" r="T120"/>
  <c r="T119"/>
  <c r="T118"/>
  <c i="2" r="E85"/>
  <c r="J89"/>
  <c r="F92"/>
  <c r="BE147"/>
  <c r="BE155"/>
  <c r="BE167"/>
  <c r="BE196"/>
  <c r="BE217"/>
  <c r="BE238"/>
  <c r="BE288"/>
  <c r="BE303"/>
  <c r="BE338"/>
  <c r="BE345"/>
  <c r="BE356"/>
  <c r="BE362"/>
  <c r="BE365"/>
  <c r="BE369"/>
  <c r="BE386"/>
  <c r="BE415"/>
  <c r="BE423"/>
  <c r="BE431"/>
  <c r="BE442"/>
  <c r="BE446"/>
  <c r="BE461"/>
  <c r="BE479"/>
  <c r="BE485"/>
  <c r="BE489"/>
  <c r="BE493"/>
  <c r="BK492"/>
  <c r="J492"/>
  <c r="J108"/>
  <c i="3" r="BE136"/>
  <c r="BE148"/>
  <c r="BE152"/>
  <c r="BE160"/>
  <c r="BE188"/>
  <c r="BE198"/>
  <c r="BE205"/>
  <c r="BE226"/>
  <c r="BE252"/>
  <c r="BE278"/>
  <c r="BE308"/>
  <c r="BE313"/>
  <c r="BE321"/>
  <c r="BE325"/>
  <c r="BE330"/>
  <c r="BE333"/>
  <c r="BE340"/>
  <c r="BE346"/>
  <c r="BE350"/>
  <c r="BE359"/>
  <c r="BE367"/>
  <c r="BE378"/>
  <c r="BE385"/>
  <c r="BE399"/>
  <c i="4" r="J89"/>
  <c r="E108"/>
  <c r="F115"/>
  <c r="BE121"/>
  <c i="2" r="BE132"/>
  <c r="BE140"/>
  <c r="BE163"/>
  <c r="BE174"/>
  <c r="BE181"/>
  <c r="BE189"/>
  <c r="BE207"/>
  <c r="BE220"/>
  <c r="BE227"/>
  <c r="BE249"/>
  <c r="BE257"/>
  <c r="BE262"/>
  <c r="BE274"/>
  <c r="BE279"/>
  <c r="BE299"/>
  <c r="BE311"/>
  <c r="BE319"/>
  <c r="BE327"/>
  <c r="BE342"/>
  <c r="BE349"/>
  <c r="BE352"/>
  <c r="BE379"/>
  <c r="BE393"/>
  <c r="BE396"/>
  <c r="BE408"/>
  <c r="BE438"/>
  <c r="BE450"/>
  <c r="BE458"/>
  <c r="BE465"/>
  <c r="BE468"/>
  <c r="BK278"/>
  <c r="J278"/>
  <c r="J101"/>
  <c i="3" r="J89"/>
  <c r="F92"/>
  <c r="BE128"/>
  <c r="BE144"/>
  <c r="BE168"/>
  <c r="BE175"/>
  <c r="BE191"/>
  <c r="BE195"/>
  <c r="BE201"/>
  <c r="BE208"/>
  <c r="BE214"/>
  <c r="BE218"/>
  <c r="BE222"/>
  <c r="BE230"/>
  <c r="BE233"/>
  <c r="BE236"/>
  <c r="BE240"/>
  <c r="BE248"/>
  <c r="BE256"/>
  <c r="BE264"/>
  <c r="BE268"/>
  <c r="BE274"/>
  <c r="BE281"/>
  <c r="BE293"/>
  <c r="BE296"/>
  <c r="BE353"/>
  <c r="BE356"/>
  <c r="BE370"/>
  <c r="BE393"/>
  <c r="BE402"/>
  <c r="BE405"/>
  <c r="BE407"/>
  <c r="BE411"/>
  <c i="4" r="BE124"/>
  <c r="BE127"/>
  <c i="2" r="BE136"/>
  <c r="BE151"/>
  <c r="BE159"/>
  <c r="BE171"/>
  <c r="BE177"/>
  <c r="BE185"/>
  <c r="BE192"/>
  <c r="BE210"/>
  <c r="BE223"/>
  <c r="BE230"/>
  <c r="BE242"/>
  <c r="BE253"/>
  <c r="BE260"/>
  <c r="BE267"/>
  <c r="BE269"/>
  <c r="BE284"/>
  <c r="BE295"/>
  <c r="BE307"/>
  <c r="BE315"/>
  <c r="BE323"/>
  <c r="BE331"/>
  <c r="BE335"/>
  <c r="BE359"/>
  <c r="BE372"/>
  <c r="BE382"/>
  <c r="BE390"/>
  <c r="BE400"/>
  <c r="BE404"/>
  <c r="BE412"/>
  <c r="BE418"/>
  <c r="BE421"/>
  <c r="BE427"/>
  <c r="BE454"/>
  <c r="BE472"/>
  <c r="BE497"/>
  <c r="BE501"/>
  <c r="BK273"/>
  <c r="J273"/>
  <c r="J100"/>
  <c i="3" r="E85"/>
  <c r="BE132"/>
  <c r="BE140"/>
  <c r="BE156"/>
  <c r="BE164"/>
  <c r="BE172"/>
  <c r="BE179"/>
  <c r="BE244"/>
  <c r="BE260"/>
  <c r="BE271"/>
  <c r="BE284"/>
  <c r="BE287"/>
  <c r="BE290"/>
  <c r="BE299"/>
  <c r="BE302"/>
  <c r="BE305"/>
  <c r="BE311"/>
  <c r="BE317"/>
  <c r="BE363"/>
  <c r="BE374"/>
  <c r="BE389"/>
  <c r="BE396"/>
  <c i="4" r="BE130"/>
  <c i="2" r="F35"/>
  <c i="1" r="BB95"/>
  <c i="3" r="J34"/>
  <c i="1" r="AW96"/>
  <c i="4" r="F36"/>
  <c i="1" r="BC97"/>
  <c i="2" r="F37"/>
  <c i="1" r="BD95"/>
  <c i="2" r="F36"/>
  <c i="1" r="BC95"/>
  <c i="4" r="F37"/>
  <c i="1" r="BD97"/>
  <c i="3" r="F34"/>
  <c i="1" r="BA96"/>
  <c i="4" r="F35"/>
  <c i="1" r="BB97"/>
  <c i="3" r="F37"/>
  <c i="1" r="BD96"/>
  <c i="3" r="F35"/>
  <c i="1" r="BB96"/>
  <c i="4" r="F34"/>
  <c i="1" r="BA97"/>
  <c i="2" r="F34"/>
  <c i="1" r="BA95"/>
  <c i="3" r="F36"/>
  <c i="1" r="BC96"/>
  <c i="4" r="J34"/>
  <c i="1" r="AW97"/>
  <c i="2" r="J34"/>
  <c i="1" r="AW95"/>
  <c i="3" l="1" r="R125"/>
  <c r="T344"/>
  <c i="2" r="R483"/>
  <c i="3" r="T126"/>
  <c r="T125"/>
  <c i="2" r="P130"/>
  <c r="R130"/>
  <c r="R129"/>
  <c r="T130"/>
  <c r="T129"/>
  <c i="3" r="P126"/>
  <c r="P125"/>
  <c i="1" r="AU96"/>
  <c i="3" r="P344"/>
  <c i="2" r="P483"/>
  <c r="BK483"/>
  <c r="J483"/>
  <c r="J106"/>
  <c i="3" r="BK344"/>
  <c r="J344"/>
  <c r="J103"/>
  <c r="BK126"/>
  <c r="J126"/>
  <c r="J97"/>
  <c i="4" r="BK119"/>
  <c r="BK118"/>
  <c r="J118"/>
  <c i="2" r="BK130"/>
  <c r="J130"/>
  <c r="J97"/>
  <c i="4" r="J30"/>
  <c i="1" r="AG97"/>
  <c i="2" r="F33"/>
  <c i="1" r="AZ95"/>
  <c i="2" r="J33"/>
  <c i="1" r="AV95"/>
  <c r="AT95"/>
  <c i="3" r="J33"/>
  <c i="1" r="AV96"/>
  <c r="AT96"/>
  <c r="BD94"/>
  <c r="W33"/>
  <c r="BA94"/>
  <c r="W30"/>
  <c r="BC94"/>
  <c r="W32"/>
  <c i="4" r="F33"/>
  <c i="1" r="AZ97"/>
  <c r="BB94"/>
  <c r="W31"/>
  <c i="3" r="F33"/>
  <c i="1" r="AZ96"/>
  <c i="4" r="J33"/>
  <c i="1" r="AV97"/>
  <c r="AT97"/>
  <c i="2" l="1" r="P129"/>
  <c i="1" r="AU95"/>
  <c i="4" r="J39"/>
  <c i="3" r="BK125"/>
  <c r="J125"/>
  <c i="4" r="J119"/>
  <c r="J97"/>
  <c i="2" r="BK129"/>
  <c r="J129"/>
  <c r="J96"/>
  <c i="4" r="J96"/>
  <c i="1" r="AN97"/>
  <c r="AU94"/>
  <c r="AZ94"/>
  <c r="W29"/>
  <c r="AY94"/>
  <c r="AW94"/>
  <c r="AK30"/>
  <c r="AX94"/>
  <c i="3" r="J30"/>
  <c i="1" r="AG96"/>
  <c r="AN96"/>
  <c i="3" l="1" r="J96"/>
  <c r="J39"/>
  <c i="1" r="AV94"/>
  <c r="AK29"/>
  <c i="2" r="J30"/>
  <c i="1" r="AG95"/>
  <c r="AN95"/>
  <c i="2" l="1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<sst xmlns="http://schemas.openxmlformats.org/spreadsheetml/2006/main">
  <si>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</si>
  <si>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</si>
  <si>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</si>
  <si>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</si>
  <si>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</si>
  <si>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{d40641e2-5530-4817-82ce-d33bb772a995}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</si>
  <si>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</si>
  <si>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</si>
  <si>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</si>
  <si>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</si>
  <si>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</si>
  <si>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</si>
  <si>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</si>
  <si>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</si>
  <si>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200070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</si>
  <si>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</si>
  <si>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</si>
  <si>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PŘEPOJENÍ KANALIZACE A ZRUŠENÍ SEPTIKŮ NA UL. HUSOVA Č.P. 553, 561, 786 A 792 BOHUMÍN</t>
  </si>
  <si>
    <t>KSO:</t>
  </si>
  <si>
    <t>CC-CZ:</t>
  </si>
  <si>
    <t>Místo:</t>
  </si>
  <si>
    <t>ul. Husova, Bohumín</t>
  </si>
  <si>
    <t>Datum:</t>
  </si>
  <si>
    <t>23. 2. 2021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</si>
  <si>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</si>
  <si>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</si>
  <si>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</si>
  <si>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</si>
  <si>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</si>
  <si>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</si>
  <si>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</si>
  <si>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Ing. Tomáš Janošec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</si>
  <si>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</si>
  <si>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</si>
  <si>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</si>
  <si>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</si>
  <si>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</si>
  <si>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</si>
  <si>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</si>
  <si>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</si>
  <si>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</si>
  <si>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</si>
  <si>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</si>
  <si>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</si>
  <si>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</si>
  <si>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</si>
  <si>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</si>
  <si>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</si>
  <si>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</si>
  <si>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</si>
  <si>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</si>
  <si>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</si>
  <si>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</si>
  <si>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</si>
  <si>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</si>
  <si>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</si>
  <si>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</si>
  <si>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</si>
  <si>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</si>
  <si>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</si>
  <si>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</si>
  <si>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</si>
  <si>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</si>
  <si>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</si>
  <si>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</si>
  <si>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</si>
  <si>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</si>
  <si>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</si>
  <si>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</si>
  <si>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</si>
  <si>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</si>
  <si>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</si>
  <si>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</si>
  <si>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</si>
  <si>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</si>
  <si>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</si>
  <si>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</si>
  <si>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</si>
  <si>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</si>
  <si>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</si>
  <si>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</si>
  <si>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KANALIZAČNÍ PŘÍPOJKY</t>
  </si>
  <si>
    <t>STA</t>
  </si>
  <si>
    <t>1</t>
  </si>
  <si>
    <t>{6f9ca351-2892-465c-b9e4-f481de405623}</t>
  </si>
  <si>
    <t>2</t>
  </si>
  <si>
    <t>02</t>
  </si>
  <si>
    <t>VODOVODNÍ PŘÍPOJKA</t>
  </si>
  <si>
    <t>{9c69dc6d-c8ac-4162-9fdf-b0d43756a1d9}</t>
  </si>
  <si>
    <t>03</t>
  </si>
  <si>
    <t>VEDLEJŠÍ ROZPOČTOVÉ NÁKLADY</t>
  </si>
  <si>
    <t>{be650e09-3584-4d32-a7e0-4cbebf380f13}</t>
  </si>
  <si>
    <t>KRYCÍ LIST SOUPISU PRACÍ</t>
  </si>
  <si>
    <t>Objekt:</t>
  </si>
  <si>
    <t>01 - KANALIZAČNÍ PŘÍPOJKY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</si>
  <si>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</si>
  <si>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</si>
  <si>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</si>
  <si>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</si>
  <si>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</si>
  <si>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</si>
  <si>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</si>
  <si>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</si>
  <si>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</si>
  <si>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</si>
  <si>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</si>
  <si>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</si>
  <si>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</si>
  <si>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</si>
  <si>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</si>
  <si>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</si>
  <si>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</si>
  <si>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</si>
  <si>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</si>
  <si>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</si>
  <si>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</si>
  <si>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</si>
  <si>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</si>
  <si>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</si>
  <si>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</si>
  <si>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</si>
  <si>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</si>
  <si>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</si>
  <si>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</si>
  <si>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</si>
  <si>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</si>
  <si>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</si>
  <si>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</si>
  <si>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</si>
  <si>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</si>
  <si>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</si>
  <si>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</si>
  <si>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</si>
  <si>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</si>
  <si>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2019 01</t>
  </si>
  <si>
    <t>4</t>
  </si>
  <si>
    <t>2009152422</t>
  </si>
  <si>
    <t>P</t>
  </si>
  <si>
    <t>Poznámka k položce:_x000d_
Odměřeno z výkresu situace a výkresů z části D.</t>
  </si>
  <si>
    <t>VV</t>
  </si>
  <si>
    <t>"zásah do stávajícího chodníku"</t>
  </si>
  <si>
    <t>12</t>
  </si>
  <si>
    <t>113107221</t>
  </si>
  <si>
    <t>Odstranění podkladu z kameniva drceného tl 100 mm strojně pl přes 200 m2</t>
  </si>
  <si>
    <t>2021423394</t>
  </si>
  <si>
    <t>Poznámka k položce:_x000d_
Včetně přesunu po staveništi._x000d_
Odměřeno z výkresu situace a výkresů z části D.</t>
  </si>
  <si>
    <t>3</t>
  </si>
  <si>
    <t>113107223</t>
  </si>
  <si>
    <t>Odstranění podkladu z kameniva drceného tl 300 mm strojně pl přes 200 m2</t>
  </si>
  <si>
    <t>-1409956798</t>
  </si>
  <si>
    <t>"v místě zásahu do místní komunikace - přípojky"</t>
  </si>
  <si>
    <t>24</t>
  </si>
  <si>
    <t>"v místě zásahu do místní komunikace - domovní kanalizace"</t>
  </si>
  <si>
    <t>60</t>
  </si>
  <si>
    <t>Součet</t>
  </si>
  <si>
    <t>113107231</t>
  </si>
  <si>
    <t>Odstranění podkladu z betonu prostého tl 150 mm strojně pl přes 200 m2</t>
  </si>
  <si>
    <t>2068448156</t>
  </si>
  <si>
    <t>"demontáž stávající betonové podkladní desky pro novou ležatou kanalizaci v suterénu"</t>
  </si>
  <si>
    <t>140*1</t>
  </si>
  <si>
    <t>5</t>
  </si>
  <si>
    <t>113107242</t>
  </si>
  <si>
    <t>Odstranění podkladu živičného tl 100 mm strojně pl přes 200 m2</t>
  </si>
  <si>
    <t>413855380</t>
  </si>
  <si>
    <t>"v místě zásahu do místní komunikace"</t>
  </si>
  <si>
    <t>24+60</t>
  </si>
  <si>
    <t>6</t>
  </si>
  <si>
    <t>113108442</t>
  </si>
  <si>
    <t>Rozrytí krytu z kameniva bez zhutnění s živičným pojivem</t>
  </si>
  <si>
    <t>-1216565794</t>
  </si>
  <si>
    <t>7</t>
  </si>
  <si>
    <t>113154124</t>
  </si>
  <si>
    <t>Frézování živičného krytu tl 100 mm pruh š 1 m pl do 500 m2 bez překážek v trase</t>
  </si>
  <si>
    <t>1954109376</t>
  </si>
  <si>
    <t>8</t>
  </si>
  <si>
    <t>113201112</t>
  </si>
  <si>
    <t>Vytrhání obrub silničních ležatých</t>
  </si>
  <si>
    <t>m</t>
  </si>
  <si>
    <t>268416448</t>
  </si>
  <si>
    <t>Poznámka k položce:_x000d_
Demontáž a zpětná montáž._x000d_
Odměřeno z výkresu situace a výkresů z části D.</t>
  </si>
  <si>
    <t>"demontáž v místě zásahu do místní komunikace"</t>
  </si>
  <si>
    <t>9</t>
  </si>
  <si>
    <t>114203201</t>
  </si>
  <si>
    <t>Očištění lomového kamene nebo betonových tvárnic od hlíny nebo písku</t>
  </si>
  <si>
    <t>m3</t>
  </si>
  <si>
    <t>1890165018</t>
  </si>
  <si>
    <t>(12*0,1)</t>
  </si>
  <si>
    <t>10</t>
  </si>
  <si>
    <t>115101201</t>
  </si>
  <si>
    <t>Čerpání vody na dopravní výšku do 10 m průměrný přítok do 500 l/min</t>
  </si>
  <si>
    <t>hod</t>
  </si>
  <si>
    <t>1209410083</t>
  </si>
  <si>
    <t>"v případě vydatných dešťových srážek nebo zvýšené hladiny spodní vody"</t>
  </si>
  <si>
    <t>80</t>
  </si>
  <si>
    <t>11</t>
  </si>
  <si>
    <t>115101301</t>
  </si>
  <si>
    <t>Pohotovost čerpací soupravy pro dopravní výšku do 10 m přítok do 500 l/min</t>
  </si>
  <si>
    <t>den</t>
  </si>
  <si>
    <t>1767333715</t>
  </si>
  <si>
    <t>119001405</t>
  </si>
  <si>
    <t>Dočasné zajištění potrubí z PE DN do 200 mm</t>
  </si>
  <si>
    <t>1519501873</t>
  </si>
  <si>
    <t>"v místě křížení se stávajícími inženýrskými sítěmi (vodovod, plynovod)"</t>
  </si>
  <si>
    <t>13</t>
  </si>
  <si>
    <t>119001407</t>
  </si>
  <si>
    <t>Dočasné zajištění potrubí z PE DN do 700 mm</t>
  </si>
  <si>
    <t>-628275931</t>
  </si>
  <si>
    <t>"v místě napojení na veřejnou jednotnou kanalizaci"</t>
  </si>
  <si>
    <t>14</t>
  </si>
  <si>
    <t>119001421</t>
  </si>
  <si>
    <t>Dočasné zajištění kabelů a kabelových tratí ze 3 volně ložených kabelů</t>
  </si>
  <si>
    <t>-1482061946</t>
  </si>
  <si>
    <t>"v místě křížení se stávajícími inženýrskými sítěmi"</t>
  </si>
  <si>
    <t>22</t>
  </si>
  <si>
    <t>120001101</t>
  </si>
  <si>
    <t>Příplatek za ztížení odkopávky nebo prokkopávky v blízkosti inženýrských sítí</t>
  </si>
  <si>
    <t>1929300508</t>
  </si>
  <si>
    <t>36*1,2*2,1</t>
  </si>
  <si>
    <t>16</t>
  </si>
  <si>
    <t>121101101</t>
  </si>
  <si>
    <t>Sejmutí ornice s přemístěním na vzdálenost do 50 m</t>
  </si>
  <si>
    <t>-481888094</t>
  </si>
  <si>
    <t>"při výkopu rýhy domovní kanalizace v zeleni"</t>
  </si>
  <si>
    <t>60*1*0,15</t>
  </si>
  <si>
    <t>17</t>
  </si>
  <si>
    <t>132201201</t>
  </si>
  <si>
    <t>Hloubení rýh š do 2000 mm v hornině tř. 3 objemu do 100 m3</t>
  </si>
  <si>
    <t>829915113</t>
  </si>
  <si>
    <t>"kanalizační přípojky v komunikaci"</t>
  </si>
  <si>
    <t>34*1,2*(2,5-0,45)</t>
  </si>
  <si>
    <t>"domovní kanalizace pod podlahou suterénu"</t>
  </si>
  <si>
    <t>140*1*0,6</t>
  </si>
  <si>
    <t>"domovní kanalizace v komunikaci"</t>
  </si>
  <si>
    <t>60*1*(1,5-0,45)</t>
  </si>
  <si>
    <t>"domovní kanalizace v terénu"</t>
  </si>
  <si>
    <t>65*1*1,5</t>
  </si>
  <si>
    <t>18</t>
  </si>
  <si>
    <t>132201209</t>
  </si>
  <si>
    <t>Příplatek za lepivost k hloubení rýh š do 2000 mm v hornině tř. 3</t>
  </si>
  <si>
    <t>1158484583</t>
  </si>
  <si>
    <t>Poznámka k položce:_x000d_
Viz položka hloubení rýh.</t>
  </si>
  <si>
    <t>328,14</t>
  </si>
  <si>
    <t>19</t>
  </si>
  <si>
    <t>151101101</t>
  </si>
  <si>
    <t>Zřízení příložného pažení a rozepření stěn rýh hl do 2 m</t>
  </si>
  <si>
    <t>CS ÚRS 2021 01</t>
  </si>
  <si>
    <t>2063600462</t>
  </si>
  <si>
    <t>"kanalizační přípojky"</t>
  </si>
  <si>
    <t>34*(2,5-0,45)*2</t>
  </si>
  <si>
    <t>"domovní kanalizace"</t>
  </si>
  <si>
    <t>60*(1,5-0,45)*2</t>
  </si>
  <si>
    <t>20</t>
  </si>
  <si>
    <t>151101111</t>
  </si>
  <si>
    <t>Odstranění příložného pažení a rozepření stěn rýh hl do 2 m</t>
  </si>
  <si>
    <t>-578052846</t>
  </si>
  <si>
    <t>Poznámka k položce:_x000d_
Viz položka zřízení.</t>
  </si>
  <si>
    <t>265,4</t>
  </si>
  <si>
    <t>161101101</t>
  </si>
  <si>
    <t>Svislé přemístění výkopku z horniny tř. 1 až 4 hl výkopu do 2,5 m</t>
  </si>
  <si>
    <t>1449167038</t>
  </si>
  <si>
    <t>162301102</t>
  </si>
  <si>
    <t>Vodorovné přemístění do 1000 m výkopku/sypaniny z horniny tř. 1 až 4</t>
  </si>
  <si>
    <t>1458853271</t>
  </si>
  <si>
    <t>Poznámka k položce:_x000d_
Na mezideponii._x000d_
Odměřeno z výkresu situace a výkresů z části D.</t>
  </si>
  <si>
    <t>"hloubení rýh-zásyp výkopkem"</t>
  </si>
  <si>
    <t>328,14-61,75</t>
  </si>
  <si>
    <t>23</t>
  </si>
  <si>
    <t>167101102</t>
  </si>
  <si>
    <t>Nakládání výkopku z hornin tř. 1 až 4 přes 100 m3</t>
  </si>
  <si>
    <t>1490322108</t>
  </si>
  <si>
    <t>Poznámka k položce:_x000d_
Viz položka vodorovné přemístění.</t>
  </si>
  <si>
    <t>266,39</t>
  </si>
  <si>
    <t>174101101</t>
  </si>
  <si>
    <t>Zásyp jam, šachet rýh nebo kolem objektů sypaninou se zhutněním</t>
  </si>
  <si>
    <t>-1995527418</t>
  </si>
  <si>
    <t>"kanalizační přípojky = nakupovaným materiálem"</t>
  </si>
  <si>
    <t>34*1,2*(2,5-0,1-0,5-0,45)</t>
  </si>
  <si>
    <t xml:space="preserve">"domovní kanalizace =  nakupovaným materiálem"</t>
  </si>
  <si>
    <t>60*1*(1,5-0,1-0,45-0,15)</t>
  </si>
  <si>
    <t xml:space="preserve">"domovní kanalizace =  výkopkem"</t>
  </si>
  <si>
    <t>65*1*(1,5-0,1-0,45)</t>
  </si>
  <si>
    <t>25</t>
  </si>
  <si>
    <t>M</t>
  </si>
  <si>
    <t>58333674</t>
  </si>
  <si>
    <t>kamenivo těžené hrubé frakce 16/32</t>
  </si>
  <si>
    <t>t</t>
  </si>
  <si>
    <t>128</t>
  </si>
  <si>
    <t>-503101118</t>
  </si>
  <si>
    <t>Poznámka k položce:_x000d_
Viz položka zásyp rýhy nakupovaným materiálem.</t>
  </si>
  <si>
    <t>107,16</t>
  </si>
  <si>
    <t>107,16*2 'Přepočtené koeficientem množství</t>
  </si>
  <si>
    <t>26</t>
  </si>
  <si>
    <t>175151101</t>
  </si>
  <si>
    <t>Obsypání potrubí strojně sypaninou bez prohození, uloženou do 3 m</t>
  </si>
  <si>
    <t>-1433159178</t>
  </si>
  <si>
    <t>34*1,2*0,5</t>
  </si>
  <si>
    <t>294*1*0,45</t>
  </si>
  <si>
    <t>27</t>
  </si>
  <si>
    <t>58337302</t>
  </si>
  <si>
    <t>štěrkopísek frakce 0/16</t>
  </si>
  <si>
    <t>1925030910</t>
  </si>
  <si>
    <t>Poznámka k položce:_x000d_
Viz položka obsypání * objemová hmotnost kameniva.</t>
  </si>
  <si>
    <t>152,7</t>
  </si>
  <si>
    <t>152,7*2 'Přepočtené koeficientem množství</t>
  </si>
  <si>
    <t>28</t>
  </si>
  <si>
    <t>181301102</t>
  </si>
  <si>
    <t>Rozprostření ornice tl vrstvy do 150 mm pl do 500 m2 v rovině nebo ve svahu do 1:5</t>
  </si>
  <si>
    <t>128319710</t>
  </si>
  <si>
    <t>"při výkopu rýh domovní kanalizace"</t>
  </si>
  <si>
    <t>60*1</t>
  </si>
  <si>
    <t>29</t>
  </si>
  <si>
    <t>181411131</t>
  </si>
  <si>
    <t>Založení parkového trávníku výsevem plochy do 1000 m2 v rovině a ve svahu do 1:5</t>
  </si>
  <si>
    <t>1304125021</t>
  </si>
  <si>
    <t>Poznámka k položce:_x000d_
Viz položka rozprostření ornice.</t>
  </si>
  <si>
    <t>30</t>
  </si>
  <si>
    <t>00572470</t>
  </si>
  <si>
    <t>osivo směs travní univerzál</t>
  </si>
  <si>
    <t>kg</t>
  </si>
  <si>
    <t>-1716652001</t>
  </si>
  <si>
    <t>60*0,015 'Přepočtené koeficientem množství</t>
  </si>
  <si>
    <t>31</t>
  </si>
  <si>
    <t>184813121</t>
  </si>
  <si>
    <t>Ochrana dřevin před okusem mechanicky pletivem v rovině a svahu do 1:5</t>
  </si>
  <si>
    <t>kus</t>
  </si>
  <si>
    <t>1799873709</t>
  </si>
  <si>
    <t>"při provádění stavebních prací"</t>
  </si>
  <si>
    <t>Zakládání</t>
  </si>
  <si>
    <t>32</t>
  </si>
  <si>
    <t>273361412</t>
  </si>
  <si>
    <t>Výztuž základových desek ze svařovaných sítí do 6 kg/m2</t>
  </si>
  <si>
    <t>1783763814</t>
  </si>
  <si>
    <t>Poznámka k položce:_x000d_
Vyztužení podkladního betonu podlahové konstrukce v jednotlivých pavilonech._x000d_
Odměřeno z výkresů č. D.1.4.A.2.01 až D.1.4.A.2.84.</t>
  </si>
  <si>
    <t>33</t>
  </si>
  <si>
    <t>31316008</t>
  </si>
  <si>
    <t>síť výztužná svařovaná 100x100mm drát D 8mm</t>
  </si>
  <si>
    <t>-2068950096</t>
  </si>
  <si>
    <t>"vyztužení opravené podkladní betoné desky po uložení nové ležaté kanalizace v suterénu"</t>
  </si>
  <si>
    <t>Svislé a kompletní konstrukce</t>
  </si>
  <si>
    <t>34</t>
  </si>
  <si>
    <t>334791113</t>
  </si>
  <si>
    <t>Prostup v betonových zdech z plastových trub DN do 160</t>
  </si>
  <si>
    <t>-1990610942</t>
  </si>
  <si>
    <t xml:space="preserve">Poznámka k položce:_x000d_
Včetně zednického vyspravení._x000d_
Odměřeno z výkresu situace a výkresů z části D._x000d_
</t>
  </si>
  <si>
    <t>"nové prostupu stávající základovou konstrukcí a stěnou v suterénu"</t>
  </si>
  <si>
    <t>Vodorovné konstrukce</t>
  </si>
  <si>
    <t>35</t>
  </si>
  <si>
    <t>451315126</t>
  </si>
  <si>
    <t>Podkladní nebo výplňová vrstva z betonu C 20/25 tl do 150 mm</t>
  </si>
  <si>
    <t>366054812</t>
  </si>
  <si>
    <t>"oprava stávající podkladní betoné desky po uložení nové ležaté kanalizace v suterénu"</t>
  </si>
  <si>
    <t>Komunikace</t>
  </si>
  <si>
    <t>36</t>
  </si>
  <si>
    <t>561121115</t>
  </si>
  <si>
    <t>Podklad z mechanicky zpevněné zeminy MZ tl 350 mm</t>
  </si>
  <si>
    <t>-1323596405</t>
  </si>
  <si>
    <t>37</t>
  </si>
  <si>
    <t>564231111</t>
  </si>
  <si>
    <t>Podklad nebo podsyp ze štěrkopísku ŠP tl 100 mm</t>
  </si>
  <si>
    <t>538382149</t>
  </si>
  <si>
    <t>34*1,2</t>
  </si>
  <si>
    <t>294*1</t>
  </si>
  <si>
    <t>38</t>
  </si>
  <si>
    <t>564851112</t>
  </si>
  <si>
    <t>Podklad ze štěrkodrtě ŠD tl 160 mm</t>
  </si>
  <si>
    <t>-1793346841</t>
  </si>
  <si>
    <t>39</t>
  </si>
  <si>
    <t>565155111</t>
  </si>
  <si>
    <t>Asfaltový beton vrstva podkladní ACP 16 (obalované kamenivo OKS) tl 70 mm š do 3 m</t>
  </si>
  <si>
    <t>2054912775</t>
  </si>
  <si>
    <t>40</t>
  </si>
  <si>
    <t>572341112</t>
  </si>
  <si>
    <t>Vyspravení krytu komunikací po překopech plochy přes 15 m2 asfalt betonem ACO (AB) tl 70 mm</t>
  </si>
  <si>
    <t>457837709</t>
  </si>
  <si>
    <t>41</t>
  </si>
  <si>
    <t>573111112</t>
  </si>
  <si>
    <t>Postřik živičný infiltrační s posypem z asfaltu množství 1 kg/m2</t>
  </si>
  <si>
    <t>181134294</t>
  </si>
  <si>
    <t>42</t>
  </si>
  <si>
    <t>576133221</t>
  </si>
  <si>
    <t>Asfaltový koberec mastixový SMA 11 (AKMS) tl 40 mm š přes 3 m</t>
  </si>
  <si>
    <t>-183373568</t>
  </si>
  <si>
    <t>43</t>
  </si>
  <si>
    <t>596811120</t>
  </si>
  <si>
    <t>Kladení betonové dlažby komunikací pro pěší do lože z kameniva vel do 0,09 m2 plochy do 50 m2</t>
  </si>
  <si>
    <t>725402534</t>
  </si>
  <si>
    <t>Trubní vedení</t>
  </si>
  <si>
    <t>44</t>
  </si>
  <si>
    <t>871263121</t>
  </si>
  <si>
    <t>Montáž kanalizačního potrubí z PVC těsněné gumovým kroužkem otevřený výkop sklon do 20 % DN 110</t>
  </si>
  <si>
    <t>1643117170</t>
  </si>
  <si>
    <t>"výměna domovní kanalizace"</t>
  </si>
  <si>
    <t>45</t>
  </si>
  <si>
    <t>28611113</t>
  </si>
  <si>
    <t>trubka kanalizační PVC DN 110x1000 mm SN4</t>
  </si>
  <si>
    <t>1993953870</t>
  </si>
  <si>
    <t>"SN8"</t>
  </si>
  <si>
    <t>46</t>
  </si>
  <si>
    <t>28611616</t>
  </si>
  <si>
    <t>čistící kus kanalizace plastové KG DN 100 se 4 šrouby</t>
  </si>
  <si>
    <t>927209756</t>
  </si>
  <si>
    <t>"v místě přepojení na stávající domovní stoupací kanalizaci"</t>
  </si>
  <si>
    <t>47</t>
  </si>
  <si>
    <t>871313121</t>
  </si>
  <si>
    <t>Montáž kanalizačního potrubí z PVC těsněné gumovým kroužkem otevřený výkop sklon do 20 % DN 160</t>
  </si>
  <si>
    <t>-2047230756</t>
  </si>
  <si>
    <t>160</t>
  </si>
  <si>
    <t>48</t>
  </si>
  <si>
    <t>28611164</t>
  </si>
  <si>
    <t>trubka kanalizační PVC DN 160x1000 mm SN 8</t>
  </si>
  <si>
    <t>821874025</t>
  </si>
  <si>
    <t>49</t>
  </si>
  <si>
    <t>871353121</t>
  </si>
  <si>
    <t>Montáž kanalizačního potrubí z PVC těsněné gumovým kroužkem otevřený výkop sklon do 20 % DN 200</t>
  </si>
  <si>
    <t>484974790</t>
  </si>
  <si>
    <t>54</t>
  </si>
  <si>
    <t>50</t>
  </si>
  <si>
    <t>28611167</t>
  </si>
  <si>
    <t>trubka kanalizační PVC DN 200x1000mm SN8</t>
  </si>
  <si>
    <t>-1530918111</t>
  </si>
  <si>
    <t>51</t>
  </si>
  <si>
    <t>871350310</t>
  </si>
  <si>
    <t>Montáž kanalizačního potrubí hladkého plnostěnného SN 10 z polypropylenu DN 200</t>
  </si>
  <si>
    <t>-1548125496</t>
  </si>
  <si>
    <t>52</t>
  </si>
  <si>
    <t>28617004</t>
  </si>
  <si>
    <t>trubka kanalizační PP plnostěnná třívrstvá DN 200x1000 mm SN 10</t>
  </si>
  <si>
    <t>-1440445602</t>
  </si>
  <si>
    <t>53</t>
  </si>
  <si>
    <t>871363121</t>
  </si>
  <si>
    <t>Montáž kanalizačního potrubí z PVC těsněné gumovým kroužkem otevřený výkop sklon do 20 % DN 250</t>
  </si>
  <si>
    <t>-1099933043</t>
  </si>
  <si>
    <t>"chránička v místě prostupu základem"</t>
  </si>
  <si>
    <t>28611154</t>
  </si>
  <si>
    <t>trubka kanalizační PVC DN 250x5000 mm SN8</t>
  </si>
  <si>
    <t>-1826914483</t>
  </si>
  <si>
    <t>"chránička"</t>
  </si>
  <si>
    <t>55</t>
  </si>
  <si>
    <t>877265271</t>
  </si>
  <si>
    <t>Montáž lapače střešních splavenin z tvrdého PVC-systém KG DN 110</t>
  </si>
  <si>
    <t>-801718198</t>
  </si>
  <si>
    <t>56</t>
  </si>
  <si>
    <t>56231163</t>
  </si>
  <si>
    <t>lapač střešních splavenin se zápachovou klapkou a lapacím košem DN 125/110</t>
  </si>
  <si>
    <t>537051380</t>
  </si>
  <si>
    <t>57</t>
  </si>
  <si>
    <t>877350440</t>
  </si>
  <si>
    <t>Montáž šachtových vložek na kanalizačním potrubí z PP trub korugovaných DN 200</t>
  </si>
  <si>
    <t>120758925</t>
  </si>
  <si>
    <t>Poznámka k položce:_x000d_
Včetně vyvrtání do stěny potrubí, komplet._x000d_
Odměřeno z výkresu situace a výkresů z části D.</t>
  </si>
  <si>
    <t>58</t>
  </si>
  <si>
    <t>28617481</t>
  </si>
  <si>
    <t>vložka šachtová kanalizace PP korugované DN 200</t>
  </si>
  <si>
    <t>-556191403</t>
  </si>
  <si>
    <t>59</t>
  </si>
  <si>
    <t>892351111</t>
  </si>
  <si>
    <t>Tlaková zkouška vodou potrubí DN 150 nebo 200</t>
  </si>
  <si>
    <t>1450774000</t>
  </si>
  <si>
    <t>"domovní vodovod"</t>
  </si>
  <si>
    <t>294</t>
  </si>
  <si>
    <t>892372111</t>
  </si>
  <si>
    <t>Zabezpečení konců potrubí DN do 300 při tlakových zkouškách vodou</t>
  </si>
  <si>
    <t>-1754020985</t>
  </si>
  <si>
    <t>4+4</t>
  </si>
  <si>
    <t>61</t>
  </si>
  <si>
    <t>894812202</t>
  </si>
  <si>
    <t>Revizní a čistící šachta z PP šachtové dno DN 425/150 průtočné 30°,60°,90°</t>
  </si>
  <si>
    <t>1838465748</t>
  </si>
  <si>
    <t>"domovní šachtice"</t>
  </si>
  <si>
    <t>62</t>
  </si>
  <si>
    <t>894812206</t>
  </si>
  <si>
    <t>Revizní a čistící šachta z PP šachtové dno DN 425/200 průtočné 30°,60°,90°</t>
  </si>
  <si>
    <t>1818189795</t>
  </si>
  <si>
    <t>63</t>
  </si>
  <si>
    <t>894812232</t>
  </si>
  <si>
    <t>Revizní a čistící šachta z PP DN 425 šachtová roura korugovaná bez hrdla světlé hloubky 2000 mm</t>
  </si>
  <si>
    <t>-2059811932</t>
  </si>
  <si>
    <t>64</t>
  </si>
  <si>
    <t>894812249</t>
  </si>
  <si>
    <t>Příplatek k rourám revizní a čistící šachty z PP DN 425 za uříznutí šachtové roury</t>
  </si>
  <si>
    <t>196183193</t>
  </si>
  <si>
    <t>65</t>
  </si>
  <si>
    <t>894812257</t>
  </si>
  <si>
    <t>Revizní a čistící šachta z PP DN 425 poklop plastový pochůzí pro třídu zatížení A15</t>
  </si>
  <si>
    <t>-2073248893</t>
  </si>
  <si>
    <t>"šachta v zeleni"</t>
  </si>
  <si>
    <t>66</t>
  </si>
  <si>
    <t>894812262</t>
  </si>
  <si>
    <t>Revizní a čistící šachta z PP DN 425 poklop litinový plný do teleskopické trubky pro třídu zatížení D400</t>
  </si>
  <si>
    <t>-391595701</t>
  </si>
  <si>
    <t>"šachta v komunikaci"</t>
  </si>
  <si>
    <t>67</t>
  </si>
  <si>
    <t>894812315</t>
  </si>
  <si>
    <t>Revizní a čistící šachta z PP typ DN 600/200 šachtové dno průtočné</t>
  </si>
  <si>
    <t>2136786720</t>
  </si>
  <si>
    <t>"přípojková šachta"</t>
  </si>
  <si>
    <t>68</t>
  </si>
  <si>
    <t>894812318</t>
  </si>
  <si>
    <t>Revizní a čistící šachta z PP typ DN 600/200 šachtové dno s přítokem tvaru X</t>
  </si>
  <si>
    <t>1898521406</t>
  </si>
  <si>
    <t>69</t>
  </si>
  <si>
    <t>894812333</t>
  </si>
  <si>
    <t>Revizní a čistící šachta z PP DN 600 šachtová roura korugovaná světlé hloubky 3000 mm</t>
  </si>
  <si>
    <t>-220780171</t>
  </si>
  <si>
    <t>70</t>
  </si>
  <si>
    <t>894812339</t>
  </si>
  <si>
    <t>Příplatek k rourám revizní a čistící šachty z PP DN 600 za uříznutí šachtové roury</t>
  </si>
  <si>
    <t>1008323615</t>
  </si>
  <si>
    <t>71</t>
  </si>
  <si>
    <t>894812351</t>
  </si>
  <si>
    <t>Revizní a čistící šachta z PP DN 600 poklop litinový pro třídu zatížení A15 s betonovým prstencem</t>
  </si>
  <si>
    <t>2138267853</t>
  </si>
  <si>
    <t>72</t>
  </si>
  <si>
    <t>998276101</t>
  </si>
  <si>
    <t>Přesun hmot pro trubní vedení z trub z plastických hmot otevřený výkop</t>
  </si>
  <si>
    <t>-1780032849</t>
  </si>
  <si>
    <t>Ostatní konstrukce a práce, bourání</t>
  </si>
  <si>
    <t>73</t>
  </si>
  <si>
    <t>916131113</t>
  </si>
  <si>
    <t>Osazení silničního obrubníku betonového ležatého s boční opěrou do lože z betonu prostého</t>
  </si>
  <si>
    <t>1567802740</t>
  </si>
  <si>
    <t>"zpětná montáž v místě zásahu do místní komunikace"</t>
  </si>
  <si>
    <t>74</t>
  </si>
  <si>
    <t>59217032</t>
  </si>
  <si>
    <t>obrubník betonový silniční 1000x150x150mm</t>
  </si>
  <si>
    <t>1055500311</t>
  </si>
  <si>
    <t>"v případě poškození stávajícího obrubníku"</t>
  </si>
  <si>
    <t>75</t>
  </si>
  <si>
    <t>919735113</t>
  </si>
  <si>
    <t>Řezání stávajícího živičného krytu hl do 150 mm</t>
  </si>
  <si>
    <t>-786113434</t>
  </si>
  <si>
    <t>"v místě zásahu do místní komunikace-přípojky"</t>
  </si>
  <si>
    <t>(7*2)*4</t>
  </si>
  <si>
    <t>"v místě zásahu do místní komunikace-domovní kanalizace"</t>
  </si>
  <si>
    <t>(60*2)</t>
  </si>
  <si>
    <t>76</t>
  </si>
  <si>
    <t>919735123</t>
  </si>
  <si>
    <t>Řezání stávajícího betonového krytu hl do 150 mm</t>
  </si>
  <si>
    <t>945540710</t>
  </si>
  <si>
    <t>140*2</t>
  </si>
  <si>
    <t>77</t>
  </si>
  <si>
    <t>938908411</t>
  </si>
  <si>
    <t>Čištění vozovek splachováním vodou</t>
  </si>
  <si>
    <t>-1004982434</t>
  </si>
  <si>
    <t>78</t>
  </si>
  <si>
    <t>952901111</t>
  </si>
  <si>
    <t>Vyčištění budov bytové a občanské výstavby při výšce podlaží do 4 m</t>
  </si>
  <si>
    <t>-1999490084</t>
  </si>
  <si>
    <t>Poznámka k položce:_x000d_
Odměřeno z výkresů stáv. stav.</t>
  </si>
  <si>
    <t>"všechny dotčené místnosti v suterénu, včetně odvozu na skládku"</t>
  </si>
  <si>
    <t>400</t>
  </si>
  <si>
    <t>79</t>
  </si>
  <si>
    <t>890311851</t>
  </si>
  <si>
    <t>Bourání šachet ze ŽB strojně obestavěného prostoru do 1,5 m3</t>
  </si>
  <si>
    <t>4960456</t>
  </si>
  <si>
    <t>"rušení stávajících revizních šachet"</t>
  </si>
  <si>
    <t>6*1,5</t>
  </si>
  <si>
    <t>890351851</t>
  </si>
  <si>
    <t>Bourání šachet ze ŽB strojně obestavěného prostoru do 5 m3</t>
  </si>
  <si>
    <t>2110092863</t>
  </si>
  <si>
    <t>"zrušení stávajících septiků"</t>
  </si>
  <si>
    <t>2*10</t>
  </si>
  <si>
    <t>81</t>
  </si>
  <si>
    <t>899301811</t>
  </si>
  <si>
    <t>Demontáž poklopů betonových nebo ŽB včetně rámu hmotnosti do 50 kg</t>
  </si>
  <si>
    <t>-399262495</t>
  </si>
  <si>
    <t>82</t>
  </si>
  <si>
    <t>969021121</t>
  </si>
  <si>
    <t>Vybourání kanalizačního potrubí DN do 200</t>
  </si>
  <si>
    <t>631464688</t>
  </si>
  <si>
    <t>100</t>
  </si>
  <si>
    <t>997</t>
  </si>
  <si>
    <t>Přesun sutě</t>
  </si>
  <si>
    <t>83</t>
  </si>
  <si>
    <t>997006519</t>
  </si>
  <si>
    <t>Příplatek k vodorovnému přemístění suti na skládku ZKD 1 km přes 1 km</t>
  </si>
  <si>
    <t>1643421216</t>
  </si>
  <si>
    <t>Poznámka k položce:_x000d_
Viz položka vodorovné přemístění * objemová hmotnost * vzdálensot skládky.</t>
  </si>
  <si>
    <t>(52,5+583,18+14,7)*10</t>
  </si>
  <si>
    <t>84</t>
  </si>
  <si>
    <t>997221862</t>
  </si>
  <si>
    <t>Poplatek za uložení stavebního odpadu na recyklační skládce (skládkovné) z armovaného betonu pod kódem 17 01 01</t>
  </si>
  <si>
    <t>1571867362</t>
  </si>
  <si>
    <t>Poznámka k položce:_x000d_
Viz položka odstranění betonového krytu * objemová hmotnost.</t>
  </si>
  <si>
    <t>"v místě zásahu do podlahy v suterénu"</t>
  </si>
  <si>
    <t>140*0,15*2,5</t>
  </si>
  <si>
    <t>85</t>
  </si>
  <si>
    <t>997221873</t>
  </si>
  <si>
    <t>Poplatek za uložení stavebního odpadu na recyklační skládce (skládkovné) zeminy a kamení zatříděného do Katalogu odpadů pod kódem 17 05 04</t>
  </si>
  <si>
    <t>238312770</t>
  </si>
  <si>
    <t>Poznámka k položce:_x000d_
Viz předchozí položky * objemová hmotnost.</t>
  </si>
  <si>
    <t>(24+60)*0,3*2</t>
  </si>
  <si>
    <t>"přebytečná zemina z výkopku"</t>
  </si>
  <si>
    <t>266,39*2,0</t>
  </si>
  <si>
    <t>86</t>
  </si>
  <si>
    <t>997221875</t>
  </si>
  <si>
    <t>Poplatek za uložení stavebního odpadu na recyklační skládce (skládkovné) asfaltového bez obsahu dehtu zatříděného do Katalogu odpadů pod kódem 17 03 02</t>
  </si>
  <si>
    <t>-1240277205</t>
  </si>
  <si>
    <t>Poznámka k položce:_x000d_
Viz položka odstranění živičného krytu * objemová hmotnost.</t>
  </si>
  <si>
    <t>(24+60)*0,07*2,5</t>
  </si>
  <si>
    <t>PSV</t>
  </si>
  <si>
    <t>Práce a dodávky PSV</t>
  </si>
  <si>
    <t>711</t>
  </si>
  <si>
    <t>Izolace proti vodě, vlhkosti a plynům</t>
  </si>
  <si>
    <t>87</t>
  </si>
  <si>
    <t>711141559</t>
  </si>
  <si>
    <t>Provedení izolace proti zemní vlhkosti pásy přitavením vodorovné NAIP</t>
  </si>
  <si>
    <t>1870706702</t>
  </si>
  <si>
    <t>"oprava stávající betonové podkladní desky pro novou ležatou kanalizaci v suterénu"</t>
  </si>
  <si>
    <t>88</t>
  </si>
  <si>
    <t>62832000</t>
  </si>
  <si>
    <t>pás asfaltový natavitelný oxidovaný tl. 3,0mm typu V60 S30 s vložkou ze skleněné rohože, s jemnozrnným minerálním posypem</t>
  </si>
  <si>
    <t>-1392337556</t>
  </si>
  <si>
    <t>140</t>
  </si>
  <si>
    <t>721</t>
  </si>
  <si>
    <t>Zdravotechnika - vnitřní kanalizace</t>
  </si>
  <si>
    <t>89</t>
  </si>
  <si>
    <t>721211611</t>
  </si>
  <si>
    <t>Vtok dvorní se svislým odtokem a zápachovou klapkou DN 110/160 mříž litina 226x226</t>
  </si>
  <si>
    <t>-443629142</t>
  </si>
  <si>
    <t>764</t>
  </si>
  <si>
    <t>Konstrukce klempířské</t>
  </si>
  <si>
    <t>90</t>
  </si>
  <si>
    <t>764202155</t>
  </si>
  <si>
    <t>Montáž oplechování oblé okapové hrany</t>
  </si>
  <si>
    <t>1848785498</t>
  </si>
  <si>
    <t>"vyspravení stávajících okapů a rýn"</t>
  </si>
  <si>
    <t>91</t>
  </si>
  <si>
    <t>13814223</t>
  </si>
  <si>
    <t>plech hladký Pz jakost 10 143 a 10 327 tl 3mm</t>
  </si>
  <si>
    <t>685317131</t>
  </si>
  <si>
    <t>Poznámka k položce:_x000d_
Hmotnost: 24 kg/m2</t>
  </si>
  <si>
    <t>02 - VODOVODNÍ PŘÍPOJKA</t>
  </si>
  <si>
    <t xml:space="preserve">    722 - Zdravotechnika - vnitřní vodovod</t>
  </si>
  <si>
    <t xml:space="preserve">    741 - Elektroinstalace - silnoproud</t>
  </si>
  <si>
    <t>146421081</t>
  </si>
  <si>
    <t>-1891103962</t>
  </si>
  <si>
    <t>-1805461011</t>
  </si>
  <si>
    <t>1145391577</t>
  </si>
  <si>
    <t>1910581621</t>
  </si>
  <si>
    <t>1627948000</t>
  </si>
  <si>
    <t>1123260369</t>
  </si>
  <si>
    <t>-668378067</t>
  </si>
  <si>
    <t>(3*0,1)</t>
  </si>
  <si>
    <t>-329493445</t>
  </si>
  <si>
    <t>"v místě křížení se stávajícími inženýrskými sítěmi (vodovod, plynovod, teplovod)"</t>
  </si>
  <si>
    <t>526532546</t>
  </si>
  <si>
    <t>"v místě křížení s veřejnou jednotnou kanalizaci"</t>
  </si>
  <si>
    <t>-1967364073</t>
  </si>
  <si>
    <t>719894897</t>
  </si>
  <si>
    <t>12*1*1,3</t>
  </si>
  <si>
    <t>405742028</t>
  </si>
  <si>
    <t>"při výkopu rýhy přípojky v zeleni"</t>
  </si>
  <si>
    <t>6*1*0,15</t>
  </si>
  <si>
    <t>-925423922</t>
  </si>
  <si>
    <t>"vodovodní přípojka v komunikaci"</t>
  </si>
  <si>
    <t>7*1*(1,3-0,45)</t>
  </si>
  <si>
    <t>"vodovodní přípojka v terénu"</t>
  </si>
  <si>
    <t>6*1*1,3</t>
  </si>
  <si>
    <t>"vodovodní přípojka v chodníku"</t>
  </si>
  <si>
    <t>3*1*(1,3-0,1)</t>
  </si>
  <si>
    <t>1518702190</t>
  </si>
  <si>
    <t>17,35</t>
  </si>
  <si>
    <t>-1745944481</t>
  </si>
  <si>
    <t>7*(1,3-0,45)*2</t>
  </si>
  <si>
    <t>-2137564828</t>
  </si>
  <si>
    <t>11,9</t>
  </si>
  <si>
    <t>-1483120581</t>
  </si>
  <si>
    <t>1245189935</t>
  </si>
  <si>
    <t>17,35-5,4</t>
  </si>
  <si>
    <t>-726738080</t>
  </si>
  <si>
    <t>11,95</t>
  </si>
  <si>
    <t>1101807636</t>
  </si>
  <si>
    <t>"vodovodní přípojka = nakupovaným materiálem"</t>
  </si>
  <si>
    <t>10*1*(1,3-0,1-0,3-0,45)</t>
  </si>
  <si>
    <t xml:space="preserve">"vodovodní přípojka =  výkopkem"</t>
  </si>
  <si>
    <t>6*1*(1,3-0,1-0,3)</t>
  </si>
  <si>
    <t>-525704516</t>
  </si>
  <si>
    <t>4,5</t>
  </si>
  <si>
    <t>4,5*2 'Přepočtené koeficientem množství</t>
  </si>
  <si>
    <t>1276156803</t>
  </si>
  <si>
    <t>"vodovodní přípojka"</t>
  </si>
  <si>
    <t>18*1*0,3</t>
  </si>
  <si>
    <t>-2024251542</t>
  </si>
  <si>
    <t>5,4</t>
  </si>
  <si>
    <t>5,4*2 'Přepočtené koeficientem množství</t>
  </si>
  <si>
    <t>-528995918</t>
  </si>
  <si>
    <t>"při výkopu rýh vodovodní přípojky"</t>
  </si>
  <si>
    <t>6*1</t>
  </si>
  <si>
    <t>-1519803930</t>
  </si>
  <si>
    <t>-1715156889</t>
  </si>
  <si>
    <t>6*0,015 'Přepočtené koeficientem množství</t>
  </si>
  <si>
    <t>1856033150</t>
  </si>
  <si>
    <t>-919451569</t>
  </si>
  <si>
    <t>18*1</t>
  </si>
  <si>
    <t>-529518686</t>
  </si>
  <si>
    <t>744751538</t>
  </si>
  <si>
    <t>-1108237164</t>
  </si>
  <si>
    <t>-48361292</t>
  </si>
  <si>
    <t>1394298615</t>
  </si>
  <si>
    <t>-1914502681</t>
  </si>
  <si>
    <t>871161141</t>
  </si>
  <si>
    <t>Montáž potrubí z PE100 SDR 11 otevřený výkop svařovaných na tupo D 32 x 3,0 mm</t>
  </si>
  <si>
    <t>-765366872</t>
  </si>
  <si>
    <t>Poznámka k položce:_x000d_
Včetně elektrotvarovek._x000d_
Odměřeno z výkresu situace a výkresů z části D.</t>
  </si>
  <si>
    <t>286135950</t>
  </si>
  <si>
    <t>potrubí dvouvrstvé PE100 s 10% signalizační vrstvou SDR 11 32x3,0 dl 12m</t>
  </si>
  <si>
    <t>-1281553882</t>
  </si>
  <si>
    <t>871211141</t>
  </si>
  <si>
    <t>Montáž potrubí z PE100 SDR 11 otevřený výkop svařovaných na tupo D 63 x 5,8 mm</t>
  </si>
  <si>
    <t>-801920122</t>
  </si>
  <si>
    <t>"chránička v místě prostupu stěnou"</t>
  </si>
  <si>
    <t>28613598</t>
  </si>
  <si>
    <t>potrubí dvouvrstvé PE100 s 10% signalizační vrstvou SDR 11 63x5,8 dl 12m</t>
  </si>
  <si>
    <t>1873818838</t>
  </si>
  <si>
    <t>879161111</t>
  </si>
  <si>
    <t>Montáž vodovodní přípojky na potrubí DN 25</t>
  </si>
  <si>
    <t>-1675917250</t>
  </si>
  <si>
    <t>42221420</t>
  </si>
  <si>
    <t>šoupátko přípojkové přímé DN 25 PN 16 připojovací rozměr 32x1 1/4"</t>
  </si>
  <si>
    <t>1291295254</t>
  </si>
  <si>
    <t>891249111</t>
  </si>
  <si>
    <t>Montáž navrtávacích pasů na potrubí z jakýchkoli trub DN 80</t>
  </si>
  <si>
    <t>-235250760</t>
  </si>
  <si>
    <t>42271412</t>
  </si>
  <si>
    <t>pás navrtávací z tvárné litiny DN 80mm, rozsah (88-99), odbočky 1",5/4",6/4",2"</t>
  </si>
  <si>
    <t>-516626089</t>
  </si>
  <si>
    <t>892233122</t>
  </si>
  <si>
    <t>Proplach a dezinfekce vodovodního potrubí DN od 40 do 70</t>
  </si>
  <si>
    <t>156877017</t>
  </si>
  <si>
    <t>892241111</t>
  </si>
  <si>
    <t>Tlaková zkouška vodou potrubí do 80</t>
  </si>
  <si>
    <t>-337992899</t>
  </si>
  <si>
    <t>899401112</t>
  </si>
  <si>
    <t>Osazení poklopů litinových šoupátkových</t>
  </si>
  <si>
    <t>-1223289417</t>
  </si>
  <si>
    <t>422913520</t>
  </si>
  <si>
    <t>poklop litinový šoupátkový pro zemní soupravy osazení do terénu a do vozovky</t>
  </si>
  <si>
    <t>-392461043</t>
  </si>
  <si>
    <t>899722114</t>
  </si>
  <si>
    <t>Krytí potrubí z plastů výstražnou fólií z PVC 40 cm</t>
  </si>
  <si>
    <t>-262631279</t>
  </si>
  <si>
    <t>693113110</t>
  </si>
  <si>
    <t>pás varovný plný PE š 330mm s potiskem</t>
  </si>
  <si>
    <t>-100914619</t>
  </si>
  <si>
    <t>-263149892</t>
  </si>
  <si>
    <t>-1068571029</t>
  </si>
  <si>
    <t>541191713</t>
  </si>
  <si>
    <t>-137444587</t>
  </si>
  <si>
    <t>(7*2)</t>
  </si>
  <si>
    <t>1874031969</t>
  </si>
  <si>
    <t>-2047967071</t>
  </si>
  <si>
    <t>(28,1+1,225)*10</t>
  </si>
  <si>
    <t>1414937661</t>
  </si>
  <si>
    <t>7*0,3*2</t>
  </si>
  <si>
    <t>11,95*2,0</t>
  </si>
  <si>
    <t>177269809</t>
  </si>
  <si>
    <t>7*0,07*2,5</t>
  </si>
  <si>
    <t>722</t>
  </si>
  <si>
    <t>Zdravotechnika - vnitřní vodovod</t>
  </si>
  <si>
    <t>722130802</t>
  </si>
  <si>
    <t>Demontáž potrubí ocelové pozinkované závitové do DN 40</t>
  </si>
  <si>
    <t>1283899465</t>
  </si>
  <si>
    <t>Poznámka k položce:_x000d_
Včetně tepelné izolace, armatur._x000d_
Odměřeno z výkresů stávající stav.</t>
  </si>
  <si>
    <t>"demontáž stávajících rozvodů studené pitné vody ze sousedního domu"</t>
  </si>
  <si>
    <t>722174004</t>
  </si>
  <si>
    <t>Potrubí vodovodní plastové PPR svar polyfúze PN 16 D 32x4,4 mm</t>
  </si>
  <si>
    <t>-442417928</t>
  </si>
  <si>
    <t>Poznámka k položce:_x000d_
Nové rozvody studené pitné vody v suterénu._x000d_
Včetně tvarovek (kolena, odbočky, redukce apod.), kotvení, montáže._x000d_
Odměřeno z výkresů ZTI.</t>
  </si>
  <si>
    <t>59816122</t>
  </si>
  <si>
    <t>tmel silikonový žáruvzdorný bílý do 250 °C</t>
  </si>
  <si>
    <t>-977619839</t>
  </si>
  <si>
    <t>Poznámka k položce:_x000d_
Včetně montáže._x000d_
Odměřeno z výkresů ZTI.</t>
  </si>
  <si>
    <t>722181222</t>
  </si>
  <si>
    <t>Ochrana vodovodního potrubí přilepenými termoizolačními trubicemi z PE tl do 9 mm DN do 45 mm</t>
  </si>
  <si>
    <t>-646285240</t>
  </si>
  <si>
    <t>Poznámka k položce:_x000d_
Nové rozvody studené pitné vody._x000d_
Odměřeno z výkresů ZTI.</t>
  </si>
  <si>
    <t>722219191</t>
  </si>
  <si>
    <t>Montáž zemních souprav ostatní typ</t>
  </si>
  <si>
    <t>2003630634</t>
  </si>
  <si>
    <t>"pro přípojkové šoupátko"</t>
  </si>
  <si>
    <t>422910510</t>
  </si>
  <si>
    <t>souprava zemní pro navrtávací pas se šoupátkem Rd 1,0m</t>
  </si>
  <si>
    <t>674059186</t>
  </si>
  <si>
    <t>722224115</t>
  </si>
  <si>
    <t>Kohout plnicí nebo vypouštěcí G 1/2 PN 10 s jedním závitem</t>
  </si>
  <si>
    <t>-1268138198</t>
  </si>
  <si>
    <t>Poznámka k položce:_x000d_
Včetně přechodky na plast. potrubí._x000d_
Odměřeno z výkresu situace a výkresů z části D.</t>
  </si>
  <si>
    <t>722224116</t>
  </si>
  <si>
    <t>Kohout plnicí nebo vypouštěcí G 3/4 PN 10 s jedním závitem</t>
  </si>
  <si>
    <t>1971403996</t>
  </si>
  <si>
    <t>"součást nové vodoměrné sestavy"</t>
  </si>
  <si>
    <t>722231074</t>
  </si>
  <si>
    <t>Ventil zpětný mosazný G 1 PN 10 do 110°C se dvěma závity</t>
  </si>
  <si>
    <t>-2013416871</t>
  </si>
  <si>
    <t>722232045</t>
  </si>
  <si>
    <t>Kohout kulový přímý G 1 PN 42 do 185°C vnitřní závit</t>
  </si>
  <si>
    <t>1574865777</t>
  </si>
  <si>
    <t>"na patě stoupaček"</t>
  </si>
  <si>
    <t>722260811</t>
  </si>
  <si>
    <t>Demontáž vodoměrů závitových G 1/2</t>
  </si>
  <si>
    <t>523314597</t>
  </si>
  <si>
    <t>"demontáž stáv. vodoměru v suterénu"</t>
  </si>
  <si>
    <t>722260921</t>
  </si>
  <si>
    <t>Zpětná montáž vodoměrů závitových G 1/2</t>
  </si>
  <si>
    <t>1628609524</t>
  </si>
  <si>
    <t>"montáž nového vodoměru v suterénu"</t>
  </si>
  <si>
    <t>38821224</t>
  </si>
  <si>
    <t>vodoměr bytový na studenou vodu Qn 1,5 suchoběžný R 1/2"x80mm</t>
  </si>
  <si>
    <t>-635360581</t>
  </si>
  <si>
    <t>Poznámka k položce:_x000d_
Dodávka Smvak Ostrava a.s.</t>
  </si>
  <si>
    <t>722290226</t>
  </si>
  <si>
    <t>Zkouška těsnosti vodovodního potrubí závitového do DN 50</t>
  </si>
  <si>
    <t>-57428804</t>
  </si>
  <si>
    <t>722290234</t>
  </si>
  <si>
    <t>Proplach a dezinfekce vodovodního potrubí do DN 80</t>
  </si>
  <si>
    <t>45504378</t>
  </si>
  <si>
    <t>722290823</t>
  </si>
  <si>
    <t>Přemístění vnitrostaveništní demontovaných hmot pro vnitřní vodovod v objektech výšky do 24 m</t>
  </si>
  <si>
    <t>-41307596</t>
  </si>
  <si>
    <t>0,1</t>
  </si>
  <si>
    <t>998722103</t>
  </si>
  <si>
    <t>Přesun hmot tonážní pro vnitřní vodovod v objektech v do 24 m</t>
  </si>
  <si>
    <t>189840718</t>
  </si>
  <si>
    <t>741</t>
  </si>
  <si>
    <t>Elektroinstalace - silnoproud</t>
  </si>
  <si>
    <t>741120401</t>
  </si>
  <si>
    <t>Montáž vodič Cu izolovaný drátovací plný žíla 0,35-6 mm2 v rozváděči (CY)</t>
  </si>
  <si>
    <t>-97421616</t>
  </si>
  <si>
    <t xml:space="preserve">"na potrubí vodovodní přípojky" </t>
  </si>
  <si>
    <t>18*2</t>
  </si>
  <si>
    <t>34142154</t>
  </si>
  <si>
    <t>vodič silový s Cu jádrem 1,50mm2</t>
  </si>
  <si>
    <t>1433474080</t>
  </si>
  <si>
    <t>03 - VEDLEJŠÍ ROZPOČTOVÉ NÁKLADY</t>
  </si>
  <si>
    <t>VRN - Vedlejší rozpočtové náklady</t>
  </si>
  <si>
    <t xml:space="preserve">    VRN1 - Průzkumné, geodetické a projektové práce</t>
  </si>
  <si>
    <t>VRN</t>
  </si>
  <si>
    <t>Vedlejší rozpočtové náklady</t>
  </si>
  <si>
    <t>VRN1</t>
  </si>
  <si>
    <t>Průzkumné, geodetické a projektové práce</t>
  </si>
  <si>
    <t>R01</t>
  </si>
  <si>
    <t>Geodetické zaměření skutečného provedení stavby</t>
  </si>
  <si>
    <t>kpl</t>
  </si>
  <si>
    <t>1024</t>
  </si>
  <si>
    <t>-364178096</t>
  </si>
  <si>
    <t>"trasy kanalizačních přípojek a vodovodní přípojky pro předání provozovateli kanalizace"</t>
  </si>
  <si>
    <t>R02</t>
  </si>
  <si>
    <t>Passportizace stávajících objektů před výstavbou</t>
  </si>
  <si>
    <t>-1448578255</t>
  </si>
  <si>
    <t>"pořízení fotodokumentace před realizací"</t>
  </si>
  <si>
    <t>R03</t>
  </si>
  <si>
    <t>Provizorní dopravní značení</t>
  </si>
  <si>
    <t>-661047838</t>
  </si>
  <si>
    <t>"projekt a realizace po dobu zásahu do místní komunikace"</t>
  </si>
  <si>
    <t>R04</t>
  </si>
  <si>
    <t>Zařízení staveniště</t>
  </si>
  <si>
    <t>1377301446</t>
  </si>
  <si>
    <t>"potřebný rozsah zařízení staveniště řeší zhotovitel"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</si>
</sst>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200070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PŘEPOJENÍ KANALIZACE A ZRUŠENÍ SEPTIKŮ NA UL. HUSOVA Č.P. 553, 561, 786 A 792 BOHUMÍN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ul. Husova, Bohumín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23. 2. 2021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BOHUMÍN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Tomáš Janošec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Tomáš Janošec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KANALIZAČNÍ PŘÍPOJKY'!J30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'01 - KANALIZAČNÍ PŘÍPOJKY'!P129</f>
        <v>0</v>
      </c>
      <c r="AV95" s="128">
        <f>'01 - KANALIZAČNÍ PŘÍPOJKY'!J33</f>
        <v>0</v>
      </c>
      <c r="AW95" s="128">
        <f>'01 - KANALIZAČNÍ PŘÍPOJKY'!J34</f>
        <v>0</v>
      </c>
      <c r="AX95" s="128">
        <f>'01 - KANALIZAČNÍ PŘÍPOJKY'!J35</f>
        <v>0</v>
      </c>
      <c r="AY95" s="128">
        <f>'01 - KANALIZAČNÍ PŘÍPOJKY'!J36</f>
        <v>0</v>
      </c>
      <c r="AZ95" s="128">
        <f>'01 - KANALIZAČNÍ PŘÍPOJKY'!F33</f>
        <v>0</v>
      </c>
      <c r="BA95" s="128">
        <f>'01 - KANALIZAČNÍ PŘÍPOJKY'!F34</f>
        <v>0</v>
      </c>
      <c r="BB95" s="128">
        <f>'01 - KANALIZAČNÍ PŘÍPOJKY'!F35</f>
        <v>0</v>
      </c>
      <c r="BC95" s="128">
        <f>'01 - KANALIZAČNÍ PŘÍPOJKY'!F36</f>
        <v>0</v>
      </c>
      <c r="BD95" s="130">
        <f>'01 - KANALIZAČNÍ PŘÍPOJKY'!F37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VODOVODNÍ PŘÍPOJKA'!J30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'02 - VODOVODNÍ PŘÍPOJKA'!P125</f>
        <v>0</v>
      </c>
      <c r="AV96" s="128">
        <f>'02 - VODOVODNÍ PŘÍPOJKA'!J33</f>
        <v>0</v>
      </c>
      <c r="AW96" s="128">
        <f>'02 - VODOVODNÍ PŘÍPOJKA'!J34</f>
        <v>0</v>
      </c>
      <c r="AX96" s="128">
        <f>'02 - VODOVODNÍ PŘÍPOJKA'!J35</f>
        <v>0</v>
      </c>
      <c r="AY96" s="128">
        <f>'02 - VODOVODNÍ PŘÍPOJKA'!J36</f>
        <v>0</v>
      </c>
      <c r="AZ96" s="128">
        <f>'02 - VODOVODNÍ PŘÍPOJKA'!F33</f>
        <v>0</v>
      </c>
      <c r="BA96" s="128">
        <f>'02 - VODOVODNÍ PŘÍPOJKA'!F34</f>
        <v>0</v>
      </c>
      <c r="BB96" s="128">
        <f>'02 - VODOVODNÍ PŘÍPOJKA'!F35</f>
        <v>0</v>
      </c>
      <c r="BC96" s="128">
        <f>'02 - VODOVODNÍ PŘÍPOJKA'!F36</f>
        <v>0</v>
      </c>
      <c r="BD96" s="130">
        <f>'02 - VODOVODNÍ PŘÍPOJKA'!F37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16.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VEDLEJŠÍ ROZPOČTOVÉ 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32">
        <v>0</v>
      </c>
      <c r="AT97" s="133">
        <f>ROUND(SUM(AV97:AW97),2)</f>
        <v>0</v>
      </c>
      <c r="AU97" s="134">
        <f>'03 - VEDLEJŠÍ ROZPOČTOVÉ ...'!P118</f>
        <v>0</v>
      </c>
      <c r="AV97" s="133">
        <f>'03 - VEDLEJŠÍ ROZPOČTOVÉ ...'!J33</f>
        <v>0</v>
      </c>
      <c r="AW97" s="133">
        <f>'03 - VEDLEJŠÍ ROZPOČTOVÉ ...'!J34</f>
        <v>0</v>
      </c>
      <c r="AX97" s="133">
        <f>'03 - VEDLEJŠÍ ROZPOČTOVÉ ...'!J35</f>
        <v>0</v>
      </c>
      <c r="AY97" s="133">
        <f>'03 - VEDLEJŠÍ ROZPOČTOVÉ ...'!J36</f>
        <v>0</v>
      </c>
      <c r="AZ97" s="133">
        <f>'03 - VEDLEJŠÍ ROZPOČTOVÉ ...'!F33</f>
        <v>0</v>
      </c>
      <c r="BA97" s="133">
        <f>'03 - VEDLEJŠÍ ROZPOČTOVÉ ...'!F34</f>
        <v>0</v>
      </c>
      <c r="BB97" s="133">
        <f>'03 - VEDLEJŠÍ ROZPOČTOVÉ ...'!F35</f>
        <v>0</v>
      </c>
      <c r="BC97" s="133">
        <f>'03 - VEDLEJŠÍ ROZPOČTOVÉ ...'!F36</f>
        <v>0</v>
      </c>
      <c r="BD97" s="135">
        <f>'03 - VEDLEJŠÍ ROZPOČTOVÉ ...'!F37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UVTWe+6Nk3245gkTlcasf4S80H7G5E3uuXcG6/zxNwFFPFq9Kn05uyCJTPp0x2o+0qYUHfOACK6kio1TOAWlDQ==" hashValue="khTdwSb4cMqMElGqmeApaTD9urHQkRnYElN3D5wlHZppHo1e6Rqhiue9qB6unGUt2l4fZ8Ff9Qs7mMKItPuvx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KANALIZAČNÍ PŘÍPOJKY'!C2" display="/"/>
    <hyperlink ref="A96" location="'02 - VODOVODNÍ PŘÍPOJKA'!C2" display="/"/>
    <hyperlink ref="A97" location="'03 - VEDLEJŠÍ ROZPOČTOVÉ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PŘEPOJENÍ KANALIZACE A ZRUŠENÍ SEPTIKŮ NA UL. HUSOVA Č.P. 553, 561, 786 A 792 BOHUMÍN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23. 2. 2021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ROUND((SUM(BE129:BE502)),  2)</f>
        <v>0</v>
      </c>
      <c r="G33" s="38"/>
      <c r="H33" s="38"/>
      <c r="I33" s="155">
        <v>0.20999999999999999</v>
      </c>
      <c r="J33" s="154">
        <f>ROUND(((SUM(BE129:BE502))*I33),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ROUND((SUM(BF129:BF502)),  2)</f>
        <v>0</v>
      </c>
      <c r="G34" s="38"/>
      <c r="H34" s="38"/>
      <c r="I34" s="155">
        <v>0.14999999999999999</v>
      </c>
      <c r="J34" s="154">
        <f>ROUND(((SUM(BF129:BF502))*I34),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ROUND((SUM(BG129:BG502)),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ROUND((SUM(BH129:BH502)),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ROUND((SUM(BI129:BI502)),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PŘEPOJENÍ KANALIZACE A ZRUŠENÍ SEPTIKŮ NA UL. HUSOVA Č.P. 553, 561, 786 A 792 BOHUMÍN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KANALIZAČNÍ PŘÍPOJKY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Husova, Bohumín</v>
      </c>
      <c r="G89" s="40"/>
      <c r="H89" s="40"/>
      <c r="I89" s="32" t="s">
        <v>22</v>
      </c>
      <c r="J89" s="79" t="str">
        <f>IF(J12="","",J12)</f>
        <v>23. 2. 2021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BOHUMÍN</v>
      </c>
      <c r="G91" s="40"/>
      <c r="H91" s="40"/>
      <c r="I91" s="32" t="s">
        <v>30</v>
      </c>
      <c r="J91" s="36" t="str">
        <f>E21</f>
        <v>Ing. Tomáš Janošec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Tomáš Janošec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100</v>
      </c>
      <c r="E97" s="182"/>
      <c r="F97" s="182"/>
      <c r="G97" s="182"/>
      <c r="H97" s="182"/>
      <c r="I97" s="182"/>
      <c r="J97" s="183">
        <f>J130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101</v>
      </c>
      <c r="E98" s="188"/>
      <c r="F98" s="188"/>
      <c r="G98" s="188"/>
      <c r="H98" s="188"/>
      <c r="I98" s="188"/>
      <c r="J98" s="189">
        <f>J131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102</v>
      </c>
      <c r="E99" s="188"/>
      <c r="F99" s="188"/>
      <c r="G99" s="188"/>
      <c r="H99" s="188"/>
      <c r="I99" s="188"/>
      <c r="J99" s="189">
        <f>J266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103</v>
      </c>
      <c r="E100" s="188"/>
      <c r="F100" s="188"/>
      <c r="G100" s="188"/>
      <c r="H100" s="188"/>
      <c r="I100" s="188"/>
      <c r="J100" s="189">
        <f>J273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104</v>
      </c>
      <c r="E101" s="188"/>
      <c r="F101" s="188"/>
      <c r="G101" s="188"/>
      <c r="H101" s="188"/>
      <c r="I101" s="188"/>
      <c r="J101" s="189">
        <f>J278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105</v>
      </c>
      <c r="E102" s="188"/>
      <c r="F102" s="188"/>
      <c r="G102" s="188"/>
      <c r="H102" s="188"/>
      <c r="I102" s="188"/>
      <c r="J102" s="189">
        <f>J283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106</v>
      </c>
      <c r="E103" s="188"/>
      <c r="F103" s="188"/>
      <c r="G103" s="188"/>
      <c r="H103" s="188"/>
      <c r="I103" s="188"/>
      <c r="J103" s="189">
        <f>J318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107</v>
      </c>
      <c r="E104" s="188"/>
      <c r="F104" s="188"/>
      <c r="G104" s="188"/>
      <c r="H104" s="188"/>
      <c r="I104" s="188"/>
      <c r="J104" s="189">
        <f>J422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108</v>
      </c>
      <c r="E105" s="188"/>
      <c r="F105" s="188"/>
      <c r="G105" s="188"/>
      <c r="H105" s="188"/>
      <c r="I105" s="188"/>
      <c r="J105" s="189">
        <f>J464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109</v>
      </c>
      <c r="E106" s="182"/>
      <c r="F106" s="182"/>
      <c r="G106" s="182"/>
      <c r="H106" s="182"/>
      <c r="I106" s="182"/>
      <c r="J106" s="183">
        <f>J483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110</v>
      </c>
      <c r="E107" s="188"/>
      <c r="F107" s="188"/>
      <c r="G107" s="188"/>
      <c r="H107" s="188"/>
      <c r="I107" s="188"/>
      <c r="J107" s="189">
        <f>J484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111</v>
      </c>
      <c r="E108" s="188"/>
      <c r="F108" s="188"/>
      <c r="G108" s="188"/>
      <c r="H108" s="188"/>
      <c r="I108" s="188"/>
      <c r="J108" s="189">
        <f>J492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112</v>
      </c>
      <c r="E109" s="188"/>
      <c r="F109" s="188"/>
      <c r="G109" s="188"/>
      <c r="H109" s="188"/>
      <c r="I109" s="188"/>
      <c r="J109" s="189">
        <f>J496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113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6.25" customHeight="1">
      <c r="A119" s="38"/>
      <c r="B119" s="39"/>
      <c r="C119" s="40"/>
      <c r="D119" s="40"/>
      <c r="E119" s="174" t="str">
        <f>E7</f>
        <v>PŘEPOJENÍ KANALIZACE A ZRUŠENÍ SEPTIKŮ NA UL. HUSOVA Č.P. 553, 561, 786 A 792 BOHUMÍN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93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01 - KANALIZAČNÍ PŘÍPOJKY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ul. Husova, Bohumín</v>
      </c>
      <c r="G123" s="40"/>
      <c r="H123" s="40"/>
      <c r="I123" s="32" t="s">
        <v>22</v>
      </c>
      <c r="J123" s="79" t="str">
        <f>IF(J12="","",J12)</f>
        <v>23. 2. 2021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>MĚSTO BOHUMÍN</v>
      </c>
      <c r="G125" s="40"/>
      <c r="H125" s="40"/>
      <c r="I125" s="32" t="s">
        <v>30</v>
      </c>
      <c r="J125" s="36" t="str">
        <f>E21</f>
        <v>Ing. Tomáš Janošec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32" t="s">
        <v>33</v>
      </c>
      <c r="J126" s="36" t="str">
        <f>E24</f>
        <v>Ing. Tomáš Janošec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1"/>
      <c r="B128" s="192"/>
      <c r="C128" s="193" t="s">
        <v>114</v>
      </c>
      <c r="D128" s="194" t="s">
        <v>60</v>
      </c>
      <c r="E128" s="194" t="s">
        <v>56</v>
      </c>
      <c r="F128" s="194" t="s">
        <v>57</v>
      </c>
      <c r="G128" s="194" t="s">
        <v>115</v>
      </c>
      <c r="H128" s="194" t="s">
        <v>116</v>
      </c>
      <c r="I128" s="194" t="s">
        <v>117</v>
      </c>
      <c r="J128" s="194" t="s">
        <v>97</v>
      </c>
      <c r="K128" s="195" t="s">
        <v>118</v>
      </c>
      <c r="L128" s="196"/>
      <c r="M128" s="100" t="s">
        <v>1</v>
      </c>
      <c r="N128" s="101" t="s">
        <v>39</v>
      </c>
      <c r="O128" s="101" t="s">
        <v>119</v>
      </c>
      <c r="P128" s="101" t="s">
        <v>120</v>
      </c>
      <c r="Q128" s="101" t="s">
        <v>121</v>
      </c>
      <c r="R128" s="101" t="s">
        <v>122</v>
      </c>
      <c r="S128" s="101" t="s">
        <v>123</v>
      </c>
      <c r="T128" s="102" t="s">
        <v>124</v>
      </c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</row>
    <row r="129" s="2" customFormat="1" ht="22.8" customHeight="1">
      <c r="A129" s="38"/>
      <c r="B129" s="39"/>
      <c r="C129" s="107" t="s">
        <v>125</v>
      </c>
      <c r="D129" s="40"/>
      <c r="E129" s="40"/>
      <c r="F129" s="40"/>
      <c r="G129" s="40"/>
      <c r="H129" s="40"/>
      <c r="I129" s="40"/>
      <c r="J129" s="197">
        <f>BK129</f>
        <v>0</v>
      </c>
      <c r="K129" s="40"/>
      <c r="L129" s="44"/>
      <c r="M129" s="103"/>
      <c r="N129" s="198"/>
      <c r="O129" s="104"/>
      <c r="P129" s="199">
        <f>P130+P483</f>
        <v>0</v>
      </c>
      <c r="Q129" s="104"/>
      <c r="R129" s="199">
        <f>R130+R483</f>
        <v>620.4373807799999</v>
      </c>
      <c r="S129" s="104"/>
      <c r="T129" s="200">
        <f>T130+T483</f>
        <v>162.98400000000001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74</v>
      </c>
      <c r="AU129" s="17" t="s">
        <v>99</v>
      </c>
      <c r="BK129" s="201">
        <f>BK130+BK483</f>
        <v>0</v>
      </c>
    </row>
    <row r="130" s="12" customFormat="1" ht="25.92" customHeight="1">
      <c r="A130" s="12"/>
      <c r="B130" s="202"/>
      <c r="C130" s="203"/>
      <c r="D130" s="204" t="s">
        <v>74</v>
      </c>
      <c r="E130" s="205" t="s">
        <v>126</v>
      </c>
      <c r="F130" s="205" t="s">
        <v>127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P131+P266+P273+P278+P283+P318+P422+P464</f>
        <v>0</v>
      </c>
      <c r="Q130" s="210"/>
      <c r="R130" s="211">
        <f>R131+R266+R273+R278+R283+R318+R422+R464</f>
        <v>619.92681077999987</v>
      </c>
      <c r="S130" s="210"/>
      <c r="T130" s="212">
        <f>T131+T266+T273+T278+T283+T318+T422+T464</f>
        <v>162.98400000000001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83</v>
      </c>
      <c r="AT130" s="214" t="s">
        <v>74</v>
      </c>
      <c r="AU130" s="214" t="s">
        <v>75</v>
      </c>
      <c r="AY130" s="213" t="s">
        <v>128</v>
      </c>
      <c r="BK130" s="215">
        <f>BK131+BK266+BK273+BK278+BK283+BK318+BK422+BK464</f>
        <v>0</v>
      </c>
    </row>
    <row r="131" s="12" customFormat="1" ht="22.8" customHeight="1">
      <c r="A131" s="12"/>
      <c r="B131" s="202"/>
      <c r="C131" s="203"/>
      <c r="D131" s="204" t="s">
        <v>74</v>
      </c>
      <c r="E131" s="216" t="s">
        <v>83</v>
      </c>
      <c r="F131" s="216" t="s">
        <v>129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SUM(P132:P265)</f>
        <v>0</v>
      </c>
      <c r="Q131" s="210"/>
      <c r="R131" s="211">
        <f>SUM(R132:R265)</f>
        <v>521.61127599999998</v>
      </c>
      <c r="S131" s="210"/>
      <c r="T131" s="212">
        <f>SUM(T132:T265)</f>
        <v>129.92400000000001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83</v>
      </c>
      <c r="AT131" s="214" t="s">
        <v>74</v>
      </c>
      <c r="AU131" s="214" t="s">
        <v>83</v>
      </c>
      <c r="AY131" s="213" t="s">
        <v>128</v>
      </c>
      <c r="BK131" s="215">
        <f>SUM(BK132:BK265)</f>
        <v>0</v>
      </c>
    </row>
    <row r="132" s="2" customFormat="1">
      <c r="A132" s="38"/>
      <c r="B132" s="39"/>
      <c r="C132" s="218" t="s">
        <v>83</v>
      </c>
      <c r="D132" s="218" t="s">
        <v>130</v>
      </c>
      <c r="E132" s="219" t="s">
        <v>131</v>
      </c>
      <c r="F132" s="220" t="s">
        <v>132</v>
      </c>
      <c r="G132" s="221" t="s">
        <v>133</v>
      </c>
      <c r="H132" s="222">
        <v>12</v>
      </c>
      <c r="I132" s="223"/>
      <c r="J132" s="224">
        <f>ROUND(I132*H132,2)</f>
        <v>0</v>
      </c>
      <c r="K132" s="220" t="s">
        <v>134</v>
      </c>
      <c r="L132" s="44"/>
      <c r="M132" s="225" t="s">
        <v>1</v>
      </c>
      <c r="N132" s="226" t="s">
        <v>40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0.26000000000000001</v>
      </c>
      <c r="T132" s="228">
        <f>S132*H132</f>
        <v>3.1200000000000001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135</v>
      </c>
      <c r="AT132" s="229" t="s">
        <v>130</v>
      </c>
      <c r="AU132" s="229" t="s">
        <v>85</v>
      </c>
      <c r="AY132" s="17" t="s">
        <v>128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135</v>
      </c>
      <c r="BM132" s="229" t="s">
        <v>136</v>
      </c>
    </row>
    <row r="133" s="2" customFormat="1">
      <c r="A133" s="38"/>
      <c r="B133" s="39"/>
      <c r="C133" s="40"/>
      <c r="D133" s="231" t="s">
        <v>137</v>
      </c>
      <c r="E133" s="40"/>
      <c r="F133" s="232" t="s">
        <v>138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137</v>
      </c>
      <c r="AU133" s="17" t="s">
        <v>85</v>
      </c>
    </row>
    <row r="134" s="13" customFormat="1">
      <c r="A134" s="13"/>
      <c r="B134" s="236"/>
      <c r="C134" s="237"/>
      <c r="D134" s="231" t="s">
        <v>139</v>
      </c>
      <c r="E134" s="238" t="s">
        <v>1</v>
      </c>
      <c r="F134" s="239" t="s">
        <v>140</v>
      </c>
      <c r="G134" s="237"/>
      <c r="H134" s="238" t="s">
        <v>1</v>
      </c>
      <c r="I134" s="240"/>
      <c r="J134" s="237"/>
      <c r="K134" s="237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139</v>
      </c>
      <c r="AU134" s="245" t="s">
        <v>85</v>
      </c>
      <c r="AV134" s="13" t="s">
        <v>83</v>
      </c>
      <c r="AW134" s="13" t="s">
        <v>32</v>
      </c>
      <c r="AX134" s="13" t="s">
        <v>75</v>
      </c>
      <c r="AY134" s="245" t="s">
        <v>128</v>
      </c>
    </row>
    <row r="135" s="14" customFormat="1">
      <c r="A135" s="14"/>
      <c r="B135" s="246"/>
      <c r="C135" s="247"/>
      <c r="D135" s="231" t="s">
        <v>139</v>
      </c>
      <c r="E135" s="248" t="s">
        <v>1</v>
      </c>
      <c r="F135" s="249" t="s">
        <v>141</v>
      </c>
      <c r="G135" s="247"/>
      <c r="H135" s="250">
        <v>12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139</v>
      </c>
      <c r="AU135" s="256" t="s">
        <v>85</v>
      </c>
      <c r="AV135" s="14" t="s">
        <v>85</v>
      </c>
      <c r="AW135" s="14" t="s">
        <v>32</v>
      </c>
      <c r="AX135" s="14" t="s">
        <v>83</v>
      </c>
      <c r="AY135" s="256" t="s">
        <v>128</v>
      </c>
    </row>
    <row r="136" s="2" customFormat="1">
      <c r="A136" s="38"/>
      <c r="B136" s="39"/>
      <c r="C136" s="218" t="s">
        <v>85</v>
      </c>
      <c r="D136" s="218" t="s">
        <v>130</v>
      </c>
      <c r="E136" s="219" t="s">
        <v>142</v>
      </c>
      <c r="F136" s="220" t="s">
        <v>143</v>
      </c>
      <c r="G136" s="221" t="s">
        <v>133</v>
      </c>
      <c r="H136" s="222">
        <v>12</v>
      </c>
      <c r="I136" s="223"/>
      <c r="J136" s="224">
        <f>ROUND(I136*H136,2)</f>
        <v>0</v>
      </c>
      <c r="K136" s="220" t="s">
        <v>134</v>
      </c>
      <c r="L136" s="44"/>
      <c r="M136" s="225" t="s">
        <v>1</v>
      </c>
      <c r="N136" s="226" t="s">
        <v>40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0.17000000000000001</v>
      </c>
      <c r="T136" s="228">
        <f>S136*H136</f>
        <v>2.04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135</v>
      </c>
      <c r="AT136" s="229" t="s">
        <v>130</v>
      </c>
      <c r="AU136" s="229" t="s">
        <v>85</v>
      </c>
      <c r="AY136" s="17" t="s">
        <v>128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83</v>
      </c>
      <c r="BK136" s="230">
        <f>ROUND(I136*H136,2)</f>
        <v>0</v>
      </c>
      <c r="BL136" s="17" t="s">
        <v>135</v>
      </c>
      <c r="BM136" s="229" t="s">
        <v>144</v>
      </c>
    </row>
    <row r="137" s="2" customFormat="1">
      <c r="A137" s="38"/>
      <c r="B137" s="39"/>
      <c r="C137" s="40"/>
      <c r="D137" s="231" t="s">
        <v>137</v>
      </c>
      <c r="E137" s="40"/>
      <c r="F137" s="232" t="s">
        <v>145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137</v>
      </c>
      <c r="AU137" s="17" t="s">
        <v>85</v>
      </c>
    </row>
    <row r="138" s="13" customFormat="1">
      <c r="A138" s="13"/>
      <c r="B138" s="236"/>
      <c r="C138" s="237"/>
      <c r="D138" s="231" t="s">
        <v>139</v>
      </c>
      <c r="E138" s="238" t="s">
        <v>1</v>
      </c>
      <c r="F138" s="239" t="s">
        <v>140</v>
      </c>
      <c r="G138" s="237"/>
      <c r="H138" s="238" t="s">
        <v>1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139</v>
      </c>
      <c r="AU138" s="245" t="s">
        <v>85</v>
      </c>
      <c r="AV138" s="13" t="s">
        <v>83</v>
      </c>
      <c r="AW138" s="13" t="s">
        <v>32</v>
      </c>
      <c r="AX138" s="13" t="s">
        <v>75</v>
      </c>
      <c r="AY138" s="245" t="s">
        <v>128</v>
      </c>
    </row>
    <row r="139" s="14" customFormat="1">
      <c r="A139" s="14"/>
      <c r="B139" s="246"/>
      <c r="C139" s="247"/>
      <c r="D139" s="231" t="s">
        <v>139</v>
      </c>
      <c r="E139" s="248" t="s">
        <v>1</v>
      </c>
      <c r="F139" s="249" t="s">
        <v>141</v>
      </c>
      <c r="G139" s="247"/>
      <c r="H139" s="250">
        <v>12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139</v>
      </c>
      <c r="AU139" s="256" t="s">
        <v>85</v>
      </c>
      <c r="AV139" s="14" t="s">
        <v>85</v>
      </c>
      <c r="AW139" s="14" t="s">
        <v>32</v>
      </c>
      <c r="AX139" s="14" t="s">
        <v>83</v>
      </c>
      <c r="AY139" s="256" t="s">
        <v>128</v>
      </c>
    </row>
    <row r="140" s="2" customFormat="1">
      <c r="A140" s="38"/>
      <c r="B140" s="39"/>
      <c r="C140" s="218" t="s">
        <v>146</v>
      </c>
      <c r="D140" s="218" t="s">
        <v>130</v>
      </c>
      <c r="E140" s="219" t="s">
        <v>147</v>
      </c>
      <c r="F140" s="220" t="s">
        <v>148</v>
      </c>
      <c r="G140" s="221" t="s">
        <v>133</v>
      </c>
      <c r="H140" s="222">
        <v>84</v>
      </c>
      <c r="I140" s="223"/>
      <c r="J140" s="224">
        <f>ROUND(I140*H140,2)</f>
        <v>0</v>
      </c>
      <c r="K140" s="220" t="s">
        <v>134</v>
      </c>
      <c r="L140" s="44"/>
      <c r="M140" s="225" t="s">
        <v>1</v>
      </c>
      <c r="N140" s="226" t="s">
        <v>40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0.44</v>
      </c>
      <c r="T140" s="228">
        <f>S140*H140</f>
        <v>36.960000000000001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135</v>
      </c>
      <c r="AT140" s="229" t="s">
        <v>130</v>
      </c>
      <c r="AU140" s="229" t="s">
        <v>85</v>
      </c>
      <c r="AY140" s="17" t="s">
        <v>128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83</v>
      </c>
      <c r="BK140" s="230">
        <f>ROUND(I140*H140,2)</f>
        <v>0</v>
      </c>
      <c r="BL140" s="17" t="s">
        <v>135</v>
      </c>
      <c r="BM140" s="229" t="s">
        <v>149</v>
      </c>
    </row>
    <row r="141" s="2" customFormat="1">
      <c r="A141" s="38"/>
      <c r="B141" s="39"/>
      <c r="C141" s="40"/>
      <c r="D141" s="231" t="s">
        <v>137</v>
      </c>
      <c r="E141" s="40"/>
      <c r="F141" s="232" t="s">
        <v>145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137</v>
      </c>
      <c r="AU141" s="17" t="s">
        <v>85</v>
      </c>
    </row>
    <row r="142" s="13" customFormat="1">
      <c r="A142" s="13"/>
      <c r="B142" s="236"/>
      <c r="C142" s="237"/>
      <c r="D142" s="231" t="s">
        <v>139</v>
      </c>
      <c r="E142" s="238" t="s">
        <v>1</v>
      </c>
      <c r="F142" s="239" t="s">
        <v>150</v>
      </c>
      <c r="G142" s="237"/>
      <c r="H142" s="238" t="s">
        <v>1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139</v>
      </c>
      <c r="AU142" s="245" t="s">
        <v>85</v>
      </c>
      <c r="AV142" s="13" t="s">
        <v>83</v>
      </c>
      <c r="AW142" s="13" t="s">
        <v>32</v>
      </c>
      <c r="AX142" s="13" t="s">
        <v>75</v>
      </c>
      <c r="AY142" s="245" t="s">
        <v>128</v>
      </c>
    </row>
    <row r="143" s="14" customFormat="1">
      <c r="A143" s="14"/>
      <c r="B143" s="246"/>
      <c r="C143" s="247"/>
      <c r="D143" s="231" t="s">
        <v>139</v>
      </c>
      <c r="E143" s="248" t="s">
        <v>1</v>
      </c>
      <c r="F143" s="249" t="s">
        <v>151</v>
      </c>
      <c r="G143" s="247"/>
      <c r="H143" s="250">
        <v>24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139</v>
      </c>
      <c r="AU143" s="256" t="s">
        <v>85</v>
      </c>
      <c r="AV143" s="14" t="s">
        <v>85</v>
      </c>
      <c r="AW143" s="14" t="s">
        <v>32</v>
      </c>
      <c r="AX143" s="14" t="s">
        <v>75</v>
      </c>
      <c r="AY143" s="256" t="s">
        <v>128</v>
      </c>
    </row>
    <row r="144" s="13" customFormat="1">
      <c r="A144" s="13"/>
      <c r="B144" s="236"/>
      <c r="C144" s="237"/>
      <c r="D144" s="231" t="s">
        <v>139</v>
      </c>
      <c r="E144" s="238" t="s">
        <v>1</v>
      </c>
      <c r="F144" s="239" t="s">
        <v>152</v>
      </c>
      <c r="G144" s="237"/>
      <c r="H144" s="238" t="s">
        <v>1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139</v>
      </c>
      <c r="AU144" s="245" t="s">
        <v>85</v>
      </c>
      <c r="AV144" s="13" t="s">
        <v>83</v>
      </c>
      <c r="AW144" s="13" t="s">
        <v>32</v>
      </c>
      <c r="AX144" s="13" t="s">
        <v>75</v>
      </c>
      <c r="AY144" s="245" t="s">
        <v>128</v>
      </c>
    </row>
    <row r="145" s="14" customFormat="1">
      <c r="A145" s="14"/>
      <c r="B145" s="246"/>
      <c r="C145" s="247"/>
      <c r="D145" s="231" t="s">
        <v>139</v>
      </c>
      <c r="E145" s="248" t="s">
        <v>1</v>
      </c>
      <c r="F145" s="249" t="s">
        <v>153</v>
      </c>
      <c r="G145" s="247"/>
      <c r="H145" s="250">
        <v>60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139</v>
      </c>
      <c r="AU145" s="256" t="s">
        <v>85</v>
      </c>
      <c r="AV145" s="14" t="s">
        <v>85</v>
      </c>
      <c r="AW145" s="14" t="s">
        <v>32</v>
      </c>
      <c r="AX145" s="14" t="s">
        <v>75</v>
      </c>
      <c r="AY145" s="256" t="s">
        <v>128</v>
      </c>
    </row>
    <row r="146" s="15" customFormat="1">
      <c r="A146" s="15"/>
      <c r="B146" s="257"/>
      <c r="C146" s="258"/>
      <c r="D146" s="231" t="s">
        <v>139</v>
      </c>
      <c r="E146" s="259" t="s">
        <v>1</v>
      </c>
      <c r="F146" s="260" t="s">
        <v>154</v>
      </c>
      <c r="G146" s="258"/>
      <c r="H146" s="261">
        <v>84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7" t="s">
        <v>139</v>
      </c>
      <c r="AU146" s="267" t="s">
        <v>85</v>
      </c>
      <c r="AV146" s="15" t="s">
        <v>135</v>
      </c>
      <c r="AW146" s="15" t="s">
        <v>32</v>
      </c>
      <c r="AX146" s="15" t="s">
        <v>83</v>
      </c>
      <c r="AY146" s="267" t="s">
        <v>128</v>
      </c>
    </row>
    <row r="147" s="2" customFormat="1">
      <c r="A147" s="38"/>
      <c r="B147" s="39"/>
      <c r="C147" s="218" t="s">
        <v>135</v>
      </c>
      <c r="D147" s="218" t="s">
        <v>130</v>
      </c>
      <c r="E147" s="219" t="s">
        <v>155</v>
      </c>
      <c r="F147" s="220" t="s">
        <v>156</v>
      </c>
      <c r="G147" s="221" t="s">
        <v>133</v>
      </c>
      <c r="H147" s="222">
        <v>140</v>
      </c>
      <c r="I147" s="223"/>
      <c r="J147" s="224">
        <f>ROUND(I147*H147,2)</f>
        <v>0</v>
      </c>
      <c r="K147" s="220" t="s">
        <v>134</v>
      </c>
      <c r="L147" s="44"/>
      <c r="M147" s="225" t="s">
        <v>1</v>
      </c>
      <c r="N147" s="226" t="s">
        <v>40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0.32500000000000001</v>
      </c>
      <c r="T147" s="228">
        <f>S147*H147</f>
        <v>45.5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135</v>
      </c>
      <c r="AT147" s="229" t="s">
        <v>130</v>
      </c>
      <c r="AU147" s="229" t="s">
        <v>85</v>
      </c>
      <c r="AY147" s="17" t="s">
        <v>128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83</v>
      </c>
      <c r="BK147" s="230">
        <f>ROUND(I147*H147,2)</f>
        <v>0</v>
      </c>
      <c r="BL147" s="17" t="s">
        <v>135</v>
      </c>
      <c r="BM147" s="229" t="s">
        <v>157</v>
      </c>
    </row>
    <row r="148" s="2" customFormat="1">
      <c r="A148" s="38"/>
      <c r="B148" s="39"/>
      <c r="C148" s="40"/>
      <c r="D148" s="231" t="s">
        <v>137</v>
      </c>
      <c r="E148" s="40"/>
      <c r="F148" s="232" t="s">
        <v>145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137</v>
      </c>
      <c r="AU148" s="17" t="s">
        <v>85</v>
      </c>
    </row>
    <row r="149" s="13" customFormat="1">
      <c r="A149" s="13"/>
      <c r="B149" s="236"/>
      <c r="C149" s="237"/>
      <c r="D149" s="231" t="s">
        <v>139</v>
      </c>
      <c r="E149" s="238" t="s">
        <v>1</v>
      </c>
      <c r="F149" s="239" t="s">
        <v>158</v>
      </c>
      <c r="G149" s="237"/>
      <c r="H149" s="238" t="s">
        <v>1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139</v>
      </c>
      <c r="AU149" s="245" t="s">
        <v>85</v>
      </c>
      <c r="AV149" s="13" t="s">
        <v>83</v>
      </c>
      <c r="AW149" s="13" t="s">
        <v>32</v>
      </c>
      <c r="AX149" s="13" t="s">
        <v>75</v>
      </c>
      <c r="AY149" s="245" t="s">
        <v>128</v>
      </c>
    </row>
    <row r="150" s="14" customFormat="1">
      <c r="A150" s="14"/>
      <c r="B150" s="246"/>
      <c r="C150" s="247"/>
      <c r="D150" s="231" t="s">
        <v>139</v>
      </c>
      <c r="E150" s="248" t="s">
        <v>1</v>
      </c>
      <c r="F150" s="249" t="s">
        <v>159</v>
      </c>
      <c r="G150" s="247"/>
      <c r="H150" s="250">
        <v>140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139</v>
      </c>
      <c r="AU150" s="256" t="s">
        <v>85</v>
      </c>
      <c r="AV150" s="14" t="s">
        <v>85</v>
      </c>
      <c r="AW150" s="14" t="s">
        <v>32</v>
      </c>
      <c r="AX150" s="14" t="s">
        <v>83</v>
      </c>
      <c r="AY150" s="256" t="s">
        <v>128</v>
      </c>
    </row>
    <row r="151" s="2" customFormat="1">
      <c r="A151" s="38"/>
      <c r="B151" s="39"/>
      <c r="C151" s="218" t="s">
        <v>160</v>
      </c>
      <c r="D151" s="218" t="s">
        <v>130</v>
      </c>
      <c r="E151" s="219" t="s">
        <v>161</v>
      </c>
      <c r="F151" s="220" t="s">
        <v>162</v>
      </c>
      <c r="G151" s="221" t="s">
        <v>133</v>
      </c>
      <c r="H151" s="222">
        <v>84</v>
      </c>
      <c r="I151" s="223"/>
      <c r="J151" s="224">
        <f>ROUND(I151*H151,2)</f>
        <v>0</v>
      </c>
      <c r="K151" s="220" t="s">
        <v>134</v>
      </c>
      <c r="L151" s="44"/>
      <c r="M151" s="225" t="s">
        <v>1</v>
      </c>
      <c r="N151" s="226" t="s">
        <v>40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0.22</v>
      </c>
      <c r="T151" s="228">
        <f>S151*H151</f>
        <v>18.48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135</v>
      </c>
      <c r="AT151" s="229" t="s">
        <v>130</v>
      </c>
      <c r="AU151" s="229" t="s">
        <v>85</v>
      </c>
      <c r="AY151" s="17" t="s">
        <v>128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83</v>
      </c>
      <c r="BK151" s="230">
        <f>ROUND(I151*H151,2)</f>
        <v>0</v>
      </c>
      <c r="BL151" s="17" t="s">
        <v>135</v>
      </c>
      <c r="BM151" s="229" t="s">
        <v>163</v>
      </c>
    </row>
    <row r="152" s="2" customFormat="1">
      <c r="A152" s="38"/>
      <c r="B152" s="39"/>
      <c r="C152" s="40"/>
      <c r="D152" s="231" t="s">
        <v>137</v>
      </c>
      <c r="E152" s="40"/>
      <c r="F152" s="232" t="s">
        <v>145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137</v>
      </c>
      <c r="AU152" s="17" t="s">
        <v>85</v>
      </c>
    </row>
    <row r="153" s="13" customFormat="1">
      <c r="A153" s="13"/>
      <c r="B153" s="236"/>
      <c r="C153" s="237"/>
      <c r="D153" s="231" t="s">
        <v>139</v>
      </c>
      <c r="E153" s="238" t="s">
        <v>1</v>
      </c>
      <c r="F153" s="239" t="s">
        <v>164</v>
      </c>
      <c r="G153" s="237"/>
      <c r="H153" s="238" t="s">
        <v>1</v>
      </c>
      <c r="I153" s="240"/>
      <c r="J153" s="237"/>
      <c r="K153" s="237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139</v>
      </c>
      <c r="AU153" s="245" t="s">
        <v>85</v>
      </c>
      <c r="AV153" s="13" t="s">
        <v>83</v>
      </c>
      <c r="AW153" s="13" t="s">
        <v>32</v>
      </c>
      <c r="AX153" s="13" t="s">
        <v>75</v>
      </c>
      <c r="AY153" s="245" t="s">
        <v>128</v>
      </c>
    </row>
    <row r="154" s="14" customFormat="1">
      <c r="A154" s="14"/>
      <c r="B154" s="246"/>
      <c r="C154" s="247"/>
      <c r="D154" s="231" t="s">
        <v>139</v>
      </c>
      <c r="E154" s="248" t="s">
        <v>1</v>
      </c>
      <c r="F154" s="249" t="s">
        <v>165</v>
      </c>
      <c r="G154" s="247"/>
      <c r="H154" s="250">
        <v>84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139</v>
      </c>
      <c r="AU154" s="256" t="s">
        <v>85</v>
      </c>
      <c r="AV154" s="14" t="s">
        <v>85</v>
      </c>
      <c r="AW154" s="14" t="s">
        <v>32</v>
      </c>
      <c r="AX154" s="14" t="s">
        <v>83</v>
      </c>
      <c r="AY154" s="256" t="s">
        <v>128</v>
      </c>
    </row>
    <row r="155" s="2" customFormat="1">
      <c r="A155" s="38"/>
      <c r="B155" s="39"/>
      <c r="C155" s="218" t="s">
        <v>166</v>
      </c>
      <c r="D155" s="218" t="s">
        <v>130</v>
      </c>
      <c r="E155" s="219" t="s">
        <v>167</v>
      </c>
      <c r="F155" s="220" t="s">
        <v>168</v>
      </c>
      <c r="G155" s="221" t="s">
        <v>133</v>
      </c>
      <c r="H155" s="222">
        <v>84</v>
      </c>
      <c r="I155" s="223"/>
      <c r="J155" s="224">
        <f>ROUND(I155*H155,2)</f>
        <v>0</v>
      </c>
      <c r="K155" s="220" t="s">
        <v>134</v>
      </c>
      <c r="L155" s="44"/>
      <c r="M155" s="225" t="s">
        <v>1</v>
      </c>
      <c r="N155" s="226" t="s">
        <v>40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135</v>
      </c>
      <c r="AT155" s="229" t="s">
        <v>130</v>
      </c>
      <c r="AU155" s="229" t="s">
        <v>85</v>
      </c>
      <c r="AY155" s="17" t="s">
        <v>128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83</v>
      </c>
      <c r="BK155" s="230">
        <f>ROUND(I155*H155,2)</f>
        <v>0</v>
      </c>
      <c r="BL155" s="17" t="s">
        <v>135</v>
      </c>
      <c r="BM155" s="229" t="s">
        <v>169</v>
      </c>
    </row>
    <row r="156" s="2" customFormat="1">
      <c r="A156" s="38"/>
      <c r="B156" s="39"/>
      <c r="C156" s="40"/>
      <c r="D156" s="231" t="s">
        <v>137</v>
      </c>
      <c r="E156" s="40"/>
      <c r="F156" s="232" t="s">
        <v>138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137</v>
      </c>
      <c r="AU156" s="17" t="s">
        <v>85</v>
      </c>
    </row>
    <row r="157" s="13" customFormat="1">
      <c r="A157" s="13"/>
      <c r="B157" s="236"/>
      <c r="C157" s="237"/>
      <c r="D157" s="231" t="s">
        <v>139</v>
      </c>
      <c r="E157" s="238" t="s">
        <v>1</v>
      </c>
      <c r="F157" s="239" t="s">
        <v>164</v>
      </c>
      <c r="G157" s="237"/>
      <c r="H157" s="238" t="s">
        <v>1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139</v>
      </c>
      <c r="AU157" s="245" t="s">
        <v>85</v>
      </c>
      <c r="AV157" s="13" t="s">
        <v>83</v>
      </c>
      <c r="AW157" s="13" t="s">
        <v>32</v>
      </c>
      <c r="AX157" s="13" t="s">
        <v>75</v>
      </c>
      <c r="AY157" s="245" t="s">
        <v>128</v>
      </c>
    </row>
    <row r="158" s="14" customFormat="1">
      <c r="A158" s="14"/>
      <c r="B158" s="246"/>
      <c r="C158" s="247"/>
      <c r="D158" s="231" t="s">
        <v>139</v>
      </c>
      <c r="E158" s="248" t="s">
        <v>1</v>
      </c>
      <c r="F158" s="249" t="s">
        <v>165</v>
      </c>
      <c r="G158" s="247"/>
      <c r="H158" s="250">
        <v>84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139</v>
      </c>
      <c r="AU158" s="256" t="s">
        <v>85</v>
      </c>
      <c r="AV158" s="14" t="s">
        <v>85</v>
      </c>
      <c r="AW158" s="14" t="s">
        <v>32</v>
      </c>
      <c r="AX158" s="14" t="s">
        <v>83</v>
      </c>
      <c r="AY158" s="256" t="s">
        <v>128</v>
      </c>
    </row>
    <row r="159" s="2" customFormat="1">
      <c r="A159" s="38"/>
      <c r="B159" s="39"/>
      <c r="C159" s="218" t="s">
        <v>170</v>
      </c>
      <c r="D159" s="218" t="s">
        <v>130</v>
      </c>
      <c r="E159" s="219" t="s">
        <v>171</v>
      </c>
      <c r="F159" s="220" t="s">
        <v>172</v>
      </c>
      <c r="G159" s="221" t="s">
        <v>133</v>
      </c>
      <c r="H159" s="222">
        <v>84</v>
      </c>
      <c r="I159" s="223"/>
      <c r="J159" s="224">
        <f>ROUND(I159*H159,2)</f>
        <v>0</v>
      </c>
      <c r="K159" s="220" t="s">
        <v>134</v>
      </c>
      <c r="L159" s="44"/>
      <c r="M159" s="225" t="s">
        <v>1</v>
      </c>
      <c r="N159" s="226" t="s">
        <v>40</v>
      </c>
      <c r="O159" s="91"/>
      <c r="P159" s="227">
        <f>O159*H159</f>
        <v>0</v>
      </c>
      <c r="Q159" s="227">
        <v>9.0000000000000006E-05</v>
      </c>
      <c r="R159" s="227">
        <f>Q159*H159</f>
        <v>0.0075600000000000007</v>
      </c>
      <c r="S159" s="227">
        <v>0.25600000000000001</v>
      </c>
      <c r="T159" s="228">
        <f>S159*H159</f>
        <v>21.504000000000001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135</v>
      </c>
      <c r="AT159" s="229" t="s">
        <v>130</v>
      </c>
      <c r="AU159" s="229" t="s">
        <v>85</v>
      </c>
      <c r="AY159" s="17" t="s">
        <v>128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83</v>
      </c>
      <c r="BK159" s="230">
        <f>ROUND(I159*H159,2)</f>
        <v>0</v>
      </c>
      <c r="BL159" s="17" t="s">
        <v>135</v>
      </c>
      <c r="BM159" s="229" t="s">
        <v>173</v>
      </c>
    </row>
    <row r="160" s="2" customFormat="1">
      <c r="A160" s="38"/>
      <c r="B160" s="39"/>
      <c r="C160" s="40"/>
      <c r="D160" s="231" t="s">
        <v>137</v>
      </c>
      <c r="E160" s="40"/>
      <c r="F160" s="232" t="s">
        <v>138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137</v>
      </c>
      <c r="AU160" s="17" t="s">
        <v>85</v>
      </c>
    </row>
    <row r="161" s="13" customFormat="1">
      <c r="A161" s="13"/>
      <c r="B161" s="236"/>
      <c r="C161" s="237"/>
      <c r="D161" s="231" t="s">
        <v>139</v>
      </c>
      <c r="E161" s="238" t="s">
        <v>1</v>
      </c>
      <c r="F161" s="239" t="s">
        <v>164</v>
      </c>
      <c r="G161" s="237"/>
      <c r="H161" s="238" t="s">
        <v>1</v>
      </c>
      <c r="I161" s="240"/>
      <c r="J161" s="237"/>
      <c r="K161" s="237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139</v>
      </c>
      <c r="AU161" s="245" t="s">
        <v>85</v>
      </c>
      <c r="AV161" s="13" t="s">
        <v>83</v>
      </c>
      <c r="AW161" s="13" t="s">
        <v>32</v>
      </c>
      <c r="AX161" s="13" t="s">
        <v>75</v>
      </c>
      <c r="AY161" s="245" t="s">
        <v>128</v>
      </c>
    </row>
    <row r="162" s="14" customFormat="1">
      <c r="A162" s="14"/>
      <c r="B162" s="246"/>
      <c r="C162" s="247"/>
      <c r="D162" s="231" t="s">
        <v>139</v>
      </c>
      <c r="E162" s="248" t="s">
        <v>1</v>
      </c>
      <c r="F162" s="249" t="s">
        <v>165</v>
      </c>
      <c r="G162" s="247"/>
      <c r="H162" s="250">
        <v>84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139</v>
      </c>
      <c r="AU162" s="256" t="s">
        <v>85</v>
      </c>
      <c r="AV162" s="14" t="s">
        <v>85</v>
      </c>
      <c r="AW162" s="14" t="s">
        <v>32</v>
      </c>
      <c r="AX162" s="14" t="s">
        <v>83</v>
      </c>
      <c r="AY162" s="256" t="s">
        <v>128</v>
      </c>
    </row>
    <row r="163" s="2" customFormat="1" ht="16.5" customHeight="1">
      <c r="A163" s="38"/>
      <c r="B163" s="39"/>
      <c r="C163" s="218" t="s">
        <v>174</v>
      </c>
      <c r="D163" s="218" t="s">
        <v>130</v>
      </c>
      <c r="E163" s="219" t="s">
        <v>175</v>
      </c>
      <c r="F163" s="220" t="s">
        <v>176</v>
      </c>
      <c r="G163" s="221" t="s">
        <v>177</v>
      </c>
      <c r="H163" s="222">
        <v>8</v>
      </c>
      <c r="I163" s="223"/>
      <c r="J163" s="224">
        <f>ROUND(I163*H163,2)</f>
        <v>0</v>
      </c>
      <c r="K163" s="220" t="s">
        <v>134</v>
      </c>
      <c r="L163" s="44"/>
      <c r="M163" s="225" t="s">
        <v>1</v>
      </c>
      <c r="N163" s="226" t="s">
        <v>40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0.28999999999999998</v>
      </c>
      <c r="T163" s="228">
        <f>S163*H163</f>
        <v>2.3199999999999998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135</v>
      </c>
      <c r="AT163" s="229" t="s">
        <v>130</v>
      </c>
      <c r="AU163" s="229" t="s">
        <v>85</v>
      </c>
      <c r="AY163" s="17" t="s">
        <v>128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83</v>
      </c>
      <c r="BK163" s="230">
        <f>ROUND(I163*H163,2)</f>
        <v>0</v>
      </c>
      <c r="BL163" s="17" t="s">
        <v>135</v>
      </c>
      <c r="BM163" s="229" t="s">
        <v>178</v>
      </c>
    </row>
    <row r="164" s="2" customFormat="1">
      <c r="A164" s="38"/>
      <c r="B164" s="39"/>
      <c r="C164" s="40"/>
      <c r="D164" s="231" t="s">
        <v>137</v>
      </c>
      <c r="E164" s="40"/>
      <c r="F164" s="232" t="s">
        <v>179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137</v>
      </c>
      <c r="AU164" s="17" t="s">
        <v>85</v>
      </c>
    </row>
    <row r="165" s="13" customFormat="1">
      <c r="A165" s="13"/>
      <c r="B165" s="236"/>
      <c r="C165" s="237"/>
      <c r="D165" s="231" t="s">
        <v>139</v>
      </c>
      <c r="E165" s="238" t="s">
        <v>1</v>
      </c>
      <c r="F165" s="239" t="s">
        <v>180</v>
      </c>
      <c r="G165" s="237"/>
      <c r="H165" s="238" t="s">
        <v>1</v>
      </c>
      <c r="I165" s="240"/>
      <c r="J165" s="237"/>
      <c r="K165" s="237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139</v>
      </c>
      <c r="AU165" s="245" t="s">
        <v>85</v>
      </c>
      <c r="AV165" s="13" t="s">
        <v>83</v>
      </c>
      <c r="AW165" s="13" t="s">
        <v>32</v>
      </c>
      <c r="AX165" s="13" t="s">
        <v>75</v>
      </c>
      <c r="AY165" s="245" t="s">
        <v>128</v>
      </c>
    </row>
    <row r="166" s="14" customFormat="1">
      <c r="A166" s="14"/>
      <c r="B166" s="246"/>
      <c r="C166" s="247"/>
      <c r="D166" s="231" t="s">
        <v>139</v>
      </c>
      <c r="E166" s="248" t="s">
        <v>1</v>
      </c>
      <c r="F166" s="249" t="s">
        <v>174</v>
      </c>
      <c r="G166" s="247"/>
      <c r="H166" s="250">
        <v>8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139</v>
      </c>
      <c r="AU166" s="256" t="s">
        <v>85</v>
      </c>
      <c r="AV166" s="14" t="s">
        <v>85</v>
      </c>
      <c r="AW166" s="14" t="s">
        <v>32</v>
      </c>
      <c r="AX166" s="14" t="s">
        <v>83</v>
      </c>
      <c r="AY166" s="256" t="s">
        <v>128</v>
      </c>
    </row>
    <row r="167" s="2" customFormat="1">
      <c r="A167" s="38"/>
      <c r="B167" s="39"/>
      <c r="C167" s="218" t="s">
        <v>181</v>
      </c>
      <c r="D167" s="218" t="s">
        <v>130</v>
      </c>
      <c r="E167" s="219" t="s">
        <v>182</v>
      </c>
      <c r="F167" s="220" t="s">
        <v>183</v>
      </c>
      <c r="G167" s="221" t="s">
        <v>184</v>
      </c>
      <c r="H167" s="222">
        <v>1.2</v>
      </c>
      <c r="I167" s="223"/>
      <c r="J167" s="224">
        <f>ROUND(I167*H167,2)</f>
        <v>0</v>
      </c>
      <c r="K167" s="220" t="s">
        <v>134</v>
      </c>
      <c r="L167" s="44"/>
      <c r="M167" s="225" t="s">
        <v>1</v>
      </c>
      <c r="N167" s="226" t="s">
        <v>40</v>
      </c>
      <c r="O167" s="91"/>
      <c r="P167" s="227">
        <f>O167*H167</f>
        <v>0</v>
      </c>
      <c r="Q167" s="227">
        <v>0.40000000000000002</v>
      </c>
      <c r="R167" s="227">
        <f>Q167*H167</f>
        <v>0.47999999999999998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135</v>
      </c>
      <c r="AT167" s="229" t="s">
        <v>130</v>
      </c>
      <c r="AU167" s="229" t="s">
        <v>85</v>
      </c>
      <c r="AY167" s="17" t="s">
        <v>128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83</v>
      </c>
      <c r="BK167" s="230">
        <f>ROUND(I167*H167,2)</f>
        <v>0</v>
      </c>
      <c r="BL167" s="17" t="s">
        <v>135</v>
      </c>
      <c r="BM167" s="229" t="s">
        <v>185</v>
      </c>
    </row>
    <row r="168" s="2" customFormat="1">
      <c r="A168" s="38"/>
      <c r="B168" s="39"/>
      <c r="C168" s="40"/>
      <c r="D168" s="231" t="s">
        <v>137</v>
      </c>
      <c r="E168" s="40"/>
      <c r="F168" s="232" t="s">
        <v>138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137</v>
      </c>
      <c r="AU168" s="17" t="s">
        <v>85</v>
      </c>
    </row>
    <row r="169" s="13" customFormat="1">
      <c r="A169" s="13"/>
      <c r="B169" s="236"/>
      <c r="C169" s="237"/>
      <c r="D169" s="231" t="s">
        <v>139</v>
      </c>
      <c r="E169" s="238" t="s">
        <v>1</v>
      </c>
      <c r="F169" s="239" t="s">
        <v>140</v>
      </c>
      <c r="G169" s="237"/>
      <c r="H169" s="238" t="s">
        <v>1</v>
      </c>
      <c r="I169" s="240"/>
      <c r="J169" s="237"/>
      <c r="K169" s="237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139</v>
      </c>
      <c r="AU169" s="245" t="s">
        <v>85</v>
      </c>
      <c r="AV169" s="13" t="s">
        <v>83</v>
      </c>
      <c r="AW169" s="13" t="s">
        <v>32</v>
      </c>
      <c r="AX169" s="13" t="s">
        <v>75</v>
      </c>
      <c r="AY169" s="245" t="s">
        <v>128</v>
      </c>
    </row>
    <row r="170" s="14" customFormat="1">
      <c r="A170" s="14"/>
      <c r="B170" s="246"/>
      <c r="C170" s="247"/>
      <c r="D170" s="231" t="s">
        <v>139</v>
      </c>
      <c r="E170" s="248" t="s">
        <v>1</v>
      </c>
      <c r="F170" s="249" t="s">
        <v>186</v>
      </c>
      <c r="G170" s="247"/>
      <c r="H170" s="250">
        <v>1.2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139</v>
      </c>
      <c r="AU170" s="256" t="s">
        <v>85</v>
      </c>
      <c r="AV170" s="14" t="s">
        <v>85</v>
      </c>
      <c r="AW170" s="14" t="s">
        <v>32</v>
      </c>
      <c r="AX170" s="14" t="s">
        <v>83</v>
      </c>
      <c r="AY170" s="256" t="s">
        <v>128</v>
      </c>
    </row>
    <row r="171" s="2" customFormat="1">
      <c r="A171" s="38"/>
      <c r="B171" s="39"/>
      <c r="C171" s="218" t="s">
        <v>187</v>
      </c>
      <c r="D171" s="218" t="s">
        <v>130</v>
      </c>
      <c r="E171" s="219" t="s">
        <v>188</v>
      </c>
      <c r="F171" s="220" t="s">
        <v>189</v>
      </c>
      <c r="G171" s="221" t="s">
        <v>190</v>
      </c>
      <c r="H171" s="222">
        <v>80</v>
      </c>
      <c r="I171" s="223"/>
      <c r="J171" s="224">
        <f>ROUND(I171*H171,2)</f>
        <v>0</v>
      </c>
      <c r="K171" s="220" t="s">
        <v>134</v>
      </c>
      <c r="L171" s="44"/>
      <c r="M171" s="225" t="s">
        <v>1</v>
      </c>
      <c r="N171" s="226" t="s">
        <v>40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135</v>
      </c>
      <c r="AT171" s="229" t="s">
        <v>130</v>
      </c>
      <c r="AU171" s="229" t="s">
        <v>85</v>
      </c>
      <c r="AY171" s="17" t="s">
        <v>128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83</v>
      </c>
      <c r="BK171" s="230">
        <f>ROUND(I171*H171,2)</f>
        <v>0</v>
      </c>
      <c r="BL171" s="17" t="s">
        <v>135</v>
      </c>
      <c r="BM171" s="229" t="s">
        <v>191</v>
      </c>
    </row>
    <row r="172" s="13" customFormat="1">
      <c r="A172" s="13"/>
      <c r="B172" s="236"/>
      <c r="C172" s="237"/>
      <c r="D172" s="231" t="s">
        <v>139</v>
      </c>
      <c r="E172" s="238" t="s">
        <v>1</v>
      </c>
      <c r="F172" s="239" t="s">
        <v>192</v>
      </c>
      <c r="G172" s="237"/>
      <c r="H172" s="238" t="s">
        <v>1</v>
      </c>
      <c r="I172" s="240"/>
      <c r="J172" s="237"/>
      <c r="K172" s="237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139</v>
      </c>
      <c r="AU172" s="245" t="s">
        <v>85</v>
      </c>
      <c r="AV172" s="13" t="s">
        <v>83</v>
      </c>
      <c r="AW172" s="13" t="s">
        <v>32</v>
      </c>
      <c r="AX172" s="13" t="s">
        <v>75</v>
      </c>
      <c r="AY172" s="245" t="s">
        <v>128</v>
      </c>
    </row>
    <row r="173" s="14" customFormat="1">
      <c r="A173" s="14"/>
      <c r="B173" s="246"/>
      <c r="C173" s="247"/>
      <c r="D173" s="231" t="s">
        <v>139</v>
      </c>
      <c r="E173" s="248" t="s">
        <v>1</v>
      </c>
      <c r="F173" s="249" t="s">
        <v>193</v>
      </c>
      <c r="G173" s="247"/>
      <c r="H173" s="250">
        <v>80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139</v>
      </c>
      <c r="AU173" s="256" t="s">
        <v>85</v>
      </c>
      <c r="AV173" s="14" t="s">
        <v>85</v>
      </c>
      <c r="AW173" s="14" t="s">
        <v>32</v>
      </c>
      <c r="AX173" s="14" t="s">
        <v>83</v>
      </c>
      <c r="AY173" s="256" t="s">
        <v>128</v>
      </c>
    </row>
    <row r="174" s="2" customFormat="1">
      <c r="A174" s="38"/>
      <c r="B174" s="39"/>
      <c r="C174" s="218" t="s">
        <v>194</v>
      </c>
      <c r="D174" s="218" t="s">
        <v>130</v>
      </c>
      <c r="E174" s="219" t="s">
        <v>195</v>
      </c>
      <c r="F174" s="220" t="s">
        <v>196</v>
      </c>
      <c r="G174" s="221" t="s">
        <v>197</v>
      </c>
      <c r="H174" s="222">
        <v>10</v>
      </c>
      <c r="I174" s="223"/>
      <c r="J174" s="224">
        <f>ROUND(I174*H174,2)</f>
        <v>0</v>
      </c>
      <c r="K174" s="220" t="s">
        <v>134</v>
      </c>
      <c r="L174" s="44"/>
      <c r="M174" s="225" t="s">
        <v>1</v>
      </c>
      <c r="N174" s="226" t="s">
        <v>40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135</v>
      </c>
      <c r="AT174" s="229" t="s">
        <v>130</v>
      </c>
      <c r="AU174" s="229" t="s">
        <v>85</v>
      </c>
      <c r="AY174" s="17" t="s">
        <v>128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83</v>
      </c>
      <c r="BK174" s="230">
        <f>ROUND(I174*H174,2)</f>
        <v>0</v>
      </c>
      <c r="BL174" s="17" t="s">
        <v>135</v>
      </c>
      <c r="BM174" s="229" t="s">
        <v>198</v>
      </c>
    </row>
    <row r="175" s="13" customFormat="1">
      <c r="A175" s="13"/>
      <c r="B175" s="236"/>
      <c r="C175" s="237"/>
      <c r="D175" s="231" t="s">
        <v>139</v>
      </c>
      <c r="E175" s="238" t="s">
        <v>1</v>
      </c>
      <c r="F175" s="239" t="s">
        <v>192</v>
      </c>
      <c r="G175" s="237"/>
      <c r="H175" s="238" t="s">
        <v>1</v>
      </c>
      <c r="I175" s="240"/>
      <c r="J175" s="237"/>
      <c r="K175" s="237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139</v>
      </c>
      <c r="AU175" s="245" t="s">
        <v>85</v>
      </c>
      <c r="AV175" s="13" t="s">
        <v>83</v>
      </c>
      <c r="AW175" s="13" t="s">
        <v>32</v>
      </c>
      <c r="AX175" s="13" t="s">
        <v>75</v>
      </c>
      <c r="AY175" s="245" t="s">
        <v>128</v>
      </c>
    </row>
    <row r="176" s="14" customFormat="1">
      <c r="A176" s="14"/>
      <c r="B176" s="246"/>
      <c r="C176" s="247"/>
      <c r="D176" s="231" t="s">
        <v>139</v>
      </c>
      <c r="E176" s="248" t="s">
        <v>1</v>
      </c>
      <c r="F176" s="249" t="s">
        <v>187</v>
      </c>
      <c r="G176" s="247"/>
      <c r="H176" s="250">
        <v>10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139</v>
      </c>
      <c r="AU176" s="256" t="s">
        <v>85</v>
      </c>
      <c r="AV176" s="14" t="s">
        <v>85</v>
      </c>
      <c r="AW176" s="14" t="s">
        <v>32</v>
      </c>
      <c r="AX176" s="14" t="s">
        <v>83</v>
      </c>
      <c r="AY176" s="256" t="s">
        <v>128</v>
      </c>
    </row>
    <row r="177" s="2" customFormat="1" ht="16.5" customHeight="1">
      <c r="A177" s="38"/>
      <c r="B177" s="39"/>
      <c r="C177" s="218" t="s">
        <v>141</v>
      </c>
      <c r="D177" s="218" t="s">
        <v>130</v>
      </c>
      <c r="E177" s="219" t="s">
        <v>199</v>
      </c>
      <c r="F177" s="220" t="s">
        <v>200</v>
      </c>
      <c r="G177" s="221" t="s">
        <v>177</v>
      </c>
      <c r="H177" s="222">
        <v>8</v>
      </c>
      <c r="I177" s="223"/>
      <c r="J177" s="224">
        <f>ROUND(I177*H177,2)</f>
        <v>0</v>
      </c>
      <c r="K177" s="220" t="s">
        <v>134</v>
      </c>
      <c r="L177" s="44"/>
      <c r="M177" s="225" t="s">
        <v>1</v>
      </c>
      <c r="N177" s="226" t="s">
        <v>40</v>
      </c>
      <c r="O177" s="91"/>
      <c r="P177" s="227">
        <f>O177*H177</f>
        <v>0</v>
      </c>
      <c r="Q177" s="227">
        <v>0.036900000000000002</v>
      </c>
      <c r="R177" s="227">
        <f>Q177*H177</f>
        <v>0.29520000000000002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135</v>
      </c>
      <c r="AT177" s="229" t="s">
        <v>130</v>
      </c>
      <c r="AU177" s="229" t="s">
        <v>85</v>
      </c>
      <c r="AY177" s="17" t="s">
        <v>128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83</v>
      </c>
      <c r="BK177" s="230">
        <f>ROUND(I177*H177,2)</f>
        <v>0</v>
      </c>
      <c r="BL177" s="17" t="s">
        <v>135</v>
      </c>
      <c r="BM177" s="229" t="s">
        <v>201</v>
      </c>
    </row>
    <row r="178" s="2" customFormat="1">
      <c r="A178" s="38"/>
      <c r="B178" s="39"/>
      <c r="C178" s="40"/>
      <c r="D178" s="231" t="s">
        <v>137</v>
      </c>
      <c r="E178" s="40"/>
      <c r="F178" s="232" t="s">
        <v>138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137</v>
      </c>
      <c r="AU178" s="17" t="s">
        <v>85</v>
      </c>
    </row>
    <row r="179" s="13" customFormat="1">
      <c r="A179" s="13"/>
      <c r="B179" s="236"/>
      <c r="C179" s="237"/>
      <c r="D179" s="231" t="s">
        <v>139</v>
      </c>
      <c r="E179" s="238" t="s">
        <v>1</v>
      </c>
      <c r="F179" s="239" t="s">
        <v>202</v>
      </c>
      <c r="G179" s="237"/>
      <c r="H179" s="238" t="s">
        <v>1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139</v>
      </c>
      <c r="AU179" s="245" t="s">
        <v>85</v>
      </c>
      <c r="AV179" s="13" t="s">
        <v>83</v>
      </c>
      <c r="AW179" s="13" t="s">
        <v>32</v>
      </c>
      <c r="AX179" s="13" t="s">
        <v>75</v>
      </c>
      <c r="AY179" s="245" t="s">
        <v>128</v>
      </c>
    </row>
    <row r="180" s="14" customFormat="1">
      <c r="A180" s="14"/>
      <c r="B180" s="246"/>
      <c r="C180" s="247"/>
      <c r="D180" s="231" t="s">
        <v>139</v>
      </c>
      <c r="E180" s="248" t="s">
        <v>1</v>
      </c>
      <c r="F180" s="249" t="s">
        <v>174</v>
      </c>
      <c r="G180" s="247"/>
      <c r="H180" s="250">
        <v>8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139</v>
      </c>
      <c r="AU180" s="256" t="s">
        <v>85</v>
      </c>
      <c r="AV180" s="14" t="s">
        <v>85</v>
      </c>
      <c r="AW180" s="14" t="s">
        <v>32</v>
      </c>
      <c r="AX180" s="14" t="s">
        <v>83</v>
      </c>
      <c r="AY180" s="256" t="s">
        <v>128</v>
      </c>
    </row>
    <row r="181" s="2" customFormat="1" ht="16.5" customHeight="1">
      <c r="A181" s="38"/>
      <c r="B181" s="39"/>
      <c r="C181" s="218" t="s">
        <v>203</v>
      </c>
      <c r="D181" s="218" t="s">
        <v>130</v>
      </c>
      <c r="E181" s="219" t="s">
        <v>204</v>
      </c>
      <c r="F181" s="220" t="s">
        <v>205</v>
      </c>
      <c r="G181" s="221" t="s">
        <v>177</v>
      </c>
      <c r="H181" s="222">
        <v>6</v>
      </c>
      <c r="I181" s="223"/>
      <c r="J181" s="224">
        <f>ROUND(I181*H181,2)</f>
        <v>0</v>
      </c>
      <c r="K181" s="220" t="s">
        <v>134</v>
      </c>
      <c r="L181" s="44"/>
      <c r="M181" s="225" t="s">
        <v>1</v>
      </c>
      <c r="N181" s="226" t="s">
        <v>40</v>
      </c>
      <c r="O181" s="91"/>
      <c r="P181" s="227">
        <f>O181*H181</f>
        <v>0</v>
      </c>
      <c r="Q181" s="227">
        <v>0.0086800000000000002</v>
      </c>
      <c r="R181" s="227">
        <f>Q181*H181</f>
        <v>0.052080000000000001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135</v>
      </c>
      <c r="AT181" s="229" t="s">
        <v>130</v>
      </c>
      <c r="AU181" s="229" t="s">
        <v>85</v>
      </c>
      <c r="AY181" s="17" t="s">
        <v>128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83</v>
      </c>
      <c r="BK181" s="230">
        <f>ROUND(I181*H181,2)</f>
        <v>0</v>
      </c>
      <c r="BL181" s="17" t="s">
        <v>135</v>
      </c>
      <c r="BM181" s="229" t="s">
        <v>206</v>
      </c>
    </row>
    <row r="182" s="2" customFormat="1">
      <c r="A182" s="38"/>
      <c r="B182" s="39"/>
      <c r="C182" s="40"/>
      <c r="D182" s="231" t="s">
        <v>137</v>
      </c>
      <c r="E182" s="40"/>
      <c r="F182" s="232" t="s">
        <v>138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137</v>
      </c>
      <c r="AU182" s="17" t="s">
        <v>85</v>
      </c>
    </row>
    <row r="183" s="13" customFormat="1">
      <c r="A183" s="13"/>
      <c r="B183" s="236"/>
      <c r="C183" s="237"/>
      <c r="D183" s="231" t="s">
        <v>139</v>
      </c>
      <c r="E183" s="238" t="s">
        <v>1</v>
      </c>
      <c r="F183" s="239" t="s">
        <v>207</v>
      </c>
      <c r="G183" s="237"/>
      <c r="H183" s="238" t="s">
        <v>1</v>
      </c>
      <c r="I183" s="240"/>
      <c r="J183" s="237"/>
      <c r="K183" s="237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139</v>
      </c>
      <c r="AU183" s="245" t="s">
        <v>85</v>
      </c>
      <c r="AV183" s="13" t="s">
        <v>83</v>
      </c>
      <c r="AW183" s="13" t="s">
        <v>32</v>
      </c>
      <c r="AX183" s="13" t="s">
        <v>75</v>
      </c>
      <c r="AY183" s="245" t="s">
        <v>128</v>
      </c>
    </row>
    <row r="184" s="14" customFormat="1">
      <c r="A184" s="14"/>
      <c r="B184" s="246"/>
      <c r="C184" s="247"/>
      <c r="D184" s="231" t="s">
        <v>139</v>
      </c>
      <c r="E184" s="248" t="s">
        <v>1</v>
      </c>
      <c r="F184" s="249" t="s">
        <v>166</v>
      </c>
      <c r="G184" s="247"/>
      <c r="H184" s="250">
        <v>6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139</v>
      </c>
      <c r="AU184" s="256" t="s">
        <v>85</v>
      </c>
      <c r="AV184" s="14" t="s">
        <v>85</v>
      </c>
      <c r="AW184" s="14" t="s">
        <v>32</v>
      </c>
      <c r="AX184" s="14" t="s">
        <v>83</v>
      </c>
      <c r="AY184" s="256" t="s">
        <v>128</v>
      </c>
    </row>
    <row r="185" s="2" customFormat="1">
      <c r="A185" s="38"/>
      <c r="B185" s="39"/>
      <c r="C185" s="218" t="s">
        <v>208</v>
      </c>
      <c r="D185" s="218" t="s">
        <v>130</v>
      </c>
      <c r="E185" s="219" t="s">
        <v>209</v>
      </c>
      <c r="F185" s="220" t="s">
        <v>210</v>
      </c>
      <c r="G185" s="221" t="s">
        <v>177</v>
      </c>
      <c r="H185" s="222">
        <v>22</v>
      </c>
      <c r="I185" s="223"/>
      <c r="J185" s="224">
        <f>ROUND(I185*H185,2)</f>
        <v>0</v>
      </c>
      <c r="K185" s="220" t="s">
        <v>134</v>
      </c>
      <c r="L185" s="44"/>
      <c r="M185" s="225" t="s">
        <v>1</v>
      </c>
      <c r="N185" s="226" t="s">
        <v>40</v>
      </c>
      <c r="O185" s="91"/>
      <c r="P185" s="227">
        <f>O185*H185</f>
        <v>0</v>
      </c>
      <c r="Q185" s="227">
        <v>0.036900000000000002</v>
      </c>
      <c r="R185" s="227">
        <f>Q185*H185</f>
        <v>0.81180000000000008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135</v>
      </c>
      <c r="AT185" s="229" t="s">
        <v>130</v>
      </c>
      <c r="AU185" s="229" t="s">
        <v>85</v>
      </c>
      <c r="AY185" s="17" t="s">
        <v>128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83</v>
      </c>
      <c r="BK185" s="230">
        <f>ROUND(I185*H185,2)</f>
        <v>0</v>
      </c>
      <c r="BL185" s="17" t="s">
        <v>135</v>
      </c>
      <c r="BM185" s="229" t="s">
        <v>211</v>
      </c>
    </row>
    <row r="186" s="2" customFormat="1">
      <c r="A186" s="38"/>
      <c r="B186" s="39"/>
      <c r="C186" s="40"/>
      <c r="D186" s="231" t="s">
        <v>137</v>
      </c>
      <c r="E186" s="40"/>
      <c r="F186" s="232" t="s">
        <v>138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137</v>
      </c>
      <c r="AU186" s="17" t="s">
        <v>85</v>
      </c>
    </row>
    <row r="187" s="13" customFormat="1">
      <c r="A187" s="13"/>
      <c r="B187" s="236"/>
      <c r="C187" s="237"/>
      <c r="D187" s="231" t="s">
        <v>139</v>
      </c>
      <c r="E187" s="238" t="s">
        <v>1</v>
      </c>
      <c r="F187" s="239" t="s">
        <v>212</v>
      </c>
      <c r="G187" s="237"/>
      <c r="H187" s="238" t="s">
        <v>1</v>
      </c>
      <c r="I187" s="240"/>
      <c r="J187" s="237"/>
      <c r="K187" s="237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139</v>
      </c>
      <c r="AU187" s="245" t="s">
        <v>85</v>
      </c>
      <c r="AV187" s="13" t="s">
        <v>83</v>
      </c>
      <c r="AW187" s="13" t="s">
        <v>32</v>
      </c>
      <c r="AX187" s="13" t="s">
        <v>75</v>
      </c>
      <c r="AY187" s="245" t="s">
        <v>128</v>
      </c>
    </row>
    <row r="188" s="14" customFormat="1">
      <c r="A188" s="14"/>
      <c r="B188" s="246"/>
      <c r="C188" s="247"/>
      <c r="D188" s="231" t="s">
        <v>139</v>
      </c>
      <c r="E188" s="248" t="s">
        <v>1</v>
      </c>
      <c r="F188" s="249" t="s">
        <v>213</v>
      </c>
      <c r="G188" s="247"/>
      <c r="H188" s="250">
        <v>22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139</v>
      </c>
      <c r="AU188" s="256" t="s">
        <v>85</v>
      </c>
      <c r="AV188" s="14" t="s">
        <v>85</v>
      </c>
      <c r="AW188" s="14" t="s">
        <v>32</v>
      </c>
      <c r="AX188" s="14" t="s">
        <v>83</v>
      </c>
      <c r="AY188" s="256" t="s">
        <v>128</v>
      </c>
    </row>
    <row r="189" s="2" customFormat="1">
      <c r="A189" s="38"/>
      <c r="B189" s="39"/>
      <c r="C189" s="218" t="s">
        <v>8</v>
      </c>
      <c r="D189" s="218" t="s">
        <v>130</v>
      </c>
      <c r="E189" s="219" t="s">
        <v>214</v>
      </c>
      <c r="F189" s="220" t="s">
        <v>215</v>
      </c>
      <c r="G189" s="221" t="s">
        <v>184</v>
      </c>
      <c r="H189" s="222">
        <v>90.719999999999999</v>
      </c>
      <c r="I189" s="223"/>
      <c r="J189" s="224">
        <f>ROUND(I189*H189,2)</f>
        <v>0</v>
      </c>
      <c r="K189" s="220" t="s">
        <v>134</v>
      </c>
      <c r="L189" s="44"/>
      <c r="M189" s="225" t="s">
        <v>1</v>
      </c>
      <c r="N189" s="226" t="s">
        <v>40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135</v>
      </c>
      <c r="AT189" s="229" t="s">
        <v>130</v>
      </c>
      <c r="AU189" s="229" t="s">
        <v>85</v>
      </c>
      <c r="AY189" s="17" t="s">
        <v>128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83</v>
      </c>
      <c r="BK189" s="230">
        <f>ROUND(I189*H189,2)</f>
        <v>0</v>
      </c>
      <c r="BL189" s="17" t="s">
        <v>135</v>
      </c>
      <c r="BM189" s="229" t="s">
        <v>216</v>
      </c>
    </row>
    <row r="190" s="2" customFormat="1">
      <c r="A190" s="38"/>
      <c r="B190" s="39"/>
      <c r="C190" s="40"/>
      <c r="D190" s="231" t="s">
        <v>137</v>
      </c>
      <c r="E190" s="40"/>
      <c r="F190" s="232" t="s">
        <v>138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137</v>
      </c>
      <c r="AU190" s="17" t="s">
        <v>85</v>
      </c>
    </row>
    <row r="191" s="14" customFormat="1">
      <c r="A191" s="14"/>
      <c r="B191" s="246"/>
      <c r="C191" s="247"/>
      <c r="D191" s="231" t="s">
        <v>139</v>
      </c>
      <c r="E191" s="248" t="s">
        <v>1</v>
      </c>
      <c r="F191" s="249" t="s">
        <v>217</v>
      </c>
      <c r="G191" s="247"/>
      <c r="H191" s="250">
        <v>90.719999999999999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139</v>
      </c>
      <c r="AU191" s="256" t="s">
        <v>85</v>
      </c>
      <c r="AV191" s="14" t="s">
        <v>85</v>
      </c>
      <c r="AW191" s="14" t="s">
        <v>32</v>
      </c>
      <c r="AX191" s="14" t="s">
        <v>83</v>
      </c>
      <c r="AY191" s="256" t="s">
        <v>128</v>
      </c>
    </row>
    <row r="192" s="2" customFormat="1" ht="21.75" customHeight="1">
      <c r="A192" s="38"/>
      <c r="B192" s="39"/>
      <c r="C192" s="218" t="s">
        <v>218</v>
      </c>
      <c r="D192" s="218" t="s">
        <v>130</v>
      </c>
      <c r="E192" s="219" t="s">
        <v>219</v>
      </c>
      <c r="F192" s="220" t="s">
        <v>220</v>
      </c>
      <c r="G192" s="221" t="s">
        <v>184</v>
      </c>
      <c r="H192" s="222">
        <v>9</v>
      </c>
      <c r="I192" s="223"/>
      <c r="J192" s="224">
        <f>ROUND(I192*H192,2)</f>
        <v>0</v>
      </c>
      <c r="K192" s="220" t="s">
        <v>134</v>
      </c>
      <c r="L192" s="44"/>
      <c r="M192" s="225" t="s">
        <v>1</v>
      </c>
      <c r="N192" s="226" t="s">
        <v>40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135</v>
      </c>
      <c r="AT192" s="229" t="s">
        <v>130</v>
      </c>
      <c r="AU192" s="229" t="s">
        <v>85</v>
      </c>
      <c r="AY192" s="17" t="s">
        <v>128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83</v>
      </c>
      <c r="BK192" s="230">
        <f>ROUND(I192*H192,2)</f>
        <v>0</v>
      </c>
      <c r="BL192" s="17" t="s">
        <v>135</v>
      </c>
      <c r="BM192" s="229" t="s">
        <v>221</v>
      </c>
    </row>
    <row r="193" s="2" customFormat="1">
      <c r="A193" s="38"/>
      <c r="B193" s="39"/>
      <c r="C193" s="40"/>
      <c r="D193" s="231" t="s">
        <v>137</v>
      </c>
      <c r="E193" s="40"/>
      <c r="F193" s="232" t="s">
        <v>138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137</v>
      </c>
      <c r="AU193" s="17" t="s">
        <v>85</v>
      </c>
    </row>
    <row r="194" s="13" customFormat="1">
      <c r="A194" s="13"/>
      <c r="B194" s="236"/>
      <c r="C194" s="237"/>
      <c r="D194" s="231" t="s">
        <v>139</v>
      </c>
      <c r="E194" s="238" t="s">
        <v>1</v>
      </c>
      <c r="F194" s="239" t="s">
        <v>222</v>
      </c>
      <c r="G194" s="237"/>
      <c r="H194" s="238" t="s">
        <v>1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139</v>
      </c>
      <c r="AU194" s="245" t="s">
        <v>85</v>
      </c>
      <c r="AV194" s="13" t="s">
        <v>83</v>
      </c>
      <c r="AW194" s="13" t="s">
        <v>32</v>
      </c>
      <c r="AX194" s="13" t="s">
        <v>75</v>
      </c>
      <c r="AY194" s="245" t="s">
        <v>128</v>
      </c>
    </row>
    <row r="195" s="14" customFormat="1">
      <c r="A195" s="14"/>
      <c r="B195" s="246"/>
      <c r="C195" s="247"/>
      <c r="D195" s="231" t="s">
        <v>139</v>
      </c>
      <c r="E195" s="248" t="s">
        <v>1</v>
      </c>
      <c r="F195" s="249" t="s">
        <v>223</v>
      </c>
      <c r="G195" s="247"/>
      <c r="H195" s="250">
        <v>9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139</v>
      </c>
      <c r="AU195" s="256" t="s">
        <v>85</v>
      </c>
      <c r="AV195" s="14" t="s">
        <v>85</v>
      </c>
      <c r="AW195" s="14" t="s">
        <v>32</v>
      </c>
      <c r="AX195" s="14" t="s">
        <v>83</v>
      </c>
      <c r="AY195" s="256" t="s">
        <v>128</v>
      </c>
    </row>
    <row r="196" s="2" customFormat="1">
      <c r="A196" s="38"/>
      <c r="B196" s="39"/>
      <c r="C196" s="218" t="s">
        <v>224</v>
      </c>
      <c r="D196" s="218" t="s">
        <v>130</v>
      </c>
      <c r="E196" s="219" t="s">
        <v>225</v>
      </c>
      <c r="F196" s="220" t="s">
        <v>226</v>
      </c>
      <c r="G196" s="221" t="s">
        <v>184</v>
      </c>
      <c r="H196" s="222">
        <v>328.13999999999999</v>
      </c>
      <c r="I196" s="223"/>
      <c r="J196" s="224">
        <f>ROUND(I196*H196,2)</f>
        <v>0</v>
      </c>
      <c r="K196" s="220" t="s">
        <v>134</v>
      </c>
      <c r="L196" s="44"/>
      <c r="M196" s="225" t="s">
        <v>1</v>
      </c>
      <c r="N196" s="226" t="s">
        <v>40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135</v>
      </c>
      <c r="AT196" s="229" t="s">
        <v>130</v>
      </c>
      <c r="AU196" s="229" t="s">
        <v>85</v>
      </c>
      <c r="AY196" s="17" t="s">
        <v>128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83</v>
      </c>
      <c r="BK196" s="230">
        <f>ROUND(I196*H196,2)</f>
        <v>0</v>
      </c>
      <c r="BL196" s="17" t="s">
        <v>135</v>
      </c>
      <c r="BM196" s="229" t="s">
        <v>227</v>
      </c>
    </row>
    <row r="197" s="2" customFormat="1">
      <c r="A197" s="38"/>
      <c r="B197" s="39"/>
      <c r="C197" s="40"/>
      <c r="D197" s="231" t="s">
        <v>137</v>
      </c>
      <c r="E197" s="40"/>
      <c r="F197" s="232" t="s">
        <v>138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137</v>
      </c>
      <c r="AU197" s="17" t="s">
        <v>85</v>
      </c>
    </row>
    <row r="198" s="13" customFormat="1">
      <c r="A198" s="13"/>
      <c r="B198" s="236"/>
      <c r="C198" s="237"/>
      <c r="D198" s="231" t="s">
        <v>139</v>
      </c>
      <c r="E198" s="238" t="s">
        <v>1</v>
      </c>
      <c r="F198" s="239" t="s">
        <v>228</v>
      </c>
      <c r="G198" s="237"/>
      <c r="H198" s="238" t="s">
        <v>1</v>
      </c>
      <c r="I198" s="240"/>
      <c r="J198" s="237"/>
      <c r="K198" s="237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139</v>
      </c>
      <c r="AU198" s="245" t="s">
        <v>85</v>
      </c>
      <c r="AV198" s="13" t="s">
        <v>83</v>
      </c>
      <c r="AW198" s="13" t="s">
        <v>32</v>
      </c>
      <c r="AX198" s="13" t="s">
        <v>75</v>
      </c>
      <c r="AY198" s="245" t="s">
        <v>128</v>
      </c>
    </row>
    <row r="199" s="14" customFormat="1">
      <c r="A199" s="14"/>
      <c r="B199" s="246"/>
      <c r="C199" s="247"/>
      <c r="D199" s="231" t="s">
        <v>139</v>
      </c>
      <c r="E199" s="248" t="s">
        <v>1</v>
      </c>
      <c r="F199" s="249" t="s">
        <v>229</v>
      </c>
      <c r="G199" s="247"/>
      <c r="H199" s="250">
        <v>83.640000000000001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139</v>
      </c>
      <c r="AU199" s="256" t="s">
        <v>85</v>
      </c>
      <c r="AV199" s="14" t="s">
        <v>85</v>
      </c>
      <c r="AW199" s="14" t="s">
        <v>32</v>
      </c>
      <c r="AX199" s="14" t="s">
        <v>75</v>
      </c>
      <c r="AY199" s="256" t="s">
        <v>128</v>
      </c>
    </row>
    <row r="200" s="13" customFormat="1">
      <c r="A200" s="13"/>
      <c r="B200" s="236"/>
      <c r="C200" s="237"/>
      <c r="D200" s="231" t="s">
        <v>139</v>
      </c>
      <c r="E200" s="238" t="s">
        <v>1</v>
      </c>
      <c r="F200" s="239" t="s">
        <v>230</v>
      </c>
      <c r="G200" s="237"/>
      <c r="H200" s="238" t="s">
        <v>1</v>
      </c>
      <c r="I200" s="240"/>
      <c r="J200" s="237"/>
      <c r="K200" s="237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139</v>
      </c>
      <c r="AU200" s="245" t="s">
        <v>85</v>
      </c>
      <c r="AV200" s="13" t="s">
        <v>83</v>
      </c>
      <c r="AW200" s="13" t="s">
        <v>32</v>
      </c>
      <c r="AX200" s="13" t="s">
        <v>75</v>
      </c>
      <c r="AY200" s="245" t="s">
        <v>128</v>
      </c>
    </row>
    <row r="201" s="14" customFormat="1">
      <c r="A201" s="14"/>
      <c r="B201" s="246"/>
      <c r="C201" s="247"/>
      <c r="D201" s="231" t="s">
        <v>139</v>
      </c>
      <c r="E201" s="248" t="s">
        <v>1</v>
      </c>
      <c r="F201" s="249" t="s">
        <v>231</v>
      </c>
      <c r="G201" s="247"/>
      <c r="H201" s="250">
        <v>84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139</v>
      </c>
      <c r="AU201" s="256" t="s">
        <v>85</v>
      </c>
      <c r="AV201" s="14" t="s">
        <v>85</v>
      </c>
      <c r="AW201" s="14" t="s">
        <v>32</v>
      </c>
      <c r="AX201" s="14" t="s">
        <v>75</v>
      </c>
      <c r="AY201" s="256" t="s">
        <v>128</v>
      </c>
    </row>
    <row r="202" s="13" customFormat="1">
      <c r="A202" s="13"/>
      <c r="B202" s="236"/>
      <c r="C202" s="237"/>
      <c r="D202" s="231" t="s">
        <v>139</v>
      </c>
      <c r="E202" s="238" t="s">
        <v>1</v>
      </c>
      <c r="F202" s="239" t="s">
        <v>232</v>
      </c>
      <c r="G202" s="237"/>
      <c r="H202" s="238" t="s">
        <v>1</v>
      </c>
      <c r="I202" s="240"/>
      <c r="J202" s="237"/>
      <c r="K202" s="237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139</v>
      </c>
      <c r="AU202" s="245" t="s">
        <v>85</v>
      </c>
      <c r="AV202" s="13" t="s">
        <v>83</v>
      </c>
      <c r="AW202" s="13" t="s">
        <v>32</v>
      </c>
      <c r="AX202" s="13" t="s">
        <v>75</v>
      </c>
      <c r="AY202" s="245" t="s">
        <v>128</v>
      </c>
    </row>
    <row r="203" s="14" customFormat="1">
      <c r="A203" s="14"/>
      <c r="B203" s="246"/>
      <c r="C203" s="247"/>
      <c r="D203" s="231" t="s">
        <v>139</v>
      </c>
      <c r="E203" s="248" t="s">
        <v>1</v>
      </c>
      <c r="F203" s="249" t="s">
        <v>233</v>
      </c>
      <c r="G203" s="247"/>
      <c r="H203" s="250">
        <v>63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139</v>
      </c>
      <c r="AU203" s="256" t="s">
        <v>85</v>
      </c>
      <c r="AV203" s="14" t="s">
        <v>85</v>
      </c>
      <c r="AW203" s="14" t="s">
        <v>32</v>
      </c>
      <c r="AX203" s="14" t="s">
        <v>75</v>
      </c>
      <c r="AY203" s="256" t="s">
        <v>128</v>
      </c>
    </row>
    <row r="204" s="13" customFormat="1">
      <c r="A204" s="13"/>
      <c r="B204" s="236"/>
      <c r="C204" s="237"/>
      <c r="D204" s="231" t="s">
        <v>139</v>
      </c>
      <c r="E204" s="238" t="s">
        <v>1</v>
      </c>
      <c r="F204" s="239" t="s">
        <v>234</v>
      </c>
      <c r="G204" s="237"/>
      <c r="H204" s="238" t="s">
        <v>1</v>
      </c>
      <c r="I204" s="240"/>
      <c r="J204" s="237"/>
      <c r="K204" s="237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139</v>
      </c>
      <c r="AU204" s="245" t="s">
        <v>85</v>
      </c>
      <c r="AV204" s="13" t="s">
        <v>83</v>
      </c>
      <c r="AW204" s="13" t="s">
        <v>32</v>
      </c>
      <c r="AX204" s="13" t="s">
        <v>75</v>
      </c>
      <c r="AY204" s="245" t="s">
        <v>128</v>
      </c>
    </row>
    <row r="205" s="14" customFormat="1">
      <c r="A205" s="14"/>
      <c r="B205" s="246"/>
      <c r="C205" s="247"/>
      <c r="D205" s="231" t="s">
        <v>139</v>
      </c>
      <c r="E205" s="248" t="s">
        <v>1</v>
      </c>
      <c r="F205" s="249" t="s">
        <v>235</v>
      </c>
      <c r="G205" s="247"/>
      <c r="H205" s="250">
        <v>97.5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139</v>
      </c>
      <c r="AU205" s="256" t="s">
        <v>85</v>
      </c>
      <c r="AV205" s="14" t="s">
        <v>85</v>
      </c>
      <c r="AW205" s="14" t="s">
        <v>32</v>
      </c>
      <c r="AX205" s="14" t="s">
        <v>75</v>
      </c>
      <c r="AY205" s="256" t="s">
        <v>128</v>
      </c>
    </row>
    <row r="206" s="15" customFormat="1">
      <c r="A206" s="15"/>
      <c r="B206" s="257"/>
      <c r="C206" s="258"/>
      <c r="D206" s="231" t="s">
        <v>139</v>
      </c>
      <c r="E206" s="259" t="s">
        <v>1</v>
      </c>
      <c r="F206" s="260" t="s">
        <v>154</v>
      </c>
      <c r="G206" s="258"/>
      <c r="H206" s="261">
        <v>328.13999999999999</v>
      </c>
      <c r="I206" s="262"/>
      <c r="J206" s="258"/>
      <c r="K206" s="258"/>
      <c r="L206" s="263"/>
      <c r="M206" s="264"/>
      <c r="N206" s="265"/>
      <c r="O206" s="265"/>
      <c r="P206" s="265"/>
      <c r="Q206" s="265"/>
      <c r="R206" s="265"/>
      <c r="S206" s="265"/>
      <c r="T206" s="26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7" t="s">
        <v>139</v>
      </c>
      <c r="AU206" s="267" t="s">
        <v>85</v>
      </c>
      <c r="AV206" s="15" t="s">
        <v>135</v>
      </c>
      <c r="AW206" s="15" t="s">
        <v>32</v>
      </c>
      <c r="AX206" s="15" t="s">
        <v>83</v>
      </c>
      <c r="AY206" s="267" t="s">
        <v>128</v>
      </c>
    </row>
    <row r="207" s="2" customFormat="1">
      <c r="A207" s="38"/>
      <c r="B207" s="39"/>
      <c r="C207" s="218" t="s">
        <v>236</v>
      </c>
      <c r="D207" s="218" t="s">
        <v>130</v>
      </c>
      <c r="E207" s="219" t="s">
        <v>237</v>
      </c>
      <c r="F207" s="220" t="s">
        <v>238</v>
      </c>
      <c r="G207" s="221" t="s">
        <v>184</v>
      </c>
      <c r="H207" s="222">
        <v>328.13999999999999</v>
      </c>
      <c r="I207" s="223"/>
      <c r="J207" s="224">
        <f>ROUND(I207*H207,2)</f>
        <v>0</v>
      </c>
      <c r="K207" s="220" t="s">
        <v>134</v>
      </c>
      <c r="L207" s="44"/>
      <c r="M207" s="225" t="s">
        <v>1</v>
      </c>
      <c r="N207" s="226" t="s">
        <v>40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135</v>
      </c>
      <c r="AT207" s="229" t="s">
        <v>130</v>
      </c>
      <c r="AU207" s="229" t="s">
        <v>85</v>
      </c>
      <c r="AY207" s="17" t="s">
        <v>128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83</v>
      </c>
      <c r="BK207" s="230">
        <f>ROUND(I207*H207,2)</f>
        <v>0</v>
      </c>
      <c r="BL207" s="17" t="s">
        <v>135</v>
      </c>
      <c r="BM207" s="229" t="s">
        <v>239</v>
      </c>
    </row>
    <row r="208" s="2" customFormat="1">
      <c r="A208" s="38"/>
      <c r="B208" s="39"/>
      <c r="C208" s="40"/>
      <c r="D208" s="231" t="s">
        <v>137</v>
      </c>
      <c r="E208" s="40"/>
      <c r="F208" s="232" t="s">
        <v>240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137</v>
      </c>
      <c r="AU208" s="17" t="s">
        <v>85</v>
      </c>
    </row>
    <row r="209" s="14" customFormat="1">
      <c r="A209" s="14"/>
      <c r="B209" s="246"/>
      <c r="C209" s="247"/>
      <c r="D209" s="231" t="s">
        <v>139</v>
      </c>
      <c r="E209" s="248" t="s">
        <v>1</v>
      </c>
      <c r="F209" s="249" t="s">
        <v>241</v>
      </c>
      <c r="G209" s="247"/>
      <c r="H209" s="250">
        <v>328.13999999999999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139</v>
      </c>
      <c r="AU209" s="256" t="s">
        <v>85</v>
      </c>
      <c r="AV209" s="14" t="s">
        <v>85</v>
      </c>
      <c r="AW209" s="14" t="s">
        <v>32</v>
      </c>
      <c r="AX209" s="14" t="s">
        <v>83</v>
      </c>
      <c r="AY209" s="256" t="s">
        <v>128</v>
      </c>
    </row>
    <row r="210" s="2" customFormat="1" ht="21.75" customHeight="1">
      <c r="A210" s="38"/>
      <c r="B210" s="39"/>
      <c r="C210" s="218" t="s">
        <v>242</v>
      </c>
      <c r="D210" s="218" t="s">
        <v>130</v>
      </c>
      <c r="E210" s="219" t="s">
        <v>243</v>
      </c>
      <c r="F210" s="220" t="s">
        <v>244</v>
      </c>
      <c r="G210" s="221" t="s">
        <v>133</v>
      </c>
      <c r="H210" s="222">
        <v>265.39999999999998</v>
      </c>
      <c r="I210" s="223"/>
      <c r="J210" s="224">
        <f>ROUND(I210*H210,2)</f>
        <v>0</v>
      </c>
      <c r="K210" s="220" t="s">
        <v>245</v>
      </c>
      <c r="L210" s="44"/>
      <c r="M210" s="225" t="s">
        <v>1</v>
      </c>
      <c r="N210" s="226" t="s">
        <v>40</v>
      </c>
      <c r="O210" s="91"/>
      <c r="P210" s="227">
        <f>O210*H210</f>
        <v>0</v>
      </c>
      <c r="Q210" s="227">
        <v>0.00084000000000000003</v>
      </c>
      <c r="R210" s="227">
        <f>Q210*H210</f>
        <v>0.222936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135</v>
      </c>
      <c r="AT210" s="229" t="s">
        <v>130</v>
      </c>
      <c r="AU210" s="229" t="s">
        <v>85</v>
      </c>
      <c r="AY210" s="17" t="s">
        <v>128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83</v>
      </c>
      <c r="BK210" s="230">
        <f>ROUND(I210*H210,2)</f>
        <v>0</v>
      </c>
      <c r="BL210" s="17" t="s">
        <v>135</v>
      </c>
      <c r="BM210" s="229" t="s">
        <v>246</v>
      </c>
    </row>
    <row r="211" s="2" customFormat="1">
      <c r="A211" s="38"/>
      <c r="B211" s="39"/>
      <c r="C211" s="40"/>
      <c r="D211" s="231" t="s">
        <v>137</v>
      </c>
      <c r="E211" s="40"/>
      <c r="F211" s="232" t="s">
        <v>138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137</v>
      </c>
      <c r="AU211" s="17" t="s">
        <v>85</v>
      </c>
    </row>
    <row r="212" s="13" customFormat="1">
      <c r="A212" s="13"/>
      <c r="B212" s="236"/>
      <c r="C212" s="237"/>
      <c r="D212" s="231" t="s">
        <v>139</v>
      </c>
      <c r="E212" s="238" t="s">
        <v>1</v>
      </c>
      <c r="F212" s="239" t="s">
        <v>247</v>
      </c>
      <c r="G212" s="237"/>
      <c r="H212" s="238" t="s">
        <v>1</v>
      </c>
      <c r="I212" s="240"/>
      <c r="J212" s="237"/>
      <c r="K212" s="237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139</v>
      </c>
      <c r="AU212" s="245" t="s">
        <v>85</v>
      </c>
      <c r="AV212" s="13" t="s">
        <v>83</v>
      </c>
      <c r="AW212" s="13" t="s">
        <v>32</v>
      </c>
      <c r="AX212" s="13" t="s">
        <v>75</v>
      </c>
      <c r="AY212" s="245" t="s">
        <v>128</v>
      </c>
    </row>
    <row r="213" s="14" customFormat="1">
      <c r="A213" s="14"/>
      <c r="B213" s="246"/>
      <c r="C213" s="247"/>
      <c r="D213" s="231" t="s">
        <v>139</v>
      </c>
      <c r="E213" s="248" t="s">
        <v>1</v>
      </c>
      <c r="F213" s="249" t="s">
        <v>248</v>
      </c>
      <c r="G213" s="247"/>
      <c r="H213" s="250">
        <v>139.40000000000001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139</v>
      </c>
      <c r="AU213" s="256" t="s">
        <v>85</v>
      </c>
      <c r="AV213" s="14" t="s">
        <v>85</v>
      </c>
      <c r="AW213" s="14" t="s">
        <v>32</v>
      </c>
      <c r="AX213" s="14" t="s">
        <v>75</v>
      </c>
      <c r="AY213" s="256" t="s">
        <v>128</v>
      </c>
    </row>
    <row r="214" s="13" customFormat="1">
      <c r="A214" s="13"/>
      <c r="B214" s="236"/>
      <c r="C214" s="237"/>
      <c r="D214" s="231" t="s">
        <v>139</v>
      </c>
      <c r="E214" s="238" t="s">
        <v>1</v>
      </c>
      <c r="F214" s="239" t="s">
        <v>249</v>
      </c>
      <c r="G214" s="237"/>
      <c r="H214" s="238" t="s">
        <v>1</v>
      </c>
      <c r="I214" s="240"/>
      <c r="J214" s="237"/>
      <c r="K214" s="237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139</v>
      </c>
      <c r="AU214" s="245" t="s">
        <v>85</v>
      </c>
      <c r="AV214" s="13" t="s">
        <v>83</v>
      </c>
      <c r="AW214" s="13" t="s">
        <v>32</v>
      </c>
      <c r="AX214" s="13" t="s">
        <v>75</v>
      </c>
      <c r="AY214" s="245" t="s">
        <v>128</v>
      </c>
    </row>
    <row r="215" s="14" customFormat="1">
      <c r="A215" s="14"/>
      <c r="B215" s="246"/>
      <c r="C215" s="247"/>
      <c r="D215" s="231" t="s">
        <v>139</v>
      </c>
      <c r="E215" s="248" t="s">
        <v>1</v>
      </c>
      <c r="F215" s="249" t="s">
        <v>250</v>
      </c>
      <c r="G215" s="247"/>
      <c r="H215" s="250">
        <v>126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139</v>
      </c>
      <c r="AU215" s="256" t="s">
        <v>85</v>
      </c>
      <c r="AV215" s="14" t="s">
        <v>85</v>
      </c>
      <c r="AW215" s="14" t="s">
        <v>32</v>
      </c>
      <c r="AX215" s="14" t="s">
        <v>75</v>
      </c>
      <c r="AY215" s="256" t="s">
        <v>128</v>
      </c>
    </row>
    <row r="216" s="15" customFormat="1">
      <c r="A216" s="15"/>
      <c r="B216" s="257"/>
      <c r="C216" s="258"/>
      <c r="D216" s="231" t="s">
        <v>139</v>
      </c>
      <c r="E216" s="259" t="s">
        <v>1</v>
      </c>
      <c r="F216" s="260" t="s">
        <v>154</v>
      </c>
      <c r="G216" s="258"/>
      <c r="H216" s="261">
        <v>265.39999999999998</v>
      </c>
      <c r="I216" s="262"/>
      <c r="J216" s="258"/>
      <c r="K216" s="258"/>
      <c r="L216" s="263"/>
      <c r="M216" s="264"/>
      <c r="N216" s="265"/>
      <c r="O216" s="265"/>
      <c r="P216" s="265"/>
      <c r="Q216" s="265"/>
      <c r="R216" s="265"/>
      <c r="S216" s="265"/>
      <c r="T216" s="26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7" t="s">
        <v>139</v>
      </c>
      <c r="AU216" s="267" t="s">
        <v>85</v>
      </c>
      <c r="AV216" s="15" t="s">
        <v>135</v>
      </c>
      <c r="AW216" s="15" t="s">
        <v>32</v>
      </c>
      <c r="AX216" s="15" t="s">
        <v>83</v>
      </c>
      <c r="AY216" s="267" t="s">
        <v>128</v>
      </c>
    </row>
    <row r="217" s="2" customFormat="1">
      <c r="A217" s="38"/>
      <c r="B217" s="39"/>
      <c r="C217" s="218" t="s">
        <v>251</v>
      </c>
      <c r="D217" s="218" t="s">
        <v>130</v>
      </c>
      <c r="E217" s="219" t="s">
        <v>252</v>
      </c>
      <c r="F217" s="220" t="s">
        <v>253</v>
      </c>
      <c r="G217" s="221" t="s">
        <v>133</v>
      </c>
      <c r="H217" s="222">
        <v>265.39999999999998</v>
      </c>
      <c r="I217" s="223"/>
      <c r="J217" s="224">
        <f>ROUND(I217*H217,2)</f>
        <v>0</v>
      </c>
      <c r="K217" s="220" t="s">
        <v>245</v>
      </c>
      <c r="L217" s="44"/>
      <c r="M217" s="225" t="s">
        <v>1</v>
      </c>
      <c r="N217" s="226" t="s">
        <v>40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135</v>
      </c>
      <c r="AT217" s="229" t="s">
        <v>130</v>
      </c>
      <c r="AU217" s="229" t="s">
        <v>85</v>
      </c>
      <c r="AY217" s="17" t="s">
        <v>128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83</v>
      </c>
      <c r="BK217" s="230">
        <f>ROUND(I217*H217,2)</f>
        <v>0</v>
      </c>
      <c r="BL217" s="17" t="s">
        <v>135</v>
      </c>
      <c r="BM217" s="229" t="s">
        <v>254</v>
      </c>
    </row>
    <row r="218" s="2" customFormat="1">
      <c r="A218" s="38"/>
      <c r="B218" s="39"/>
      <c r="C218" s="40"/>
      <c r="D218" s="231" t="s">
        <v>137</v>
      </c>
      <c r="E218" s="40"/>
      <c r="F218" s="232" t="s">
        <v>255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137</v>
      </c>
      <c r="AU218" s="17" t="s">
        <v>85</v>
      </c>
    </row>
    <row r="219" s="14" customFormat="1">
      <c r="A219" s="14"/>
      <c r="B219" s="246"/>
      <c r="C219" s="247"/>
      <c r="D219" s="231" t="s">
        <v>139</v>
      </c>
      <c r="E219" s="248" t="s">
        <v>1</v>
      </c>
      <c r="F219" s="249" t="s">
        <v>256</v>
      </c>
      <c r="G219" s="247"/>
      <c r="H219" s="250">
        <v>265.39999999999998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139</v>
      </c>
      <c r="AU219" s="256" t="s">
        <v>85</v>
      </c>
      <c r="AV219" s="14" t="s">
        <v>85</v>
      </c>
      <c r="AW219" s="14" t="s">
        <v>32</v>
      </c>
      <c r="AX219" s="14" t="s">
        <v>83</v>
      </c>
      <c r="AY219" s="256" t="s">
        <v>128</v>
      </c>
    </row>
    <row r="220" s="2" customFormat="1">
      <c r="A220" s="38"/>
      <c r="B220" s="39"/>
      <c r="C220" s="218" t="s">
        <v>7</v>
      </c>
      <c r="D220" s="218" t="s">
        <v>130</v>
      </c>
      <c r="E220" s="219" t="s">
        <v>257</v>
      </c>
      <c r="F220" s="220" t="s">
        <v>258</v>
      </c>
      <c r="G220" s="221" t="s">
        <v>184</v>
      </c>
      <c r="H220" s="222">
        <v>328.13999999999999</v>
      </c>
      <c r="I220" s="223"/>
      <c r="J220" s="224">
        <f>ROUND(I220*H220,2)</f>
        <v>0</v>
      </c>
      <c r="K220" s="220" t="s">
        <v>134</v>
      </c>
      <c r="L220" s="44"/>
      <c r="M220" s="225" t="s">
        <v>1</v>
      </c>
      <c r="N220" s="226" t="s">
        <v>40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135</v>
      </c>
      <c r="AT220" s="229" t="s">
        <v>130</v>
      </c>
      <c r="AU220" s="229" t="s">
        <v>85</v>
      </c>
      <c r="AY220" s="17" t="s">
        <v>128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83</v>
      </c>
      <c r="BK220" s="230">
        <f>ROUND(I220*H220,2)</f>
        <v>0</v>
      </c>
      <c r="BL220" s="17" t="s">
        <v>135</v>
      </c>
      <c r="BM220" s="229" t="s">
        <v>259</v>
      </c>
    </row>
    <row r="221" s="2" customFormat="1">
      <c r="A221" s="38"/>
      <c r="B221" s="39"/>
      <c r="C221" s="40"/>
      <c r="D221" s="231" t="s">
        <v>137</v>
      </c>
      <c r="E221" s="40"/>
      <c r="F221" s="232" t="s">
        <v>240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137</v>
      </c>
      <c r="AU221" s="17" t="s">
        <v>85</v>
      </c>
    </row>
    <row r="222" s="14" customFormat="1">
      <c r="A222" s="14"/>
      <c r="B222" s="246"/>
      <c r="C222" s="247"/>
      <c r="D222" s="231" t="s">
        <v>139</v>
      </c>
      <c r="E222" s="248" t="s">
        <v>1</v>
      </c>
      <c r="F222" s="249" t="s">
        <v>241</v>
      </c>
      <c r="G222" s="247"/>
      <c r="H222" s="250">
        <v>328.13999999999999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139</v>
      </c>
      <c r="AU222" s="256" t="s">
        <v>85</v>
      </c>
      <c r="AV222" s="14" t="s">
        <v>85</v>
      </c>
      <c r="AW222" s="14" t="s">
        <v>32</v>
      </c>
      <c r="AX222" s="14" t="s">
        <v>83</v>
      </c>
      <c r="AY222" s="256" t="s">
        <v>128</v>
      </c>
    </row>
    <row r="223" s="2" customFormat="1">
      <c r="A223" s="38"/>
      <c r="B223" s="39"/>
      <c r="C223" s="218" t="s">
        <v>213</v>
      </c>
      <c r="D223" s="218" t="s">
        <v>130</v>
      </c>
      <c r="E223" s="219" t="s">
        <v>260</v>
      </c>
      <c r="F223" s="220" t="s">
        <v>261</v>
      </c>
      <c r="G223" s="221" t="s">
        <v>184</v>
      </c>
      <c r="H223" s="222">
        <v>266.38999999999999</v>
      </c>
      <c r="I223" s="223"/>
      <c r="J223" s="224">
        <f>ROUND(I223*H223,2)</f>
        <v>0</v>
      </c>
      <c r="K223" s="220" t="s">
        <v>134</v>
      </c>
      <c r="L223" s="44"/>
      <c r="M223" s="225" t="s">
        <v>1</v>
      </c>
      <c r="N223" s="226" t="s">
        <v>40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135</v>
      </c>
      <c r="AT223" s="229" t="s">
        <v>130</v>
      </c>
      <c r="AU223" s="229" t="s">
        <v>85</v>
      </c>
      <c r="AY223" s="17" t="s">
        <v>128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83</v>
      </c>
      <c r="BK223" s="230">
        <f>ROUND(I223*H223,2)</f>
        <v>0</v>
      </c>
      <c r="BL223" s="17" t="s">
        <v>135</v>
      </c>
      <c r="BM223" s="229" t="s">
        <v>262</v>
      </c>
    </row>
    <row r="224" s="2" customFormat="1">
      <c r="A224" s="38"/>
      <c r="B224" s="39"/>
      <c r="C224" s="40"/>
      <c r="D224" s="231" t="s">
        <v>137</v>
      </c>
      <c r="E224" s="40"/>
      <c r="F224" s="232" t="s">
        <v>263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137</v>
      </c>
      <c r="AU224" s="17" t="s">
        <v>85</v>
      </c>
    </row>
    <row r="225" s="13" customFormat="1">
      <c r="A225" s="13"/>
      <c r="B225" s="236"/>
      <c r="C225" s="237"/>
      <c r="D225" s="231" t="s">
        <v>139</v>
      </c>
      <c r="E225" s="238" t="s">
        <v>1</v>
      </c>
      <c r="F225" s="239" t="s">
        <v>264</v>
      </c>
      <c r="G225" s="237"/>
      <c r="H225" s="238" t="s">
        <v>1</v>
      </c>
      <c r="I225" s="240"/>
      <c r="J225" s="237"/>
      <c r="K225" s="237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139</v>
      </c>
      <c r="AU225" s="245" t="s">
        <v>85</v>
      </c>
      <c r="AV225" s="13" t="s">
        <v>83</v>
      </c>
      <c r="AW225" s="13" t="s">
        <v>32</v>
      </c>
      <c r="AX225" s="13" t="s">
        <v>75</v>
      </c>
      <c r="AY225" s="245" t="s">
        <v>128</v>
      </c>
    </row>
    <row r="226" s="14" customFormat="1">
      <c r="A226" s="14"/>
      <c r="B226" s="246"/>
      <c r="C226" s="247"/>
      <c r="D226" s="231" t="s">
        <v>139</v>
      </c>
      <c r="E226" s="248" t="s">
        <v>1</v>
      </c>
      <c r="F226" s="249" t="s">
        <v>265</v>
      </c>
      <c r="G226" s="247"/>
      <c r="H226" s="250">
        <v>266.38999999999999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6" t="s">
        <v>139</v>
      </c>
      <c r="AU226" s="256" t="s">
        <v>85</v>
      </c>
      <c r="AV226" s="14" t="s">
        <v>85</v>
      </c>
      <c r="AW226" s="14" t="s">
        <v>32</v>
      </c>
      <c r="AX226" s="14" t="s">
        <v>83</v>
      </c>
      <c r="AY226" s="256" t="s">
        <v>128</v>
      </c>
    </row>
    <row r="227" s="2" customFormat="1" ht="21.75" customHeight="1">
      <c r="A227" s="38"/>
      <c r="B227" s="39"/>
      <c r="C227" s="218" t="s">
        <v>266</v>
      </c>
      <c r="D227" s="218" t="s">
        <v>130</v>
      </c>
      <c r="E227" s="219" t="s">
        <v>267</v>
      </c>
      <c r="F227" s="220" t="s">
        <v>268</v>
      </c>
      <c r="G227" s="221" t="s">
        <v>184</v>
      </c>
      <c r="H227" s="222">
        <v>266.38999999999999</v>
      </c>
      <c r="I227" s="223"/>
      <c r="J227" s="224">
        <f>ROUND(I227*H227,2)</f>
        <v>0</v>
      </c>
      <c r="K227" s="220" t="s">
        <v>134</v>
      </c>
      <c r="L227" s="44"/>
      <c r="M227" s="225" t="s">
        <v>1</v>
      </c>
      <c r="N227" s="226" t="s">
        <v>40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135</v>
      </c>
      <c r="AT227" s="229" t="s">
        <v>130</v>
      </c>
      <c r="AU227" s="229" t="s">
        <v>85</v>
      </c>
      <c r="AY227" s="17" t="s">
        <v>128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83</v>
      </c>
      <c r="BK227" s="230">
        <f>ROUND(I227*H227,2)</f>
        <v>0</v>
      </c>
      <c r="BL227" s="17" t="s">
        <v>135</v>
      </c>
      <c r="BM227" s="229" t="s">
        <v>269</v>
      </c>
    </row>
    <row r="228" s="2" customFormat="1">
      <c r="A228" s="38"/>
      <c r="B228" s="39"/>
      <c r="C228" s="40"/>
      <c r="D228" s="231" t="s">
        <v>137</v>
      </c>
      <c r="E228" s="40"/>
      <c r="F228" s="232" t="s">
        <v>270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137</v>
      </c>
      <c r="AU228" s="17" t="s">
        <v>85</v>
      </c>
    </row>
    <row r="229" s="14" customFormat="1">
      <c r="A229" s="14"/>
      <c r="B229" s="246"/>
      <c r="C229" s="247"/>
      <c r="D229" s="231" t="s">
        <v>139</v>
      </c>
      <c r="E229" s="248" t="s">
        <v>1</v>
      </c>
      <c r="F229" s="249" t="s">
        <v>271</v>
      </c>
      <c r="G229" s="247"/>
      <c r="H229" s="250">
        <v>266.38999999999999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139</v>
      </c>
      <c r="AU229" s="256" t="s">
        <v>85</v>
      </c>
      <c r="AV229" s="14" t="s">
        <v>85</v>
      </c>
      <c r="AW229" s="14" t="s">
        <v>32</v>
      </c>
      <c r="AX229" s="14" t="s">
        <v>83</v>
      </c>
      <c r="AY229" s="256" t="s">
        <v>128</v>
      </c>
    </row>
    <row r="230" s="2" customFormat="1">
      <c r="A230" s="38"/>
      <c r="B230" s="39"/>
      <c r="C230" s="218" t="s">
        <v>151</v>
      </c>
      <c r="D230" s="218" t="s">
        <v>130</v>
      </c>
      <c r="E230" s="219" t="s">
        <v>272</v>
      </c>
      <c r="F230" s="220" t="s">
        <v>273</v>
      </c>
      <c r="G230" s="221" t="s">
        <v>184</v>
      </c>
      <c r="H230" s="222">
        <v>168.91</v>
      </c>
      <c r="I230" s="223"/>
      <c r="J230" s="224">
        <f>ROUND(I230*H230,2)</f>
        <v>0</v>
      </c>
      <c r="K230" s="220" t="s">
        <v>134</v>
      </c>
      <c r="L230" s="44"/>
      <c r="M230" s="225" t="s">
        <v>1</v>
      </c>
      <c r="N230" s="226" t="s">
        <v>40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135</v>
      </c>
      <c r="AT230" s="229" t="s">
        <v>130</v>
      </c>
      <c r="AU230" s="229" t="s">
        <v>85</v>
      </c>
      <c r="AY230" s="17" t="s">
        <v>128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83</v>
      </c>
      <c r="BK230" s="230">
        <f>ROUND(I230*H230,2)</f>
        <v>0</v>
      </c>
      <c r="BL230" s="17" t="s">
        <v>135</v>
      </c>
      <c r="BM230" s="229" t="s">
        <v>274</v>
      </c>
    </row>
    <row r="231" s="2" customFormat="1">
      <c r="A231" s="38"/>
      <c r="B231" s="39"/>
      <c r="C231" s="40"/>
      <c r="D231" s="231" t="s">
        <v>137</v>
      </c>
      <c r="E231" s="40"/>
      <c r="F231" s="232" t="s">
        <v>138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137</v>
      </c>
      <c r="AU231" s="17" t="s">
        <v>85</v>
      </c>
    </row>
    <row r="232" s="13" customFormat="1">
      <c r="A232" s="13"/>
      <c r="B232" s="236"/>
      <c r="C232" s="237"/>
      <c r="D232" s="231" t="s">
        <v>139</v>
      </c>
      <c r="E232" s="238" t="s">
        <v>1</v>
      </c>
      <c r="F232" s="239" t="s">
        <v>275</v>
      </c>
      <c r="G232" s="237"/>
      <c r="H232" s="238" t="s">
        <v>1</v>
      </c>
      <c r="I232" s="240"/>
      <c r="J232" s="237"/>
      <c r="K232" s="237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139</v>
      </c>
      <c r="AU232" s="245" t="s">
        <v>85</v>
      </c>
      <c r="AV232" s="13" t="s">
        <v>83</v>
      </c>
      <c r="AW232" s="13" t="s">
        <v>32</v>
      </c>
      <c r="AX232" s="13" t="s">
        <v>75</v>
      </c>
      <c r="AY232" s="245" t="s">
        <v>128</v>
      </c>
    </row>
    <row r="233" s="14" customFormat="1">
      <c r="A233" s="14"/>
      <c r="B233" s="246"/>
      <c r="C233" s="247"/>
      <c r="D233" s="231" t="s">
        <v>139</v>
      </c>
      <c r="E233" s="248" t="s">
        <v>1</v>
      </c>
      <c r="F233" s="249" t="s">
        <v>276</v>
      </c>
      <c r="G233" s="247"/>
      <c r="H233" s="250">
        <v>59.159999999999997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139</v>
      </c>
      <c r="AU233" s="256" t="s">
        <v>85</v>
      </c>
      <c r="AV233" s="14" t="s">
        <v>85</v>
      </c>
      <c r="AW233" s="14" t="s">
        <v>32</v>
      </c>
      <c r="AX233" s="14" t="s">
        <v>75</v>
      </c>
      <c r="AY233" s="256" t="s">
        <v>128</v>
      </c>
    </row>
    <row r="234" s="13" customFormat="1">
      <c r="A234" s="13"/>
      <c r="B234" s="236"/>
      <c r="C234" s="237"/>
      <c r="D234" s="231" t="s">
        <v>139</v>
      </c>
      <c r="E234" s="238" t="s">
        <v>1</v>
      </c>
      <c r="F234" s="239" t="s">
        <v>277</v>
      </c>
      <c r="G234" s="237"/>
      <c r="H234" s="238" t="s">
        <v>1</v>
      </c>
      <c r="I234" s="240"/>
      <c r="J234" s="237"/>
      <c r="K234" s="237"/>
      <c r="L234" s="241"/>
      <c r="M234" s="242"/>
      <c r="N234" s="243"/>
      <c r="O234" s="243"/>
      <c r="P234" s="243"/>
      <c r="Q234" s="243"/>
      <c r="R234" s="243"/>
      <c r="S234" s="243"/>
      <c r="T234" s="24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139</v>
      </c>
      <c r="AU234" s="245" t="s">
        <v>85</v>
      </c>
      <c r="AV234" s="13" t="s">
        <v>83</v>
      </c>
      <c r="AW234" s="13" t="s">
        <v>32</v>
      </c>
      <c r="AX234" s="13" t="s">
        <v>75</v>
      </c>
      <c r="AY234" s="245" t="s">
        <v>128</v>
      </c>
    </row>
    <row r="235" s="14" customFormat="1">
      <c r="A235" s="14"/>
      <c r="B235" s="246"/>
      <c r="C235" s="247"/>
      <c r="D235" s="231" t="s">
        <v>139</v>
      </c>
      <c r="E235" s="248" t="s">
        <v>1</v>
      </c>
      <c r="F235" s="249" t="s">
        <v>278</v>
      </c>
      <c r="G235" s="247"/>
      <c r="H235" s="250">
        <v>48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6" t="s">
        <v>139</v>
      </c>
      <c r="AU235" s="256" t="s">
        <v>85</v>
      </c>
      <c r="AV235" s="14" t="s">
        <v>85</v>
      </c>
      <c r="AW235" s="14" t="s">
        <v>32</v>
      </c>
      <c r="AX235" s="14" t="s">
        <v>75</v>
      </c>
      <c r="AY235" s="256" t="s">
        <v>128</v>
      </c>
    </row>
    <row r="236" s="13" customFormat="1">
      <c r="A236" s="13"/>
      <c r="B236" s="236"/>
      <c r="C236" s="237"/>
      <c r="D236" s="231" t="s">
        <v>139</v>
      </c>
      <c r="E236" s="238" t="s">
        <v>1</v>
      </c>
      <c r="F236" s="239" t="s">
        <v>279</v>
      </c>
      <c r="G236" s="237"/>
      <c r="H236" s="238" t="s">
        <v>1</v>
      </c>
      <c r="I236" s="240"/>
      <c r="J236" s="237"/>
      <c r="K236" s="237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139</v>
      </c>
      <c r="AU236" s="245" t="s">
        <v>85</v>
      </c>
      <c r="AV236" s="13" t="s">
        <v>83</v>
      </c>
      <c r="AW236" s="13" t="s">
        <v>32</v>
      </c>
      <c r="AX236" s="13" t="s">
        <v>75</v>
      </c>
      <c r="AY236" s="245" t="s">
        <v>128</v>
      </c>
    </row>
    <row r="237" s="14" customFormat="1">
      <c r="A237" s="14"/>
      <c r="B237" s="246"/>
      <c r="C237" s="247"/>
      <c r="D237" s="231" t="s">
        <v>139</v>
      </c>
      <c r="E237" s="248" t="s">
        <v>1</v>
      </c>
      <c r="F237" s="249" t="s">
        <v>280</v>
      </c>
      <c r="G237" s="247"/>
      <c r="H237" s="250">
        <v>61.75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139</v>
      </c>
      <c r="AU237" s="256" t="s">
        <v>85</v>
      </c>
      <c r="AV237" s="14" t="s">
        <v>85</v>
      </c>
      <c r="AW237" s="14" t="s">
        <v>32</v>
      </c>
      <c r="AX237" s="14" t="s">
        <v>75</v>
      </c>
      <c r="AY237" s="256" t="s">
        <v>128</v>
      </c>
    </row>
    <row r="238" s="2" customFormat="1" ht="16.5" customHeight="1">
      <c r="A238" s="38"/>
      <c r="B238" s="39"/>
      <c r="C238" s="268" t="s">
        <v>281</v>
      </c>
      <c r="D238" s="268" t="s">
        <v>282</v>
      </c>
      <c r="E238" s="269" t="s">
        <v>283</v>
      </c>
      <c r="F238" s="270" t="s">
        <v>284</v>
      </c>
      <c r="G238" s="271" t="s">
        <v>285</v>
      </c>
      <c r="H238" s="272">
        <v>214.31999999999999</v>
      </c>
      <c r="I238" s="273"/>
      <c r="J238" s="274">
        <f>ROUND(I238*H238,2)</f>
        <v>0</v>
      </c>
      <c r="K238" s="270" t="s">
        <v>134</v>
      </c>
      <c r="L238" s="275"/>
      <c r="M238" s="276" t="s">
        <v>1</v>
      </c>
      <c r="N238" s="277" t="s">
        <v>40</v>
      </c>
      <c r="O238" s="91"/>
      <c r="P238" s="227">
        <f>O238*H238</f>
        <v>0</v>
      </c>
      <c r="Q238" s="227">
        <v>1</v>
      </c>
      <c r="R238" s="227">
        <f>Q238*H238</f>
        <v>214.31999999999999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286</v>
      </c>
      <c r="AT238" s="229" t="s">
        <v>282</v>
      </c>
      <c r="AU238" s="229" t="s">
        <v>85</v>
      </c>
      <c r="AY238" s="17" t="s">
        <v>128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83</v>
      </c>
      <c r="BK238" s="230">
        <f>ROUND(I238*H238,2)</f>
        <v>0</v>
      </c>
      <c r="BL238" s="17" t="s">
        <v>286</v>
      </c>
      <c r="BM238" s="229" t="s">
        <v>287</v>
      </c>
    </row>
    <row r="239" s="2" customFormat="1">
      <c r="A239" s="38"/>
      <c r="B239" s="39"/>
      <c r="C239" s="40"/>
      <c r="D239" s="231" t="s">
        <v>137</v>
      </c>
      <c r="E239" s="40"/>
      <c r="F239" s="232" t="s">
        <v>288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137</v>
      </c>
      <c r="AU239" s="17" t="s">
        <v>85</v>
      </c>
    </row>
    <row r="240" s="14" customFormat="1">
      <c r="A240" s="14"/>
      <c r="B240" s="246"/>
      <c r="C240" s="247"/>
      <c r="D240" s="231" t="s">
        <v>139</v>
      </c>
      <c r="E240" s="248" t="s">
        <v>1</v>
      </c>
      <c r="F240" s="249" t="s">
        <v>289</v>
      </c>
      <c r="G240" s="247"/>
      <c r="H240" s="250">
        <v>107.16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6" t="s">
        <v>139</v>
      </c>
      <c r="AU240" s="256" t="s">
        <v>85</v>
      </c>
      <c r="AV240" s="14" t="s">
        <v>85</v>
      </c>
      <c r="AW240" s="14" t="s">
        <v>32</v>
      </c>
      <c r="AX240" s="14" t="s">
        <v>83</v>
      </c>
      <c r="AY240" s="256" t="s">
        <v>128</v>
      </c>
    </row>
    <row r="241" s="14" customFormat="1">
      <c r="A241" s="14"/>
      <c r="B241" s="246"/>
      <c r="C241" s="247"/>
      <c r="D241" s="231" t="s">
        <v>139</v>
      </c>
      <c r="E241" s="247"/>
      <c r="F241" s="249" t="s">
        <v>290</v>
      </c>
      <c r="G241" s="247"/>
      <c r="H241" s="250">
        <v>214.31999999999999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6" t="s">
        <v>139</v>
      </c>
      <c r="AU241" s="256" t="s">
        <v>85</v>
      </c>
      <c r="AV241" s="14" t="s">
        <v>85</v>
      </c>
      <c r="AW241" s="14" t="s">
        <v>4</v>
      </c>
      <c r="AX241" s="14" t="s">
        <v>83</v>
      </c>
      <c r="AY241" s="256" t="s">
        <v>128</v>
      </c>
    </row>
    <row r="242" s="2" customFormat="1">
      <c r="A242" s="38"/>
      <c r="B242" s="39"/>
      <c r="C242" s="218" t="s">
        <v>291</v>
      </c>
      <c r="D242" s="218" t="s">
        <v>130</v>
      </c>
      <c r="E242" s="219" t="s">
        <v>292</v>
      </c>
      <c r="F242" s="220" t="s">
        <v>293</v>
      </c>
      <c r="G242" s="221" t="s">
        <v>184</v>
      </c>
      <c r="H242" s="222">
        <v>152.69999999999999</v>
      </c>
      <c r="I242" s="223"/>
      <c r="J242" s="224">
        <f>ROUND(I242*H242,2)</f>
        <v>0</v>
      </c>
      <c r="K242" s="220" t="s">
        <v>134</v>
      </c>
      <c r="L242" s="44"/>
      <c r="M242" s="225" t="s">
        <v>1</v>
      </c>
      <c r="N242" s="226" t="s">
        <v>40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135</v>
      </c>
      <c r="AT242" s="229" t="s">
        <v>130</v>
      </c>
      <c r="AU242" s="229" t="s">
        <v>85</v>
      </c>
      <c r="AY242" s="17" t="s">
        <v>128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83</v>
      </c>
      <c r="BK242" s="230">
        <f>ROUND(I242*H242,2)</f>
        <v>0</v>
      </c>
      <c r="BL242" s="17" t="s">
        <v>135</v>
      </c>
      <c r="BM242" s="229" t="s">
        <v>294</v>
      </c>
    </row>
    <row r="243" s="2" customFormat="1">
      <c r="A243" s="38"/>
      <c r="B243" s="39"/>
      <c r="C243" s="40"/>
      <c r="D243" s="231" t="s">
        <v>137</v>
      </c>
      <c r="E243" s="40"/>
      <c r="F243" s="232" t="s">
        <v>138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137</v>
      </c>
      <c r="AU243" s="17" t="s">
        <v>85</v>
      </c>
    </row>
    <row r="244" s="13" customFormat="1">
      <c r="A244" s="13"/>
      <c r="B244" s="236"/>
      <c r="C244" s="237"/>
      <c r="D244" s="231" t="s">
        <v>139</v>
      </c>
      <c r="E244" s="238" t="s">
        <v>1</v>
      </c>
      <c r="F244" s="239" t="s">
        <v>247</v>
      </c>
      <c r="G244" s="237"/>
      <c r="H244" s="238" t="s">
        <v>1</v>
      </c>
      <c r="I244" s="240"/>
      <c r="J244" s="237"/>
      <c r="K244" s="237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139</v>
      </c>
      <c r="AU244" s="245" t="s">
        <v>85</v>
      </c>
      <c r="AV244" s="13" t="s">
        <v>83</v>
      </c>
      <c r="AW244" s="13" t="s">
        <v>32</v>
      </c>
      <c r="AX244" s="13" t="s">
        <v>75</v>
      </c>
      <c r="AY244" s="245" t="s">
        <v>128</v>
      </c>
    </row>
    <row r="245" s="14" customFormat="1">
      <c r="A245" s="14"/>
      <c r="B245" s="246"/>
      <c r="C245" s="247"/>
      <c r="D245" s="231" t="s">
        <v>139</v>
      </c>
      <c r="E245" s="248" t="s">
        <v>1</v>
      </c>
      <c r="F245" s="249" t="s">
        <v>295</v>
      </c>
      <c r="G245" s="247"/>
      <c r="H245" s="250">
        <v>20.399999999999999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139</v>
      </c>
      <c r="AU245" s="256" t="s">
        <v>85</v>
      </c>
      <c r="AV245" s="14" t="s">
        <v>85</v>
      </c>
      <c r="AW245" s="14" t="s">
        <v>32</v>
      </c>
      <c r="AX245" s="14" t="s">
        <v>75</v>
      </c>
      <c r="AY245" s="256" t="s">
        <v>128</v>
      </c>
    </row>
    <row r="246" s="13" customFormat="1">
      <c r="A246" s="13"/>
      <c r="B246" s="236"/>
      <c r="C246" s="237"/>
      <c r="D246" s="231" t="s">
        <v>139</v>
      </c>
      <c r="E246" s="238" t="s">
        <v>1</v>
      </c>
      <c r="F246" s="239" t="s">
        <v>249</v>
      </c>
      <c r="G246" s="237"/>
      <c r="H246" s="238" t="s">
        <v>1</v>
      </c>
      <c r="I246" s="240"/>
      <c r="J246" s="237"/>
      <c r="K246" s="237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139</v>
      </c>
      <c r="AU246" s="245" t="s">
        <v>85</v>
      </c>
      <c r="AV246" s="13" t="s">
        <v>83</v>
      </c>
      <c r="AW246" s="13" t="s">
        <v>32</v>
      </c>
      <c r="AX246" s="13" t="s">
        <v>75</v>
      </c>
      <c r="AY246" s="245" t="s">
        <v>128</v>
      </c>
    </row>
    <row r="247" s="14" customFormat="1">
      <c r="A247" s="14"/>
      <c r="B247" s="246"/>
      <c r="C247" s="247"/>
      <c r="D247" s="231" t="s">
        <v>139</v>
      </c>
      <c r="E247" s="248" t="s">
        <v>1</v>
      </c>
      <c r="F247" s="249" t="s">
        <v>296</v>
      </c>
      <c r="G247" s="247"/>
      <c r="H247" s="250">
        <v>132.30000000000001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139</v>
      </c>
      <c r="AU247" s="256" t="s">
        <v>85</v>
      </c>
      <c r="AV247" s="14" t="s">
        <v>85</v>
      </c>
      <c r="AW247" s="14" t="s">
        <v>32</v>
      </c>
      <c r="AX247" s="14" t="s">
        <v>75</v>
      </c>
      <c r="AY247" s="256" t="s">
        <v>128</v>
      </c>
    </row>
    <row r="248" s="15" customFormat="1">
      <c r="A248" s="15"/>
      <c r="B248" s="257"/>
      <c r="C248" s="258"/>
      <c r="D248" s="231" t="s">
        <v>139</v>
      </c>
      <c r="E248" s="259" t="s">
        <v>1</v>
      </c>
      <c r="F248" s="260" t="s">
        <v>154</v>
      </c>
      <c r="G248" s="258"/>
      <c r="H248" s="261">
        <v>152.70000000000002</v>
      </c>
      <c r="I248" s="262"/>
      <c r="J248" s="258"/>
      <c r="K248" s="258"/>
      <c r="L248" s="263"/>
      <c r="M248" s="264"/>
      <c r="N248" s="265"/>
      <c r="O248" s="265"/>
      <c r="P248" s="265"/>
      <c r="Q248" s="265"/>
      <c r="R248" s="265"/>
      <c r="S248" s="265"/>
      <c r="T248" s="266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7" t="s">
        <v>139</v>
      </c>
      <c r="AU248" s="267" t="s">
        <v>85</v>
      </c>
      <c r="AV248" s="15" t="s">
        <v>135</v>
      </c>
      <c r="AW248" s="15" t="s">
        <v>32</v>
      </c>
      <c r="AX248" s="15" t="s">
        <v>83</v>
      </c>
      <c r="AY248" s="267" t="s">
        <v>128</v>
      </c>
    </row>
    <row r="249" s="2" customFormat="1" ht="16.5" customHeight="1">
      <c r="A249" s="38"/>
      <c r="B249" s="39"/>
      <c r="C249" s="268" t="s">
        <v>297</v>
      </c>
      <c r="D249" s="268" t="s">
        <v>282</v>
      </c>
      <c r="E249" s="269" t="s">
        <v>298</v>
      </c>
      <c r="F249" s="270" t="s">
        <v>299</v>
      </c>
      <c r="G249" s="271" t="s">
        <v>285</v>
      </c>
      <c r="H249" s="272">
        <v>305.39999999999998</v>
      </c>
      <c r="I249" s="273"/>
      <c r="J249" s="274">
        <f>ROUND(I249*H249,2)</f>
        <v>0</v>
      </c>
      <c r="K249" s="270" t="s">
        <v>134</v>
      </c>
      <c r="L249" s="275"/>
      <c r="M249" s="276" t="s">
        <v>1</v>
      </c>
      <c r="N249" s="277" t="s">
        <v>40</v>
      </c>
      <c r="O249" s="91"/>
      <c r="P249" s="227">
        <f>O249*H249</f>
        <v>0</v>
      </c>
      <c r="Q249" s="227">
        <v>1</v>
      </c>
      <c r="R249" s="227">
        <f>Q249*H249</f>
        <v>305.39999999999998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174</v>
      </c>
      <c r="AT249" s="229" t="s">
        <v>282</v>
      </c>
      <c r="AU249" s="229" t="s">
        <v>85</v>
      </c>
      <c r="AY249" s="17" t="s">
        <v>128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83</v>
      </c>
      <c r="BK249" s="230">
        <f>ROUND(I249*H249,2)</f>
        <v>0</v>
      </c>
      <c r="BL249" s="17" t="s">
        <v>135</v>
      </c>
      <c r="BM249" s="229" t="s">
        <v>300</v>
      </c>
    </row>
    <row r="250" s="2" customFormat="1">
      <c r="A250" s="38"/>
      <c r="B250" s="39"/>
      <c r="C250" s="40"/>
      <c r="D250" s="231" t="s">
        <v>137</v>
      </c>
      <c r="E250" s="40"/>
      <c r="F250" s="232" t="s">
        <v>301</v>
      </c>
      <c r="G250" s="40"/>
      <c r="H250" s="40"/>
      <c r="I250" s="233"/>
      <c r="J250" s="40"/>
      <c r="K250" s="40"/>
      <c r="L250" s="44"/>
      <c r="M250" s="234"/>
      <c r="N250" s="235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137</v>
      </c>
      <c r="AU250" s="17" t="s">
        <v>85</v>
      </c>
    </row>
    <row r="251" s="14" customFormat="1">
      <c r="A251" s="14"/>
      <c r="B251" s="246"/>
      <c r="C251" s="247"/>
      <c r="D251" s="231" t="s">
        <v>139</v>
      </c>
      <c r="E251" s="248" t="s">
        <v>1</v>
      </c>
      <c r="F251" s="249" t="s">
        <v>302</v>
      </c>
      <c r="G251" s="247"/>
      <c r="H251" s="250">
        <v>152.69999999999999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6" t="s">
        <v>139</v>
      </c>
      <c r="AU251" s="256" t="s">
        <v>85</v>
      </c>
      <c r="AV251" s="14" t="s">
        <v>85</v>
      </c>
      <c r="AW251" s="14" t="s">
        <v>32</v>
      </c>
      <c r="AX251" s="14" t="s">
        <v>83</v>
      </c>
      <c r="AY251" s="256" t="s">
        <v>128</v>
      </c>
    </row>
    <row r="252" s="14" customFormat="1">
      <c r="A252" s="14"/>
      <c r="B252" s="246"/>
      <c r="C252" s="247"/>
      <c r="D252" s="231" t="s">
        <v>139</v>
      </c>
      <c r="E252" s="247"/>
      <c r="F252" s="249" t="s">
        <v>303</v>
      </c>
      <c r="G252" s="247"/>
      <c r="H252" s="250">
        <v>305.39999999999998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6" t="s">
        <v>139</v>
      </c>
      <c r="AU252" s="256" t="s">
        <v>85</v>
      </c>
      <c r="AV252" s="14" t="s">
        <v>85</v>
      </c>
      <c r="AW252" s="14" t="s">
        <v>4</v>
      </c>
      <c r="AX252" s="14" t="s">
        <v>83</v>
      </c>
      <c r="AY252" s="256" t="s">
        <v>128</v>
      </c>
    </row>
    <row r="253" s="2" customFormat="1">
      <c r="A253" s="38"/>
      <c r="B253" s="39"/>
      <c r="C253" s="218" t="s">
        <v>304</v>
      </c>
      <c r="D253" s="218" t="s">
        <v>130</v>
      </c>
      <c r="E253" s="219" t="s">
        <v>305</v>
      </c>
      <c r="F253" s="220" t="s">
        <v>306</v>
      </c>
      <c r="G253" s="221" t="s">
        <v>133</v>
      </c>
      <c r="H253" s="222">
        <v>60</v>
      </c>
      <c r="I253" s="223"/>
      <c r="J253" s="224">
        <f>ROUND(I253*H253,2)</f>
        <v>0</v>
      </c>
      <c r="K253" s="220" t="s">
        <v>134</v>
      </c>
      <c r="L253" s="44"/>
      <c r="M253" s="225" t="s">
        <v>1</v>
      </c>
      <c r="N253" s="226" t="s">
        <v>40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135</v>
      </c>
      <c r="AT253" s="229" t="s">
        <v>130</v>
      </c>
      <c r="AU253" s="229" t="s">
        <v>85</v>
      </c>
      <c r="AY253" s="17" t="s">
        <v>128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83</v>
      </c>
      <c r="BK253" s="230">
        <f>ROUND(I253*H253,2)</f>
        <v>0</v>
      </c>
      <c r="BL253" s="17" t="s">
        <v>135</v>
      </c>
      <c r="BM253" s="229" t="s">
        <v>307</v>
      </c>
    </row>
    <row r="254" s="2" customFormat="1">
      <c r="A254" s="38"/>
      <c r="B254" s="39"/>
      <c r="C254" s="40"/>
      <c r="D254" s="231" t="s">
        <v>137</v>
      </c>
      <c r="E254" s="40"/>
      <c r="F254" s="232" t="s">
        <v>138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137</v>
      </c>
      <c r="AU254" s="17" t="s">
        <v>85</v>
      </c>
    </row>
    <row r="255" s="13" customFormat="1">
      <c r="A255" s="13"/>
      <c r="B255" s="236"/>
      <c r="C255" s="237"/>
      <c r="D255" s="231" t="s">
        <v>139</v>
      </c>
      <c r="E255" s="238" t="s">
        <v>1</v>
      </c>
      <c r="F255" s="239" t="s">
        <v>308</v>
      </c>
      <c r="G255" s="237"/>
      <c r="H255" s="238" t="s">
        <v>1</v>
      </c>
      <c r="I255" s="240"/>
      <c r="J255" s="237"/>
      <c r="K255" s="237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139</v>
      </c>
      <c r="AU255" s="245" t="s">
        <v>85</v>
      </c>
      <c r="AV255" s="13" t="s">
        <v>83</v>
      </c>
      <c r="AW255" s="13" t="s">
        <v>32</v>
      </c>
      <c r="AX255" s="13" t="s">
        <v>75</v>
      </c>
      <c r="AY255" s="245" t="s">
        <v>128</v>
      </c>
    </row>
    <row r="256" s="14" customFormat="1">
      <c r="A256" s="14"/>
      <c r="B256" s="246"/>
      <c r="C256" s="247"/>
      <c r="D256" s="231" t="s">
        <v>139</v>
      </c>
      <c r="E256" s="248" t="s">
        <v>1</v>
      </c>
      <c r="F256" s="249" t="s">
        <v>309</v>
      </c>
      <c r="G256" s="247"/>
      <c r="H256" s="250">
        <v>60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139</v>
      </c>
      <c r="AU256" s="256" t="s">
        <v>85</v>
      </c>
      <c r="AV256" s="14" t="s">
        <v>85</v>
      </c>
      <c r="AW256" s="14" t="s">
        <v>32</v>
      </c>
      <c r="AX256" s="14" t="s">
        <v>83</v>
      </c>
      <c r="AY256" s="256" t="s">
        <v>128</v>
      </c>
    </row>
    <row r="257" s="2" customFormat="1">
      <c r="A257" s="38"/>
      <c r="B257" s="39"/>
      <c r="C257" s="218" t="s">
        <v>310</v>
      </c>
      <c r="D257" s="218" t="s">
        <v>130</v>
      </c>
      <c r="E257" s="219" t="s">
        <v>311</v>
      </c>
      <c r="F257" s="220" t="s">
        <v>312</v>
      </c>
      <c r="G257" s="221" t="s">
        <v>133</v>
      </c>
      <c r="H257" s="222">
        <v>60</v>
      </c>
      <c r="I257" s="223"/>
      <c r="J257" s="224">
        <f>ROUND(I257*H257,2)</f>
        <v>0</v>
      </c>
      <c r="K257" s="220" t="s">
        <v>134</v>
      </c>
      <c r="L257" s="44"/>
      <c r="M257" s="225" t="s">
        <v>1</v>
      </c>
      <c r="N257" s="226" t="s">
        <v>40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135</v>
      </c>
      <c r="AT257" s="229" t="s">
        <v>130</v>
      </c>
      <c r="AU257" s="229" t="s">
        <v>85</v>
      </c>
      <c r="AY257" s="17" t="s">
        <v>128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83</v>
      </c>
      <c r="BK257" s="230">
        <f>ROUND(I257*H257,2)</f>
        <v>0</v>
      </c>
      <c r="BL257" s="17" t="s">
        <v>135</v>
      </c>
      <c r="BM257" s="229" t="s">
        <v>313</v>
      </c>
    </row>
    <row r="258" s="2" customFormat="1">
      <c r="A258" s="38"/>
      <c r="B258" s="39"/>
      <c r="C258" s="40"/>
      <c r="D258" s="231" t="s">
        <v>137</v>
      </c>
      <c r="E258" s="40"/>
      <c r="F258" s="232" t="s">
        <v>314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137</v>
      </c>
      <c r="AU258" s="17" t="s">
        <v>85</v>
      </c>
    </row>
    <row r="259" s="14" customFormat="1">
      <c r="A259" s="14"/>
      <c r="B259" s="246"/>
      <c r="C259" s="247"/>
      <c r="D259" s="231" t="s">
        <v>139</v>
      </c>
      <c r="E259" s="248" t="s">
        <v>1</v>
      </c>
      <c r="F259" s="249" t="s">
        <v>153</v>
      </c>
      <c r="G259" s="247"/>
      <c r="H259" s="250">
        <v>60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139</v>
      </c>
      <c r="AU259" s="256" t="s">
        <v>85</v>
      </c>
      <c r="AV259" s="14" t="s">
        <v>85</v>
      </c>
      <c r="AW259" s="14" t="s">
        <v>32</v>
      </c>
      <c r="AX259" s="14" t="s">
        <v>83</v>
      </c>
      <c r="AY259" s="256" t="s">
        <v>128</v>
      </c>
    </row>
    <row r="260" s="2" customFormat="1" ht="16.5" customHeight="1">
      <c r="A260" s="38"/>
      <c r="B260" s="39"/>
      <c r="C260" s="268" t="s">
        <v>315</v>
      </c>
      <c r="D260" s="268" t="s">
        <v>282</v>
      </c>
      <c r="E260" s="269" t="s">
        <v>316</v>
      </c>
      <c r="F260" s="270" t="s">
        <v>317</v>
      </c>
      <c r="G260" s="271" t="s">
        <v>318</v>
      </c>
      <c r="H260" s="272">
        <v>0.90000000000000002</v>
      </c>
      <c r="I260" s="273"/>
      <c r="J260" s="274">
        <f>ROUND(I260*H260,2)</f>
        <v>0</v>
      </c>
      <c r="K260" s="270" t="s">
        <v>134</v>
      </c>
      <c r="L260" s="275"/>
      <c r="M260" s="276" t="s">
        <v>1</v>
      </c>
      <c r="N260" s="277" t="s">
        <v>40</v>
      </c>
      <c r="O260" s="91"/>
      <c r="P260" s="227">
        <f>O260*H260</f>
        <v>0</v>
      </c>
      <c r="Q260" s="227">
        <v>0.001</v>
      </c>
      <c r="R260" s="227">
        <f>Q260*H260</f>
        <v>0.00090000000000000008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174</v>
      </c>
      <c r="AT260" s="229" t="s">
        <v>282</v>
      </c>
      <c r="AU260" s="229" t="s">
        <v>85</v>
      </c>
      <c r="AY260" s="17" t="s">
        <v>128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83</v>
      </c>
      <c r="BK260" s="230">
        <f>ROUND(I260*H260,2)</f>
        <v>0</v>
      </c>
      <c r="BL260" s="17" t="s">
        <v>135</v>
      </c>
      <c r="BM260" s="229" t="s">
        <v>319</v>
      </c>
    </row>
    <row r="261" s="14" customFormat="1">
      <c r="A261" s="14"/>
      <c r="B261" s="246"/>
      <c r="C261" s="247"/>
      <c r="D261" s="231" t="s">
        <v>139</v>
      </c>
      <c r="E261" s="247"/>
      <c r="F261" s="249" t="s">
        <v>320</v>
      </c>
      <c r="G261" s="247"/>
      <c r="H261" s="250">
        <v>0.90000000000000002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6" t="s">
        <v>139</v>
      </c>
      <c r="AU261" s="256" t="s">
        <v>85</v>
      </c>
      <c r="AV261" s="14" t="s">
        <v>85</v>
      </c>
      <c r="AW261" s="14" t="s">
        <v>4</v>
      </c>
      <c r="AX261" s="14" t="s">
        <v>83</v>
      </c>
      <c r="AY261" s="256" t="s">
        <v>128</v>
      </c>
    </row>
    <row r="262" s="2" customFormat="1">
      <c r="A262" s="38"/>
      <c r="B262" s="39"/>
      <c r="C262" s="218" t="s">
        <v>321</v>
      </c>
      <c r="D262" s="218" t="s">
        <v>130</v>
      </c>
      <c r="E262" s="219" t="s">
        <v>322</v>
      </c>
      <c r="F262" s="220" t="s">
        <v>323</v>
      </c>
      <c r="G262" s="221" t="s">
        <v>324</v>
      </c>
      <c r="H262" s="222">
        <v>10</v>
      </c>
      <c r="I262" s="223"/>
      <c r="J262" s="224">
        <f>ROUND(I262*H262,2)</f>
        <v>0</v>
      </c>
      <c r="K262" s="220" t="s">
        <v>245</v>
      </c>
      <c r="L262" s="44"/>
      <c r="M262" s="225" t="s">
        <v>1</v>
      </c>
      <c r="N262" s="226" t="s">
        <v>40</v>
      </c>
      <c r="O262" s="91"/>
      <c r="P262" s="227">
        <f>O262*H262</f>
        <v>0</v>
      </c>
      <c r="Q262" s="227">
        <v>0.0020799999999999998</v>
      </c>
      <c r="R262" s="227">
        <f>Q262*H262</f>
        <v>0.020799999999999999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135</v>
      </c>
      <c r="AT262" s="229" t="s">
        <v>130</v>
      </c>
      <c r="AU262" s="229" t="s">
        <v>85</v>
      </c>
      <c r="AY262" s="17" t="s">
        <v>128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83</v>
      </c>
      <c r="BK262" s="230">
        <f>ROUND(I262*H262,2)</f>
        <v>0</v>
      </c>
      <c r="BL262" s="17" t="s">
        <v>135</v>
      </c>
      <c r="BM262" s="229" t="s">
        <v>325</v>
      </c>
    </row>
    <row r="263" s="2" customFormat="1">
      <c r="A263" s="38"/>
      <c r="B263" s="39"/>
      <c r="C263" s="40"/>
      <c r="D263" s="231" t="s">
        <v>137</v>
      </c>
      <c r="E263" s="40"/>
      <c r="F263" s="232" t="s">
        <v>138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137</v>
      </c>
      <c r="AU263" s="17" t="s">
        <v>85</v>
      </c>
    </row>
    <row r="264" s="13" customFormat="1">
      <c r="A264" s="13"/>
      <c r="B264" s="236"/>
      <c r="C264" s="237"/>
      <c r="D264" s="231" t="s">
        <v>139</v>
      </c>
      <c r="E264" s="238" t="s">
        <v>1</v>
      </c>
      <c r="F264" s="239" t="s">
        <v>326</v>
      </c>
      <c r="G264" s="237"/>
      <c r="H264" s="238" t="s">
        <v>1</v>
      </c>
      <c r="I264" s="240"/>
      <c r="J264" s="237"/>
      <c r="K264" s="237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139</v>
      </c>
      <c r="AU264" s="245" t="s">
        <v>85</v>
      </c>
      <c r="AV264" s="13" t="s">
        <v>83</v>
      </c>
      <c r="AW264" s="13" t="s">
        <v>32</v>
      </c>
      <c r="AX264" s="13" t="s">
        <v>75</v>
      </c>
      <c r="AY264" s="245" t="s">
        <v>128</v>
      </c>
    </row>
    <row r="265" s="14" customFormat="1">
      <c r="A265" s="14"/>
      <c r="B265" s="246"/>
      <c r="C265" s="247"/>
      <c r="D265" s="231" t="s">
        <v>139</v>
      </c>
      <c r="E265" s="248" t="s">
        <v>1</v>
      </c>
      <c r="F265" s="249" t="s">
        <v>187</v>
      </c>
      <c r="G265" s="247"/>
      <c r="H265" s="250">
        <v>10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6" t="s">
        <v>139</v>
      </c>
      <c r="AU265" s="256" t="s">
        <v>85</v>
      </c>
      <c r="AV265" s="14" t="s">
        <v>85</v>
      </c>
      <c r="AW265" s="14" t="s">
        <v>32</v>
      </c>
      <c r="AX265" s="14" t="s">
        <v>83</v>
      </c>
      <c r="AY265" s="256" t="s">
        <v>128</v>
      </c>
    </row>
    <row r="266" s="12" customFormat="1" ht="22.8" customHeight="1">
      <c r="A266" s="12"/>
      <c r="B266" s="202"/>
      <c r="C266" s="203"/>
      <c r="D266" s="204" t="s">
        <v>74</v>
      </c>
      <c r="E266" s="216" t="s">
        <v>85</v>
      </c>
      <c r="F266" s="216" t="s">
        <v>327</v>
      </c>
      <c r="G266" s="203"/>
      <c r="H266" s="203"/>
      <c r="I266" s="206"/>
      <c r="J266" s="217">
        <f>BK266</f>
        <v>0</v>
      </c>
      <c r="K266" s="203"/>
      <c r="L266" s="208"/>
      <c r="M266" s="209"/>
      <c r="N266" s="210"/>
      <c r="O266" s="210"/>
      <c r="P266" s="211">
        <f>SUM(P267:P272)</f>
        <v>0</v>
      </c>
      <c r="Q266" s="210"/>
      <c r="R266" s="211">
        <f>SUM(R267:R272)</f>
        <v>2.2713347800000001</v>
      </c>
      <c r="S266" s="210"/>
      <c r="T266" s="212">
        <f>SUM(T267:T272)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3" t="s">
        <v>83</v>
      </c>
      <c r="AT266" s="214" t="s">
        <v>74</v>
      </c>
      <c r="AU266" s="214" t="s">
        <v>83</v>
      </c>
      <c r="AY266" s="213" t="s">
        <v>128</v>
      </c>
      <c r="BK266" s="215">
        <f>SUM(BK267:BK272)</f>
        <v>0</v>
      </c>
    </row>
    <row r="267" s="2" customFormat="1">
      <c r="A267" s="38"/>
      <c r="B267" s="39"/>
      <c r="C267" s="218" t="s">
        <v>328</v>
      </c>
      <c r="D267" s="218" t="s">
        <v>130</v>
      </c>
      <c r="E267" s="219" t="s">
        <v>329</v>
      </c>
      <c r="F267" s="220" t="s">
        <v>330</v>
      </c>
      <c r="G267" s="221" t="s">
        <v>285</v>
      </c>
      <c r="H267" s="222">
        <v>1.097</v>
      </c>
      <c r="I267" s="223"/>
      <c r="J267" s="224">
        <f>ROUND(I267*H267,2)</f>
        <v>0</v>
      </c>
      <c r="K267" s="220" t="s">
        <v>134</v>
      </c>
      <c r="L267" s="44"/>
      <c r="M267" s="225" t="s">
        <v>1</v>
      </c>
      <c r="N267" s="226" t="s">
        <v>40</v>
      </c>
      <c r="O267" s="91"/>
      <c r="P267" s="227">
        <f>O267*H267</f>
        <v>0</v>
      </c>
      <c r="Q267" s="227">
        <v>1.0597399999999999</v>
      </c>
      <c r="R267" s="227">
        <f>Q267*H267</f>
        <v>1.1625347799999999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135</v>
      </c>
      <c r="AT267" s="229" t="s">
        <v>130</v>
      </c>
      <c r="AU267" s="229" t="s">
        <v>85</v>
      </c>
      <c r="AY267" s="17" t="s">
        <v>128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83</v>
      </c>
      <c r="BK267" s="230">
        <f>ROUND(I267*H267,2)</f>
        <v>0</v>
      </c>
      <c r="BL267" s="17" t="s">
        <v>135</v>
      </c>
      <c r="BM267" s="229" t="s">
        <v>331</v>
      </c>
    </row>
    <row r="268" s="2" customFormat="1">
      <c r="A268" s="38"/>
      <c r="B268" s="39"/>
      <c r="C268" s="40"/>
      <c r="D268" s="231" t="s">
        <v>137</v>
      </c>
      <c r="E268" s="40"/>
      <c r="F268" s="232" t="s">
        <v>332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137</v>
      </c>
      <c r="AU268" s="17" t="s">
        <v>85</v>
      </c>
    </row>
    <row r="269" s="2" customFormat="1" ht="16.5" customHeight="1">
      <c r="A269" s="38"/>
      <c r="B269" s="39"/>
      <c r="C269" s="268" t="s">
        <v>333</v>
      </c>
      <c r="D269" s="268" t="s">
        <v>282</v>
      </c>
      <c r="E269" s="269" t="s">
        <v>334</v>
      </c>
      <c r="F269" s="270" t="s">
        <v>335</v>
      </c>
      <c r="G269" s="271" t="s">
        <v>133</v>
      </c>
      <c r="H269" s="272">
        <v>140</v>
      </c>
      <c r="I269" s="273"/>
      <c r="J269" s="274">
        <f>ROUND(I269*H269,2)</f>
        <v>0</v>
      </c>
      <c r="K269" s="270" t="s">
        <v>134</v>
      </c>
      <c r="L269" s="275"/>
      <c r="M269" s="276" t="s">
        <v>1</v>
      </c>
      <c r="N269" s="277" t="s">
        <v>40</v>
      </c>
      <c r="O269" s="91"/>
      <c r="P269" s="227">
        <f>O269*H269</f>
        <v>0</v>
      </c>
      <c r="Q269" s="227">
        <v>0.00792</v>
      </c>
      <c r="R269" s="227">
        <f>Q269*H269</f>
        <v>1.1088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174</v>
      </c>
      <c r="AT269" s="229" t="s">
        <v>282</v>
      </c>
      <c r="AU269" s="229" t="s">
        <v>85</v>
      </c>
      <c r="AY269" s="17" t="s">
        <v>128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83</v>
      </c>
      <c r="BK269" s="230">
        <f>ROUND(I269*H269,2)</f>
        <v>0</v>
      </c>
      <c r="BL269" s="17" t="s">
        <v>135</v>
      </c>
      <c r="BM269" s="229" t="s">
        <v>336</v>
      </c>
    </row>
    <row r="270" s="2" customFormat="1">
      <c r="A270" s="38"/>
      <c r="B270" s="39"/>
      <c r="C270" s="40"/>
      <c r="D270" s="231" t="s">
        <v>137</v>
      </c>
      <c r="E270" s="40"/>
      <c r="F270" s="232" t="s">
        <v>138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137</v>
      </c>
      <c r="AU270" s="17" t="s">
        <v>85</v>
      </c>
    </row>
    <row r="271" s="13" customFormat="1">
      <c r="A271" s="13"/>
      <c r="B271" s="236"/>
      <c r="C271" s="237"/>
      <c r="D271" s="231" t="s">
        <v>139</v>
      </c>
      <c r="E271" s="238" t="s">
        <v>1</v>
      </c>
      <c r="F271" s="239" t="s">
        <v>337</v>
      </c>
      <c r="G271" s="237"/>
      <c r="H271" s="238" t="s">
        <v>1</v>
      </c>
      <c r="I271" s="240"/>
      <c r="J271" s="237"/>
      <c r="K271" s="237"/>
      <c r="L271" s="241"/>
      <c r="M271" s="242"/>
      <c r="N271" s="243"/>
      <c r="O271" s="243"/>
      <c r="P271" s="243"/>
      <c r="Q271" s="243"/>
      <c r="R271" s="243"/>
      <c r="S271" s="243"/>
      <c r="T271" s="24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5" t="s">
        <v>139</v>
      </c>
      <c r="AU271" s="245" t="s">
        <v>85</v>
      </c>
      <c r="AV271" s="13" t="s">
        <v>83</v>
      </c>
      <c r="AW271" s="13" t="s">
        <v>32</v>
      </c>
      <c r="AX271" s="13" t="s">
        <v>75</v>
      </c>
      <c r="AY271" s="245" t="s">
        <v>128</v>
      </c>
    </row>
    <row r="272" s="14" customFormat="1">
      <c r="A272" s="14"/>
      <c r="B272" s="246"/>
      <c r="C272" s="247"/>
      <c r="D272" s="231" t="s">
        <v>139</v>
      </c>
      <c r="E272" s="248" t="s">
        <v>1</v>
      </c>
      <c r="F272" s="249" t="s">
        <v>159</v>
      </c>
      <c r="G272" s="247"/>
      <c r="H272" s="250">
        <v>140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6" t="s">
        <v>139</v>
      </c>
      <c r="AU272" s="256" t="s">
        <v>85</v>
      </c>
      <c r="AV272" s="14" t="s">
        <v>85</v>
      </c>
      <c r="AW272" s="14" t="s">
        <v>32</v>
      </c>
      <c r="AX272" s="14" t="s">
        <v>83</v>
      </c>
      <c r="AY272" s="256" t="s">
        <v>128</v>
      </c>
    </row>
    <row r="273" s="12" customFormat="1" ht="22.8" customHeight="1">
      <c r="A273" s="12"/>
      <c r="B273" s="202"/>
      <c r="C273" s="203"/>
      <c r="D273" s="204" t="s">
        <v>74</v>
      </c>
      <c r="E273" s="216" t="s">
        <v>146</v>
      </c>
      <c r="F273" s="216" t="s">
        <v>338</v>
      </c>
      <c r="G273" s="203"/>
      <c r="H273" s="203"/>
      <c r="I273" s="206"/>
      <c r="J273" s="217">
        <f>BK273</f>
        <v>0</v>
      </c>
      <c r="K273" s="203"/>
      <c r="L273" s="208"/>
      <c r="M273" s="209"/>
      <c r="N273" s="210"/>
      <c r="O273" s="210"/>
      <c r="P273" s="211">
        <f>SUM(P274:P277)</f>
        <v>0</v>
      </c>
      <c r="Q273" s="210"/>
      <c r="R273" s="211">
        <f>SUM(R274:R277)</f>
        <v>0.047100000000000003</v>
      </c>
      <c r="S273" s="210"/>
      <c r="T273" s="212">
        <f>SUM(T274:T277)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3" t="s">
        <v>83</v>
      </c>
      <c r="AT273" s="214" t="s">
        <v>74</v>
      </c>
      <c r="AU273" s="214" t="s">
        <v>83</v>
      </c>
      <c r="AY273" s="213" t="s">
        <v>128</v>
      </c>
      <c r="BK273" s="215">
        <f>SUM(BK274:BK277)</f>
        <v>0</v>
      </c>
    </row>
    <row r="274" s="2" customFormat="1">
      <c r="A274" s="38"/>
      <c r="B274" s="39"/>
      <c r="C274" s="218" t="s">
        <v>339</v>
      </c>
      <c r="D274" s="218" t="s">
        <v>130</v>
      </c>
      <c r="E274" s="219" t="s">
        <v>340</v>
      </c>
      <c r="F274" s="220" t="s">
        <v>341</v>
      </c>
      <c r="G274" s="221" t="s">
        <v>177</v>
      </c>
      <c r="H274" s="222">
        <v>15</v>
      </c>
      <c r="I274" s="223"/>
      <c r="J274" s="224">
        <f>ROUND(I274*H274,2)</f>
        <v>0</v>
      </c>
      <c r="K274" s="220" t="s">
        <v>134</v>
      </c>
      <c r="L274" s="44"/>
      <c r="M274" s="225" t="s">
        <v>1</v>
      </c>
      <c r="N274" s="226" t="s">
        <v>40</v>
      </c>
      <c r="O274" s="91"/>
      <c r="P274" s="227">
        <f>O274*H274</f>
        <v>0</v>
      </c>
      <c r="Q274" s="227">
        <v>0.00314</v>
      </c>
      <c r="R274" s="227">
        <f>Q274*H274</f>
        <v>0.047100000000000003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135</v>
      </c>
      <c r="AT274" s="229" t="s">
        <v>130</v>
      </c>
      <c r="AU274" s="229" t="s">
        <v>85</v>
      </c>
      <c r="AY274" s="17" t="s">
        <v>128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83</v>
      </c>
      <c r="BK274" s="230">
        <f>ROUND(I274*H274,2)</f>
        <v>0</v>
      </c>
      <c r="BL274" s="17" t="s">
        <v>135</v>
      </c>
      <c r="BM274" s="229" t="s">
        <v>342</v>
      </c>
    </row>
    <row r="275" s="2" customFormat="1">
      <c r="A275" s="38"/>
      <c r="B275" s="39"/>
      <c r="C275" s="40"/>
      <c r="D275" s="231" t="s">
        <v>137</v>
      </c>
      <c r="E275" s="40"/>
      <c r="F275" s="232" t="s">
        <v>343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137</v>
      </c>
      <c r="AU275" s="17" t="s">
        <v>85</v>
      </c>
    </row>
    <row r="276" s="13" customFormat="1">
      <c r="A276" s="13"/>
      <c r="B276" s="236"/>
      <c r="C276" s="237"/>
      <c r="D276" s="231" t="s">
        <v>139</v>
      </c>
      <c r="E276" s="238" t="s">
        <v>1</v>
      </c>
      <c r="F276" s="239" t="s">
        <v>344</v>
      </c>
      <c r="G276" s="237"/>
      <c r="H276" s="238" t="s">
        <v>1</v>
      </c>
      <c r="I276" s="240"/>
      <c r="J276" s="237"/>
      <c r="K276" s="237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139</v>
      </c>
      <c r="AU276" s="245" t="s">
        <v>85</v>
      </c>
      <c r="AV276" s="13" t="s">
        <v>83</v>
      </c>
      <c r="AW276" s="13" t="s">
        <v>32</v>
      </c>
      <c r="AX276" s="13" t="s">
        <v>75</v>
      </c>
      <c r="AY276" s="245" t="s">
        <v>128</v>
      </c>
    </row>
    <row r="277" s="14" customFormat="1">
      <c r="A277" s="14"/>
      <c r="B277" s="246"/>
      <c r="C277" s="247"/>
      <c r="D277" s="231" t="s">
        <v>139</v>
      </c>
      <c r="E277" s="248" t="s">
        <v>1</v>
      </c>
      <c r="F277" s="249" t="s">
        <v>8</v>
      </c>
      <c r="G277" s="247"/>
      <c r="H277" s="250">
        <v>15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6" t="s">
        <v>139</v>
      </c>
      <c r="AU277" s="256" t="s">
        <v>85</v>
      </c>
      <c r="AV277" s="14" t="s">
        <v>85</v>
      </c>
      <c r="AW277" s="14" t="s">
        <v>32</v>
      </c>
      <c r="AX277" s="14" t="s">
        <v>83</v>
      </c>
      <c r="AY277" s="256" t="s">
        <v>128</v>
      </c>
    </row>
    <row r="278" s="12" customFormat="1" ht="22.8" customHeight="1">
      <c r="A278" s="12"/>
      <c r="B278" s="202"/>
      <c r="C278" s="203"/>
      <c r="D278" s="204" t="s">
        <v>74</v>
      </c>
      <c r="E278" s="216" t="s">
        <v>135</v>
      </c>
      <c r="F278" s="216" t="s">
        <v>345</v>
      </c>
      <c r="G278" s="203"/>
      <c r="H278" s="203"/>
      <c r="I278" s="206"/>
      <c r="J278" s="217">
        <f>BK278</f>
        <v>0</v>
      </c>
      <c r="K278" s="203"/>
      <c r="L278" s="208"/>
      <c r="M278" s="209"/>
      <c r="N278" s="210"/>
      <c r="O278" s="210"/>
      <c r="P278" s="211">
        <f>SUM(P279:P282)</f>
        <v>0</v>
      </c>
      <c r="Q278" s="210"/>
      <c r="R278" s="211">
        <f>SUM(R279:R282)</f>
        <v>0</v>
      </c>
      <c r="S278" s="210"/>
      <c r="T278" s="212">
        <f>SUM(T279:T282)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3" t="s">
        <v>83</v>
      </c>
      <c r="AT278" s="214" t="s">
        <v>74</v>
      </c>
      <c r="AU278" s="214" t="s">
        <v>83</v>
      </c>
      <c r="AY278" s="213" t="s">
        <v>128</v>
      </c>
      <c r="BK278" s="215">
        <f>SUM(BK279:BK282)</f>
        <v>0</v>
      </c>
    </row>
    <row r="279" s="2" customFormat="1">
      <c r="A279" s="38"/>
      <c r="B279" s="39"/>
      <c r="C279" s="218" t="s">
        <v>346</v>
      </c>
      <c r="D279" s="218" t="s">
        <v>130</v>
      </c>
      <c r="E279" s="219" t="s">
        <v>347</v>
      </c>
      <c r="F279" s="220" t="s">
        <v>348</v>
      </c>
      <c r="G279" s="221" t="s">
        <v>133</v>
      </c>
      <c r="H279" s="222">
        <v>140</v>
      </c>
      <c r="I279" s="223"/>
      <c r="J279" s="224">
        <f>ROUND(I279*H279,2)</f>
        <v>0</v>
      </c>
      <c r="K279" s="220" t="s">
        <v>134</v>
      </c>
      <c r="L279" s="44"/>
      <c r="M279" s="225" t="s">
        <v>1</v>
      </c>
      <c r="N279" s="226" t="s">
        <v>40</v>
      </c>
      <c r="O279" s="91"/>
      <c r="P279" s="227">
        <f>O279*H279</f>
        <v>0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135</v>
      </c>
      <c r="AT279" s="229" t="s">
        <v>130</v>
      </c>
      <c r="AU279" s="229" t="s">
        <v>85</v>
      </c>
      <c r="AY279" s="17" t="s">
        <v>128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83</v>
      </c>
      <c r="BK279" s="230">
        <f>ROUND(I279*H279,2)</f>
        <v>0</v>
      </c>
      <c r="BL279" s="17" t="s">
        <v>135</v>
      </c>
      <c r="BM279" s="229" t="s">
        <v>349</v>
      </c>
    </row>
    <row r="280" s="2" customFormat="1">
      <c r="A280" s="38"/>
      <c r="B280" s="39"/>
      <c r="C280" s="40"/>
      <c r="D280" s="231" t="s">
        <v>137</v>
      </c>
      <c r="E280" s="40"/>
      <c r="F280" s="232" t="s">
        <v>138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137</v>
      </c>
      <c r="AU280" s="17" t="s">
        <v>85</v>
      </c>
    </row>
    <row r="281" s="13" customFormat="1">
      <c r="A281" s="13"/>
      <c r="B281" s="236"/>
      <c r="C281" s="237"/>
      <c r="D281" s="231" t="s">
        <v>139</v>
      </c>
      <c r="E281" s="238" t="s">
        <v>1</v>
      </c>
      <c r="F281" s="239" t="s">
        <v>350</v>
      </c>
      <c r="G281" s="237"/>
      <c r="H281" s="238" t="s">
        <v>1</v>
      </c>
      <c r="I281" s="240"/>
      <c r="J281" s="237"/>
      <c r="K281" s="237"/>
      <c r="L281" s="241"/>
      <c r="M281" s="242"/>
      <c r="N281" s="243"/>
      <c r="O281" s="243"/>
      <c r="P281" s="243"/>
      <c r="Q281" s="243"/>
      <c r="R281" s="243"/>
      <c r="S281" s="243"/>
      <c r="T281" s="24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5" t="s">
        <v>139</v>
      </c>
      <c r="AU281" s="245" t="s">
        <v>85</v>
      </c>
      <c r="AV281" s="13" t="s">
        <v>83</v>
      </c>
      <c r="AW281" s="13" t="s">
        <v>32</v>
      </c>
      <c r="AX281" s="13" t="s">
        <v>75</v>
      </c>
      <c r="AY281" s="245" t="s">
        <v>128</v>
      </c>
    </row>
    <row r="282" s="14" customFormat="1">
      <c r="A282" s="14"/>
      <c r="B282" s="246"/>
      <c r="C282" s="247"/>
      <c r="D282" s="231" t="s">
        <v>139</v>
      </c>
      <c r="E282" s="248" t="s">
        <v>1</v>
      </c>
      <c r="F282" s="249" t="s">
        <v>159</v>
      </c>
      <c r="G282" s="247"/>
      <c r="H282" s="250">
        <v>140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6" t="s">
        <v>139</v>
      </c>
      <c r="AU282" s="256" t="s">
        <v>85</v>
      </c>
      <c r="AV282" s="14" t="s">
        <v>85</v>
      </c>
      <c r="AW282" s="14" t="s">
        <v>32</v>
      </c>
      <c r="AX282" s="14" t="s">
        <v>83</v>
      </c>
      <c r="AY282" s="256" t="s">
        <v>128</v>
      </c>
    </row>
    <row r="283" s="12" customFormat="1" ht="22.8" customHeight="1">
      <c r="A283" s="12"/>
      <c r="B283" s="202"/>
      <c r="C283" s="203"/>
      <c r="D283" s="204" t="s">
        <v>74</v>
      </c>
      <c r="E283" s="216" t="s">
        <v>160</v>
      </c>
      <c r="F283" s="216" t="s">
        <v>351</v>
      </c>
      <c r="G283" s="203"/>
      <c r="H283" s="203"/>
      <c r="I283" s="206"/>
      <c r="J283" s="217">
        <f>BK283</f>
        <v>0</v>
      </c>
      <c r="K283" s="203"/>
      <c r="L283" s="208"/>
      <c r="M283" s="209"/>
      <c r="N283" s="210"/>
      <c r="O283" s="210"/>
      <c r="P283" s="211">
        <f>SUM(P284:P317)</f>
        <v>0</v>
      </c>
      <c r="Q283" s="210"/>
      <c r="R283" s="211">
        <f>SUM(R284:R317)</f>
        <v>86.90616</v>
      </c>
      <c r="S283" s="210"/>
      <c r="T283" s="212">
        <f>SUM(T284:T317)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3" t="s">
        <v>83</v>
      </c>
      <c r="AT283" s="214" t="s">
        <v>74</v>
      </c>
      <c r="AU283" s="214" t="s">
        <v>83</v>
      </c>
      <c r="AY283" s="213" t="s">
        <v>128</v>
      </c>
      <c r="BK283" s="215">
        <f>SUM(BK284:BK317)</f>
        <v>0</v>
      </c>
    </row>
    <row r="284" s="2" customFormat="1" ht="21.75" customHeight="1">
      <c r="A284" s="38"/>
      <c r="B284" s="39"/>
      <c r="C284" s="218" t="s">
        <v>352</v>
      </c>
      <c r="D284" s="218" t="s">
        <v>130</v>
      </c>
      <c r="E284" s="219" t="s">
        <v>353</v>
      </c>
      <c r="F284" s="220" t="s">
        <v>354</v>
      </c>
      <c r="G284" s="221" t="s">
        <v>133</v>
      </c>
      <c r="H284" s="222">
        <v>84</v>
      </c>
      <c r="I284" s="223"/>
      <c r="J284" s="224">
        <f>ROUND(I284*H284,2)</f>
        <v>0</v>
      </c>
      <c r="K284" s="220" t="s">
        <v>134</v>
      </c>
      <c r="L284" s="44"/>
      <c r="M284" s="225" t="s">
        <v>1</v>
      </c>
      <c r="N284" s="226" t="s">
        <v>40</v>
      </c>
      <c r="O284" s="91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135</v>
      </c>
      <c r="AT284" s="229" t="s">
        <v>130</v>
      </c>
      <c r="AU284" s="229" t="s">
        <v>85</v>
      </c>
      <c r="AY284" s="17" t="s">
        <v>128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83</v>
      </c>
      <c r="BK284" s="230">
        <f>ROUND(I284*H284,2)</f>
        <v>0</v>
      </c>
      <c r="BL284" s="17" t="s">
        <v>135</v>
      </c>
      <c r="BM284" s="229" t="s">
        <v>355</v>
      </c>
    </row>
    <row r="285" s="2" customFormat="1">
      <c r="A285" s="38"/>
      <c r="B285" s="39"/>
      <c r="C285" s="40"/>
      <c r="D285" s="231" t="s">
        <v>137</v>
      </c>
      <c r="E285" s="40"/>
      <c r="F285" s="232" t="s">
        <v>138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137</v>
      </c>
      <c r="AU285" s="17" t="s">
        <v>85</v>
      </c>
    </row>
    <row r="286" s="13" customFormat="1">
      <c r="A286" s="13"/>
      <c r="B286" s="236"/>
      <c r="C286" s="237"/>
      <c r="D286" s="231" t="s">
        <v>139</v>
      </c>
      <c r="E286" s="238" t="s">
        <v>1</v>
      </c>
      <c r="F286" s="239" t="s">
        <v>164</v>
      </c>
      <c r="G286" s="237"/>
      <c r="H286" s="238" t="s">
        <v>1</v>
      </c>
      <c r="I286" s="240"/>
      <c r="J286" s="237"/>
      <c r="K286" s="237"/>
      <c r="L286" s="241"/>
      <c r="M286" s="242"/>
      <c r="N286" s="243"/>
      <c r="O286" s="243"/>
      <c r="P286" s="243"/>
      <c r="Q286" s="243"/>
      <c r="R286" s="243"/>
      <c r="S286" s="243"/>
      <c r="T286" s="24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5" t="s">
        <v>139</v>
      </c>
      <c r="AU286" s="245" t="s">
        <v>85</v>
      </c>
      <c r="AV286" s="13" t="s">
        <v>83</v>
      </c>
      <c r="AW286" s="13" t="s">
        <v>32</v>
      </c>
      <c r="AX286" s="13" t="s">
        <v>75</v>
      </c>
      <c r="AY286" s="245" t="s">
        <v>128</v>
      </c>
    </row>
    <row r="287" s="14" customFormat="1">
      <c r="A287" s="14"/>
      <c r="B287" s="246"/>
      <c r="C287" s="247"/>
      <c r="D287" s="231" t="s">
        <v>139</v>
      </c>
      <c r="E287" s="248" t="s">
        <v>1</v>
      </c>
      <c r="F287" s="249" t="s">
        <v>165</v>
      </c>
      <c r="G287" s="247"/>
      <c r="H287" s="250">
        <v>84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6" t="s">
        <v>139</v>
      </c>
      <c r="AU287" s="256" t="s">
        <v>85</v>
      </c>
      <c r="AV287" s="14" t="s">
        <v>85</v>
      </c>
      <c r="AW287" s="14" t="s">
        <v>32</v>
      </c>
      <c r="AX287" s="14" t="s">
        <v>75</v>
      </c>
      <c r="AY287" s="256" t="s">
        <v>128</v>
      </c>
    </row>
    <row r="288" s="2" customFormat="1" ht="21.75" customHeight="1">
      <c r="A288" s="38"/>
      <c r="B288" s="39"/>
      <c r="C288" s="218" t="s">
        <v>356</v>
      </c>
      <c r="D288" s="218" t="s">
        <v>130</v>
      </c>
      <c r="E288" s="219" t="s">
        <v>357</v>
      </c>
      <c r="F288" s="220" t="s">
        <v>358</v>
      </c>
      <c r="G288" s="221" t="s">
        <v>133</v>
      </c>
      <c r="H288" s="222">
        <v>334.80000000000001</v>
      </c>
      <c r="I288" s="223"/>
      <c r="J288" s="224">
        <f>ROUND(I288*H288,2)</f>
        <v>0</v>
      </c>
      <c r="K288" s="220" t="s">
        <v>134</v>
      </c>
      <c r="L288" s="44"/>
      <c r="M288" s="225" t="s">
        <v>1</v>
      </c>
      <c r="N288" s="226" t="s">
        <v>40</v>
      </c>
      <c r="O288" s="91"/>
      <c r="P288" s="227">
        <f>O288*H288</f>
        <v>0</v>
      </c>
      <c r="Q288" s="227">
        <v>0.2024</v>
      </c>
      <c r="R288" s="227">
        <f>Q288*H288</f>
        <v>67.76352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135</v>
      </c>
      <c r="AT288" s="229" t="s">
        <v>130</v>
      </c>
      <c r="AU288" s="229" t="s">
        <v>85</v>
      </c>
      <c r="AY288" s="17" t="s">
        <v>128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83</v>
      </c>
      <c r="BK288" s="230">
        <f>ROUND(I288*H288,2)</f>
        <v>0</v>
      </c>
      <c r="BL288" s="17" t="s">
        <v>135</v>
      </c>
      <c r="BM288" s="229" t="s">
        <v>359</v>
      </c>
    </row>
    <row r="289" s="2" customFormat="1">
      <c r="A289" s="38"/>
      <c r="B289" s="39"/>
      <c r="C289" s="40"/>
      <c r="D289" s="231" t="s">
        <v>137</v>
      </c>
      <c r="E289" s="40"/>
      <c r="F289" s="232" t="s">
        <v>138</v>
      </c>
      <c r="G289" s="40"/>
      <c r="H289" s="40"/>
      <c r="I289" s="233"/>
      <c r="J289" s="40"/>
      <c r="K289" s="40"/>
      <c r="L289" s="44"/>
      <c r="M289" s="234"/>
      <c r="N289" s="23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137</v>
      </c>
      <c r="AU289" s="17" t="s">
        <v>85</v>
      </c>
    </row>
    <row r="290" s="13" customFormat="1">
      <c r="A290" s="13"/>
      <c r="B290" s="236"/>
      <c r="C290" s="237"/>
      <c r="D290" s="231" t="s">
        <v>139</v>
      </c>
      <c r="E290" s="238" t="s">
        <v>1</v>
      </c>
      <c r="F290" s="239" t="s">
        <v>247</v>
      </c>
      <c r="G290" s="237"/>
      <c r="H290" s="238" t="s">
        <v>1</v>
      </c>
      <c r="I290" s="240"/>
      <c r="J290" s="237"/>
      <c r="K290" s="237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139</v>
      </c>
      <c r="AU290" s="245" t="s">
        <v>85</v>
      </c>
      <c r="AV290" s="13" t="s">
        <v>83</v>
      </c>
      <c r="AW290" s="13" t="s">
        <v>32</v>
      </c>
      <c r="AX290" s="13" t="s">
        <v>75</v>
      </c>
      <c r="AY290" s="245" t="s">
        <v>128</v>
      </c>
    </row>
    <row r="291" s="14" customFormat="1">
      <c r="A291" s="14"/>
      <c r="B291" s="246"/>
      <c r="C291" s="247"/>
      <c r="D291" s="231" t="s">
        <v>139</v>
      </c>
      <c r="E291" s="248" t="s">
        <v>1</v>
      </c>
      <c r="F291" s="249" t="s">
        <v>360</v>
      </c>
      <c r="G291" s="247"/>
      <c r="H291" s="250">
        <v>40.799999999999997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6" t="s">
        <v>139</v>
      </c>
      <c r="AU291" s="256" t="s">
        <v>85</v>
      </c>
      <c r="AV291" s="14" t="s">
        <v>85</v>
      </c>
      <c r="AW291" s="14" t="s">
        <v>32</v>
      </c>
      <c r="AX291" s="14" t="s">
        <v>75</v>
      </c>
      <c r="AY291" s="256" t="s">
        <v>128</v>
      </c>
    </row>
    <row r="292" s="13" customFormat="1">
      <c r="A292" s="13"/>
      <c r="B292" s="236"/>
      <c r="C292" s="237"/>
      <c r="D292" s="231" t="s">
        <v>139</v>
      </c>
      <c r="E292" s="238" t="s">
        <v>1</v>
      </c>
      <c r="F292" s="239" t="s">
        <v>249</v>
      </c>
      <c r="G292" s="237"/>
      <c r="H292" s="238" t="s">
        <v>1</v>
      </c>
      <c r="I292" s="240"/>
      <c r="J292" s="237"/>
      <c r="K292" s="237"/>
      <c r="L292" s="241"/>
      <c r="M292" s="242"/>
      <c r="N292" s="243"/>
      <c r="O292" s="243"/>
      <c r="P292" s="243"/>
      <c r="Q292" s="243"/>
      <c r="R292" s="243"/>
      <c r="S292" s="243"/>
      <c r="T292" s="24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5" t="s">
        <v>139</v>
      </c>
      <c r="AU292" s="245" t="s">
        <v>85</v>
      </c>
      <c r="AV292" s="13" t="s">
        <v>83</v>
      </c>
      <c r="AW292" s="13" t="s">
        <v>32</v>
      </c>
      <c r="AX292" s="13" t="s">
        <v>75</v>
      </c>
      <c r="AY292" s="245" t="s">
        <v>128</v>
      </c>
    </row>
    <row r="293" s="14" customFormat="1">
      <c r="A293" s="14"/>
      <c r="B293" s="246"/>
      <c r="C293" s="247"/>
      <c r="D293" s="231" t="s">
        <v>139</v>
      </c>
      <c r="E293" s="248" t="s">
        <v>1</v>
      </c>
      <c r="F293" s="249" t="s">
        <v>361</v>
      </c>
      <c r="G293" s="247"/>
      <c r="H293" s="250">
        <v>294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6" t="s">
        <v>139</v>
      </c>
      <c r="AU293" s="256" t="s">
        <v>85</v>
      </c>
      <c r="AV293" s="14" t="s">
        <v>85</v>
      </c>
      <c r="AW293" s="14" t="s">
        <v>32</v>
      </c>
      <c r="AX293" s="14" t="s">
        <v>75</v>
      </c>
      <c r="AY293" s="256" t="s">
        <v>128</v>
      </c>
    </row>
    <row r="294" s="15" customFormat="1">
      <c r="A294" s="15"/>
      <c r="B294" s="257"/>
      <c r="C294" s="258"/>
      <c r="D294" s="231" t="s">
        <v>139</v>
      </c>
      <c r="E294" s="259" t="s">
        <v>1</v>
      </c>
      <c r="F294" s="260" t="s">
        <v>154</v>
      </c>
      <c r="G294" s="258"/>
      <c r="H294" s="261">
        <v>334.80000000000001</v>
      </c>
      <c r="I294" s="262"/>
      <c r="J294" s="258"/>
      <c r="K294" s="258"/>
      <c r="L294" s="263"/>
      <c r="M294" s="264"/>
      <c r="N294" s="265"/>
      <c r="O294" s="265"/>
      <c r="P294" s="265"/>
      <c r="Q294" s="265"/>
      <c r="R294" s="265"/>
      <c r="S294" s="265"/>
      <c r="T294" s="266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7" t="s">
        <v>139</v>
      </c>
      <c r="AU294" s="267" t="s">
        <v>85</v>
      </c>
      <c r="AV294" s="15" t="s">
        <v>135</v>
      </c>
      <c r="AW294" s="15" t="s">
        <v>32</v>
      </c>
      <c r="AX294" s="15" t="s">
        <v>83</v>
      </c>
      <c r="AY294" s="267" t="s">
        <v>128</v>
      </c>
    </row>
    <row r="295" s="2" customFormat="1" ht="16.5" customHeight="1">
      <c r="A295" s="38"/>
      <c r="B295" s="39"/>
      <c r="C295" s="218" t="s">
        <v>362</v>
      </c>
      <c r="D295" s="218" t="s">
        <v>130</v>
      </c>
      <c r="E295" s="219" t="s">
        <v>363</v>
      </c>
      <c r="F295" s="220" t="s">
        <v>364</v>
      </c>
      <c r="G295" s="221" t="s">
        <v>133</v>
      </c>
      <c r="H295" s="222">
        <v>12</v>
      </c>
      <c r="I295" s="223"/>
      <c r="J295" s="224">
        <f>ROUND(I295*H295,2)</f>
        <v>0</v>
      </c>
      <c r="K295" s="220" t="s">
        <v>134</v>
      </c>
      <c r="L295" s="44"/>
      <c r="M295" s="225" t="s">
        <v>1</v>
      </c>
      <c r="N295" s="226" t="s">
        <v>40</v>
      </c>
      <c r="O295" s="91"/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135</v>
      </c>
      <c r="AT295" s="229" t="s">
        <v>130</v>
      </c>
      <c r="AU295" s="229" t="s">
        <v>85</v>
      </c>
      <c r="AY295" s="17" t="s">
        <v>128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83</v>
      </c>
      <c r="BK295" s="230">
        <f>ROUND(I295*H295,2)</f>
        <v>0</v>
      </c>
      <c r="BL295" s="17" t="s">
        <v>135</v>
      </c>
      <c r="BM295" s="229" t="s">
        <v>365</v>
      </c>
    </row>
    <row r="296" s="2" customFormat="1">
      <c r="A296" s="38"/>
      <c r="B296" s="39"/>
      <c r="C296" s="40"/>
      <c r="D296" s="231" t="s">
        <v>137</v>
      </c>
      <c r="E296" s="40"/>
      <c r="F296" s="232" t="s">
        <v>138</v>
      </c>
      <c r="G296" s="40"/>
      <c r="H296" s="40"/>
      <c r="I296" s="233"/>
      <c r="J296" s="40"/>
      <c r="K296" s="40"/>
      <c r="L296" s="44"/>
      <c r="M296" s="234"/>
      <c r="N296" s="235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137</v>
      </c>
      <c r="AU296" s="17" t="s">
        <v>85</v>
      </c>
    </row>
    <row r="297" s="13" customFormat="1">
      <c r="A297" s="13"/>
      <c r="B297" s="236"/>
      <c r="C297" s="237"/>
      <c r="D297" s="231" t="s">
        <v>139</v>
      </c>
      <c r="E297" s="238" t="s">
        <v>1</v>
      </c>
      <c r="F297" s="239" t="s">
        <v>140</v>
      </c>
      <c r="G297" s="237"/>
      <c r="H297" s="238" t="s">
        <v>1</v>
      </c>
      <c r="I297" s="240"/>
      <c r="J297" s="237"/>
      <c r="K297" s="237"/>
      <c r="L297" s="241"/>
      <c r="M297" s="242"/>
      <c r="N297" s="243"/>
      <c r="O297" s="243"/>
      <c r="P297" s="243"/>
      <c r="Q297" s="243"/>
      <c r="R297" s="243"/>
      <c r="S297" s="243"/>
      <c r="T297" s="24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5" t="s">
        <v>139</v>
      </c>
      <c r="AU297" s="245" t="s">
        <v>85</v>
      </c>
      <c r="AV297" s="13" t="s">
        <v>83</v>
      </c>
      <c r="AW297" s="13" t="s">
        <v>32</v>
      </c>
      <c r="AX297" s="13" t="s">
        <v>75</v>
      </c>
      <c r="AY297" s="245" t="s">
        <v>128</v>
      </c>
    </row>
    <row r="298" s="14" customFormat="1">
      <c r="A298" s="14"/>
      <c r="B298" s="246"/>
      <c r="C298" s="247"/>
      <c r="D298" s="231" t="s">
        <v>139</v>
      </c>
      <c r="E298" s="248" t="s">
        <v>1</v>
      </c>
      <c r="F298" s="249" t="s">
        <v>141</v>
      </c>
      <c r="G298" s="247"/>
      <c r="H298" s="250">
        <v>12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6" t="s">
        <v>139</v>
      </c>
      <c r="AU298" s="256" t="s">
        <v>85</v>
      </c>
      <c r="AV298" s="14" t="s">
        <v>85</v>
      </c>
      <c r="AW298" s="14" t="s">
        <v>32</v>
      </c>
      <c r="AX298" s="14" t="s">
        <v>83</v>
      </c>
      <c r="AY298" s="256" t="s">
        <v>128</v>
      </c>
    </row>
    <row r="299" s="2" customFormat="1" ht="33" customHeight="1">
      <c r="A299" s="38"/>
      <c r="B299" s="39"/>
      <c r="C299" s="218" t="s">
        <v>366</v>
      </c>
      <c r="D299" s="218" t="s">
        <v>130</v>
      </c>
      <c r="E299" s="219" t="s">
        <v>367</v>
      </c>
      <c r="F299" s="220" t="s">
        <v>368</v>
      </c>
      <c r="G299" s="221" t="s">
        <v>133</v>
      </c>
      <c r="H299" s="222">
        <v>84</v>
      </c>
      <c r="I299" s="223"/>
      <c r="J299" s="224">
        <f>ROUND(I299*H299,2)</f>
        <v>0</v>
      </c>
      <c r="K299" s="220" t="s">
        <v>134</v>
      </c>
      <c r="L299" s="44"/>
      <c r="M299" s="225" t="s">
        <v>1</v>
      </c>
      <c r="N299" s="226" t="s">
        <v>40</v>
      </c>
      <c r="O299" s="91"/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135</v>
      </c>
      <c r="AT299" s="229" t="s">
        <v>130</v>
      </c>
      <c r="AU299" s="229" t="s">
        <v>85</v>
      </c>
      <c r="AY299" s="17" t="s">
        <v>128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83</v>
      </c>
      <c r="BK299" s="230">
        <f>ROUND(I299*H299,2)</f>
        <v>0</v>
      </c>
      <c r="BL299" s="17" t="s">
        <v>135</v>
      </c>
      <c r="BM299" s="229" t="s">
        <v>369</v>
      </c>
    </row>
    <row r="300" s="2" customFormat="1">
      <c r="A300" s="38"/>
      <c r="B300" s="39"/>
      <c r="C300" s="40"/>
      <c r="D300" s="231" t="s">
        <v>137</v>
      </c>
      <c r="E300" s="40"/>
      <c r="F300" s="232" t="s">
        <v>138</v>
      </c>
      <c r="G300" s="40"/>
      <c r="H300" s="40"/>
      <c r="I300" s="233"/>
      <c r="J300" s="40"/>
      <c r="K300" s="40"/>
      <c r="L300" s="44"/>
      <c r="M300" s="234"/>
      <c r="N300" s="235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137</v>
      </c>
      <c r="AU300" s="17" t="s">
        <v>85</v>
      </c>
    </row>
    <row r="301" s="13" customFormat="1">
      <c r="A301" s="13"/>
      <c r="B301" s="236"/>
      <c r="C301" s="237"/>
      <c r="D301" s="231" t="s">
        <v>139</v>
      </c>
      <c r="E301" s="238" t="s">
        <v>1</v>
      </c>
      <c r="F301" s="239" t="s">
        <v>164</v>
      </c>
      <c r="G301" s="237"/>
      <c r="H301" s="238" t="s">
        <v>1</v>
      </c>
      <c r="I301" s="240"/>
      <c r="J301" s="237"/>
      <c r="K301" s="237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139</v>
      </c>
      <c r="AU301" s="245" t="s">
        <v>85</v>
      </c>
      <c r="AV301" s="13" t="s">
        <v>83</v>
      </c>
      <c r="AW301" s="13" t="s">
        <v>32</v>
      </c>
      <c r="AX301" s="13" t="s">
        <v>75</v>
      </c>
      <c r="AY301" s="245" t="s">
        <v>128</v>
      </c>
    </row>
    <row r="302" s="14" customFormat="1">
      <c r="A302" s="14"/>
      <c r="B302" s="246"/>
      <c r="C302" s="247"/>
      <c r="D302" s="231" t="s">
        <v>139</v>
      </c>
      <c r="E302" s="248" t="s">
        <v>1</v>
      </c>
      <c r="F302" s="249" t="s">
        <v>165</v>
      </c>
      <c r="G302" s="247"/>
      <c r="H302" s="250">
        <v>84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6" t="s">
        <v>139</v>
      </c>
      <c r="AU302" s="256" t="s">
        <v>85</v>
      </c>
      <c r="AV302" s="14" t="s">
        <v>85</v>
      </c>
      <c r="AW302" s="14" t="s">
        <v>32</v>
      </c>
      <c r="AX302" s="14" t="s">
        <v>75</v>
      </c>
      <c r="AY302" s="256" t="s">
        <v>128</v>
      </c>
    </row>
    <row r="303" s="2" customFormat="1" ht="33" customHeight="1">
      <c r="A303" s="38"/>
      <c r="B303" s="39"/>
      <c r="C303" s="218" t="s">
        <v>370</v>
      </c>
      <c r="D303" s="218" t="s">
        <v>130</v>
      </c>
      <c r="E303" s="219" t="s">
        <v>371</v>
      </c>
      <c r="F303" s="220" t="s">
        <v>372</v>
      </c>
      <c r="G303" s="221" t="s">
        <v>133</v>
      </c>
      <c r="H303" s="222">
        <v>84</v>
      </c>
      <c r="I303" s="223"/>
      <c r="J303" s="224">
        <f>ROUND(I303*H303,2)</f>
        <v>0</v>
      </c>
      <c r="K303" s="220" t="s">
        <v>134</v>
      </c>
      <c r="L303" s="44"/>
      <c r="M303" s="225" t="s">
        <v>1</v>
      </c>
      <c r="N303" s="226" t="s">
        <v>40</v>
      </c>
      <c r="O303" s="91"/>
      <c r="P303" s="227">
        <f>O303*H303</f>
        <v>0</v>
      </c>
      <c r="Q303" s="227">
        <v>0.20745</v>
      </c>
      <c r="R303" s="227">
        <f>Q303*H303</f>
        <v>17.425799999999999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135</v>
      </c>
      <c r="AT303" s="229" t="s">
        <v>130</v>
      </c>
      <c r="AU303" s="229" t="s">
        <v>85</v>
      </c>
      <c r="AY303" s="17" t="s">
        <v>128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83</v>
      </c>
      <c r="BK303" s="230">
        <f>ROUND(I303*H303,2)</f>
        <v>0</v>
      </c>
      <c r="BL303" s="17" t="s">
        <v>135</v>
      </c>
      <c r="BM303" s="229" t="s">
        <v>373</v>
      </c>
    </row>
    <row r="304" s="2" customFormat="1">
      <c r="A304" s="38"/>
      <c r="B304" s="39"/>
      <c r="C304" s="40"/>
      <c r="D304" s="231" t="s">
        <v>137</v>
      </c>
      <c r="E304" s="40"/>
      <c r="F304" s="232" t="s">
        <v>138</v>
      </c>
      <c r="G304" s="40"/>
      <c r="H304" s="40"/>
      <c r="I304" s="233"/>
      <c r="J304" s="40"/>
      <c r="K304" s="40"/>
      <c r="L304" s="44"/>
      <c r="M304" s="234"/>
      <c r="N304" s="235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137</v>
      </c>
      <c r="AU304" s="17" t="s">
        <v>85</v>
      </c>
    </row>
    <row r="305" s="13" customFormat="1">
      <c r="A305" s="13"/>
      <c r="B305" s="236"/>
      <c r="C305" s="237"/>
      <c r="D305" s="231" t="s">
        <v>139</v>
      </c>
      <c r="E305" s="238" t="s">
        <v>1</v>
      </c>
      <c r="F305" s="239" t="s">
        <v>164</v>
      </c>
      <c r="G305" s="237"/>
      <c r="H305" s="238" t="s">
        <v>1</v>
      </c>
      <c r="I305" s="240"/>
      <c r="J305" s="237"/>
      <c r="K305" s="237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139</v>
      </c>
      <c r="AU305" s="245" t="s">
        <v>85</v>
      </c>
      <c r="AV305" s="13" t="s">
        <v>83</v>
      </c>
      <c r="AW305" s="13" t="s">
        <v>32</v>
      </c>
      <c r="AX305" s="13" t="s">
        <v>75</v>
      </c>
      <c r="AY305" s="245" t="s">
        <v>128</v>
      </c>
    </row>
    <row r="306" s="14" customFormat="1">
      <c r="A306" s="14"/>
      <c r="B306" s="246"/>
      <c r="C306" s="247"/>
      <c r="D306" s="231" t="s">
        <v>139</v>
      </c>
      <c r="E306" s="248" t="s">
        <v>1</v>
      </c>
      <c r="F306" s="249" t="s">
        <v>165</v>
      </c>
      <c r="G306" s="247"/>
      <c r="H306" s="250">
        <v>84</v>
      </c>
      <c r="I306" s="251"/>
      <c r="J306" s="247"/>
      <c r="K306" s="247"/>
      <c r="L306" s="252"/>
      <c r="M306" s="253"/>
      <c r="N306" s="254"/>
      <c r="O306" s="254"/>
      <c r="P306" s="254"/>
      <c r="Q306" s="254"/>
      <c r="R306" s="254"/>
      <c r="S306" s="254"/>
      <c r="T306" s="25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6" t="s">
        <v>139</v>
      </c>
      <c r="AU306" s="256" t="s">
        <v>85</v>
      </c>
      <c r="AV306" s="14" t="s">
        <v>85</v>
      </c>
      <c r="AW306" s="14" t="s">
        <v>32</v>
      </c>
      <c r="AX306" s="14" t="s">
        <v>83</v>
      </c>
      <c r="AY306" s="256" t="s">
        <v>128</v>
      </c>
    </row>
    <row r="307" s="2" customFormat="1">
      <c r="A307" s="38"/>
      <c r="B307" s="39"/>
      <c r="C307" s="218" t="s">
        <v>374</v>
      </c>
      <c r="D307" s="218" t="s">
        <v>130</v>
      </c>
      <c r="E307" s="219" t="s">
        <v>375</v>
      </c>
      <c r="F307" s="220" t="s">
        <v>376</v>
      </c>
      <c r="G307" s="221" t="s">
        <v>133</v>
      </c>
      <c r="H307" s="222">
        <v>84</v>
      </c>
      <c r="I307" s="223"/>
      <c r="J307" s="224">
        <f>ROUND(I307*H307,2)</f>
        <v>0</v>
      </c>
      <c r="K307" s="220" t="s">
        <v>134</v>
      </c>
      <c r="L307" s="44"/>
      <c r="M307" s="225" t="s">
        <v>1</v>
      </c>
      <c r="N307" s="226" t="s">
        <v>40</v>
      </c>
      <c r="O307" s="91"/>
      <c r="P307" s="227">
        <f>O307*H307</f>
        <v>0</v>
      </c>
      <c r="Q307" s="227">
        <v>0.0060099999999999997</v>
      </c>
      <c r="R307" s="227">
        <f>Q307*H307</f>
        <v>0.50483999999999996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135</v>
      </c>
      <c r="AT307" s="229" t="s">
        <v>130</v>
      </c>
      <c r="AU307" s="229" t="s">
        <v>85</v>
      </c>
      <c r="AY307" s="17" t="s">
        <v>128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83</v>
      </c>
      <c r="BK307" s="230">
        <f>ROUND(I307*H307,2)</f>
        <v>0</v>
      </c>
      <c r="BL307" s="17" t="s">
        <v>135</v>
      </c>
      <c r="BM307" s="229" t="s">
        <v>377</v>
      </c>
    </row>
    <row r="308" s="2" customFormat="1">
      <c r="A308" s="38"/>
      <c r="B308" s="39"/>
      <c r="C308" s="40"/>
      <c r="D308" s="231" t="s">
        <v>137</v>
      </c>
      <c r="E308" s="40"/>
      <c r="F308" s="232" t="s">
        <v>138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137</v>
      </c>
      <c r="AU308" s="17" t="s">
        <v>85</v>
      </c>
    </row>
    <row r="309" s="13" customFormat="1">
      <c r="A309" s="13"/>
      <c r="B309" s="236"/>
      <c r="C309" s="237"/>
      <c r="D309" s="231" t="s">
        <v>139</v>
      </c>
      <c r="E309" s="238" t="s">
        <v>1</v>
      </c>
      <c r="F309" s="239" t="s">
        <v>164</v>
      </c>
      <c r="G309" s="237"/>
      <c r="H309" s="238" t="s">
        <v>1</v>
      </c>
      <c r="I309" s="240"/>
      <c r="J309" s="237"/>
      <c r="K309" s="237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139</v>
      </c>
      <c r="AU309" s="245" t="s">
        <v>85</v>
      </c>
      <c r="AV309" s="13" t="s">
        <v>83</v>
      </c>
      <c r="AW309" s="13" t="s">
        <v>32</v>
      </c>
      <c r="AX309" s="13" t="s">
        <v>75</v>
      </c>
      <c r="AY309" s="245" t="s">
        <v>128</v>
      </c>
    </row>
    <row r="310" s="14" customFormat="1">
      <c r="A310" s="14"/>
      <c r="B310" s="246"/>
      <c r="C310" s="247"/>
      <c r="D310" s="231" t="s">
        <v>139</v>
      </c>
      <c r="E310" s="248" t="s">
        <v>1</v>
      </c>
      <c r="F310" s="249" t="s">
        <v>165</v>
      </c>
      <c r="G310" s="247"/>
      <c r="H310" s="250">
        <v>84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6" t="s">
        <v>139</v>
      </c>
      <c r="AU310" s="256" t="s">
        <v>85</v>
      </c>
      <c r="AV310" s="14" t="s">
        <v>85</v>
      </c>
      <c r="AW310" s="14" t="s">
        <v>32</v>
      </c>
      <c r="AX310" s="14" t="s">
        <v>75</v>
      </c>
      <c r="AY310" s="256" t="s">
        <v>128</v>
      </c>
    </row>
    <row r="311" s="2" customFormat="1">
      <c r="A311" s="38"/>
      <c r="B311" s="39"/>
      <c r="C311" s="218" t="s">
        <v>378</v>
      </c>
      <c r="D311" s="218" t="s">
        <v>130</v>
      </c>
      <c r="E311" s="219" t="s">
        <v>379</v>
      </c>
      <c r="F311" s="220" t="s">
        <v>380</v>
      </c>
      <c r="G311" s="221" t="s">
        <v>133</v>
      </c>
      <c r="H311" s="222">
        <v>84</v>
      </c>
      <c r="I311" s="223"/>
      <c r="J311" s="224">
        <f>ROUND(I311*H311,2)</f>
        <v>0</v>
      </c>
      <c r="K311" s="220" t="s">
        <v>134</v>
      </c>
      <c r="L311" s="44"/>
      <c r="M311" s="225" t="s">
        <v>1</v>
      </c>
      <c r="N311" s="226" t="s">
        <v>40</v>
      </c>
      <c r="O311" s="91"/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135</v>
      </c>
      <c r="AT311" s="229" t="s">
        <v>130</v>
      </c>
      <c r="AU311" s="229" t="s">
        <v>85</v>
      </c>
      <c r="AY311" s="17" t="s">
        <v>128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83</v>
      </c>
      <c r="BK311" s="230">
        <f>ROUND(I311*H311,2)</f>
        <v>0</v>
      </c>
      <c r="BL311" s="17" t="s">
        <v>135</v>
      </c>
      <c r="BM311" s="229" t="s">
        <v>381</v>
      </c>
    </row>
    <row r="312" s="2" customFormat="1">
      <c r="A312" s="38"/>
      <c r="B312" s="39"/>
      <c r="C312" s="40"/>
      <c r="D312" s="231" t="s">
        <v>137</v>
      </c>
      <c r="E312" s="40"/>
      <c r="F312" s="232" t="s">
        <v>138</v>
      </c>
      <c r="G312" s="40"/>
      <c r="H312" s="40"/>
      <c r="I312" s="233"/>
      <c r="J312" s="40"/>
      <c r="K312" s="40"/>
      <c r="L312" s="44"/>
      <c r="M312" s="234"/>
      <c r="N312" s="235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137</v>
      </c>
      <c r="AU312" s="17" t="s">
        <v>85</v>
      </c>
    </row>
    <row r="313" s="13" customFormat="1">
      <c r="A313" s="13"/>
      <c r="B313" s="236"/>
      <c r="C313" s="237"/>
      <c r="D313" s="231" t="s">
        <v>139</v>
      </c>
      <c r="E313" s="238" t="s">
        <v>1</v>
      </c>
      <c r="F313" s="239" t="s">
        <v>164</v>
      </c>
      <c r="G313" s="237"/>
      <c r="H313" s="238" t="s">
        <v>1</v>
      </c>
      <c r="I313" s="240"/>
      <c r="J313" s="237"/>
      <c r="K313" s="237"/>
      <c r="L313" s="241"/>
      <c r="M313" s="242"/>
      <c r="N313" s="243"/>
      <c r="O313" s="243"/>
      <c r="P313" s="243"/>
      <c r="Q313" s="243"/>
      <c r="R313" s="243"/>
      <c r="S313" s="243"/>
      <c r="T313" s="24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139</v>
      </c>
      <c r="AU313" s="245" t="s">
        <v>85</v>
      </c>
      <c r="AV313" s="13" t="s">
        <v>83</v>
      </c>
      <c r="AW313" s="13" t="s">
        <v>32</v>
      </c>
      <c r="AX313" s="13" t="s">
        <v>75</v>
      </c>
      <c r="AY313" s="245" t="s">
        <v>128</v>
      </c>
    </row>
    <row r="314" s="14" customFormat="1">
      <c r="A314" s="14"/>
      <c r="B314" s="246"/>
      <c r="C314" s="247"/>
      <c r="D314" s="231" t="s">
        <v>139</v>
      </c>
      <c r="E314" s="248" t="s">
        <v>1</v>
      </c>
      <c r="F314" s="249" t="s">
        <v>165</v>
      </c>
      <c r="G314" s="247"/>
      <c r="H314" s="250">
        <v>84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6" t="s">
        <v>139</v>
      </c>
      <c r="AU314" s="256" t="s">
        <v>85</v>
      </c>
      <c r="AV314" s="14" t="s">
        <v>85</v>
      </c>
      <c r="AW314" s="14" t="s">
        <v>32</v>
      </c>
      <c r="AX314" s="14" t="s">
        <v>83</v>
      </c>
      <c r="AY314" s="256" t="s">
        <v>128</v>
      </c>
    </row>
    <row r="315" s="2" customFormat="1" ht="33" customHeight="1">
      <c r="A315" s="38"/>
      <c r="B315" s="39"/>
      <c r="C315" s="218" t="s">
        <v>382</v>
      </c>
      <c r="D315" s="218" t="s">
        <v>130</v>
      </c>
      <c r="E315" s="219" t="s">
        <v>383</v>
      </c>
      <c r="F315" s="220" t="s">
        <v>384</v>
      </c>
      <c r="G315" s="221" t="s">
        <v>133</v>
      </c>
      <c r="H315" s="222">
        <v>12</v>
      </c>
      <c r="I315" s="223"/>
      <c r="J315" s="224">
        <f>ROUND(I315*H315,2)</f>
        <v>0</v>
      </c>
      <c r="K315" s="220" t="s">
        <v>134</v>
      </c>
      <c r="L315" s="44"/>
      <c r="M315" s="225" t="s">
        <v>1</v>
      </c>
      <c r="N315" s="226" t="s">
        <v>40</v>
      </c>
      <c r="O315" s="91"/>
      <c r="P315" s="227">
        <f>O315*H315</f>
        <v>0</v>
      </c>
      <c r="Q315" s="227">
        <v>0.10100000000000001</v>
      </c>
      <c r="R315" s="227">
        <f>Q315*H315</f>
        <v>1.2120000000000002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135</v>
      </c>
      <c r="AT315" s="229" t="s">
        <v>130</v>
      </c>
      <c r="AU315" s="229" t="s">
        <v>85</v>
      </c>
      <c r="AY315" s="17" t="s">
        <v>128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83</v>
      </c>
      <c r="BK315" s="230">
        <f>ROUND(I315*H315,2)</f>
        <v>0</v>
      </c>
      <c r="BL315" s="17" t="s">
        <v>135</v>
      </c>
      <c r="BM315" s="229" t="s">
        <v>385</v>
      </c>
    </row>
    <row r="316" s="2" customFormat="1">
      <c r="A316" s="38"/>
      <c r="B316" s="39"/>
      <c r="C316" s="40"/>
      <c r="D316" s="231" t="s">
        <v>137</v>
      </c>
      <c r="E316" s="40"/>
      <c r="F316" s="232" t="s">
        <v>138</v>
      </c>
      <c r="G316" s="40"/>
      <c r="H316" s="40"/>
      <c r="I316" s="233"/>
      <c r="J316" s="40"/>
      <c r="K316" s="40"/>
      <c r="L316" s="44"/>
      <c r="M316" s="234"/>
      <c r="N316" s="235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137</v>
      </c>
      <c r="AU316" s="17" t="s">
        <v>85</v>
      </c>
    </row>
    <row r="317" s="14" customFormat="1">
      <c r="A317" s="14"/>
      <c r="B317" s="246"/>
      <c r="C317" s="247"/>
      <c r="D317" s="231" t="s">
        <v>139</v>
      </c>
      <c r="E317" s="248" t="s">
        <v>1</v>
      </c>
      <c r="F317" s="249" t="s">
        <v>141</v>
      </c>
      <c r="G317" s="247"/>
      <c r="H317" s="250">
        <v>12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6" t="s">
        <v>139</v>
      </c>
      <c r="AU317" s="256" t="s">
        <v>85</v>
      </c>
      <c r="AV317" s="14" t="s">
        <v>85</v>
      </c>
      <c r="AW317" s="14" t="s">
        <v>32</v>
      </c>
      <c r="AX317" s="14" t="s">
        <v>83</v>
      </c>
      <c r="AY317" s="256" t="s">
        <v>128</v>
      </c>
    </row>
    <row r="318" s="12" customFormat="1" ht="22.8" customHeight="1">
      <c r="A318" s="12"/>
      <c r="B318" s="202"/>
      <c r="C318" s="203"/>
      <c r="D318" s="204" t="s">
        <v>74</v>
      </c>
      <c r="E318" s="216" t="s">
        <v>174</v>
      </c>
      <c r="F318" s="216" t="s">
        <v>386</v>
      </c>
      <c r="G318" s="203"/>
      <c r="H318" s="203"/>
      <c r="I318" s="206"/>
      <c r="J318" s="217">
        <f>BK318</f>
        <v>0</v>
      </c>
      <c r="K318" s="203"/>
      <c r="L318" s="208"/>
      <c r="M318" s="209"/>
      <c r="N318" s="210"/>
      <c r="O318" s="210"/>
      <c r="P318" s="211">
        <f>SUM(P319:P421)</f>
        <v>0</v>
      </c>
      <c r="Q318" s="210"/>
      <c r="R318" s="211">
        <f>SUM(R319:R421)</f>
        <v>7.0090200000000005</v>
      </c>
      <c r="S318" s="210"/>
      <c r="T318" s="212">
        <f>SUM(T319:T421)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13" t="s">
        <v>83</v>
      </c>
      <c r="AT318" s="214" t="s">
        <v>74</v>
      </c>
      <c r="AU318" s="214" t="s">
        <v>83</v>
      </c>
      <c r="AY318" s="213" t="s">
        <v>128</v>
      </c>
      <c r="BK318" s="215">
        <f>SUM(BK319:BK421)</f>
        <v>0</v>
      </c>
    </row>
    <row r="319" s="2" customFormat="1" ht="33" customHeight="1">
      <c r="A319" s="38"/>
      <c r="B319" s="39"/>
      <c r="C319" s="218" t="s">
        <v>387</v>
      </c>
      <c r="D319" s="218" t="s">
        <v>130</v>
      </c>
      <c r="E319" s="219" t="s">
        <v>388</v>
      </c>
      <c r="F319" s="220" t="s">
        <v>389</v>
      </c>
      <c r="G319" s="221" t="s">
        <v>177</v>
      </c>
      <c r="H319" s="222">
        <v>80</v>
      </c>
      <c r="I319" s="223"/>
      <c r="J319" s="224">
        <f>ROUND(I319*H319,2)</f>
        <v>0</v>
      </c>
      <c r="K319" s="220" t="s">
        <v>134</v>
      </c>
      <c r="L319" s="44"/>
      <c r="M319" s="225" t="s">
        <v>1</v>
      </c>
      <c r="N319" s="226" t="s">
        <v>40</v>
      </c>
      <c r="O319" s="91"/>
      <c r="P319" s="227">
        <f>O319*H319</f>
        <v>0</v>
      </c>
      <c r="Q319" s="227">
        <v>1.0000000000000001E-05</v>
      </c>
      <c r="R319" s="227">
        <f>Q319*H319</f>
        <v>0.00080000000000000004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135</v>
      </c>
      <c r="AT319" s="229" t="s">
        <v>130</v>
      </c>
      <c r="AU319" s="229" t="s">
        <v>85</v>
      </c>
      <c r="AY319" s="17" t="s">
        <v>128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83</v>
      </c>
      <c r="BK319" s="230">
        <f>ROUND(I319*H319,2)</f>
        <v>0</v>
      </c>
      <c r="BL319" s="17" t="s">
        <v>135</v>
      </c>
      <c r="BM319" s="229" t="s">
        <v>390</v>
      </c>
    </row>
    <row r="320" s="2" customFormat="1">
      <c r="A320" s="38"/>
      <c r="B320" s="39"/>
      <c r="C320" s="40"/>
      <c r="D320" s="231" t="s">
        <v>137</v>
      </c>
      <c r="E320" s="40"/>
      <c r="F320" s="232" t="s">
        <v>138</v>
      </c>
      <c r="G320" s="40"/>
      <c r="H320" s="40"/>
      <c r="I320" s="233"/>
      <c r="J320" s="40"/>
      <c r="K320" s="40"/>
      <c r="L320" s="44"/>
      <c r="M320" s="234"/>
      <c r="N320" s="235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137</v>
      </c>
      <c r="AU320" s="17" t="s">
        <v>85</v>
      </c>
    </row>
    <row r="321" s="13" customFormat="1">
      <c r="A321" s="13"/>
      <c r="B321" s="236"/>
      <c r="C321" s="237"/>
      <c r="D321" s="231" t="s">
        <v>139</v>
      </c>
      <c r="E321" s="238" t="s">
        <v>1</v>
      </c>
      <c r="F321" s="239" t="s">
        <v>391</v>
      </c>
      <c r="G321" s="237"/>
      <c r="H321" s="238" t="s">
        <v>1</v>
      </c>
      <c r="I321" s="240"/>
      <c r="J321" s="237"/>
      <c r="K321" s="237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139</v>
      </c>
      <c r="AU321" s="245" t="s">
        <v>85</v>
      </c>
      <c r="AV321" s="13" t="s">
        <v>83</v>
      </c>
      <c r="AW321" s="13" t="s">
        <v>32</v>
      </c>
      <c r="AX321" s="13" t="s">
        <v>75</v>
      </c>
      <c r="AY321" s="245" t="s">
        <v>128</v>
      </c>
    </row>
    <row r="322" s="14" customFormat="1">
      <c r="A322" s="14"/>
      <c r="B322" s="246"/>
      <c r="C322" s="247"/>
      <c r="D322" s="231" t="s">
        <v>139</v>
      </c>
      <c r="E322" s="248" t="s">
        <v>1</v>
      </c>
      <c r="F322" s="249" t="s">
        <v>193</v>
      </c>
      <c r="G322" s="247"/>
      <c r="H322" s="250">
        <v>80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6" t="s">
        <v>139</v>
      </c>
      <c r="AU322" s="256" t="s">
        <v>85</v>
      </c>
      <c r="AV322" s="14" t="s">
        <v>85</v>
      </c>
      <c r="AW322" s="14" t="s">
        <v>32</v>
      </c>
      <c r="AX322" s="14" t="s">
        <v>83</v>
      </c>
      <c r="AY322" s="256" t="s">
        <v>128</v>
      </c>
    </row>
    <row r="323" s="2" customFormat="1" ht="16.5" customHeight="1">
      <c r="A323" s="38"/>
      <c r="B323" s="39"/>
      <c r="C323" s="268" t="s">
        <v>392</v>
      </c>
      <c r="D323" s="268" t="s">
        <v>282</v>
      </c>
      <c r="E323" s="269" t="s">
        <v>393</v>
      </c>
      <c r="F323" s="270" t="s">
        <v>394</v>
      </c>
      <c r="G323" s="271" t="s">
        <v>177</v>
      </c>
      <c r="H323" s="272">
        <v>80</v>
      </c>
      <c r="I323" s="273"/>
      <c r="J323" s="274">
        <f>ROUND(I323*H323,2)</f>
        <v>0</v>
      </c>
      <c r="K323" s="270" t="s">
        <v>134</v>
      </c>
      <c r="L323" s="275"/>
      <c r="M323" s="276" t="s">
        <v>1</v>
      </c>
      <c r="N323" s="277" t="s">
        <v>40</v>
      </c>
      <c r="O323" s="91"/>
      <c r="P323" s="227">
        <f>O323*H323</f>
        <v>0</v>
      </c>
      <c r="Q323" s="227">
        <v>0.0016000000000000001</v>
      </c>
      <c r="R323" s="227">
        <f>Q323*H323</f>
        <v>0.128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174</v>
      </c>
      <c r="AT323" s="229" t="s">
        <v>282</v>
      </c>
      <c r="AU323" s="229" t="s">
        <v>85</v>
      </c>
      <c r="AY323" s="17" t="s">
        <v>128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83</v>
      </c>
      <c r="BK323" s="230">
        <f>ROUND(I323*H323,2)</f>
        <v>0</v>
      </c>
      <c r="BL323" s="17" t="s">
        <v>135</v>
      </c>
      <c r="BM323" s="229" t="s">
        <v>395</v>
      </c>
    </row>
    <row r="324" s="2" customFormat="1">
      <c r="A324" s="38"/>
      <c r="B324" s="39"/>
      <c r="C324" s="40"/>
      <c r="D324" s="231" t="s">
        <v>137</v>
      </c>
      <c r="E324" s="40"/>
      <c r="F324" s="232" t="s">
        <v>138</v>
      </c>
      <c r="G324" s="40"/>
      <c r="H324" s="40"/>
      <c r="I324" s="233"/>
      <c r="J324" s="40"/>
      <c r="K324" s="40"/>
      <c r="L324" s="44"/>
      <c r="M324" s="234"/>
      <c r="N324" s="235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137</v>
      </c>
      <c r="AU324" s="17" t="s">
        <v>85</v>
      </c>
    </row>
    <row r="325" s="13" customFormat="1">
      <c r="A325" s="13"/>
      <c r="B325" s="236"/>
      <c r="C325" s="237"/>
      <c r="D325" s="231" t="s">
        <v>139</v>
      </c>
      <c r="E325" s="238" t="s">
        <v>1</v>
      </c>
      <c r="F325" s="239" t="s">
        <v>396</v>
      </c>
      <c r="G325" s="237"/>
      <c r="H325" s="238" t="s">
        <v>1</v>
      </c>
      <c r="I325" s="240"/>
      <c r="J325" s="237"/>
      <c r="K325" s="237"/>
      <c r="L325" s="241"/>
      <c r="M325" s="242"/>
      <c r="N325" s="243"/>
      <c r="O325" s="243"/>
      <c r="P325" s="243"/>
      <c r="Q325" s="243"/>
      <c r="R325" s="243"/>
      <c r="S325" s="243"/>
      <c r="T325" s="24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5" t="s">
        <v>139</v>
      </c>
      <c r="AU325" s="245" t="s">
        <v>85</v>
      </c>
      <c r="AV325" s="13" t="s">
        <v>83</v>
      </c>
      <c r="AW325" s="13" t="s">
        <v>32</v>
      </c>
      <c r="AX325" s="13" t="s">
        <v>75</v>
      </c>
      <c r="AY325" s="245" t="s">
        <v>128</v>
      </c>
    </row>
    <row r="326" s="14" customFormat="1">
      <c r="A326" s="14"/>
      <c r="B326" s="246"/>
      <c r="C326" s="247"/>
      <c r="D326" s="231" t="s">
        <v>139</v>
      </c>
      <c r="E326" s="248" t="s">
        <v>1</v>
      </c>
      <c r="F326" s="249" t="s">
        <v>193</v>
      </c>
      <c r="G326" s="247"/>
      <c r="H326" s="250">
        <v>80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6" t="s">
        <v>139</v>
      </c>
      <c r="AU326" s="256" t="s">
        <v>85</v>
      </c>
      <c r="AV326" s="14" t="s">
        <v>85</v>
      </c>
      <c r="AW326" s="14" t="s">
        <v>32</v>
      </c>
      <c r="AX326" s="14" t="s">
        <v>83</v>
      </c>
      <c r="AY326" s="256" t="s">
        <v>128</v>
      </c>
    </row>
    <row r="327" s="2" customFormat="1" ht="21.75" customHeight="1">
      <c r="A327" s="38"/>
      <c r="B327" s="39"/>
      <c r="C327" s="268" t="s">
        <v>397</v>
      </c>
      <c r="D327" s="268" t="s">
        <v>282</v>
      </c>
      <c r="E327" s="269" t="s">
        <v>398</v>
      </c>
      <c r="F327" s="270" t="s">
        <v>399</v>
      </c>
      <c r="G327" s="271" t="s">
        <v>324</v>
      </c>
      <c r="H327" s="272">
        <v>15</v>
      </c>
      <c r="I327" s="273"/>
      <c r="J327" s="274">
        <f>ROUND(I327*H327,2)</f>
        <v>0</v>
      </c>
      <c r="K327" s="270" t="s">
        <v>245</v>
      </c>
      <c r="L327" s="275"/>
      <c r="M327" s="276" t="s">
        <v>1</v>
      </c>
      <c r="N327" s="277" t="s">
        <v>40</v>
      </c>
      <c r="O327" s="91"/>
      <c r="P327" s="227">
        <f>O327*H327</f>
        <v>0</v>
      </c>
      <c r="Q327" s="227">
        <v>0.00091</v>
      </c>
      <c r="R327" s="227">
        <f>Q327*H327</f>
        <v>0.013650000000000001</v>
      </c>
      <c r="S327" s="227">
        <v>0</v>
      </c>
      <c r="T327" s="22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9" t="s">
        <v>328</v>
      </c>
      <c r="AT327" s="229" t="s">
        <v>282</v>
      </c>
      <c r="AU327" s="229" t="s">
        <v>85</v>
      </c>
      <c r="AY327" s="17" t="s">
        <v>128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7" t="s">
        <v>83</v>
      </c>
      <c r="BK327" s="230">
        <f>ROUND(I327*H327,2)</f>
        <v>0</v>
      </c>
      <c r="BL327" s="17" t="s">
        <v>218</v>
      </c>
      <c r="BM327" s="229" t="s">
        <v>400</v>
      </c>
    </row>
    <row r="328" s="2" customFormat="1">
      <c r="A328" s="38"/>
      <c r="B328" s="39"/>
      <c r="C328" s="40"/>
      <c r="D328" s="231" t="s">
        <v>137</v>
      </c>
      <c r="E328" s="40"/>
      <c r="F328" s="232" t="s">
        <v>138</v>
      </c>
      <c r="G328" s="40"/>
      <c r="H328" s="40"/>
      <c r="I328" s="233"/>
      <c r="J328" s="40"/>
      <c r="K328" s="40"/>
      <c r="L328" s="44"/>
      <c r="M328" s="234"/>
      <c r="N328" s="235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137</v>
      </c>
      <c r="AU328" s="17" t="s">
        <v>85</v>
      </c>
    </row>
    <row r="329" s="13" customFormat="1">
      <c r="A329" s="13"/>
      <c r="B329" s="236"/>
      <c r="C329" s="237"/>
      <c r="D329" s="231" t="s">
        <v>139</v>
      </c>
      <c r="E329" s="238" t="s">
        <v>1</v>
      </c>
      <c r="F329" s="239" t="s">
        <v>401</v>
      </c>
      <c r="G329" s="237"/>
      <c r="H329" s="238" t="s">
        <v>1</v>
      </c>
      <c r="I329" s="240"/>
      <c r="J329" s="237"/>
      <c r="K329" s="237"/>
      <c r="L329" s="241"/>
      <c r="M329" s="242"/>
      <c r="N329" s="243"/>
      <c r="O329" s="243"/>
      <c r="P329" s="243"/>
      <c r="Q329" s="243"/>
      <c r="R329" s="243"/>
      <c r="S329" s="243"/>
      <c r="T329" s="24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5" t="s">
        <v>139</v>
      </c>
      <c r="AU329" s="245" t="s">
        <v>85</v>
      </c>
      <c r="AV329" s="13" t="s">
        <v>83</v>
      </c>
      <c r="AW329" s="13" t="s">
        <v>32</v>
      </c>
      <c r="AX329" s="13" t="s">
        <v>75</v>
      </c>
      <c r="AY329" s="245" t="s">
        <v>128</v>
      </c>
    </row>
    <row r="330" s="14" customFormat="1">
      <c r="A330" s="14"/>
      <c r="B330" s="246"/>
      <c r="C330" s="247"/>
      <c r="D330" s="231" t="s">
        <v>139</v>
      </c>
      <c r="E330" s="248" t="s">
        <v>1</v>
      </c>
      <c r="F330" s="249" t="s">
        <v>8</v>
      </c>
      <c r="G330" s="247"/>
      <c r="H330" s="250">
        <v>15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6" t="s">
        <v>139</v>
      </c>
      <c r="AU330" s="256" t="s">
        <v>85</v>
      </c>
      <c r="AV330" s="14" t="s">
        <v>85</v>
      </c>
      <c r="AW330" s="14" t="s">
        <v>32</v>
      </c>
      <c r="AX330" s="14" t="s">
        <v>83</v>
      </c>
      <c r="AY330" s="256" t="s">
        <v>128</v>
      </c>
    </row>
    <row r="331" s="2" customFormat="1" ht="33" customHeight="1">
      <c r="A331" s="38"/>
      <c r="B331" s="39"/>
      <c r="C331" s="218" t="s">
        <v>402</v>
      </c>
      <c r="D331" s="218" t="s">
        <v>130</v>
      </c>
      <c r="E331" s="219" t="s">
        <v>403</v>
      </c>
      <c r="F331" s="220" t="s">
        <v>404</v>
      </c>
      <c r="G331" s="221" t="s">
        <v>177</v>
      </c>
      <c r="H331" s="222">
        <v>160</v>
      </c>
      <c r="I331" s="223"/>
      <c r="J331" s="224">
        <f>ROUND(I331*H331,2)</f>
        <v>0</v>
      </c>
      <c r="K331" s="220" t="s">
        <v>134</v>
      </c>
      <c r="L331" s="44"/>
      <c r="M331" s="225" t="s">
        <v>1</v>
      </c>
      <c r="N331" s="226" t="s">
        <v>40</v>
      </c>
      <c r="O331" s="91"/>
      <c r="P331" s="227">
        <f>O331*H331</f>
        <v>0</v>
      </c>
      <c r="Q331" s="227">
        <v>1.0000000000000001E-05</v>
      </c>
      <c r="R331" s="227">
        <f>Q331*H331</f>
        <v>0.0016000000000000001</v>
      </c>
      <c r="S331" s="227">
        <v>0</v>
      </c>
      <c r="T331" s="22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135</v>
      </c>
      <c r="AT331" s="229" t="s">
        <v>130</v>
      </c>
      <c r="AU331" s="229" t="s">
        <v>85</v>
      </c>
      <c r="AY331" s="17" t="s">
        <v>128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83</v>
      </c>
      <c r="BK331" s="230">
        <f>ROUND(I331*H331,2)</f>
        <v>0</v>
      </c>
      <c r="BL331" s="17" t="s">
        <v>135</v>
      </c>
      <c r="BM331" s="229" t="s">
        <v>405</v>
      </c>
    </row>
    <row r="332" s="2" customFormat="1">
      <c r="A332" s="38"/>
      <c r="B332" s="39"/>
      <c r="C332" s="40"/>
      <c r="D332" s="231" t="s">
        <v>137</v>
      </c>
      <c r="E332" s="40"/>
      <c r="F332" s="232" t="s">
        <v>138</v>
      </c>
      <c r="G332" s="40"/>
      <c r="H332" s="40"/>
      <c r="I332" s="233"/>
      <c r="J332" s="40"/>
      <c r="K332" s="40"/>
      <c r="L332" s="44"/>
      <c r="M332" s="234"/>
      <c r="N332" s="235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137</v>
      </c>
      <c r="AU332" s="17" t="s">
        <v>85</v>
      </c>
    </row>
    <row r="333" s="13" customFormat="1">
      <c r="A333" s="13"/>
      <c r="B333" s="236"/>
      <c r="C333" s="237"/>
      <c r="D333" s="231" t="s">
        <v>139</v>
      </c>
      <c r="E333" s="238" t="s">
        <v>1</v>
      </c>
      <c r="F333" s="239" t="s">
        <v>391</v>
      </c>
      <c r="G333" s="237"/>
      <c r="H333" s="238" t="s">
        <v>1</v>
      </c>
      <c r="I333" s="240"/>
      <c r="J333" s="237"/>
      <c r="K333" s="237"/>
      <c r="L333" s="241"/>
      <c r="M333" s="242"/>
      <c r="N333" s="243"/>
      <c r="O333" s="243"/>
      <c r="P333" s="243"/>
      <c r="Q333" s="243"/>
      <c r="R333" s="243"/>
      <c r="S333" s="243"/>
      <c r="T333" s="24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5" t="s">
        <v>139</v>
      </c>
      <c r="AU333" s="245" t="s">
        <v>85</v>
      </c>
      <c r="AV333" s="13" t="s">
        <v>83</v>
      </c>
      <c r="AW333" s="13" t="s">
        <v>32</v>
      </c>
      <c r="AX333" s="13" t="s">
        <v>75</v>
      </c>
      <c r="AY333" s="245" t="s">
        <v>128</v>
      </c>
    </row>
    <row r="334" s="14" customFormat="1">
      <c r="A334" s="14"/>
      <c r="B334" s="246"/>
      <c r="C334" s="247"/>
      <c r="D334" s="231" t="s">
        <v>139</v>
      </c>
      <c r="E334" s="248" t="s">
        <v>1</v>
      </c>
      <c r="F334" s="249" t="s">
        <v>406</v>
      </c>
      <c r="G334" s="247"/>
      <c r="H334" s="250">
        <v>160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6" t="s">
        <v>139</v>
      </c>
      <c r="AU334" s="256" t="s">
        <v>85</v>
      </c>
      <c r="AV334" s="14" t="s">
        <v>85</v>
      </c>
      <c r="AW334" s="14" t="s">
        <v>32</v>
      </c>
      <c r="AX334" s="14" t="s">
        <v>83</v>
      </c>
      <c r="AY334" s="256" t="s">
        <v>128</v>
      </c>
    </row>
    <row r="335" s="2" customFormat="1" ht="21.75" customHeight="1">
      <c r="A335" s="38"/>
      <c r="B335" s="39"/>
      <c r="C335" s="268" t="s">
        <v>407</v>
      </c>
      <c r="D335" s="268" t="s">
        <v>282</v>
      </c>
      <c r="E335" s="269" t="s">
        <v>408</v>
      </c>
      <c r="F335" s="270" t="s">
        <v>409</v>
      </c>
      <c r="G335" s="271" t="s">
        <v>177</v>
      </c>
      <c r="H335" s="272">
        <v>160</v>
      </c>
      <c r="I335" s="273"/>
      <c r="J335" s="274">
        <f>ROUND(I335*H335,2)</f>
        <v>0</v>
      </c>
      <c r="K335" s="270" t="s">
        <v>134</v>
      </c>
      <c r="L335" s="275"/>
      <c r="M335" s="276" t="s">
        <v>1</v>
      </c>
      <c r="N335" s="277" t="s">
        <v>40</v>
      </c>
      <c r="O335" s="91"/>
      <c r="P335" s="227">
        <f>O335*H335</f>
        <v>0</v>
      </c>
      <c r="Q335" s="227">
        <v>0.0026700000000000001</v>
      </c>
      <c r="R335" s="227">
        <f>Q335*H335</f>
        <v>0.42720000000000002</v>
      </c>
      <c r="S335" s="227">
        <v>0</v>
      </c>
      <c r="T335" s="22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9" t="s">
        <v>174</v>
      </c>
      <c r="AT335" s="229" t="s">
        <v>282</v>
      </c>
      <c r="AU335" s="229" t="s">
        <v>85</v>
      </c>
      <c r="AY335" s="17" t="s">
        <v>128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7" t="s">
        <v>83</v>
      </c>
      <c r="BK335" s="230">
        <f>ROUND(I335*H335,2)</f>
        <v>0</v>
      </c>
      <c r="BL335" s="17" t="s">
        <v>135</v>
      </c>
      <c r="BM335" s="229" t="s">
        <v>410</v>
      </c>
    </row>
    <row r="336" s="2" customFormat="1">
      <c r="A336" s="38"/>
      <c r="B336" s="39"/>
      <c r="C336" s="40"/>
      <c r="D336" s="231" t="s">
        <v>137</v>
      </c>
      <c r="E336" s="40"/>
      <c r="F336" s="232" t="s">
        <v>138</v>
      </c>
      <c r="G336" s="40"/>
      <c r="H336" s="40"/>
      <c r="I336" s="233"/>
      <c r="J336" s="40"/>
      <c r="K336" s="40"/>
      <c r="L336" s="44"/>
      <c r="M336" s="234"/>
      <c r="N336" s="235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137</v>
      </c>
      <c r="AU336" s="17" t="s">
        <v>85</v>
      </c>
    </row>
    <row r="337" s="14" customFormat="1">
      <c r="A337" s="14"/>
      <c r="B337" s="246"/>
      <c r="C337" s="247"/>
      <c r="D337" s="231" t="s">
        <v>139</v>
      </c>
      <c r="E337" s="248" t="s">
        <v>1</v>
      </c>
      <c r="F337" s="249" t="s">
        <v>406</v>
      </c>
      <c r="G337" s="247"/>
      <c r="H337" s="250">
        <v>160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6" t="s">
        <v>139</v>
      </c>
      <c r="AU337" s="256" t="s">
        <v>85</v>
      </c>
      <c r="AV337" s="14" t="s">
        <v>85</v>
      </c>
      <c r="AW337" s="14" t="s">
        <v>32</v>
      </c>
      <c r="AX337" s="14" t="s">
        <v>83</v>
      </c>
      <c r="AY337" s="256" t="s">
        <v>128</v>
      </c>
    </row>
    <row r="338" s="2" customFormat="1" ht="33" customHeight="1">
      <c r="A338" s="38"/>
      <c r="B338" s="39"/>
      <c r="C338" s="218" t="s">
        <v>411</v>
      </c>
      <c r="D338" s="218" t="s">
        <v>130</v>
      </c>
      <c r="E338" s="219" t="s">
        <v>412</v>
      </c>
      <c r="F338" s="220" t="s">
        <v>413</v>
      </c>
      <c r="G338" s="221" t="s">
        <v>177</v>
      </c>
      <c r="H338" s="222">
        <v>54</v>
      </c>
      <c r="I338" s="223"/>
      <c r="J338" s="224">
        <f>ROUND(I338*H338,2)</f>
        <v>0</v>
      </c>
      <c r="K338" s="220" t="s">
        <v>245</v>
      </c>
      <c r="L338" s="44"/>
      <c r="M338" s="225" t="s">
        <v>1</v>
      </c>
      <c r="N338" s="226" t="s">
        <v>40</v>
      </c>
      <c r="O338" s="91"/>
      <c r="P338" s="227">
        <f>O338*H338</f>
        <v>0</v>
      </c>
      <c r="Q338" s="227">
        <v>1.0000000000000001E-05</v>
      </c>
      <c r="R338" s="227">
        <f>Q338*H338</f>
        <v>0.00054000000000000001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135</v>
      </c>
      <c r="AT338" s="229" t="s">
        <v>130</v>
      </c>
      <c r="AU338" s="229" t="s">
        <v>85</v>
      </c>
      <c r="AY338" s="17" t="s">
        <v>128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83</v>
      </c>
      <c r="BK338" s="230">
        <f>ROUND(I338*H338,2)</f>
        <v>0</v>
      </c>
      <c r="BL338" s="17" t="s">
        <v>135</v>
      </c>
      <c r="BM338" s="229" t="s">
        <v>414</v>
      </c>
    </row>
    <row r="339" s="2" customFormat="1">
      <c r="A339" s="38"/>
      <c r="B339" s="39"/>
      <c r="C339" s="40"/>
      <c r="D339" s="231" t="s">
        <v>137</v>
      </c>
      <c r="E339" s="40"/>
      <c r="F339" s="232" t="s">
        <v>138</v>
      </c>
      <c r="G339" s="40"/>
      <c r="H339" s="40"/>
      <c r="I339" s="233"/>
      <c r="J339" s="40"/>
      <c r="K339" s="40"/>
      <c r="L339" s="44"/>
      <c r="M339" s="234"/>
      <c r="N339" s="235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137</v>
      </c>
      <c r="AU339" s="17" t="s">
        <v>85</v>
      </c>
    </row>
    <row r="340" s="13" customFormat="1">
      <c r="A340" s="13"/>
      <c r="B340" s="236"/>
      <c r="C340" s="237"/>
      <c r="D340" s="231" t="s">
        <v>139</v>
      </c>
      <c r="E340" s="238" t="s">
        <v>1</v>
      </c>
      <c r="F340" s="239" t="s">
        <v>391</v>
      </c>
      <c r="G340" s="237"/>
      <c r="H340" s="238" t="s">
        <v>1</v>
      </c>
      <c r="I340" s="240"/>
      <c r="J340" s="237"/>
      <c r="K340" s="237"/>
      <c r="L340" s="241"/>
      <c r="M340" s="242"/>
      <c r="N340" s="243"/>
      <c r="O340" s="243"/>
      <c r="P340" s="243"/>
      <c r="Q340" s="243"/>
      <c r="R340" s="243"/>
      <c r="S340" s="243"/>
      <c r="T340" s="24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5" t="s">
        <v>139</v>
      </c>
      <c r="AU340" s="245" t="s">
        <v>85</v>
      </c>
      <c r="AV340" s="13" t="s">
        <v>83</v>
      </c>
      <c r="AW340" s="13" t="s">
        <v>32</v>
      </c>
      <c r="AX340" s="13" t="s">
        <v>75</v>
      </c>
      <c r="AY340" s="245" t="s">
        <v>128</v>
      </c>
    </row>
    <row r="341" s="14" customFormat="1">
      <c r="A341" s="14"/>
      <c r="B341" s="246"/>
      <c r="C341" s="247"/>
      <c r="D341" s="231" t="s">
        <v>139</v>
      </c>
      <c r="E341" s="248" t="s">
        <v>1</v>
      </c>
      <c r="F341" s="249" t="s">
        <v>415</v>
      </c>
      <c r="G341" s="247"/>
      <c r="H341" s="250">
        <v>54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6" t="s">
        <v>139</v>
      </c>
      <c r="AU341" s="256" t="s">
        <v>85</v>
      </c>
      <c r="AV341" s="14" t="s">
        <v>85</v>
      </c>
      <c r="AW341" s="14" t="s">
        <v>32</v>
      </c>
      <c r="AX341" s="14" t="s">
        <v>83</v>
      </c>
      <c r="AY341" s="256" t="s">
        <v>128</v>
      </c>
    </row>
    <row r="342" s="2" customFormat="1" ht="16.5" customHeight="1">
      <c r="A342" s="38"/>
      <c r="B342" s="39"/>
      <c r="C342" s="268" t="s">
        <v>416</v>
      </c>
      <c r="D342" s="268" t="s">
        <v>282</v>
      </c>
      <c r="E342" s="269" t="s">
        <v>417</v>
      </c>
      <c r="F342" s="270" t="s">
        <v>418</v>
      </c>
      <c r="G342" s="271" t="s">
        <v>177</v>
      </c>
      <c r="H342" s="272">
        <v>54</v>
      </c>
      <c r="I342" s="273"/>
      <c r="J342" s="274">
        <f>ROUND(I342*H342,2)</f>
        <v>0</v>
      </c>
      <c r="K342" s="270" t="s">
        <v>245</v>
      </c>
      <c r="L342" s="275"/>
      <c r="M342" s="276" t="s">
        <v>1</v>
      </c>
      <c r="N342" s="277" t="s">
        <v>40</v>
      </c>
      <c r="O342" s="91"/>
      <c r="P342" s="227">
        <f>O342*H342</f>
        <v>0</v>
      </c>
      <c r="Q342" s="227">
        <v>0.0042599999999999999</v>
      </c>
      <c r="R342" s="227">
        <f>Q342*H342</f>
        <v>0.23003999999999999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174</v>
      </c>
      <c r="AT342" s="229" t="s">
        <v>282</v>
      </c>
      <c r="AU342" s="229" t="s">
        <v>85</v>
      </c>
      <c r="AY342" s="17" t="s">
        <v>128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83</v>
      </c>
      <c r="BK342" s="230">
        <f>ROUND(I342*H342,2)</f>
        <v>0</v>
      </c>
      <c r="BL342" s="17" t="s">
        <v>135</v>
      </c>
      <c r="BM342" s="229" t="s">
        <v>419</v>
      </c>
    </row>
    <row r="343" s="2" customFormat="1">
      <c r="A343" s="38"/>
      <c r="B343" s="39"/>
      <c r="C343" s="40"/>
      <c r="D343" s="231" t="s">
        <v>137</v>
      </c>
      <c r="E343" s="40"/>
      <c r="F343" s="232" t="s">
        <v>138</v>
      </c>
      <c r="G343" s="40"/>
      <c r="H343" s="40"/>
      <c r="I343" s="233"/>
      <c r="J343" s="40"/>
      <c r="K343" s="40"/>
      <c r="L343" s="44"/>
      <c r="M343" s="234"/>
      <c r="N343" s="235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137</v>
      </c>
      <c r="AU343" s="17" t="s">
        <v>85</v>
      </c>
    </row>
    <row r="344" s="14" customFormat="1">
      <c r="A344" s="14"/>
      <c r="B344" s="246"/>
      <c r="C344" s="247"/>
      <c r="D344" s="231" t="s">
        <v>139</v>
      </c>
      <c r="E344" s="248" t="s">
        <v>1</v>
      </c>
      <c r="F344" s="249" t="s">
        <v>415</v>
      </c>
      <c r="G344" s="247"/>
      <c r="H344" s="250">
        <v>54</v>
      </c>
      <c r="I344" s="251"/>
      <c r="J344" s="247"/>
      <c r="K344" s="247"/>
      <c r="L344" s="252"/>
      <c r="M344" s="253"/>
      <c r="N344" s="254"/>
      <c r="O344" s="254"/>
      <c r="P344" s="254"/>
      <c r="Q344" s="254"/>
      <c r="R344" s="254"/>
      <c r="S344" s="254"/>
      <c r="T344" s="255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6" t="s">
        <v>139</v>
      </c>
      <c r="AU344" s="256" t="s">
        <v>85</v>
      </c>
      <c r="AV344" s="14" t="s">
        <v>85</v>
      </c>
      <c r="AW344" s="14" t="s">
        <v>32</v>
      </c>
      <c r="AX344" s="14" t="s">
        <v>83</v>
      </c>
      <c r="AY344" s="256" t="s">
        <v>128</v>
      </c>
    </row>
    <row r="345" s="2" customFormat="1">
      <c r="A345" s="38"/>
      <c r="B345" s="39"/>
      <c r="C345" s="218" t="s">
        <v>420</v>
      </c>
      <c r="D345" s="218" t="s">
        <v>130</v>
      </c>
      <c r="E345" s="219" t="s">
        <v>421</v>
      </c>
      <c r="F345" s="220" t="s">
        <v>422</v>
      </c>
      <c r="G345" s="221" t="s">
        <v>177</v>
      </c>
      <c r="H345" s="222">
        <v>34</v>
      </c>
      <c r="I345" s="223"/>
      <c r="J345" s="224">
        <f>ROUND(I345*H345,2)</f>
        <v>0</v>
      </c>
      <c r="K345" s="220" t="s">
        <v>134</v>
      </c>
      <c r="L345" s="44"/>
      <c r="M345" s="225" t="s">
        <v>1</v>
      </c>
      <c r="N345" s="226" t="s">
        <v>40</v>
      </c>
      <c r="O345" s="91"/>
      <c r="P345" s="227">
        <f>O345*H345</f>
        <v>0</v>
      </c>
      <c r="Q345" s="227">
        <v>1.0000000000000001E-05</v>
      </c>
      <c r="R345" s="227">
        <f>Q345*H345</f>
        <v>0.00034000000000000002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135</v>
      </c>
      <c r="AT345" s="229" t="s">
        <v>130</v>
      </c>
      <c r="AU345" s="229" t="s">
        <v>85</v>
      </c>
      <c r="AY345" s="17" t="s">
        <v>128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83</v>
      </c>
      <c r="BK345" s="230">
        <f>ROUND(I345*H345,2)</f>
        <v>0</v>
      </c>
      <c r="BL345" s="17" t="s">
        <v>135</v>
      </c>
      <c r="BM345" s="229" t="s">
        <v>423</v>
      </c>
    </row>
    <row r="346" s="2" customFormat="1">
      <c r="A346" s="38"/>
      <c r="B346" s="39"/>
      <c r="C346" s="40"/>
      <c r="D346" s="231" t="s">
        <v>137</v>
      </c>
      <c r="E346" s="40"/>
      <c r="F346" s="232" t="s">
        <v>138</v>
      </c>
      <c r="G346" s="40"/>
      <c r="H346" s="40"/>
      <c r="I346" s="233"/>
      <c r="J346" s="40"/>
      <c r="K346" s="40"/>
      <c r="L346" s="44"/>
      <c r="M346" s="234"/>
      <c r="N346" s="235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137</v>
      </c>
      <c r="AU346" s="17" t="s">
        <v>85</v>
      </c>
    </row>
    <row r="347" s="13" customFormat="1">
      <c r="A347" s="13"/>
      <c r="B347" s="236"/>
      <c r="C347" s="237"/>
      <c r="D347" s="231" t="s">
        <v>139</v>
      </c>
      <c r="E347" s="238" t="s">
        <v>1</v>
      </c>
      <c r="F347" s="239" t="s">
        <v>247</v>
      </c>
      <c r="G347" s="237"/>
      <c r="H347" s="238" t="s">
        <v>1</v>
      </c>
      <c r="I347" s="240"/>
      <c r="J347" s="237"/>
      <c r="K347" s="237"/>
      <c r="L347" s="241"/>
      <c r="M347" s="242"/>
      <c r="N347" s="243"/>
      <c r="O347" s="243"/>
      <c r="P347" s="243"/>
      <c r="Q347" s="243"/>
      <c r="R347" s="243"/>
      <c r="S347" s="243"/>
      <c r="T347" s="24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5" t="s">
        <v>139</v>
      </c>
      <c r="AU347" s="245" t="s">
        <v>85</v>
      </c>
      <c r="AV347" s="13" t="s">
        <v>83</v>
      </c>
      <c r="AW347" s="13" t="s">
        <v>32</v>
      </c>
      <c r="AX347" s="13" t="s">
        <v>75</v>
      </c>
      <c r="AY347" s="245" t="s">
        <v>128</v>
      </c>
    </row>
    <row r="348" s="14" customFormat="1">
      <c r="A348" s="14"/>
      <c r="B348" s="246"/>
      <c r="C348" s="247"/>
      <c r="D348" s="231" t="s">
        <v>139</v>
      </c>
      <c r="E348" s="248" t="s">
        <v>1</v>
      </c>
      <c r="F348" s="249" t="s">
        <v>339</v>
      </c>
      <c r="G348" s="247"/>
      <c r="H348" s="250">
        <v>34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6" t="s">
        <v>139</v>
      </c>
      <c r="AU348" s="256" t="s">
        <v>85</v>
      </c>
      <c r="AV348" s="14" t="s">
        <v>85</v>
      </c>
      <c r="AW348" s="14" t="s">
        <v>32</v>
      </c>
      <c r="AX348" s="14" t="s">
        <v>83</v>
      </c>
      <c r="AY348" s="256" t="s">
        <v>128</v>
      </c>
    </row>
    <row r="349" s="2" customFormat="1">
      <c r="A349" s="38"/>
      <c r="B349" s="39"/>
      <c r="C349" s="268" t="s">
        <v>424</v>
      </c>
      <c r="D349" s="268" t="s">
        <v>282</v>
      </c>
      <c r="E349" s="269" t="s">
        <v>425</v>
      </c>
      <c r="F349" s="270" t="s">
        <v>426</v>
      </c>
      <c r="G349" s="271" t="s">
        <v>177</v>
      </c>
      <c r="H349" s="272">
        <v>34</v>
      </c>
      <c r="I349" s="273"/>
      <c r="J349" s="274">
        <f>ROUND(I349*H349,2)</f>
        <v>0</v>
      </c>
      <c r="K349" s="270" t="s">
        <v>134</v>
      </c>
      <c r="L349" s="275"/>
      <c r="M349" s="276" t="s">
        <v>1</v>
      </c>
      <c r="N349" s="277" t="s">
        <v>40</v>
      </c>
      <c r="O349" s="91"/>
      <c r="P349" s="227">
        <f>O349*H349</f>
        <v>0</v>
      </c>
      <c r="Q349" s="227">
        <v>0.0045999999999999999</v>
      </c>
      <c r="R349" s="227">
        <f>Q349*H349</f>
        <v>0.15639999999999998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174</v>
      </c>
      <c r="AT349" s="229" t="s">
        <v>282</v>
      </c>
      <c r="AU349" s="229" t="s">
        <v>85</v>
      </c>
      <c r="AY349" s="17" t="s">
        <v>128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83</v>
      </c>
      <c r="BK349" s="230">
        <f>ROUND(I349*H349,2)</f>
        <v>0</v>
      </c>
      <c r="BL349" s="17" t="s">
        <v>135</v>
      </c>
      <c r="BM349" s="229" t="s">
        <v>427</v>
      </c>
    </row>
    <row r="350" s="2" customFormat="1">
      <c r="A350" s="38"/>
      <c r="B350" s="39"/>
      <c r="C350" s="40"/>
      <c r="D350" s="231" t="s">
        <v>137</v>
      </c>
      <c r="E350" s="40"/>
      <c r="F350" s="232" t="s">
        <v>138</v>
      </c>
      <c r="G350" s="40"/>
      <c r="H350" s="40"/>
      <c r="I350" s="233"/>
      <c r="J350" s="40"/>
      <c r="K350" s="40"/>
      <c r="L350" s="44"/>
      <c r="M350" s="234"/>
      <c r="N350" s="235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137</v>
      </c>
      <c r="AU350" s="17" t="s">
        <v>85</v>
      </c>
    </row>
    <row r="351" s="14" customFormat="1">
      <c r="A351" s="14"/>
      <c r="B351" s="246"/>
      <c r="C351" s="247"/>
      <c r="D351" s="231" t="s">
        <v>139</v>
      </c>
      <c r="E351" s="248" t="s">
        <v>1</v>
      </c>
      <c r="F351" s="249" t="s">
        <v>339</v>
      </c>
      <c r="G351" s="247"/>
      <c r="H351" s="250">
        <v>34</v>
      </c>
      <c r="I351" s="251"/>
      <c r="J351" s="247"/>
      <c r="K351" s="247"/>
      <c r="L351" s="252"/>
      <c r="M351" s="253"/>
      <c r="N351" s="254"/>
      <c r="O351" s="254"/>
      <c r="P351" s="254"/>
      <c r="Q351" s="254"/>
      <c r="R351" s="254"/>
      <c r="S351" s="254"/>
      <c r="T351" s="25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6" t="s">
        <v>139</v>
      </c>
      <c r="AU351" s="256" t="s">
        <v>85</v>
      </c>
      <c r="AV351" s="14" t="s">
        <v>85</v>
      </c>
      <c r="AW351" s="14" t="s">
        <v>32</v>
      </c>
      <c r="AX351" s="14" t="s">
        <v>83</v>
      </c>
      <c r="AY351" s="256" t="s">
        <v>128</v>
      </c>
    </row>
    <row r="352" s="2" customFormat="1" ht="33" customHeight="1">
      <c r="A352" s="38"/>
      <c r="B352" s="39"/>
      <c r="C352" s="218" t="s">
        <v>428</v>
      </c>
      <c r="D352" s="218" t="s">
        <v>130</v>
      </c>
      <c r="E352" s="219" t="s">
        <v>429</v>
      </c>
      <c r="F352" s="220" t="s">
        <v>430</v>
      </c>
      <c r="G352" s="221" t="s">
        <v>177</v>
      </c>
      <c r="H352" s="222">
        <v>15</v>
      </c>
      <c r="I352" s="223"/>
      <c r="J352" s="224">
        <f>ROUND(I352*H352,2)</f>
        <v>0</v>
      </c>
      <c r="K352" s="220" t="s">
        <v>134</v>
      </c>
      <c r="L352" s="44"/>
      <c r="M352" s="225" t="s">
        <v>1</v>
      </c>
      <c r="N352" s="226" t="s">
        <v>40</v>
      </c>
      <c r="O352" s="91"/>
      <c r="P352" s="227">
        <f>O352*H352</f>
        <v>0</v>
      </c>
      <c r="Q352" s="227">
        <v>2.0000000000000002E-05</v>
      </c>
      <c r="R352" s="227">
        <f>Q352*H352</f>
        <v>0.00030000000000000003</v>
      </c>
      <c r="S352" s="227">
        <v>0</v>
      </c>
      <c r="T352" s="228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9" t="s">
        <v>135</v>
      </c>
      <c r="AT352" s="229" t="s">
        <v>130</v>
      </c>
      <c r="AU352" s="229" t="s">
        <v>85</v>
      </c>
      <c r="AY352" s="17" t="s">
        <v>128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17" t="s">
        <v>83</v>
      </c>
      <c r="BK352" s="230">
        <f>ROUND(I352*H352,2)</f>
        <v>0</v>
      </c>
      <c r="BL352" s="17" t="s">
        <v>135</v>
      </c>
      <c r="BM352" s="229" t="s">
        <v>431</v>
      </c>
    </row>
    <row r="353" s="2" customFormat="1">
      <c r="A353" s="38"/>
      <c r="B353" s="39"/>
      <c r="C353" s="40"/>
      <c r="D353" s="231" t="s">
        <v>137</v>
      </c>
      <c r="E353" s="40"/>
      <c r="F353" s="232" t="s">
        <v>138</v>
      </c>
      <c r="G353" s="40"/>
      <c r="H353" s="40"/>
      <c r="I353" s="233"/>
      <c r="J353" s="40"/>
      <c r="K353" s="40"/>
      <c r="L353" s="44"/>
      <c r="M353" s="234"/>
      <c r="N353" s="235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137</v>
      </c>
      <c r="AU353" s="17" t="s">
        <v>85</v>
      </c>
    </row>
    <row r="354" s="13" customFormat="1">
      <c r="A354" s="13"/>
      <c r="B354" s="236"/>
      <c r="C354" s="237"/>
      <c r="D354" s="231" t="s">
        <v>139</v>
      </c>
      <c r="E354" s="238" t="s">
        <v>1</v>
      </c>
      <c r="F354" s="239" t="s">
        <v>432</v>
      </c>
      <c r="G354" s="237"/>
      <c r="H354" s="238" t="s">
        <v>1</v>
      </c>
      <c r="I354" s="240"/>
      <c r="J354" s="237"/>
      <c r="K354" s="237"/>
      <c r="L354" s="241"/>
      <c r="M354" s="242"/>
      <c r="N354" s="243"/>
      <c r="O354" s="243"/>
      <c r="P354" s="243"/>
      <c r="Q354" s="243"/>
      <c r="R354" s="243"/>
      <c r="S354" s="243"/>
      <c r="T354" s="24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5" t="s">
        <v>139</v>
      </c>
      <c r="AU354" s="245" t="s">
        <v>85</v>
      </c>
      <c r="AV354" s="13" t="s">
        <v>83</v>
      </c>
      <c r="AW354" s="13" t="s">
        <v>32</v>
      </c>
      <c r="AX354" s="13" t="s">
        <v>75</v>
      </c>
      <c r="AY354" s="245" t="s">
        <v>128</v>
      </c>
    </row>
    <row r="355" s="14" customFormat="1">
      <c r="A355" s="14"/>
      <c r="B355" s="246"/>
      <c r="C355" s="247"/>
      <c r="D355" s="231" t="s">
        <v>139</v>
      </c>
      <c r="E355" s="248" t="s">
        <v>1</v>
      </c>
      <c r="F355" s="249" t="s">
        <v>8</v>
      </c>
      <c r="G355" s="247"/>
      <c r="H355" s="250">
        <v>15</v>
      </c>
      <c r="I355" s="251"/>
      <c r="J355" s="247"/>
      <c r="K355" s="247"/>
      <c r="L355" s="252"/>
      <c r="M355" s="253"/>
      <c r="N355" s="254"/>
      <c r="O355" s="254"/>
      <c r="P355" s="254"/>
      <c r="Q355" s="254"/>
      <c r="R355" s="254"/>
      <c r="S355" s="254"/>
      <c r="T355" s="25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6" t="s">
        <v>139</v>
      </c>
      <c r="AU355" s="256" t="s">
        <v>85</v>
      </c>
      <c r="AV355" s="14" t="s">
        <v>85</v>
      </c>
      <c r="AW355" s="14" t="s">
        <v>32</v>
      </c>
      <c r="AX355" s="14" t="s">
        <v>83</v>
      </c>
      <c r="AY355" s="256" t="s">
        <v>128</v>
      </c>
    </row>
    <row r="356" s="2" customFormat="1" ht="16.5" customHeight="1">
      <c r="A356" s="38"/>
      <c r="B356" s="39"/>
      <c r="C356" s="268" t="s">
        <v>415</v>
      </c>
      <c r="D356" s="268" t="s">
        <v>282</v>
      </c>
      <c r="E356" s="269" t="s">
        <v>433</v>
      </c>
      <c r="F356" s="270" t="s">
        <v>434</v>
      </c>
      <c r="G356" s="271" t="s">
        <v>177</v>
      </c>
      <c r="H356" s="272">
        <v>15</v>
      </c>
      <c r="I356" s="273"/>
      <c r="J356" s="274">
        <f>ROUND(I356*H356,2)</f>
        <v>0</v>
      </c>
      <c r="K356" s="270" t="s">
        <v>134</v>
      </c>
      <c r="L356" s="275"/>
      <c r="M356" s="276" t="s">
        <v>1</v>
      </c>
      <c r="N356" s="277" t="s">
        <v>40</v>
      </c>
      <c r="O356" s="91"/>
      <c r="P356" s="227">
        <f>O356*H356</f>
        <v>0</v>
      </c>
      <c r="Q356" s="227">
        <v>0.0072399999999999999</v>
      </c>
      <c r="R356" s="227">
        <f>Q356*H356</f>
        <v>0.1086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174</v>
      </c>
      <c r="AT356" s="229" t="s">
        <v>282</v>
      </c>
      <c r="AU356" s="229" t="s">
        <v>85</v>
      </c>
      <c r="AY356" s="17" t="s">
        <v>128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83</v>
      </c>
      <c r="BK356" s="230">
        <f>ROUND(I356*H356,2)</f>
        <v>0</v>
      </c>
      <c r="BL356" s="17" t="s">
        <v>135</v>
      </c>
      <c r="BM356" s="229" t="s">
        <v>435</v>
      </c>
    </row>
    <row r="357" s="13" customFormat="1">
      <c r="A357" s="13"/>
      <c r="B357" s="236"/>
      <c r="C357" s="237"/>
      <c r="D357" s="231" t="s">
        <v>139</v>
      </c>
      <c r="E357" s="238" t="s">
        <v>1</v>
      </c>
      <c r="F357" s="239" t="s">
        <v>436</v>
      </c>
      <c r="G357" s="237"/>
      <c r="H357" s="238" t="s">
        <v>1</v>
      </c>
      <c r="I357" s="240"/>
      <c r="J357" s="237"/>
      <c r="K357" s="237"/>
      <c r="L357" s="241"/>
      <c r="M357" s="242"/>
      <c r="N357" s="243"/>
      <c r="O357" s="243"/>
      <c r="P357" s="243"/>
      <c r="Q357" s="243"/>
      <c r="R357" s="243"/>
      <c r="S357" s="243"/>
      <c r="T357" s="24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5" t="s">
        <v>139</v>
      </c>
      <c r="AU357" s="245" t="s">
        <v>85</v>
      </c>
      <c r="AV357" s="13" t="s">
        <v>83</v>
      </c>
      <c r="AW357" s="13" t="s">
        <v>32</v>
      </c>
      <c r="AX357" s="13" t="s">
        <v>75</v>
      </c>
      <c r="AY357" s="245" t="s">
        <v>128</v>
      </c>
    </row>
    <row r="358" s="14" customFormat="1">
      <c r="A358" s="14"/>
      <c r="B358" s="246"/>
      <c r="C358" s="247"/>
      <c r="D358" s="231" t="s">
        <v>139</v>
      </c>
      <c r="E358" s="248" t="s">
        <v>1</v>
      </c>
      <c r="F358" s="249" t="s">
        <v>8</v>
      </c>
      <c r="G358" s="247"/>
      <c r="H358" s="250">
        <v>15</v>
      </c>
      <c r="I358" s="251"/>
      <c r="J358" s="247"/>
      <c r="K358" s="247"/>
      <c r="L358" s="252"/>
      <c r="M358" s="253"/>
      <c r="N358" s="254"/>
      <c r="O358" s="254"/>
      <c r="P358" s="254"/>
      <c r="Q358" s="254"/>
      <c r="R358" s="254"/>
      <c r="S358" s="254"/>
      <c r="T358" s="25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6" t="s">
        <v>139</v>
      </c>
      <c r="AU358" s="256" t="s">
        <v>85</v>
      </c>
      <c r="AV358" s="14" t="s">
        <v>85</v>
      </c>
      <c r="AW358" s="14" t="s">
        <v>32</v>
      </c>
      <c r="AX358" s="14" t="s">
        <v>83</v>
      </c>
      <c r="AY358" s="256" t="s">
        <v>128</v>
      </c>
    </row>
    <row r="359" s="2" customFormat="1">
      <c r="A359" s="38"/>
      <c r="B359" s="39"/>
      <c r="C359" s="218" t="s">
        <v>437</v>
      </c>
      <c r="D359" s="218" t="s">
        <v>130</v>
      </c>
      <c r="E359" s="219" t="s">
        <v>438</v>
      </c>
      <c r="F359" s="220" t="s">
        <v>439</v>
      </c>
      <c r="G359" s="221" t="s">
        <v>324</v>
      </c>
      <c r="H359" s="222">
        <v>10</v>
      </c>
      <c r="I359" s="223"/>
      <c r="J359" s="224">
        <f>ROUND(I359*H359,2)</f>
        <v>0</v>
      </c>
      <c r="K359" s="220" t="s">
        <v>134</v>
      </c>
      <c r="L359" s="44"/>
      <c r="M359" s="225" t="s">
        <v>1</v>
      </c>
      <c r="N359" s="226" t="s">
        <v>40</v>
      </c>
      <c r="O359" s="91"/>
      <c r="P359" s="227">
        <f>O359*H359</f>
        <v>0</v>
      </c>
      <c r="Q359" s="227">
        <v>0</v>
      </c>
      <c r="R359" s="227">
        <f>Q359*H359</f>
        <v>0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135</v>
      </c>
      <c r="AT359" s="229" t="s">
        <v>130</v>
      </c>
      <c r="AU359" s="229" t="s">
        <v>85</v>
      </c>
      <c r="AY359" s="17" t="s">
        <v>128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83</v>
      </c>
      <c r="BK359" s="230">
        <f>ROUND(I359*H359,2)</f>
        <v>0</v>
      </c>
      <c r="BL359" s="17" t="s">
        <v>135</v>
      </c>
      <c r="BM359" s="229" t="s">
        <v>440</v>
      </c>
    </row>
    <row r="360" s="2" customFormat="1">
      <c r="A360" s="38"/>
      <c r="B360" s="39"/>
      <c r="C360" s="40"/>
      <c r="D360" s="231" t="s">
        <v>137</v>
      </c>
      <c r="E360" s="40"/>
      <c r="F360" s="232" t="s">
        <v>138</v>
      </c>
      <c r="G360" s="40"/>
      <c r="H360" s="40"/>
      <c r="I360" s="233"/>
      <c r="J360" s="40"/>
      <c r="K360" s="40"/>
      <c r="L360" s="44"/>
      <c r="M360" s="234"/>
      <c r="N360" s="235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137</v>
      </c>
      <c r="AU360" s="17" t="s">
        <v>85</v>
      </c>
    </row>
    <row r="361" s="14" customFormat="1">
      <c r="A361" s="14"/>
      <c r="B361" s="246"/>
      <c r="C361" s="247"/>
      <c r="D361" s="231" t="s">
        <v>139</v>
      </c>
      <c r="E361" s="248" t="s">
        <v>1</v>
      </c>
      <c r="F361" s="249" t="s">
        <v>187</v>
      </c>
      <c r="G361" s="247"/>
      <c r="H361" s="250">
        <v>10</v>
      </c>
      <c r="I361" s="251"/>
      <c r="J361" s="247"/>
      <c r="K361" s="247"/>
      <c r="L361" s="252"/>
      <c r="M361" s="253"/>
      <c r="N361" s="254"/>
      <c r="O361" s="254"/>
      <c r="P361" s="254"/>
      <c r="Q361" s="254"/>
      <c r="R361" s="254"/>
      <c r="S361" s="254"/>
      <c r="T361" s="25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6" t="s">
        <v>139</v>
      </c>
      <c r="AU361" s="256" t="s">
        <v>85</v>
      </c>
      <c r="AV361" s="14" t="s">
        <v>85</v>
      </c>
      <c r="AW361" s="14" t="s">
        <v>32</v>
      </c>
      <c r="AX361" s="14" t="s">
        <v>83</v>
      </c>
      <c r="AY361" s="256" t="s">
        <v>128</v>
      </c>
    </row>
    <row r="362" s="2" customFormat="1">
      <c r="A362" s="38"/>
      <c r="B362" s="39"/>
      <c r="C362" s="268" t="s">
        <v>441</v>
      </c>
      <c r="D362" s="268" t="s">
        <v>282</v>
      </c>
      <c r="E362" s="269" t="s">
        <v>442</v>
      </c>
      <c r="F362" s="270" t="s">
        <v>443</v>
      </c>
      <c r="G362" s="271" t="s">
        <v>324</v>
      </c>
      <c r="H362" s="272">
        <v>10</v>
      </c>
      <c r="I362" s="273"/>
      <c r="J362" s="274">
        <f>ROUND(I362*H362,2)</f>
        <v>0</v>
      </c>
      <c r="K362" s="270" t="s">
        <v>134</v>
      </c>
      <c r="L362" s="275"/>
      <c r="M362" s="276" t="s">
        <v>1</v>
      </c>
      <c r="N362" s="277" t="s">
        <v>40</v>
      </c>
      <c r="O362" s="91"/>
      <c r="P362" s="227">
        <f>O362*H362</f>
        <v>0</v>
      </c>
      <c r="Q362" s="227">
        <v>0.0015</v>
      </c>
      <c r="R362" s="227">
        <f>Q362*H362</f>
        <v>0.014999999999999999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174</v>
      </c>
      <c r="AT362" s="229" t="s">
        <v>282</v>
      </c>
      <c r="AU362" s="229" t="s">
        <v>85</v>
      </c>
      <c r="AY362" s="17" t="s">
        <v>128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83</v>
      </c>
      <c r="BK362" s="230">
        <f>ROUND(I362*H362,2)</f>
        <v>0</v>
      </c>
      <c r="BL362" s="17" t="s">
        <v>135</v>
      </c>
      <c r="BM362" s="229" t="s">
        <v>444</v>
      </c>
    </row>
    <row r="363" s="2" customFormat="1">
      <c r="A363" s="38"/>
      <c r="B363" s="39"/>
      <c r="C363" s="40"/>
      <c r="D363" s="231" t="s">
        <v>137</v>
      </c>
      <c r="E363" s="40"/>
      <c r="F363" s="232" t="s">
        <v>138</v>
      </c>
      <c r="G363" s="40"/>
      <c r="H363" s="40"/>
      <c r="I363" s="233"/>
      <c r="J363" s="40"/>
      <c r="K363" s="40"/>
      <c r="L363" s="44"/>
      <c r="M363" s="234"/>
      <c r="N363" s="235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137</v>
      </c>
      <c r="AU363" s="17" t="s">
        <v>85</v>
      </c>
    </row>
    <row r="364" s="14" customFormat="1">
      <c r="A364" s="14"/>
      <c r="B364" s="246"/>
      <c r="C364" s="247"/>
      <c r="D364" s="231" t="s">
        <v>139</v>
      </c>
      <c r="E364" s="248" t="s">
        <v>1</v>
      </c>
      <c r="F364" s="249" t="s">
        <v>187</v>
      </c>
      <c r="G364" s="247"/>
      <c r="H364" s="250">
        <v>10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6" t="s">
        <v>139</v>
      </c>
      <c r="AU364" s="256" t="s">
        <v>85</v>
      </c>
      <c r="AV364" s="14" t="s">
        <v>85</v>
      </c>
      <c r="AW364" s="14" t="s">
        <v>32</v>
      </c>
      <c r="AX364" s="14" t="s">
        <v>83</v>
      </c>
      <c r="AY364" s="256" t="s">
        <v>128</v>
      </c>
    </row>
    <row r="365" s="2" customFormat="1">
      <c r="A365" s="38"/>
      <c r="B365" s="39"/>
      <c r="C365" s="218" t="s">
        <v>445</v>
      </c>
      <c r="D365" s="218" t="s">
        <v>130</v>
      </c>
      <c r="E365" s="219" t="s">
        <v>446</v>
      </c>
      <c r="F365" s="220" t="s">
        <v>447</v>
      </c>
      <c r="G365" s="221" t="s">
        <v>324</v>
      </c>
      <c r="H365" s="222">
        <v>4</v>
      </c>
      <c r="I365" s="223"/>
      <c r="J365" s="224">
        <f>ROUND(I365*H365,2)</f>
        <v>0</v>
      </c>
      <c r="K365" s="220" t="s">
        <v>134</v>
      </c>
      <c r="L365" s="44"/>
      <c r="M365" s="225" t="s">
        <v>1</v>
      </c>
      <c r="N365" s="226" t="s">
        <v>40</v>
      </c>
      <c r="O365" s="91"/>
      <c r="P365" s="227">
        <f>O365*H365</f>
        <v>0</v>
      </c>
      <c r="Q365" s="227">
        <v>0.00010000000000000001</v>
      </c>
      <c r="R365" s="227">
        <f>Q365*H365</f>
        <v>0.00040000000000000002</v>
      </c>
      <c r="S365" s="227">
        <v>0</v>
      </c>
      <c r="T365" s="22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135</v>
      </c>
      <c r="AT365" s="229" t="s">
        <v>130</v>
      </c>
      <c r="AU365" s="229" t="s">
        <v>85</v>
      </c>
      <c r="AY365" s="17" t="s">
        <v>128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83</v>
      </c>
      <c r="BK365" s="230">
        <f>ROUND(I365*H365,2)</f>
        <v>0</v>
      </c>
      <c r="BL365" s="17" t="s">
        <v>135</v>
      </c>
      <c r="BM365" s="229" t="s">
        <v>448</v>
      </c>
    </row>
    <row r="366" s="2" customFormat="1">
      <c r="A366" s="38"/>
      <c r="B366" s="39"/>
      <c r="C366" s="40"/>
      <c r="D366" s="231" t="s">
        <v>137</v>
      </c>
      <c r="E366" s="40"/>
      <c r="F366" s="232" t="s">
        <v>449</v>
      </c>
      <c r="G366" s="40"/>
      <c r="H366" s="40"/>
      <c r="I366" s="233"/>
      <c r="J366" s="40"/>
      <c r="K366" s="40"/>
      <c r="L366" s="44"/>
      <c r="M366" s="234"/>
      <c r="N366" s="235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137</v>
      </c>
      <c r="AU366" s="17" t="s">
        <v>85</v>
      </c>
    </row>
    <row r="367" s="13" customFormat="1">
      <c r="A367" s="13"/>
      <c r="B367" s="236"/>
      <c r="C367" s="237"/>
      <c r="D367" s="231" t="s">
        <v>139</v>
      </c>
      <c r="E367" s="238" t="s">
        <v>1</v>
      </c>
      <c r="F367" s="239" t="s">
        <v>207</v>
      </c>
      <c r="G367" s="237"/>
      <c r="H367" s="238" t="s">
        <v>1</v>
      </c>
      <c r="I367" s="240"/>
      <c r="J367" s="237"/>
      <c r="K367" s="237"/>
      <c r="L367" s="241"/>
      <c r="M367" s="242"/>
      <c r="N367" s="243"/>
      <c r="O367" s="243"/>
      <c r="P367" s="243"/>
      <c r="Q367" s="243"/>
      <c r="R367" s="243"/>
      <c r="S367" s="243"/>
      <c r="T367" s="24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5" t="s">
        <v>139</v>
      </c>
      <c r="AU367" s="245" t="s">
        <v>85</v>
      </c>
      <c r="AV367" s="13" t="s">
        <v>83</v>
      </c>
      <c r="AW367" s="13" t="s">
        <v>32</v>
      </c>
      <c r="AX367" s="13" t="s">
        <v>75</v>
      </c>
      <c r="AY367" s="245" t="s">
        <v>128</v>
      </c>
    </row>
    <row r="368" s="14" customFormat="1">
      <c r="A368" s="14"/>
      <c r="B368" s="246"/>
      <c r="C368" s="247"/>
      <c r="D368" s="231" t="s">
        <v>139</v>
      </c>
      <c r="E368" s="248" t="s">
        <v>1</v>
      </c>
      <c r="F368" s="249" t="s">
        <v>135</v>
      </c>
      <c r="G368" s="247"/>
      <c r="H368" s="250">
        <v>4</v>
      </c>
      <c r="I368" s="251"/>
      <c r="J368" s="247"/>
      <c r="K368" s="247"/>
      <c r="L368" s="252"/>
      <c r="M368" s="253"/>
      <c r="N368" s="254"/>
      <c r="O368" s="254"/>
      <c r="P368" s="254"/>
      <c r="Q368" s="254"/>
      <c r="R368" s="254"/>
      <c r="S368" s="254"/>
      <c r="T368" s="25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6" t="s">
        <v>139</v>
      </c>
      <c r="AU368" s="256" t="s">
        <v>85</v>
      </c>
      <c r="AV368" s="14" t="s">
        <v>85</v>
      </c>
      <c r="AW368" s="14" t="s">
        <v>32</v>
      </c>
      <c r="AX368" s="14" t="s">
        <v>83</v>
      </c>
      <c r="AY368" s="256" t="s">
        <v>128</v>
      </c>
    </row>
    <row r="369" s="2" customFormat="1" ht="21.75" customHeight="1">
      <c r="A369" s="38"/>
      <c r="B369" s="39"/>
      <c r="C369" s="268" t="s">
        <v>450</v>
      </c>
      <c r="D369" s="268" t="s">
        <v>282</v>
      </c>
      <c r="E369" s="269" t="s">
        <v>451</v>
      </c>
      <c r="F369" s="270" t="s">
        <v>452</v>
      </c>
      <c r="G369" s="271" t="s">
        <v>324</v>
      </c>
      <c r="H369" s="272">
        <v>4</v>
      </c>
      <c r="I369" s="273"/>
      <c r="J369" s="274">
        <f>ROUND(I369*H369,2)</f>
        <v>0</v>
      </c>
      <c r="K369" s="270" t="s">
        <v>134</v>
      </c>
      <c r="L369" s="275"/>
      <c r="M369" s="276" t="s">
        <v>1</v>
      </c>
      <c r="N369" s="277" t="s">
        <v>40</v>
      </c>
      <c r="O369" s="91"/>
      <c r="P369" s="227">
        <f>O369*H369</f>
        <v>0</v>
      </c>
      <c r="Q369" s="227">
        <v>0.0012999999999999999</v>
      </c>
      <c r="R369" s="227">
        <f>Q369*H369</f>
        <v>0.0051999999999999998</v>
      </c>
      <c r="S369" s="227">
        <v>0</v>
      </c>
      <c r="T369" s="228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9" t="s">
        <v>174</v>
      </c>
      <c r="AT369" s="229" t="s">
        <v>282</v>
      </c>
      <c r="AU369" s="229" t="s">
        <v>85</v>
      </c>
      <c r="AY369" s="17" t="s">
        <v>128</v>
      </c>
      <c r="BE369" s="230">
        <f>IF(N369="základní",J369,0)</f>
        <v>0</v>
      </c>
      <c r="BF369" s="230">
        <f>IF(N369="snížená",J369,0)</f>
        <v>0</v>
      </c>
      <c r="BG369" s="230">
        <f>IF(N369="zákl. přenesená",J369,0)</f>
        <v>0</v>
      </c>
      <c r="BH369" s="230">
        <f>IF(N369="sníž. přenesená",J369,0)</f>
        <v>0</v>
      </c>
      <c r="BI369" s="230">
        <f>IF(N369="nulová",J369,0)</f>
        <v>0</v>
      </c>
      <c r="BJ369" s="17" t="s">
        <v>83</v>
      </c>
      <c r="BK369" s="230">
        <f>ROUND(I369*H369,2)</f>
        <v>0</v>
      </c>
      <c r="BL369" s="17" t="s">
        <v>135</v>
      </c>
      <c r="BM369" s="229" t="s">
        <v>453</v>
      </c>
    </row>
    <row r="370" s="2" customFormat="1">
      <c r="A370" s="38"/>
      <c r="B370" s="39"/>
      <c r="C370" s="40"/>
      <c r="D370" s="231" t="s">
        <v>137</v>
      </c>
      <c r="E370" s="40"/>
      <c r="F370" s="232" t="s">
        <v>138</v>
      </c>
      <c r="G370" s="40"/>
      <c r="H370" s="40"/>
      <c r="I370" s="233"/>
      <c r="J370" s="40"/>
      <c r="K370" s="40"/>
      <c r="L370" s="44"/>
      <c r="M370" s="234"/>
      <c r="N370" s="235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137</v>
      </c>
      <c r="AU370" s="17" t="s">
        <v>85</v>
      </c>
    </row>
    <row r="371" s="14" customFormat="1">
      <c r="A371" s="14"/>
      <c r="B371" s="246"/>
      <c r="C371" s="247"/>
      <c r="D371" s="231" t="s">
        <v>139</v>
      </c>
      <c r="E371" s="248" t="s">
        <v>1</v>
      </c>
      <c r="F371" s="249" t="s">
        <v>135</v>
      </c>
      <c r="G371" s="247"/>
      <c r="H371" s="250">
        <v>4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6" t="s">
        <v>139</v>
      </c>
      <c r="AU371" s="256" t="s">
        <v>85</v>
      </c>
      <c r="AV371" s="14" t="s">
        <v>85</v>
      </c>
      <c r="AW371" s="14" t="s">
        <v>32</v>
      </c>
      <c r="AX371" s="14" t="s">
        <v>83</v>
      </c>
      <c r="AY371" s="256" t="s">
        <v>128</v>
      </c>
    </row>
    <row r="372" s="2" customFormat="1" ht="21.75" customHeight="1">
      <c r="A372" s="38"/>
      <c r="B372" s="39"/>
      <c r="C372" s="218" t="s">
        <v>454</v>
      </c>
      <c r="D372" s="218" t="s">
        <v>130</v>
      </c>
      <c r="E372" s="219" t="s">
        <v>455</v>
      </c>
      <c r="F372" s="220" t="s">
        <v>456</v>
      </c>
      <c r="G372" s="221" t="s">
        <v>177</v>
      </c>
      <c r="H372" s="222">
        <v>328</v>
      </c>
      <c r="I372" s="223"/>
      <c r="J372" s="224">
        <f>ROUND(I372*H372,2)</f>
        <v>0</v>
      </c>
      <c r="K372" s="220" t="s">
        <v>134</v>
      </c>
      <c r="L372" s="44"/>
      <c r="M372" s="225" t="s">
        <v>1</v>
      </c>
      <c r="N372" s="226" t="s">
        <v>40</v>
      </c>
      <c r="O372" s="91"/>
      <c r="P372" s="227">
        <f>O372*H372</f>
        <v>0</v>
      </c>
      <c r="Q372" s="227">
        <v>0</v>
      </c>
      <c r="R372" s="227">
        <f>Q372*H372</f>
        <v>0</v>
      </c>
      <c r="S372" s="227">
        <v>0</v>
      </c>
      <c r="T372" s="22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9" t="s">
        <v>135</v>
      </c>
      <c r="AT372" s="229" t="s">
        <v>130</v>
      </c>
      <c r="AU372" s="229" t="s">
        <v>85</v>
      </c>
      <c r="AY372" s="17" t="s">
        <v>128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17" t="s">
        <v>83</v>
      </c>
      <c r="BK372" s="230">
        <f>ROUND(I372*H372,2)</f>
        <v>0</v>
      </c>
      <c r="BL372" s="17" t="s">
        <v>135</v>
      </c>
      <c r="BM372" s="229" t="s">
        <v>457</v>
      </c>
    </row>
    <row r="373" s="2" customFormat="1">
      <c r="A373" s="38"/>
      <c r="B373" s="39"/>
      <c r="C373" s="40"/>
      <c r="D373" s="231" t="s">
        <v>137</v>
      </c>
      <c r="E373" s="40"/>
      <c r="F373" s="232" t="s">
        <v>138</v>
      </c>
      <c r="G373" s="40"/>
      <c r="H373" s="40"/>
      <c r="I373" s="233"/>
      <c r="J373" s="40"/>
      <c r="K373" s="40"/>
      <c r="L373" s="44"/>
      <c r="M373" s="234"/>
      <c r="N373" s="235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137</v>
      </c>
      <c r="AU373" s="17" t="s">
        <v>85</v>
      </c>
    </row>
    <row r="374" s="13" customFormat="1">
      <c r="A374" s="13"/>
      <c r="B374" s="236"/>
      <c r="C374" s="237"/>
      <c r="D374" s="231" t="s">
        <v>139</v>
      </c>
      <c r="E374" s="238" t="s">
        <v>1</v>
      </c>
      <c r="F374" s="239" t="s">
        <v>247</v>
      </c>
      <c r="G374" s="237"/>
      <c r="H374" s="238" t="s">
        <v>1</v>
      </c>
      <c r="I374" s="240"/>
      <c r="J374" s="237"/>
      <c r="K374" s="237"/>
      <c r="L374" s="241"/>
      <c r="M374" s="242"/>
      <c r="N374" s="243"/>
      <c r="O374" s="243"/>
      <c r="P374" s="243"/>
      <c r="Q374" s="243"/>
      <c r="R374" s="243"/>
      <c r="S374" s="243"/>
      <c r="T374" s="24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5" t="s">
        <v>139</v>
      </c>
      <c r="AU374" s="245" t="s">
        <v>85</v>
      </c>
      <c r="AV374" s="13" t="s">
        <v>83</v>
      </c>
      <c r="AW374" s="13" t="s">
        <v>32</v>
      </c>
      <c r="AX374" s="13" t="s">
        <v>75</v>
      </c>
      <c r="AY374" s="245" t="s">
        <v>128</v>
      </c>
    </row>
    <row r="375" s="14" customFormat="1">
      <c r="A375" s="14"/>
      <c r="B375" s="246"/>
      <c r="C375" s="247"/>
      <c r="D375" s="231" t="s">
        <v>139</v>
      </c>
      <c r="E375" s="248" t="s">
        <v>1</v>
      </c>
      <c r="F375" s="249" t="s">
        <v>339</v>
      </c>
      <c r="G375" s="247"/>
      <c r="H375" s="250">
        <v>34</v>
      </c>
      <c r="I375" s="251"/>
      <c r="J375" s="247"/>
      <c r="K375" s="247"/>
      <c r="L375" s="252"/>
      <c r="M375" s="253"/>
      <c r="N375" s="254"/>
      <c r="O375" s="254"/>
      <c r="P375" s="254"/>
      <c r="Q375" s="254"/>
      <c r="R375" s="254"/>
      <c r="S375" s="254"/>
      <c r="T375" s="255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6" t="s">
        <v>139</v>
      </c>
      <c r="AU375" s="256" t="s">
        <v>85</v>
      </c>
      <c r="AV375" s="14" t="s">
        <v>85</v>
      </c>
      <c r="AW375" s="14" t="s">
        <v>32</v>
      </c>
      <c r="AX375" s="14" t="s">
        <v>75</v>
      </c>
      <c r="AY375" s="256" t="s">
        <v>128</v>
      </c>
    </row>
    <row r="376" s="13" customFormat="1">
      <c r="A376" s="13"/>
      <c r="B376" s="236"/>
      <c r="C376" s="237"/>
      <c r="D376" s="231" t="s">
        <v>139</v>
      </c>
      <c r="E376" s="238" t="s">
        <v>1</v>
      </c>
      <c r="F376" s="239" t="s">
        <v>458</v>
      </c>
      <c r="G376" s="237"/>
      <c r="H376" s="238" t="s">
        <v>1</v>
      </c>
      <c r="I376" s="240"/>
      <c r="J376" s="237"/>
      <c r="K376" s="237"/>
      <c r="L376" s="241"/>
      <c r="M376" s="242"/>
      <c r="N376" s="243"/>
      <c r="O376" s="243"/>
      <c r="P376" s="243"/>
      <c r="Q376" s="243"/>
      <c r="R376" s="243"/>
      <c r="S376" s="243"/>
      <c r="T376" s="24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5" t="s">
        <v>139</v>
      </c>
      <c r="AU376" s="245" t="s">
        <v>85</v>
      </c>
      <c r="AV376" s="13" t="s">
        <v>83</v>
      </c>
      <c r="AW376" s="13" t="s">
        <v>32</v>
      </c>
      <c r="AX376" s="13" t="s">
        <v>75</v>
      </c>
      <c r="AY376" s="245" t="s">
        <v>128</v>
      </c>
    </row>
    <row r="377" s="14" customFormat="1">
      <c r="A377" s="14"/>
      <c r="B377" s="246"/>
      <c r="C377" s="247"/>
      <c r="D377" s="231" t="s">
        <v>139</v>
      </c>
      <c r="E377" s="248" t="s">
        <v>1</v>
      </c>
      <c r="F377" s="249" t="s">
        <v>459</v>
      </c>
      <c r="G377" s="247"/>
      <c r="H377" s="250">
        <v>294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6" t="s">
        <v>139</v>
      </c>
      <c r="AU377" s="256" t="s">
        <v>85</v>
      </c>
      <c r="AV377" s="14" t="s">
        <v>85</v>
      </c>
      <c r="AW377" s="14" t="s">
        <v>32</v>
      </c>
      <c r="AX377" s="14" t="s">
        <v>75</v>
      </c>
      <c r="AY377" s="256" t="s">
        <v>128</v>
      </c>
    </row>
    <row r="378" s="15" customFormat="1">
      <c r="A378" s="15"/>
      <c r="B378" s="257"/>
      <c r="C378" s="258"/>
      <c r="D378" s="231" t="s">
        <v>139</v>
      </c>
      <c r="E378" s="259" t="s">
        <v>1</v>
      </c>
      <c r="F378" s="260" t="s">
        <v>154</v>
      </c>
      <c r="G378" s="258"/>
      <c r="H378" s="261">
        <v>328</v>
      </c>
      <c r="I378" s="262"/>
      <c r="J378" s="258"/>
      <c r="K378" s="258"/>
      <c r="L378" s="263"/>
      <c r="M378" s="264"/>
      <c r="N378" s="265"/>
      <c r="O378" s="265"/>
      <c r="P378" s="265"/>
      <c r="Q378" s="265"/>
      <c r="R378" s="265"/>
      <c r="S378" s="265"/>
      <c r="T378" s="266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7" t="s">
        <v>139</v>
      </c>
      <c r="AU378" s="267" t="s">
        <v>85</v>
      </c>
      <c r="AV378" s="15" t="s">
        <v>135</v>
      </c>
      <c r="AW378" s="15" t="s">
        <v>32</v>
      </c>
      <c r="AX378" s="15" t="s">
        <v>83</v>
      </c>
      <c r="AY378" s="267" t="s">
        <v>128</v>
      </c>
    </row>
    <row r="379" s="2" customFormat="1">
      <c r="A379" s="38"/>
      <c r="B379" s="39"/>
      <c r="C379" s="218" t="s">
        <v>153</v>
      </c>
      <c r="D379" s="218" t="s">
        <v>130</v>
      </c>
      <c r="E379" s="219" t="s">
        <v>460</v>
      </c>
      <c r="F379" s="220" t="s">
        <v>461</v>
      </c>
      <c r="G379" s="221" t="s">
        <v>324</v>
      </c>
      <c r="H379" s="222">
        <v>8</v>
      </c>
      <c r="I379" s="223"/>
      <c r="J379" s="224">
        <f>ROUND(I379*H379,2)</f>
        <v>0</v>
      </c>
      <c r="K379" s="220" t="s">
        <v>134</v>
      </c>
      <c r="L379" s="44"/>
      <c r="M379" s="225" t="s">
        <v>1</v>
      </c>
      <c r="N379" s="226" t="s">
        <v>40</v>
      </c>
      <c r="O379" s="91"/>
      <c r="P379" s="227">
        <f>O379*H379</f>
        <v>0</v>
      </c>
      <c r="Q379" s="227">
        <v>0.46009</v>
      </c>
      <c r="R379" s="227">
        <f>Q379*H379</f>
        <v>3.68072</v>
      </c>
      <c r="S379" s="227">
        <v>0</v>
      </c>
      <c r="T379" s="22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9" t="s">
        <v>135</v>
      </c>
      <c r="AT379" s="229" t="s">
        <v>130</v>
      </c>
      <c r="AU379" s="229" t="s">
        <v>85</v>
      </c>
      <c r="AY379" s="17" t="s">
        <v>128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7" t="s">
        <v>83</v>
      </c>
      <c r="BK379" s="230">
        <f>ROUND(I379*H379,2)</f>
        <v>0</v>
      </c>
      <c r="BL379" s="17" t="s">
        <v>135</v>
      </c>
      <c r="BM379" s="229" t="s">
        <v>462</v>
      </c>
    </row>
    <row r="380" s="2" customFormat="1">
      <c r="A380" s="38"/>
      <c r="B380" s="39"/>
      <c r="C380" s="40"/>
      <c r="D380" s="231" t="s">
        <v>137</v>
      </c>
      <c r="E380" s="40"/>
      <c r="F380" s="232" t="s">
        <v>138</v>
      </c>
      <c r="G380" s="40"/>
      <c r="H380" s="40"/>
      <c r="I380" s="233"/>
      <c r="J380" s="40"/>
      <c r="K380" s="40"/>
      <c r="L380" s="44"/>
      <c r="M380" s="234"/>
      <c r="N380" s="235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137</v>
      </c>
      <c r="AU380" s="17" t="s">
        <v>85</v>
      </c>
    </row>
    <row r="381" s="14" customFormat="1">
      <c r="A381" s="14"/>
      <c r="B381" s="246"/>
      <c r="C381" s="247"/>
      <c r="D381" s="231" t="s">
        <v>139</v>
      </c>
      <c r="E381" s="248" t="s">
        <v>1</v>
      </c>
      <c r="F381" s="249" t="s">
        <v>463</v>
      </c>
      <c r="G381" s="247"/>
      <c r="H381" s="250">
        <v>8</v>
      </c>
      <c r="I381" s="251"/>
      <c r="J381" s="247"/>
      <c r="K381" s="247"/>
      <c r="L381" s="252"/>
      <c r="M381" s="253"/>
      <c r="N381" s="254"/>
      <c r="O381" s="254"/>
      <c r="P381" s="254"/>
      <c r="Q381" s="254"/>
      <c r="R381" s="254"/>
      <c r="S381" s="254"/>
      <c r="T381" s="255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6" t="s">
        <v>139</v>
      </c>
      <c r="AU381" s="256" t="s">
        <v>85</v>
      </c>
      <c r="AV381" s="14" t="s">
        <v>85</v>
      </c>
      <c r="AW381" s="14" t="s">
        <v>32</v>
      </c>
      <c r="AX381" s="14" t="s">
        <v>83</v>
      </c>
      <c r="AY381" s="256" t="s">
        <v>128</v>
      </c>
    </row>
    <row r="382" s="2" customFormat="1">
      <c r="A382" s="38"/>
      <c r="B382" s="39"/>
      <c r="C382" s="218" t="s">
        <v>464</v>
      </c>
      <c r="D382" s="218" t="s">
        <v>130</v>
      </c>
      <c r="E382" s="219" t="s">
        <v>465</v>
      </c>
      <c r="F382" s="220" t="s">
        <v>466</v>
      </c>
      <c r="G382" s="221" t="s">
        <v>324</v>
      </c>
      <c r="H382" s="222">
        <v>1</v>
      </c>
      <c r="I382" s="223"/>
      <c r="J382" s="224">
        <f>ROUND(I382*H382,2)</f>
        <v>0</v>
      </c>
      <c r="K382" s="220" t="s">
        <v>245</v>
      </c>
      <c r="L382" s="44"/>
      <c r="M382" s="225" t="s">
        <v>1</v>
      </c>
      <c r="N382" s="226" t="s">
        <v>40</v>
      </c>
      <c r="O382" s="91"/>
      <c r="P382" s="227">
        <f>O382*H382</f>
        <v>0</v>
      </c>
      <c r="Q382" s="227">
        <v>0.068959999999999994</v>
      </c>
      <c r="R382" s="227">
        <f>Q382*H382</f>
        <v>0.068959999999999994</v>
      </c>
      <c r="S382" s="227">
        <v>0</v>
      </c>
      <c r="T382" s="228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9" t="s">
        <v>135</v>
      </c>
      <c r="AT382" s="229" t="s">
        <v>130</v>
      </c>
      <c r="AU382" s="229" t="s">
        <v>85</v>
      </c>
      <c r="AY382" s="17" t="s">
        <v>128</v>
      </c>
      <c r="BE382" s="230">
        <f>IF(N382="základní",J382,0)</f>
        <v>0</v>
      </c>
      <c r="BF382" s="230">
        <f>IF(N382="snížená",J382,0)</f>
        <v>0</v>
      </c>
      <c r="BG382" s="230">
        <f>IF(N382="zákl. přenesená",J382,0)</f>
        <v>0</v>
      </c>
      <c r="BH382" s="230">
        <f>IF(N382="sníž. přenesená",J382,0)</f>
        <v>0</v>
      </c>
      <c r="BI382" s="230">
        <f>IF(N382="nulová",J382,0)</f>
        <v>0</v>
      </c>
      <c r="BJ382" s="17" t="s">
        <v>83</v>
      </c>
      <c r="BK382" s="230">
        <f>ROUND(I382*H382,2)</f>
        <v>0</v>
      </c>
      <c r="BL382" s="17" t="s">
        <v>135</v>
      </c>
      <c r="BM382" s="229" t="s">
        <v>467</v>
      </c>
    </row>
    <row r="383" s="2" customFormat="1">
      <c r="A383" s="38"/>
      <c r="B383" s="39"/>
      <c r="C383" s="40"/>
      <c r="D383" s="231" t="s">
        <v>137</v>
      </c>
      <c r="E383" s="40"/>
      <c r="F383" s="232" t="s">
        <v>138</v>
      </c>
      <c r="G383" s="40"/>
      <c r="H383" s="40"/>
      <c r="I383" s="233"/>
      <c r="J383" s="40"/>
      <c r="K383" s="40"/>
      <c r="L383" s="44"/>
      <c r="M383" s="234"/>
      <c r="N383" s="235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137</v>
      </c>
      <c r="AU383" s="17" t="s">
        <v>85</v>
      </c>
    </row>
    <row r="384" s="13" customFormat="1">
      <c r="A384" s="13"/>
      <c r="B384" s="236"/>
      <c r="C384" s="237"/>
      <c r="D384" s="231" t="s">
        <v>139</v>
      </c>
      <c r="E384" s="238" t="s">
        <v>1</v>
      </c>
      <c r="F384" s="239" t="s">
        <v>468</v>
      </c>
      <c r="G384" s="237"/>
      <c r="H384" s="238" t="s">
        <v>1</v>
      </c>
      <c r="I384" s="240"/>
      <c r="J384" s="237"/>
      <c r="K384" s="237"/>
      <c r="L384" s="241"/>
      <c r="M384" s="242"/>
      <c r="N384" s="243"/>
      <c r="O384" s="243"/>
      <c r="P384" s="243"/>
      <c r="Q384" s="243"/>
      <c r="R384" s="243"/>
      <c r="S384" s="243"/>
      <c r="T384" s="24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5" t="s">
        <v>139</v>
      </c>
      <c r="AU384" s="245" t="s">
        <v>85</v>
      </c>
      <c r="AV384" s="13" t="s">
        <v>83</v>
      </c>
      <c r="AW384" s="13" t="s">
        <v>32</v>
      </c>
      <c r="AX384" s="13" t="s">
        <v>75</v>
      </c>
      <c r="AY384" s="245" t="s">
        <v>128</v>
      </c>
    </row>
    <row r="385" s="14" customFormat="1">
      <c r="A385" s="14"/>
      <c r="B385" s="246"/>
      <c r="C385" s="247"/>
      <c r="D385" s="231" t="s">
        <v>139</v>
      </c>
      <c r="E385" s="248" t="s">
        <v>1</v>
      </c>
      <c r="F385" s="249" t="s">
        <v>83</v>
      </c>
      <c r="G385" s="247"/>
      <c r="H385" s="250">
        <v>1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6" t="s">
        <v>139</v>
      </c>
      <c r="AU385" s="256" t="s">
        <v>85</v>
      </c>
      <c r="AV385" s="14" t="s">
        <v>85</v>
      </c>
      <c r="AW385" s="14" t="s">
        <v>32</v>
      </c>
      <c r="AX385" s="14" t="s">
        <v>83</v>
      </c>
      <c r="AY385" s="256" t="s">
        <v>128</v>
      </c>
    </row>
    <row r="386" s="2" customFormat="1">
      <c r="A386" s="38"/>
      <c r="B386" s="39"/>
      <c r="C386" s="218" t="s">
        <v>469</v>
      </c>
      <c r="D386" s="218" t="s">
        <v>130</v>
      </c>
      <c r="E386" s="219" t="s">
        <v>470</v>
      </c>
      <c r="F386" s="220" t="s">
        <v>471</v>
      </c>
      <c r="G386" s="221" t="s">
        <v>324</v>
      </c>
      <c r="H386" s="222">
        <v>3</v>
      </c>
      <c r="I386" s="223"/>
      <c r="J386" s="224">
        <f>ROUND(I386*H386,2)</f>
        <v>0</v>
      </c>
      <c r="K386" s="220" t="s">
        <v>245</v>
      </c>
      <c r="L386" s="44"/>
      <c r="M386" s="225" t="s">
        <v>1</v>
      </c>
      <c r="N386" s="226" t="s">
        <v>40</v>
      </c>
      <c r="O386" s="91"/>
      <c r="P386" s="227">
        <f>O386*H386</f>
        <v>0</v>
      </c>
      <c r="Q386" s="227">
        <v>0.074370000000000006</v>
      </c>
      <c r="R386" s="227">
        <f>Q386*H386</f>
        <v>0.22311000000000003</v>
      </c>
      <c r="S386" s="227">
        <v>0</v>
      </c>
      <c r="T386" s="22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9" t="s">
        <v>135</v>
      </c>
      <c r="AT386" s="229" t="s">
        <v>130</v>
      </c>
      <c r="AU386" s="229" t="s">
        <v>85</v>
      </c>
      <c r="AY386" s="17" t="s">
        <v>128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7" t="s">
        <v>83</v>
      </c>
      <c r="BK386" s="230">
        <f>ROUND(I386*H386,2)</f>
        <v>0</v>
      </c>
      <c r="BL386" s="17" t="s">
        <v>135</v>
      </c>
      <c r="BM386" s="229" t="s">
        <v>472</v>
      </c>
    </row>
    <row r="387" s="2" customFormat="1">
      <c r="A387" s="38"/>
      <c r="B387" s="39"/>
      <c r="C387" s="40"/>
      <c r="D387" s="231" t="s">
        <v>137</v>
      </c>
      <c r="E387" s="40"/>
      <c r="F387" s="232" t="s">
        <v>138</v>
      </c>
      <c r="G387" s="40"/>
      <c r="H387" s="40"/>
      <c r="I387" s="233"/>
      <c r="J387" s="40"/>
      <c r="K387" s="40"/>
      <c r="L387" s="44"/>
      <c r="M387" s="234"/>
      <c r="N387" s="235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137</v>
      </c>
      <c r="AU387" s="17" t="s">
        <v>85</v>
      </c>
    </row>
    <row r="388" s="13" customFormat="1">
      <c r="A388" s="13"/>
      <c r="B388" s="236"/>
      <c r="C388" s="237"/>
      <c r="D388" s="231" t="s">
        <v>139</v>
      </c>
      <c r="E388" s="238" t="s">
        <v>1</v>
      </c>
      <c r="F388" s="239" t="s">
        <v>468</v>
      </c>
      <c r="G388" s="237"/>
      <c r="H388" s="238" t="s">
        <v>1</v>
      </c>
      <c r="I388" s="240"/>
      <c r="J388" s="237"/>
      <c r="K388" s="237"/>
      <c r="L388" s="241"/>
      <c r="M388" s="242"/>
      <c r="N388" s="243"/>
      <c r="O388" s="243"/>
      <c r="P388" s="243"/>
      <c r="Q388" s="243"/>
      <c r="R388" s="243"/>
      <c r="S388" s="243"/>
      <c r="T388" s="24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5" t="s">
        <v>139</v>
      </c>
      <c r="AU388" s="245" t="s">
        <v>85</v>
      </c>
      <c r="AV388" s="13" t="s">
        <v>83</v>
      </c>
      <c r="AW388" s="13" t="s">
        <v>32</v>
      </c>
      <c r="AX388" s="13" t="s">
        <v>75</v>
      </c>
      <c r="AY388" s="245" t="s">
        <v>128</v>
      </c>
    </row>
    <row r="389" s="14" customFormat="1">
      <c r="A389" s="14"/>
      <c r="B389" s="246"/>
      <c r="C389" s="247"/>
      <c r="D389" s="231" t="s">
        <v>139</v>
      </c>
      <c r="E389" s="248" t="s">
        <v>1</v>
      </c>
      <c r="F389" s="249" t="s">
        <v>146</v>
      </c>
      <c r="G389" s="247"/>
      <c r="H389" s="250">
        <v>3</v>
      </c>
      <c r="I389" s="251"/>
      <c r="J389" s="247"/>
      <c r="K389" s="247"/>
      <c r="L389" s="252"/>
      <c r="M389" s="253"/>
      <c r="N389" s="254"/>
      <c r="O389" s="254"/>
      <c r="P389" s="254"/>
      <c r="Q389" s="254"/>
      <c r="R389" s="254"/>
      <c r="S389" s="254"/>
      <c r="T389" s="255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6" t="s">
        <v>139</v>
      </c>
      <c r="AU389" s="256" t="s">
        <v>85</v>
      </c>
      <c r="AV389" s="14" t="s">
        <v>85</v>
      </c>
      <c r="AW389" s="14" t="s">
        <v>32</v>
      </c>
      <c r="AX389" s="14" t="s">
        <v>83</v>
      </c>
      <c r="AY389" s="256" t="s">
        <v>128</v>
      </c>
    </row>
    <row r="390" s="2" customFormat="1" ht="33" customHeight="1">
      <c r="A390" s="38"/>
      <c r="B390" s="39"/>
      <c r="C390" s="218" t="s">
        <v>473</v>
      </c>
      <c r="D390" s="218" t="s">
        <v>130</v>
      </c>
      <c r="E390" s="219" t="s">
        <v>474</v>
      </c>
      <c r="F390" s="220" t="s">
        <v>475</v>
      </c>
      <c r="G390" s="221" t="s">
        <v>324</v>
      </c>
      <c r="H390" s="222">
        <v>4</v>
      </c>
      <c r="I390" s="223"/>
      <c r="J390" s="224">
        <f>ROUND(I390*H390,2)</f>
        <v>0</v>
      </c>
      <c r="K390" s="220" t="s">
        <v>245</v>
      </c>
      <c r="L390" s="44"/>
      <c r="M390" s="225" t="s">
        <v>1</v>
      </c>
      <c r="N390" s="226" t="s">
        <v>40</v>
      </c>
      <c r="O390" s="91"/>
      <c r="P390" s="227">
        <f>O390*H390</f>
        <v>0</v>
      </c>
      <c r="Q390" s="227">
        <v>0.018180000000000002</v>
      </c>
      <c r="R390" s="227">
        <f>Q390*H390</f>
        <v>0.072720000000000007</v>
      </c>
      <c r="S390" s="227">
        <v>0</v>
      </c>
      <c r="T390" s="22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9" t="s">
        <v>135</v>
      </c>
      <c r="AT390" s="229" t="s">
        <v>130</v>
      </c>
      <c r="AU390" s="229" t="s">
        <v>85</v>
      </c>
      <c r="AY390" s="17" t="s">
        <v>128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17" t="s">
        <v>83</v>
      </c>
      <c r="BK390" s="230">
        <f>ROUND(I390*H390,2)</f>
        <v>0</v>
      </c>
      <c r="BL390" s="17" t="s">
        <v>135</v>
      </c>
      <c r="BM390" s="229" t="s">
        <v>476</v>
      </c>
    </row>
    <row r="391" s="2" customFormat="1">
      <c r="A391" s="38"/>
      <c r="B391" s="39"/>
      <c r="C391" s="40"/>
      <c r="D391" s="231" t="s">
        <v>137</v>
      </c>
      <c r="E391" s="40"/>
      <c r="F391" s="232" t="s">
        <v>138</v>
      </c>
      <c r="G391" s="40"/>
      <c r="H391" s="40"/>
      <c r="I391" s="233"/>
      <c r="J391" s="40"/>
      <c r="K391" s="40"/>
      <c r="L391" s="44"/>
      <c r="M391" s="234"/>
      <c r="N391" s="235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137</v>
      </c>
      <c r="AU391" s="17" t="s">
        <v>85</v>
      </c>
    </row>
    <row r="392" s="14" customFormat="1">
      <c r="A392" s="14"/>
      <c r="B392" s="246"/>
      <c r="C392" s="247"/>
      <c r="D392" s="231" t="s">
        <v>139</v>
      </c>
      <c r="E392" s="248" t="s">
        <v>1</v>
      </c>
      <c r="F392" s="249" t="s">
        <v>135</v>
      </c>
      <c r="G392" s="247"/>
      <c r="H392" s="250">
        <v>4</v>
      </c>
      <c r="I392" s="251"/>
      <c r="J392" s="247"/>
      <c r="K392" s="247"/>
      <c r="L392" s="252"/>
      <c r="M392" s="253"/>
      <c r="N392" s="254"/>
      <c r="O392" s="254"/>
      <c r="P392" s="254"/>
      <c r="Q392" s="254"/>
      <c r="R392" s="254"/>
      <c r="S392" s="254"/>
      <c r="T392" s="25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6" t="s">
        <v>139</v>
      </c>
      <c r="AU392" s="256" t="s">
        <v>85</v>
      </c>
      <c r="AV392" s="14" t="s">
        <v>85</v>
      </c>
      <c r="AW392" s="14" t="s">
        <v>32</v>
      </c>
      <c r="AX392" s="14" t="s">
        <v>83</v>
      </c>
      <c r="AY392" s="256" t="s">
        <v>128</v>
      </c>
    </row>
    <row r="393" s="2" customFormat="1">
      <c r="A393" s="38"/>
      <c r="B393" s="39"/>
      <c r="C393" s="218" t="s">
        <v>477</v>
      </c>
      <c r="D393" s="218" t="s">
        <v>130</v>
      </c>
      <c r="E393" s="219" t="s">
        <v>478</v>
      </c>
      <c r="F393" s="220" t="s">
        <v>479</v>
      </c>
      <c r="G393" s="221" t="s">
        <v>324</v>
      </c>
      <c r="H393" s="222">
        <v>4</v>
      </c>
      <c r="I393" s="223"/>
      <c r="J393" s="224">
        <f>ROUND(I393*H393,2)</f>
        <v>0</v>
      </c>
      <c r="K393" s="220" t="s">
        <v>134</v>
      </c>
      <c r="L393" s="44"/>
      <c r="M393" s="225" t="s">
        <v>1</v>
      </c>
      <c r="N393" s="226" t="s">
        <v>40</v>
      </c>
      <c r="O393" s="91"/>
      <c r="P393" s="227">
        <f>O393*H393</f>
        <v>0</v>
      </c>
      <c r="Q393" s="227">
        <v>0</v>
      </c>
      <c r="R393" s="227">
        <f>Q393*H393</f>
        <v>0</v>
      </c>
      <c r="S393" s="227">
        <v>0</v>
      </c>
      <c r="T393" s="228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9" t="s">
        <v>135</v>
      </c>
      <c r="AT393" s="229" t="s">
        <v>130</v>
      </c>
      <c r="AU393" s="229" t="s">
        <v>85</v>
      </c>
      <c r="AY393" s="17" t="s">
        <v>128</v>
      </c>
      <c r="BE393" s="230">
        <f>IF(N393="základní",J393,0)</f>
        <v>0</v>
      </c>
      <c r="BF393" s="230">
        <f>IF(N393="snížená",J393,0)</f>
        <v>0</v>
      </c>
      <c r="BG393" s="230">
        <f>IF(N393="zákl. přenesená",J393,0)</f>
        <v>0</v>
      </c>
      <c r="BH393" s="230">
        <f>IF(N393="sníž. přenesená",J393,0)</f>
        <v>0</v>
      </c>
      <c r="BI393" s="230">
        <f>IF(N393="nulová",J393,0)</f>
        <v>0</v>
      </c>
      <c r="BJ393" s="17" t="s">
        <v>83</v>
      </c>
      <c r="BK393" s="230">
        <f>ROUND(I393*H393,2)</f>
        <v>0</v>
      </c>
      <c r="BL393" s="17" t="s">
        <v>135</v>
      </c>
      <c r="BM393" s="229" t="s">
        <v>480</v>
      </c>
    </row>
    <row r="394" s="2" customFormat="1">
      <c r="A394" s="38"/>
      <c r="B394" s="39"/>
      <c r="C394" s="40"/>
      <c r="D394" s="231" t="s">
        <v>137</v>
      </c>
      <c r="E394" s="40"/>
      <c r="F394" s="232" t="s">
        <v>138</v>
      </c>
      <c r="G394" s="40"/>
      <c r="H394" s="40"/>
      <c r="I394" s="233"/>
      <c r="J394" s="40"/>
      <c r="K394" s="40"/>
      <c r="L394" s="44"/>
      <c r="M394" s="234"/>
      <c r="N394" s="235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137</v>
      </c>
      <c r="AU394" s="17" t="s">
        <v>85</v>
      </c>
    </row>
    <row r="395" s="14" customFormat="1">
      <c r="A395" s="14"/>
      <c r="B395" s="246"/>
      <c r="C395" s="247"/>
      <c r="D395" s="231" t="s">
        <v>139</v>
      </c>
      <c r="E395" s="248" t="s">
        <v>1</v>
      </c>
      <c r="F395" s="249" t="s">
        <v>135</v>
      </c>
      <c r="G395" s="247"/>
      <c r="H395" s="250">
        <v>4</v>
      </c>
      <c r="I395" s="251"/>
      <c r="J395" s="247"/>
      <c r="K395" s="247"/>
      <c r="L395" s="252"/>
      <c r="M395" s="253"/>
      <c r="N395" s="254"/>
      <c r="O395" s="254"/>
      <c r="P395" s="254"/>
      <c r="Q395" s="254"/>
      <c r="R395" s="254"/>
      <c r="S395" s="254"/>
      <c r="T395" s="255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6" t="s">
        <v>139</v>
      </c>
      <c r="AU395" s="256" t="s">
        <v>85</v>
      </c>
      <c r="AV395" s="14" t="s">
        <v>85</v>
      </c>
      <c r="AW395" s="14" t="s">
        <v>32</v>
      </c>
      <c r="AX395" s="14" t="s">
        <v>83</v>
      </c>
      <c r="AY395" s="256" t="s">
        <v>128</v>
      </c>
    </row>
    <row r="396" s="2" customFormat="1">
      <c r="A396" s="38"/>
      <c r="B396" s="39"/>
      <c r="C396" s="218" t="s">
        <v>481</v>
      </c>
      <c r="D396" s="218" t="s">
        <v>130</v>
      </c>
      <c r="E396" s="219" t="s">
        <v>482</v>
      </c>
      <c r="F396" s="220" t="s">
        <v>483</v>
      </c>
      <c r="G396" s="221" t="s">
        <v>324</v>
      </c>
      <c r="H396" s="222">
        <v>1</v>
      </c>
      <c r="I396" s="223"/>
      <c r="J396" s="224">
        <f>ROUND(I396*H396,2)</f>
        <v>0</v>
      </c>
      <c r="K396" s="220" t="s">
        <v>134</v>
      </c>
      <c r="L396" s="44"/>
      <c r="M396" s="225" t="s">
        <v>1</v>
      </c>
      <c r="N396" s="226" t="s">
        <v>40</v>
      </c>
      <c r="O396" s="91"/>
      <c r="P396" s="227">
        <f>O396*H396</f>
        <v>0</v>
      </c>
      <c r="Q396" s="227">
        <v>0.0026800000000000001</v>
      </c>
      <c r="R396" s="227">
        <f>Q396*H396</f>
        <v>0.0026800000000000001</v>
      </c>
      <c r="S396" s="227">
        <v>0</v>
      </c>
      <c r="T396" s="228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9" t="s">
        <v>135</v>
      </c>
      <c r="AT396" s="229" t="s">
        <v>130</v>
      </c>
      <c r="AU396" s="229" t="s">
        <v>85</v>
      </c>
      <c r="AY396" s="17" t="s">
        <v>128</v>
      </c>
      <c r="BE396" s="230">
        <f>IF(N396="základní",J396,0)</f>
        <v>0</v>
      </c>
      <c r="BF396" s="230">
        <f>IF(N396="snížená",J396,0)</f>
        <v>0</v>
      </c>
      <c r="BG396" s="230">
        <f>IF(N396="zákl. přenesená",J396,0)</f>
        <v>0</v>
      </c>
      <c r="BH396" s="230">
        <f>IF(N396="sníž. přenesená",J396,0)</f>
        <v>0</v>
      </c>
      <c r="BI396" s="230">
        <f>IF(N396="nulová",J396,0)</f>
        <v>0</v>
      </c>
      <c r="BJ396" s="17" t="s">
        <v>83</v>
      </c>
      <c r="BK396" s="230">
        <f>ROUND(I396*H396,2)</f>
        <v>0</v>
      </c>
      <c r="BL396" s="17" t="s">
        <v>135</v>
      </c>
      <c r="BM396" s="229" t="s">
        <v>484</v>
      </c>
    </row>
    <row r="397" s="2" customFormat="1">
      <c r="A397" s="38"/>
      <c r="B397" s="39"/>
      <c r="C397" s="40"/>
      <c r="D397" s="231" t="s">
        <v>137</v>
      </c>
      <c r="E397" s="40"/>
      <c r="F397" s="232" t="s">
        <v>138</v>
      </c>
      <c r="G397" s="40"/>
      <c r="H397" s="40"/>
      <c r="I397" s="233"/>
      <c r="J397" s="40"/>
      <c r="K397" s="40"/>
      <c r="L397" s="44"/>
      <c r="M397" s="234"/>
      <c r="N397" s="235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137</v>
      </c>
      <c r="AU397" s="17" t="s">
        <v>85</v>
      </c>
    </row>
    <row r="398" s="13" customFormat="1">
      <c r="A398" s="13"/>
      <c r="B398" s="236"/>
      <c r="C398" s="237"/>
      <c r="D398" s="231" t="s">
        <v>139</v>
      </c>
      <c r="E398" s="238" t="s">
        <v>1</v>
      </c>
      <c r="F398" s="239" t="s">
        <v>485</v>
      </c>
      <c r="G398" s="237"/>
      <c r="H398" s="238" t="s">
        <v>1</v>
      </c>
      <c r="I398" s="240"/>
      <c r="J398" s="237"/>
      <c r="K398" s="237"/>
      <c r="L398" s="241"/>
      <c r="M398" s="242"/>
      <c r="N398" s="243"/>
      <c r="O398" s="243"/>
      <c r="P398" s="243"/>
      <c r="Q398" s="243"/>
      <c r="R398" s="243"/>
      <c r="S398" s="243"/>
      <c r="T398" s="24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5" t="s">
        <v>139</v>
      </c>
      <c r="AU398" s="245" t="s">
        <v>85</v>
      </c>
      <c r="AV398" s="13" t="s">
        <v>83</v>
      </c>
      <c r="AW398" s="13" t="s">
        <v>32</v>
      </c>
      <c r="AX398" s="13" t="s">
        <v>75</v>
      </c>
      <c r="AY398" s="245" t="s">
        <v>128</v>
      </c>
    </row>
    <row r="399" s="14" customFormat="1">
      <c r="A399" s="14"/>
      <c r="B399" s="246"/>
      <c r="C399" s="247"/>
      <c r="D399" s="231" t="s">
        <v>139</v>
      </c>
      <c r="E399" s="248" t="s">
        <v>1</v>
      </c>
      <c r="F399" s="249" t="s">
        <v>83</v>
      </c>
      <c r="G399" s="247"/>
      <c r="H399" s="250">
        <v>1</v>
      </c>
      <c r="I399" s="251"/>
      <c r="J399" s="247"/>
      <c r="K399" s="247"/>
      <c r="L399" s="252"/>
      <c r="M399" s="253"/>
      <c r="N399" s="254"/>
      <c r="O399" s="254"/>
      <c r="P399" s="254"/>
      <c r="Q399" s="254"/>
      <c r="R399" s="254"/>
      <c r="S399" s="254"/>
      <c r="T399" s="25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6" t="s">
        <v>139</v>
      </c>
      <c r="AU399" s="256" t="s">
        <v>85</v>
      </c>
      <c r="AV399" s="14" t="s">
        <v>85</v>
      </c>
      <c r="AW399" s="14" t="s">
        <v>32</v>
      </c>
      <c r="AX399" s="14" t="s">
        <v>83</v>
      </c>
      <c r="AY399" s="256" t="s">
        <v>128</v>
      </c>
    </row>
    <row r="400" s="2" customFormat="1" ht="33" customHeight="1">
      <c r="A400" s="38"/>
      <c r="B400" s="39"/>
      <c r="C400" s="218" t="s">
        <v>486</v>
      </c>
      <c r="D400" s="218" t="s">
        <v>130</v>
      </c>
      <c r="E400" s="219" t="s">
        <v>487</v>
      </c>
      <c r="F400" s="220" t="s">
        <v>488</v>
      </c>
      <c r="G400" s="221" t="s">
        <v>324</v>
      </c>
      <c r="H400" s="222">
        <v>3</v>
      </c>
      <c r="I400" s="223"/>
      <c r="J400" s="224">
        <f>ROUND(I400*H400,2)</f>
        <v>0</v>
      </c>
      <c r="K400" s="220" t="s">
        <v>245</v>
      </c>
      <c r="L400" s="44"/>
      <c r="M400" s="225" t="s">
        <v>1</v>
      </c>
      <c r="N400" s="226" t="s">
        <v>40</v>
      </c>
      <c r="O400" s="91"/>
      <c r="P400" s="227">
        <f>O400*H400</f>
        <v>0</v>
      </c>
      <c r="Q400" s="227">
        <v>0.054539999999999998</v>
      </c>
      <c r="R400" s="227">
        <f>Q400*H400</f>
        <v>0.16361999999999999</v>
      </c>
      <c r="S400" s="227">
        <v>0</v>
      </c>
      <c r="T400" s="228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9" t="s">
        <v>135</v>
      </c>
      <c r="AT400" s="229" t="s">
        <v>130</v>
      </c>
      <c r="AU400" s="229" t="s">
        <v>85</v>
      </c>
      <c r="AY400" s="17" t="s">
        <v>128</v>
      </c>
      <c r="BE400" s="230">
        <f>IF(N400="základní",J400,0)</f>
        <v>0</v>
      </c>
      <c r="BF400" s="230">
        <f>IF(N400="snížená",J400,0)</f>
        <v>0</v>
      </c>
      <c r="BG400" s="230">
        <f>IF(N400="zákl. přenesená",J400,0)</f>
        <v>0</v>
      </c>
      <c r="BH400" s="230">
        <f>IF(N400="sníž. přenesená",J400,0)</f>
        <v>0</v>
      </c>
      <c r="BI400" s="230">
        <f>IF(N400="nulová",J400,0)</f>
        <v>0</v>
      </c>
      <c r="BJ400" s="17" t="s">
        <v>83</v>
      </c>
      <c r="BK400" s="230">
        <f>ROUND(I400*H400,2)</f>
        <v>0</v>
      </c>
      <c r="BL400" s="17" t="s">
        <v>135</v>
      </c>
      <c r="BM400" s="229" t="s">
        <v>489</v>
      </c>
    </row>
    <row r="401" s="2" customFormat="1">
      <c r="A401" s="38"/>
      <c r="B401" s="39"/>
      <c r="C401" s="40"/>
      <c r="D401" s="231" t="s">
        <v>137</v>
      </c>
      <c r="E401" s="40"/>
      <c r="F401" s="232" t="s">
        <v>138</v>
      </c>
      <c r="G401" s="40"/>
      <c r="H401" s="40"/>
      <c r="I401" s="233"/>
      <c r="J401" s="40"/>
      <c r="K401" s="40"/>
      <c r="L401" s="44"/>
      <c r="M401" s="234"/>
      <c r="N401" s="235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137</v>
      </c>
      <c r="AU401" s="17" t="s">
        <v>85</v>
      </c>
    </row>
    <row r="402" s="13" customFormat="1">
      <c r="A402" s="13"/>
      <c r="B402" s="236"/>
      <c r="C402" s="237"/>
      <c r="D402" s="231" t="s">
        <v>139</v>
      </c>
      <c r="E402" s="238" t="s">
        <v>1</v>
      </c>
      <c r="F402" s="239" t="s">
        <v>490</v>
      </c>
      <c r="G402" s="237"/>
      <c r="H402" s="238" t="s">
        <v>1</v>
      </c>
      <c r="I402" s="240"/>
      <c r="J402" s="237"/>
      <c r="K402" s="237"/>
      <c r="L402" s="241"/>
      <c r="M402" s="242"/>
      <c r="N402" s="243"/>
      <c r="O402" s="243"/>
      <c r="P402" s="243"/>
      <c r="Q402" s="243"/>
      <c r="R402" s="243"/>
      <c r="S402" s="243"/>
      <c r="T402" s="24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5" t="s">
        <v>139</v>
      </c>
      <c r="AU402" s="245" t="s">
        <v>85</v>
      </c>
      <c r="AV402" s="13" t="s">
        <v>83</v>
      </c>
      <c r="AW402" s="13" t="s">
        <v>32</v>
      </c>
      <c r="AX402" s="13" t="s">
        <v>75</v>
      </c>
      <c r="AY402" s="245" t="s">
        <v>128</v>
      </c>
    </row>
    <row r="403" s="14" customFormat="1">
      <c r="A403" s="14"/>
      <c r="B403" s="246"/>
      <c r="C403" s="247"/>
      <c r="D403" s="231" t="s">
        <v>139</v>
      </c>
      <c r="E403" s="248" t="s">
        <v>1</v>
      </c>
      <c r="F403" s="249" t="s">
        <v>146</v>
      </c>
      <c r="G403" s="247"/>
      <c r="H403" s="250">
        <v>3</v>
      </c>
      <c r="I403" s="251"/>
      <c r="J403" s="247"/>
      <c r="K403" s="247"/>
      <c r="L403" s="252"/>
      <c r="M403" s="253"/>
      <c r="N403" s="254"/>
      <c r="O403" s="254"/>
      <c r="P403" s="254"/>
      <c r="Q403" s="254"/>
      <c r="R403" s="254"/>
      <c r="S403" s="254"/>
      <c r="T403" s="255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6" t="s">
        <v>139</v>
      </c>
      <c r="AU403" s="256" t="s">
        <v>85</v>
      </c>
      <c r="AV403" s="14" t="s">
        <v>85</v>
      </c>
      <c r="AW403" s="14" t="s">
        <v>32</v>
      </c>
      <c r="AX403" s="14" t="s">
        <v>83</v>
      </c>
      <c r="AY403" s="256" t="s">
        <v>128</v>
      </c>
    </row>
    <row r="404" s="2" customFormat="1">
      <c r="A404" s="38"/>
      <c r="B404" s="39"/>
      <c r="C404" s="218" t="s">
        <v>491</v>
      </c>
      <c r="D404" s="218" t="s">
        <v>130</v>
      </c>
      <c r="E404" s="219" t="s">
        <v>492</v>
      </c>
      <c r="F404" s="220" t="s">
        <v>493</v>
      </c>
      <c r="G404" s="221" t="s">
        <v>324</v>
      </c>
      <c r="H404" s="222">
        <v>3</v>
      </c>
      <c r="I404" s="223"/>
      <c r="J404" s="224">
        <f>ROUND(I404*H404,2)</f>
        <v>0</v>
      </c>
      <c r="K404" s="220" t="s">
        <v>245</v>
      </c>
      <c r="L404" s="44"/>
      <c r="M404" s="225" t="s">
        <v>1</v>
      </c>
      <c r="N404" s="226" t="s">
        <v>40</v>
      </c>
      <c r="O404" s="91"/>
      <c r="P404" s="227">
        <f>O404*H404</f>
        <v>0</v>
      </c>
      <c r="Q404" s="227">
        <v>0.10661</v>
      </c>
      <c r="R404" s="227">
        <f>Q404*H404</f>
        <v>0.31983</v>
      </c>
      <c r="S404" s="227">
        <v>0</v>
      </c>
      <c r="T404" s="22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9" t="s">
        <v>135</v>
      </c>
      <c r="AT404" s="229" t="s">
        <v>130</v>
      </c>
      <c r="AU404" s="229" t="s">
        <v>85</v>
      </c>
      <c r="AY404" s="17" t="s">
        <v>128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7" t="s">
        <v>83</v>
      </c>
      <c r="BK404" s="230">
        <f>ROUND(I404*H404,2)</f>
        <v>0</v>
      </c>
      <c r="BL404" s="17" t="s">
        <v>135</v>
      </c>
      <c r="BM404" s="229" t="s">
        <v>494</v>
      </c>
    </row>
    <row r="405" s="2" customFormat="1">
      <c r="A405" s="38"/>
      <c r="B405" s="39"/>
      <c r="C405" s="40"/>
      <c r="D405" s="231" t="s">
        <v>137</v>
      </c>
      <c r="E405" s="40"/>
      <c r="F405" s="232" t="s">
        <v>138</v>
      </c>
      <c r="G405" s="40"/>
      <c r="H405" s="40"/>
      <c r="I405" s="233"/>
      <c r="J405" s="40"/>
      <c r="K405" s="40"/>
      <c r="L405" s="44"/>
      <c r="M405" s="234"/>
      <c r="N405" s="235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137</v>
      </c>
      <c r="AU405" s="17" t="s">
        <v>85</v>
      </c>
    </row>
    <row r="406" s="13" customFormat="1">
      <c r="A406" s="13"/>
      <c r="B406" s="236"/>
      <c r="C406" s="237"/>
      <c r="D406" s="231" t="s">
        <v>139</v>
      </c>
      <c r="E406" s="238" t="s">
        <v>1</v>
      </c>
      <c r="F406" s="239" t="s">
        <v>495</v>
      </c>
      <c r="G406" s="237"/>
      <c r="H406" s="238" t="s">
        <v>1</v>
      </c>
      <c r="I406" s="240"/>
      <c r="J406" s="237"/>
      <c r="K406" s="237"/>
      <c r="L406" s="241"/>
      <c r="M406" s="242"/>
      <c r="N406" s="243"/>
      <c r="O406" s="243"/>
      <c r="P406" s="243"/>
      <c r="Q406" s="243"/>
      <c r="R406" s="243"/>
      <c r="S406" s="243"/>
      <c r="T406" s="24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5" t="s">
        <v>139</v>
      </c>
      <c r="AU406" s="245" t="s">
        <v>85</v>
      </c>
      <c r="AV406" s="13" t="s">
        <v>83</v>
      </c>
      <c r="AW406" s="13" t="s">
        <v>32</v>
      </c>
      <c r="AX406" s="13" t="s">
        <v>75</v>
      </c>
      <c r="AY406" s="245" t="s">
        <v>128</v>
      </c>
    </row>
    <row r="407" s="14" customFormat="1">
      <c r="A407" s="14"/>
      <c r="B407" s="246"/>
      <c r="C407" s="247"/>
      <c r="D407" s="231" t="s">
        <v>139</v>
      </c>
      <c r="E407" s="248" t="s">
        <v>1</v>
      </c>
      <c r="F407" s="249" t="s">
        <v>146</v>
      </c>
      <c r="G407" s="247"/>
      <c r="H407" s="250">
        <v>3</v>
      </c>
      <c r="I407" s="251"/>
      <c r="J407" s="247"/>
      <c r="K407" s="247"/>
      <c r="L407" s="252"/>
      <c r="M407" s="253"/>
      <c r="N407" s="254"/>
      <c r="O407" s="254"/>
      <c r="P407" s="254"/>
      <c r="Q407" s="254"/>
      <c r="R407" s="254"/>
      <c r="S407" s="254"/>
      <c r="T407" s="25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6" t="s">
        <v>139</v>
      </c>
      <c r="AU407" s="256" t="s">
        <v>85</v>
      </c>
      <c r="AV407" s="14" t="s">
        <v>85</v>
      </c>
      <c r="AW407" s="14" t="s">
        <v>32</v>
      </c>
      <c r="AX407" s="14" t="s">
        <v>83</v>
      </c>
      <c r="AY407" s="256" t="s">
        <v>128</v>
      </c>
    </row>
    <row r="408" s="2" customFormat="1">
      <c r="A408" s="38"/>
      <c r="B408" s="39"/>
      <c r="C408" s="218" t="s">
        <v>496</v>
      </c>
      <c r="D408" s="218" t="s">
        <v>130</v>
      </c>
      <c r="E408" s="219" t="s">
        <v>497</v>
      </c>
      <c r="F408" s="220" t="s">
        <v>498</v>
      </c>
      <c r="G408" s="221" t="s">
        <v>324</v>
      </c>
      <c r="H408" s="222">
        <v>1</v>
      </c>
      <c r="I408" s="223"/>
      <c r="J408" s="224">
        <f>ROUND(I408*H408,2)</f>
        <v>0</v>
      </c>
      <c r="K408" s="220" t="s">
        <v>245</v>
      </c>
      <c r="L408" s="44"/>
      <c r="M408" s="225" t="s">
        <v>1</v>
      </c>
      <c r="N408" s="226" t="s">
        <v>40</v>
      </c>
      <c r="O408" s="91"/>
      <c r="P408" s="227">
        <f>O408*H408</f>
        <v>0</v>
      </c>
      <c r="Q408" s="227">
        <v>0.10863</v>
      </c>
      <c r="R408" s="227">
        <f>Q408*H408</f>
        <v>0.10863</v>
      </c>
      <c r="S408" s="227">
        <v>0</v>
      </c>
      <c r="T408" s="22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135</v>
      </c>
      <c r="AT408" s="229" t="s">
        <v>130</v>
      </c>
      <c r="AU408" s="229" t="s">
        <v>85</v>
      </c>
      <c r="AY408" s="17" t="s">
        <v>128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83</v>
      </c>
      <c r="BK408" s="230">
        <f>ROUND(I408*H408,2)</f>
        <v>0</v>
      </c>
      <c r="BL408" s="17" t="s">
        <v>135</v>
      </c>
      <c r="BM408" s="229" t="s">
        <v>499</v>
      </c>
    </row>
    <row r="409" s="2" customFormat="1">
      <c r="A409" s="38"/>
      <c r="B409" s="39"/>
      <c r="C409" s="40"/>
      <c r="D409" s="231" t="s">
        <v>137</v>
      </c>
      <c r="E409" s="40"/>
      <c r="F409" s="232" t="s">
        <v>138</v>
      </c>
      <c r="G409" s="40"/>
      <c r="H409" s="40"/>
      <c r="I409" s="233"/>
      <c r="J409" s="40"/>
      <c r="K409" s="40"/>
      <c r="L409" s="44"/>
      <c r="M409" s="234"/>
      <c r="N409" s="235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137</v>
      </c>
      <c r="AU409" s="17" t="s">
        <v>85</v>
      </c>
    </row>
    <row r="410" s="13" customFormat="1">
      <c r="A410" s="13"/>
      <c r="B410" s="236"/>
      <c r="C410" s="237"/>
      <c r="D410" s="231" t="s">
        <v>139</v>
      </c>
      <c r="E410" s="238" t="s">
        <v>1</v>
      </c>
      <c r="F410" s="239" t="s">
        <v>495</v>
      </c>
      <c r="G410" s="237"/>
      <c r="H410" s="238" t="s">
        <v>1</v>
      </c>
      <c r="I410" s="240"/>
      <c r="J410" s="237"/>
      <c r="K410" s="237"/>
      <c r="L410" s="241"/>
      <c r="M410" s="242"/>
      <c r="N410" s="243"/>
      <c r="O410" s="243"/>
      <c r="P410" s="243"/>
      <c r="Q410" s="243"/>
      <c r="R410" s="243"/>
      <c r="S410" s="243"/>
      <c r="T410" s="24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5" t="s">
        <v>139</v>
      </c>
      <c r="AU410" s="245" t="s">
        <v>85</v>
      </c>
      <c r="AV410" s="13" t="s">
        <v>83</v>
      </c>
      <c r="AW410" s="13" t="s">
        <v>32</v>
      </c>
      <c r="AX410" s="13" t="s">
        <v>75</v>
      </c>
      <c r="AY410" s="245" t="s">
        <v>128</v>
      </c>
    </row>
    <row r="411" s="14" customFormat="1">
      <c r="A411" s="14"/>
      <c r="B411" s="246"/>
      <c r="C411" s="247"/>
      <c r="D411" s="231" t="s">
        <v>139</v>
      </c>
      <c r="E411" s="248" t="s">
        <v>1</v>
      </c>
      <c r="F411" s="249" t="s">
        <v>83</v>
      </c>
      <c r="G411" s="247"/>
      <c r="H411" s="250">
        <v>1</v>
      </c>
      <c r="I411" s="251"/>
      <c r="J411" s="247"/>
      <c r="K411" s="247"/>
      <c r="L411" s="252"/>
      <c r="M411" s="253"/>
      <c r="N411" s="254"/>
      <c r="O411" s="254"/>
      <c r="P411" s="254"/>
      <c r="Q411" s="254"/>
      <c r="R411" s="254"/>
      <c r="S411" s="254"/>
      <c r="T411" s="255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6" t="s">
        <v>139</v>
      </c>
      <c r="AU411" s="256" t="s">
        <v>85</v>
      </c>
      <c r="AV411" s="14" t="s">
        <v>85</v>
      </c>
      <c r="AW411" s="14" t="s">
        <v>32</v>
      </c>
      <c r="AX411" s="14" t="s">
        <v>83</v>
      </c>
      <c r="AY411" s="256" t="s">
        <v>128</v>
      </c>
    </row>
    <row r="412" s="2" customFormat="1">
      <c r="A412" s="38"/>
      <c r="B412" s="39"/>
      <c r="C412" s="218" t="s">
        <v>500</v>
      </c>
      <c r="D412" s="218" t="s">
        <v>130</v>
      </c>
      <c r="E412" s="219" t="s">
        <v>501</v>
      </c>
      <c r="F412" s="220" t="s">
        <v>502</v>
      </c>
      <c r="G412" s="221" t="s">
        <v>324</v>
      </c>
      <c r="H412" s="222">
        <v>4</v>
      </c>
      <c r="I412" s="223"/>
      <c r="J412" s="224">
        <f>ROUND(I412*H412,2)</f>
        <v>0</v>
      </c>
      <c r="K412" s="220" t="s">
        <v>245</v>
      </c>
      <c r="L412" s="44"/>
      <c r="M412" s="225" t="s">
        <v>1</v>
      </c>
      <c r="N412" s="226" t="s">
        <v>40</v>
      </c>
      <c r="O412" s="91"/>
      <c r="P412" s="227">
        <f>O412*H412</f>
        <v>0</v>
      </c>
      <c r="Q412" s="227">
        <v>0.03637</v>
      </c>
      <c r="R412" s="227">
        <f>Q412*H412</f>
        <v>0.14548</v>
      </c>
      <c r="S412" s="227">
        <v>0</v>
      </c>
      <c r="T412" s="228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9" t="s">
        <v>135</v>
      </c>
      <c r="AT412" s="229" t="s">
        <v>130</v>
      </c>
      <c r="AU412" s="229" t="s">
        <v>85</v>
      </c>
      <c r="AY412" s="17" t="s">
        <v>128</v>
      </c>
      <c r="BE412" s="230">
        <f>IF(N412="základní",J412,0)</f>
        <v>0</v>
      </c>
      <c r="BF412" s="230">
        <f>IF(N412="snížená",J412,0)</f>
        <v>0</v>
      </c>
      <c r="BG412" s="230">
        <f>IF(N412="zákl. přenesená",J412,0)</f>
        <v>0</v>
      </c>
      <c r="BH412" s="230">
        <f>IF(N412="sníž. přenesená",J412,0)</f>
        <v>0</v>
      </c>
      <c r="BI412" s="230">
        <f>IF(N412="nulová",J412,0)</f>
        <v>0</v>
      </c>
      <c r="BJ412" s="17" t="s">
        <v>83</v>
      </c>
      <c r="BK412" s="230">
        <f>ROUND(I412*H412,2)</f>
        <v>0</v>
      </c>
      <c r="BL412" s="17" t="s">
        <v>135</v>
      </c>
      <c r="BM412" s="229" t="s">
        <v>503</v>
      </c>
    </row>
    <row r="413" s="2" customFormat="1">
      <c r="A413" s="38"/>
      <c r="B413" s="39"/>
      <c r="C413" s="40"/>
      <c r="D413" s="231" t="s">
        <v>137</v>
      </c>
      <c r="E413" s="40"/>
      <c r="F413" s="232" t="s">
        <v>138</v>
      </c>
      <c r="G413" s="40"/>
      <c r="H413" s="40"/>
      <c r="I413" s="233"/>
      <c r="J413" s="40"/>
      <c r="K413" s="40"/>
      <c r="L413" s="44"/>
      <c r="M413" s="234"/>
      <c r="N413" s="235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137</v>
      </c>
      <c r="AU413" s="17" t="s">
        <v>85</v>
      </c>
    </row>
    <row r="414" s="14" customFormat="1">
      <c r="A414" s="14"/>
      <c r="B414" s="246"/>
      <c r="C414" s="247"/>
      <c r="D414" s="231" t="s">
        <v>139</v>
      </c>
      <c r="E414" s="248" t="s">
        <v>1</v>
      </c>
      <c r="F414" s="249" t="s">
        <v>135</v>
      </c>
      <c r="G414" s="247"/>
      <c r="H414" s="250">
        <v>4</v>
      </c>
      <c r="I414" s="251"/>
      <c r="J414" s="247"/>
      <c r="K414" s="247"/>
      <c r="L414" s="252"/>
      <c r="M414" s="253"/>
      <c r="N414" s="254"/>
      <c r="O414" s="254"/>
      <c r="P414" s="254"/>
      <c r="Q414" s="254"/>
      <c r="R414" s="254"/>
      <c r="S414" s="254"/>
      <c r="T414" s="25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6" t="s">
        <v>139</v>
      </c>
      <c r="AU414" s="256" t="s">
        <v>85</v>
      </c>
      <c r="AV414" s="14" t="s">
        <v>85</v>
      </c>
      <c r="AW414" s="14" t="s">
        <v>32</v>
      </c>
      <c r="AX414" s="14" t="s">
        <v>83</v>
      </c>
      <c r="AY414" s="256" t="s">
        <v>128</v>
      </c>
    </row>
    <row r="415" s="2" customFormat="1">
      <c r="A415" s="38"/>
      <c r="B415" s="39"/>
      <c r="C415" s="218" t="s">
        <v>504</v>
      </c>
      <c r="D415" s="218" t="s">
        <v>130</v>
      </c>
      <c r="E415" s="219" t="s">
        <v>505</v>
      </c>
      <c r="F415" s="220" t="s">
        <v>506</v>
      </c>
      <c r="G415" s="221" t="s">
        <v>324</v>
      </c>
      <c r="H415" s="222">
        <v>4</v>
      </c>
      <c r="I415" s="223"/>
      <c r="J415" s="224">
        <f>ROUND(I415*H415,2)</f>
        <v>0</v>
      </c>
      <c r="K415" s="220" t="s">
        <v>245</v>
      </c>
      <c r="L415" s="44"/>
      <c r="M415" s="225" t="s">
        <v>1</v>
      </c>
      <c r="N415" s="226" t="s">
        <v>40</v>
      </c>
      <c r="O415" s="91"/>
      <c r="P415" s="227">
        <f>O415*H415</f>
        <v>0</v>
      </c>
      <c r="Q415" s="227">
        <v>0</v>
      </c>
      <c r="R415" s="227">
        <f>Q415*H415</f>
        <v>0</v>
      </c>
      <c r="S415" s="227">
        <v>0</v>
      </c>
      <c r="T415" s="228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9" t="s">
        <v>135</v>
      </c>
      <c r="AT415" s="229" t="s">
        <v>130</v>
      </c>
      <c r="AU415" s="229" t="s">
        <v>85</v>
      </c>
      <c r="AY415" s="17" t="s">
        <v>128</v>
      </c>
      <c r="BE415" s="230">
        <f>IF(N415="základní",J415,0)</f>
        <v>0</v>
      </c>
      <c r="BF415" s="230">
        <f>IF(N415="snížená",J415,0)</f>
        <v>0</v>
      </c>
      <c r="BG415" s="230">
        <f>IF(N415="zákl. přenesená",J415,0)</f>
        <v>0</v>
      </c>
      <c r="BH415" s="230">
        <f>IF(N415="sníž. přenesená",J415,0)</f>
        <v>0</v>
      </c>
      <c r="BI415" s="230">
        <f>IF(N415="nulová",J415,0)</f>
        <v>0</v>
      </c>
      <c r="BJ415" s="17" t="s">
        <v>83</v>
      </c>
      <c r="BK415" s="230">
        <f>ROUND(I415*H415,2)</f>
        <v>0</v>
      </c>
      <c r="BL415" s="17" t="s">
        <v>135</v>
      </c>
      <c r="BM415" s="229" t="s">
        <v>507</v>
      </c>
    </row>
    <row r="416" s="2" customFormat="1">
      <c r="A416" s="38"/>
      <c r="B416" s="39"/>
      <c r="C416" s="40"/>
      <c r="D416" s="231" t="s">
        <v>137</v>
      </c>
      <c r="E416" s="40"/>
      <c r="F416" s="232" t="s">
        <v>138</v>
      </c>
      <c r="G416" s="40"/>
      <c r="H416" s="40"/>
      <c r="I416" s="233"/>
      <c r="J416" s="40"/>
      <c r="K416" s="40"/>
      <c r="L416" s="44"/>
      <c r="M416" s="234"/>
      <c r="N416" s="235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137</v>
      </c>
      <c r="AU416" s="17" t="s">
        <v>85</v>
      </c>
    </row>
    <row r="417" s="14" customFormat="1">
      <c r="A417" s="14"/>
      <c r="B417" s="246"/>
      <c r="C417" s="247"/>
      <c r="D417" s="231" t="s">
        <v>139</v>
      </c>
      <c r="E417" s="248" t="s">
        <v>1</v>
      </c>
      <c r="F417" s="249" t="s">
        <v>135</v>
      </c>
      <c r="G417" s="247"/>
      <c r="H417" s="250">
        <v>4</v>
      </c>
      <c r="I417" s="251"/>
      <c r="J417" s="247"/>
      <c r="K417" s="247"/>
      <c r="L417" s="252"/>
      <c r="M417" s="253"/>
      <c r="N417" s="254"/>
      <c r="O417" s="254"/>
      <c r="P417" s="254"/>
      <c r="Q417" s="254"/>
      <c r="R417" s="254"/>
      <c r="S417" s="254"/>
      <c r="T417" s="255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6" t="s">
        <v>139</v>
      </c>
      <c r="AU417" s="256" t="s">
        <v>85</v>
      </c>
      <c r="AV417" s="14" t="s">
        <v>85</v>
      </c>
      <c r="AW417" s="14" t="s">
        <v>32</v>
      </c>
      <c r="AX417" s="14" t="s">
        <v>83</v>
      </c>
      <c r="AY417" s="256" t="s">
        <v>128</v>
      </c>
    </row>
    <row r="418" s="2" customFormat="1" ht="33" customHeight="1">
      <c r="A418" s="38"/>
      <c r="B418" s="39"/>
      <c r="C418" s="218" t="s">
        <v>508</v>
      </c>
      <c r="D418" s="218" t="s">
        <v>130</v>
      </c>
      <c r="E418" s="219" t="s">
        <v>509</v>
      </c>
      <c r="F418" s="220" t="s">
        <v>510</v>
      </c>
      <c r="G418" s="221" t="s">
        <v>324</v>
      </c>
      <c r="H418" s="222">
        <v>4</v>
      </c>
      <c r="I418" s="223"/>
      <c r="J418" s="224">
        <f>ROUND(I418*H418,2)</f>
        <v>0</v>
      </c>
      <c r="K418" s="220" t="s">
        <v>245</v>
      </c>
      <c r="L418" s="44"/>
      <c r="M418" s="225" t="s">
        <v>1</v>
      </c>
      <c r="N418" s="226" t="s">
        <v>40</v>
      </c>
      <c r="O418" s="91"/>
      <c r="P418" s="227">
        <f>O418*H418</f>
        <v>0</v>
      </c>
      <c r="Q418" s="227">
        <v>0.2838</v>
      </c>
      <c r="R418" s="227">
        <f>Q418*H418</f>
        <v>1.1352</v>
      </c>
      <c r="S418" s="227">
        <v>0</v>
      </c>
      <c r="T418" s="228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9" t="s">
        <v>135</v>
      </c>
      <c r="AT418" s="229" t="s">
        <v>130</v>
      </c>
      <c r="AU418" s="229" t="s">
        <v>85</v>
      </c>
      <c r="AY418" s="17" t="s">
        <v>128</v>
      </c>
      <c r="BE418" s="230">
        <f>IF(N418="základní",J418,0)</f>
        <v>0</v>
      </c>
      <c r="BF418" s="230">
        <f>IF(N418="snížená",J418,0)</f>
        <v>0</v>
      </c>
      <c r="BG418" s="230">
        <f>IF(N418="zákl. přenesená",J418,0)</f>
        <v>0</v>
      </c>
      <c r="BH418" s="230">
        <f>IF(N418="sníž. přenesená",J418,0)</f>
        <v>0</v>
      </c>
      <c r="BI418" s="230">
        <f>IF(N418="nulová",J418,0)</f>
        <v>0</v>
      </c>
      <c r="BJ418" s="17" t="s">
        <v>83</v>
      </c>
      <c r="BK418" s="230">
        <f>ROUND(I418*H418,2)</f>
        <v>0</v>
      </c>
      <c r="BL418" s="17" t="s">
        <v>135</v>
      </c>
      <c r="BM418" s="229" t="s">
        <v>511</v>
      </c>
    </row>
    <row r="419" s="2" customFormat="1">
      <c r="A419" s="38"/>
      <c r="B419" s="39"/>
      <c r="C419" s="40"/>
      <c r="D419" s="231" t="s">
        <v>137</v>
      </c>
      <c r="E419" s="40"/>
      <c r="F419" s="232" t="s">
        <v>138</v>
      </c>
      <c r="G419" s="40"/>
      <c r="H419" s="40"/>
      <c r="I419" s="233"/>
      <c r="J419" s="40"/>
      <c r="K419" s="40"/>
      <c r="L419" s="44"/>
      <c r="M419" s="234"/>
      <c r="N419" s="235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137</v>
      </c>
      <c r="AU419" s="17" t="s">
        <v>85</v>
      </c>
    </row>
    <row r="420" s="14" customFormat="1">
      <c r="A420" s="14"/>
      <c r="B420" s="246"/>
      <c r="C420" s="247"/>
      <c r="D420" s="231" t="s">
        <v>139</v>
      </c>
      <c r="E420" s="248" t="s">
        <v>1</v>
      </c>
      <c r="F420" s="249" t="s">
        <v>135</v>
      </c>
      <c r="G420" s="247"/>
      <c r="H420" s="250">
        <v>4</v>
      </c>
      <c r="I420" s="251"/>
      <c r="J420" s="247"/>
      <c r="K420" s="247"/>
      <c r="L420" s="252"/>
      <c r="M420" s="253"/>
      <c r="N420" s="254"/>
      <c r="O420" s="254"/>
      <c r="P420" s="254"/>
      <c r="Q420" s="254"/>
      <c r="R420" s="254"/>
      <c r="S420" s="254"/>
      <c r="T420" s="25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6" t="s">
        <v>139</v>
      </c>
      <c r="AU420" s="256" t="s">
        <v>85</v>
      </c>
      <c r="AV420" s="14" t="s">
        <v>85</v>
      </c>
      <c r="AW420" s="14" t="s">
        <v>32</v>
      </c>
      <c r="AX420" s="14" t="s">
        <v>83</v>
      </c>
      <c r="AY420" s="256" t="s">
        <v>128</v>
      </c>
    </row>
    <row r="421" s="2" customFormat="1">
      <c r="A421" s="38"/>
      <c r="B421" s="39"/>
      <c r="C421" s="218" t="s">
        <v>512</v>
      </c>
      <c r="D421" s="218" t="s">
        <v>130</v>
      </c>
      <c r="E421" s="219" t="s">
        <v>513</v>
      </c>
      <c r="F421" s="220" t="s">
        <v>514</v>
      </c>
      <c r="G421" s="221" t="s">
        <v>285</v>
      </c>
      <c r="H421" s="222">
        <v>6.9950000000000001</v>
      </c>
      <c r="I421" s="223"/>
      <c r="J421" s="224">
        <f>ROUND(I421*H421,2)</f>
        <v>0</v>
      </c>
      <c r="K421" s="220" t="s">
        <v>134</v>
      </c>
      <c r="L421" s="44"/>
      <c r="M421" s="225" t="s">
        <v>1</v>
      </c>
      <c r="N421" s="226" t="s">
        <v>40</v>
      </c>
      <c r="O421" s="91"/>
      <c r="P421" s="227">
        <f>O421*H421</f>
        <v>0</v>
      </c>
      <c r="Q421" s="227">
        <v>0</v>
      </c>
      <c r="R421" s="227">
        <f>Q421*H421</f>
        <v>0</v>
      </c>
      <c r="S421" s="227">
        <v>0</v>
      </c>
      <c r="T421" s="228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9" t="s">
        <v>218</v>
      </c>
      <c r="AT421" s="229" t="s">
        <v>130</v>
      </c>
      <c r="AU421" s="229" t="s">
        <v>85</v>
      </c>
      <c r="AY421" s="17" t="s">
        <v>128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17" t="s">
        <v>83</v>
      </c>
      <c r="BK421" s="230">
        <f>ROUND(I421*H421,2)</f>
        <v>0</v>
      </c>
      <c r="BL421" s="17" t="s">
        <v>218</v>
      </c>
      <c r="BM421" s="229" t="s">
        <v>515</v>
      </c>
    </row>
    <row r="422" s="12" customFormat="1" ht="22.8" customHeight="1">
      <c r="A422" s="12"/>
      <c r="B422" s="202"/>
      <c r="C422" s="203"/>
      <c r="D422" s="204" t="s">
        <v>74</v>
      </c>
      <c r="E422" s="216" t="s">
        <v>181</v>
      </c>
      <c r="F422" s="216" t="s">
        <v>516</v>
      </c>
      <c r="G422" s="203"/>
      <c r="H422" s="203"/>
      <c r="I422" s="206"/>
      <c r="J422" s="217">
        <f>BK422</f>
        <v>0</v>
      </c>
      <c r="K422" s="203"/>
      <c r="L422" s="208"/>
      <c r="M422" s="209"/>
      <c r="N422" s="210"/>
      <c r="O422" s="210"/>
      <c r="P422" s="211">
        <f>SUM(P423:P463)</f>
        <v>0</v>
      </c>
      <c r="Q422" s="210"/>
      <c r="R422" s="211">
        <f>SUM(R423:R463)</f>
        <v>2.0819200000000002</v>
      </c>
      <c r="S422" s="210"/>
      <c r="T422" s="212">
        <f>SUM(T423:T463)</f>
        <v>33.060000000000002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13" t="s">
        <v>83</v>
      </c>
      <c r="AT422" s="214" t="s">
        <v>74</v>
      </c>
      <c r="AU422" s="214" t="s">
        <v>83</v>
      </c>
      <c r="AY422" s="213" t="s">
        <v>128</v>
      </c>
      <c r="BK422" s="215">
        <f>SUM(BK423:BK463)</f>
        <v>0</v>
      </c>
    </row>
    <row r="423" s="2" customFormat="1">
      <c r="A423" s="38"/>
      <c r="B423" s="39"/>
      <c r="C423" s="218" t="s">
        <v>517</v>
      </c>
      <c r="D423" s="218" t="s">
        <v>130</v>
      </c>
      <c r="E423" s="219" t="s">
        <v>518</v>
      </c>
      <c r="F423" s="220" t="s">
        <v>519</v>
      </c>
      <c r="G423" s="221" t="s">
        <v>177</v>
      </c>
      <c r="H423" s="222">
        <v>8</v>
      </c>
      <c r="I423" s="223"/>
      <c r="J423" s="224">
        <f>ROUND(I423*H423,2)</f>
        <v>0</v>
      </c>
      <c r="K423" s="220" t="s">
        <v>134</v>
      </c>
      <c r="L423" s="44"/>
      <c r="M423" s="225" t="s">
        <v>1</v>
      </c>
      <c r="N423" s="226" t="s">
        <v>40</v>
      </c>
      <c r="O423" s="91"/>
      <c r="P423" s="227">
        <f>O423*H423</f>
        <v>0</v>
      </c>
      <c r="Q423" s="227">
        <v>0.20219000000000001</v>
      </c>
      <c r="R423" s="227">
        <f>Q423*H423</f>
        <v>1.6175200000000001</v>
      </c>
      <c r="S423" s="227">
        <v>0</v>
      </c>
      <c r="T423" s="228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9" t="s">
        <v>135</v>
      </c>
      <c r="AT423" s="229" t="s">
        <v>130</v>
      </c>
      <c r="AU423" s="229" t="s">
        <v>85</v>
      </c>
      <c r="AY423" s="17" t="s">
        <v>128</v>
      </c>
      <c r="BE423" s="230">
        <f>IF(N423="základní",J423,0)</f>
        <v>0</v>
      </c>
      <c r="BF423" s="230">
        <f>IF(N423="snížená",J423,0)</f>
        <v>0</v>
      </c>
      <c r="BG423" s="230">
        <f>IF(N423="zákl. přenesená",J423,0)</f>
        <v>0</v>
      </c>
      <c r="BH423" s="230">
        <f>IF(N423="sníž. přenesená",J423,0)</f>
        <v>0</v>
      </c>
      <c r="BI423" s="230">
        <f>IF(N423="nulová",J423,0)</f>
        <v>0</v>
      </c>
      <c r="BJ423" s="17" t="s">
        <v>83</v>
      </c>
      <c r="BK423" s="230">
        <f>ROUND(I423*H423,2)</f>
        <v>0</v>
      </c>
      <c r="BL423" s="17" t="s">
        <v>135</v>
      </c>
      <c r="BM423" s="229" t="s">
        <v>520</v>
      </c>
    </row>
    <row r="424" s="2" customFormat="1">
      <c r="A424" s="38"/>
      <c r="B424" s="39"/>
      <c r="C424" s="40"/>
      <c r="D424" s="231" t="s">
        <v>137</v>
      </c>
      <c r="E424" s="40"/>
      <c r="F424" s="232" t="s">
        <v>138</v>
      </c>
      <c r="G424" s="40"/>
      <c r="H424" s="40"/>
      <c r="I424" s="233"/>
      <c r="J424" s="40"/>
      <c r="K424" s="40"/>
      <c r="L424" s="44"/>
      <c r="M424" s="234"/>
      <c r="N424" s="235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137</v>
      </c>
      <c r="AU424" s="17" t="s">
        <v>85</v>
      </c>
    </row>
    <row r="425" s="13" customFormat="1">
      <c r="A425" s="13"/>
      <c r="B425" s="236"/>
      <c r="C425" s="237"/>
      <c r="D425" s="231" t="s">
        <v>139</v>
      </c>
      <c r="E425" s="238" t="s">
        <v>1</v>
      </c>
      <c r="F425" s="239" t="s">
        <v>521</v>
      </c>
      <c r="G425" s="237"/>
      <c r="H425" s="238" t="s">
        <v>1</v>
      </c>
      <c r="I425" s="240"/>
      <c r="J425" s="237"/>
      <c r="K425" s="237"/>
      <c r="L425" s="241"/>
      <c r="M425" s="242"/>
      <c r="N425" s="243"/>
      <c r="O425" s="243"/>
      <c r="P425" s="243"/>
      <c r="Q425" s="243"/>
      <c r="R425" s="243"/>
      <c r="S425" s="243"/>
      <c r="T425" s="24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5" t="s">
        <v>139</v>
      </c>
      <c r="AU425" s="245" t="s">
        <v>85</v>
      </c>
      <c r="AV425" s="13" t="s">
        <v>83</v>
      </c>
      <c r="AW425" s="13" t="s">
        <v>32</v>
      </c>
      <c r="AX425" s="13" t="s">
        <v>75</v>
      </c>
      <c r="AY425" s="245" t="s">
        <v>128</v>
      </c>
    </row>
    <row r="426" s="14" customFormat="1">
      <c r="A426" s="14"/>
      <c r="B426" s="246"/>
      <c r="C426" s="247"/>
      <c r="D426" s="231" t="s">
        <v>139</v>
      </c>
      <c r="E426" s="248" t="s">
        <v>1</v>
      </c>
      <c r="F426" s="249" t="s">
        <v>174</v>
      </c>
      <c r="G426" s="247"/>
      <c r="H426" s="250">
        <v>8</v>
      </c>
      <c r="I426" s="251"/>
      <c r="J426" s="247"/>
      <c r="K426" s="247"/>
      <c r="L426" s="252"/>
      <c r="M426" s="253"/>
      <c r="N426" s="254"/>
      <c r="O426" s="254"/>
      <c r="P426" s="254"/>
      <c r="Q426" s="254"/>
      <c r="R426" s="254"/>
      <c r="S426" s="254"/>
      <c r="T426" s="25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6" t="s">
        <v>139</v>
      </c>
      <c r="AU426" s="256" t="s">
        <v>85</v>
      </c>
      <c r="AV426" s="14" t="s">
        <v>85</v>
      </c>
      <c r="AW426" s="14" t="s">
        <v>32</v>
      </c>
      <c r="AX426" s="14" t="s">
        <v>83</v>
      </c>
      <c r="AY426" s="256" t="s">
        <v>128</v>
      </c>
    </row>
    <row r="427" s="2" customFormat="1" ht="16.5" customHeight="1">
      <c r="A427" s="38"/>
      <c r="B427" s="39"/>
      <c r="C427" s="268" t="s">
        <v>522</v>
      </c>
      <c r="D427" s="268" t="s">
        <v>282</v>
      </c>
      <c r="E427" s="269" t="s">
        <v>523</v>
      </c>
      <c r="F427" s="270" t="s">
        <v>524</v>
      </c>
      <c r="G427" s="271" t="s">
        <v>177</v>
      </c>
      <c r="H427" s="272">
        <v>8</v>
      </c>
      <c r="I427" s="273"/>
      <c r="J427" s="274">
        <f>ROUND(I427*H427,2)</f>
        <v>0</v>
      </c>
      <c r="K427" s="270" t="s">
        <v>134</v>
      </c>
      <c r="L427" s="275"/>
      <c r="M427" s="276" t="s">
        <v>1</v>
      </c>
      <c r="N427" s="277" t="s">
        <v>40</v>
      </c>
      <c r="O427" s="91"/>
      <c r="P427" s="227">
        <f>O427*H427</f>
        <v>0</v>
      </c>
      <c r="Q427" s="227">
        <v>0.055</v>
      </c>
      <c r="R427" s="227">
        <f>Q427*H427</f>
        <v>0.44</v>
      </c>
      <c r="S427" s="227">
        <v>0</v>
      </c>
      <c r="T427" s="228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9" t="s">
        <v>174</v>
      </c>
      <c r="AT427" s="229" t="s">
        <v>282</v>
      </c>
      <c r="AU427" s="229" t="s">
        <v>85</v>
      </c>
      <c r="AY427" s="17" t="s">
        <v>128</v>
      </c>
      <c r="BE427" s="230">
        <f>IF(N427="základní",J427,0)</f>
        <v>0</v>
      </c>
      <c r="BF427" s="230">
        <f>IF(N427="snížená",J427,0)</f>
        <v>0</v>
      </c>
      <c r="BG427" s="230">
        <f>IF(N427="zákl. přenesená",J427,0)</f>
        <v>0</v>
      </c>
      <c r="BH427" s="230">
        <f>IF(N427="sníž. přenesená",J427,0)</f>
        <v>0</v>
      </c>
      <c r="BI427" s="230">
        <f>IF(N427="nulová",J427,0)</f>
        <v>0</v>
      </c>
      <c r="BJ427" s="17" t="s">
        <v>83</v>
      </c>
      <c r="BK427" s="230">
        <f>ROUND(I427*H427,2)</f>
        <v>0</v>
      </c>
      <c r="BL427" s="17" t="s">
        <v>135</v>
      </c>
      <c r="BM427" s="229" t="s">
        <v>525</v>
      </c>
    </row>
    <row r="428" s="2" customFormat="1">
      <c r="A428" s="38"/>
      <c r="B428" s="39"/>
      <c r="C428" s="40"/>
      <c r="D428" s="231" t="s">
        <v>137</v>
      </c>
      <c r="E428" s="40"/>
      <c r="F428" s="232" t="s">
        <v>138</v>
      </c>
      <c r="G428" s="40"/>
      <c r="H428" s="40"/>
      <c r="I428" s="233"/>
      <c r="J428" s="40"/>
      <c r="K428" s="40"/>
      <c r="L428" s="44"/>
      <c r="M428" s="234"/>
      <c r="N428" s="235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137</v>
      </c>
      <c r="AU428" s="17" t="s">
        <v>85</v>
      </c>
    </row>
    <row r="429" s="13" customFormat="1">
      <c r="A429" s="13"/>
      <c r="B429" s="236"/>
      <c r="C429" s="237"/>
      <c r="D429" s="231" t="s">
        <v>139</v>
      </c>
      <c r="E429" s="238" t="s">
        <v>1</v>
      </c>
      <c r="F429" s="239" t="s">
        <v>526</v>
      </c>
      <c r="G429" s="237"/>
      <c r="H429" s="238" t="s">
        <v>1</v>
      </c>
      <c r="I429" s="240"/>
      <c r="J429" s="237"/>
      <c r="K429" s="237"/>
      <c r="L429" s="241"/>
      <c r="M429" s="242"/>
      <c r="N429" s="243"/>
      <c r="O429" s="243"/>
      <c r="P429" s="243"/>
      <c r="Q429" s="243"/>
      <c r="R429" s="243"/>
      <c r="S429" s="243"/>
      <c r="T429" s="24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5" t="s">
        <v>139</v>
      </c>
      <c r="AU429" s="245" t="s">
        <v>85</v>
      </c>
      <c r="AV429" s="13" t="s">
        <v>83</v>
      </c>
      <c r="AW429" s="13" t="s">
        <v>32</v>
      </c>
      <c r="AX429" s="13" t="s">
        <v>75</v>
      </c>
      <c r="AY429" s="245" t="s">
        <v>128</v>
      </c>
    </row>
    <row r="430" s="14" customFormat="1">
      <c r="A430" s="14"/>
      <c r="B430" s="246"/>
      <c r="C430" s="247"/>
      <c r="D430" s="231" t="s">
        <v>139</v>
      </c>
      <c r="E430" s="248" t="s">
        <v>1</v>
      </c>
      <c r="F430" s="249" t="s">
        <v>174</v>
      </c>
      <c r="G430" s="247"/>
      <c r="H430" s="250">
        <v>8</v>
      </c>
      <c r="I430" s="251"/>
      <c r="J430" s="247"/>
      <c r="K430" s="247"/>
      <c r="L430" s="252"/>
      <c r="M430" s="253"/>
      <c r="N430" s="254"/>
      <c r="O430" s="254"/>
      <c r="P430" s="254"/>
      <c r="Q430" s="254"/>
      <c r="R430" s="254"/>
      <c r="S430" s="254"/>
      <c r="T430" s="255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6" t="s">
        <v>139</v>
      </c>
      <c r="AU430" s="256" t="s">
        <v>85</v>
      </c>
      <c r="AV430" s="14" t="s">
        <v>85</v>
      </c>
      <c r="AW430" s="14" t="s">
        <v>32</v>
      </c>
      <c r="AX430" s="14" t="s">
        <v>83</v>
      </c>
      <c r="AY430" s="256" t="s">
        <v>128</v>
      </c>
    </row>
    <row r="431" s="2" customFormat="1" ht="21.75" customHeight="1">
      <c r="A431" s="38"/>
      <c r="B431" s="39"/>
      <c r="C431" s="218" t="s">
        <v>527</v>
      </c>
      <c r="D431" s="218" t="s">
        <v>130</v>
      </c>
      <c r="E431" s="219" t="s">
        <v>528</v>
      </c>
      <c r="F431" s="220" t="s">
        <v>529</v>
      </c>
      <c r="G431" s="221" t="s">
        <v>177</v>
      </c>
      <c r="H431" s="222">
        <v>176</v>
      </c>
      <c r="I431" s="223"/>
      <c r="J431" s="224">
        <f>ROUND(I431*H431,2)</f>
        <v>0</v>
      </c>
      <c r="K431" s="220" t="s">
        <v>134</v>
      </c>
      <c r="L431" s="44"/>
      <c r="M431" s="225" t="s">
        <v>1</v>
      </c>
      <c r="N431" s="226" t="s">
        <v>40</v>
      </c>
      <c r="O431" s="91"/>
      <c r="P431" s="227">
        <f>O431*H431</f>
        <v>0</v>
      </c>
      <c r="Q431" s="227">
        <v>0</v>
      </c>
      <c r="R431" s="227">
        <f>Q431*H431</f>
        <v>0</v>
      </c>
      <c r="S431" s="227">
        <v>0</v>
      </c>
      <c r="T431" s="228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9" t="s">
        <v>135</v>
      </c>
      <c r="AT431" s="229" t="s">
        <v>130</v>
      </c>
      <c r="AU431" s="229" t="s">
        <v>85</v>
      </c>
      <c r="AY431" s="17" t="s">
        <v>128</v>
      </c>
      <c r="BE431" s="230">
        <f>IF(N431="základní",J431,0)</f>
        <v>0</v>
      </c>
      <c r="BF431" s="230">
        <f>IF(N431="snížená",J431,0)</f>
        <v>0</v>
      </c>
      <c r="BG431" s="230">
        <f>IF(N431="zákl. přenesená",J431,0)</f>
        <v>0</v>
      </c>
      <c r="BH431" s="230">
        <f>IF(N431="sníž. přenesená",J431,0)</f>
        <v>0</v>
      </c>
      <c r="BI431" s="230">
        <f>IF(N431="nulová",J431,0)</f>
        <v>0</v>
      </c>
      <c r="BJ431" s="17" t="s">
        <v>83</v>
      </c>
      <c r="BK431" s="230">
        <f>ROUND(I431*H431,2)</f>
        <v>0</v>
      </c>
      <c r="BL431" s="17" t="s">
        <v>135</v>
      </c>
      <c r="BM431" s="229" t="s">
        <v>530</v>
      </c>
    </row>
    <row r="432" s="2" customFormat="1">
      <c r="A432" s="38"/>
      <c r="B432" s="39"/>
      <c r="C432" s="40"/>
      <c r="D432" s="231" t="s">
        <v>137</v>
      </c>
      <c r="E432" s="40"/>
      <c r="F432" s="232" t="s">
        <v>138</v>
      </c>
      <c r="G432" s="40"/>
      <c r="H432" s="40"/>
      <c r="I432" s="233"/>
      <c r="J432" s="40"/>
      <c r="K432" s="40"/>
      <c r="L432" s="44"/>
      <c r="M432" s="234"/>
      <c r="N432" s="235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137</v>
      </c>
      <c r="AU432" s="17" t="s">
        <v>85</v>
      </c>
    </row>
    <row r="433" s="13" customFormat="1">
      <c r="A433" s="13"/>
      <c r="B433" s="236"/>
      <c r="C433" s="237"/>
      <c r="D433" s="231" t="s">
        <v>139</v>
      </c>
      <c r="E433" s="238" t="s">
        <v>1</v>
      </c>
      <c r="F433" s="239" t="s">
        <v>531</v>
      </c>
      <c r="G433" s="237"/>
      <c r="H433" s="238" t="s">
        <v>1</v>
      </c>
      <c r="I433" s="240"/>
      <c r="J433" s="237"/>
      <c r="K433" s="237"/>
      <c r="L433" s="241"/>
      <c r="M433" s="242"/>
      <c r="N433" s="243"/>
      <c r="O433" s="243"/>
      <c r="P433" s="243"/>
      <c r="Q433" s="243"/>
      <c r="R433" s="243"/>
      <c r="S433" s="243"/>
      <c r="T433" s="24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5" t="s">
        <v>139</v>
      </c>
      <c r="AU433" s="245" t="s">
        <v>85</v>
      </c>
      <c r="AV433" s="13" t="s">
        <v>83</v>
      </c>
      <c r="AW433" s="13" t="s">
        <v>32</v>
      </c>
      <c r="AX433" s="13" t="s">
        <v>75</v>
      </c>
      <c r="AY433" s="245" t="s">
        <v>128</v>
      </c>
    </row>
    <row r="434" s="14" customFormat="1">
      <c r="A434" s="14"/>
      <c r="B434" s="246"/>
      <c r="C434" s="247"/>
      <c r="D434" s="231" t="s">
        <v>139</v>
      </c>
      <c r="E434" s="248" t="s">
        <v>1</v>
      </c>
      <c r="F434" s="249" t="s">
        <v>532</v>
      </c>
      <c r="G434" s="247"/>
      <c r="H434" s="250">
        <v>56</v>
      </c>
      <c r="I434" s="251"/>
      <c r="J434" s="247"/>
      <c r="K434" s="247"/>
      <c r="L434" s="252"/>
      <c r="M434" s="253"/>
      <c r="N434" s="254"/>
      <c r="O434" s="254"/>
      <c r="P434" s="254"/>
      <c r="Q434" s="254"/>
      <c r="R434" s="254"/>
      <c r="S434" s="254"/>
      <c r="T434" s="255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6" t="s">
        <v>139</v>
      </c>
      <c r="AU434" s="256" t="s">
        <v>85</v>
      </c>
      <c r="AV434" s="14" t="s">
        <v>85</v>
      </c>
      <c r="AW434" s="14" t="s">
        <v>32</v>
      </c>
      <c r="AX434" s="14" t="s">
        <v>75</v>
      </c>
      <c r="AY434" s="256" t="s">
        <v>128</v>
      </c>
    </row>
    <row r="435" s="13" customFormat="1">
      <c r="A435" s="13"/>
      <c r="B435" s="236"/>
      <c r="C435" s="237"/>
      <c r="D435" s="231" t="s">
        <v>139</v>
      </c>
      <c r="E435" s="238" t="s">
        <v>1</v>
      </c>
      <c r="F435" s="239" t="s">
        <v>533</v>
      </c>
      <c r="G435" s="237"/>
      <c r="H435" s="238" t="s">
        <v>1</v>
      </c>
      <c r="I435" s="240"/>
      <c r="J435" s="237"/>
      <c r="K435" s="237"/>
      <c r="L435" s="241"/>
      <c r="M435" s="242"/>
      <c r="N435" s="243"/>
      <c r="O435" s="243"/>
      <c r="P435" s="243"/>
      <c r="Q435" s="243"/>
      <c r="R435" s="243"/>
      <c r="S435" s="243"/>
      <c r="T435" s="24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5" t="s">
        <v>139</v>
      </c>
      <c r="AU435" s="245" t="s">
        <v>85</v>
      </c>
      <c r="AV435" s="13" t="s">
        <v>83</v>
      </c>
      <c r="AW435" s="13" t="s">
        <v>32</v>
      </c>
      <c r="AX435" s="13" t="s">
        <v>75</v>
      </c>
      <c r="AY435" s="245" t="s">
        <v>128</v>
      </c>
    </row>
    <row r="436" s="14" customFormat="1">
      <c r="A436" s="14"/>
      <c r="B436" s="246"/>
      <c r="C436" s="247"/>
      <c r="D436" s="231" t="s">
        <v>139</v>
      </c>
      <c r="E436" s="248" t="s">
        <v>1</v>
      </c>
      <c r="F436" s="249" t="s">
        <v>534</v>
      </c>
      <c r="G436" s="247"/>
      <c r="H436" s="250">
        <v>120</v>
      </c>
      <c r="I436" s="251"/>
      <c r="J436" s="247"/>
      <c r="K436" s="247"/>
      <c r="L436" s="252"/>
      <c r="M436" s="253"/>
      <c r="N436" s="254"/>
      <c r="O436" s="254"/>
      <c r="P436" s="254"/>
      <c r="Q436" s="254"/>
      <c r="R436" s="254"/>
      <c r="S436" s="254"/>
      <c r="T436" s="255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6" t="s">
        <v>139</v>
      </c>
      <c r="AU436" s="256" t="s">
        <v>85</v>
      </c>
      <c r="AV436" s="14" t="s">
        <v>85</v>
      </c>
      <c r="AW436" s="14" t="s">
        <v>32</v>
      </c>
      <c r="AX436" s="14" t="s">
        <v>75</v>
      </c>
      <c r="AY436" s="256" t="s">
        <v>128</v>
      </c>
    </row>
    <row r="437" s="15" customFormat="1">
      <c r="A437" s="15"/>
      <c r="B437" s="257"/>
      <c r="C437" s="258"/>
      <c r="D437" s="231" t="s">
        <v>139</v>
      </c>
      <c r="E437" s="259" t="s">
        <v>1</v>
      </c>
      <c r="F437" s="260" t="s">
        <v>154</v>
      </c>
      <c r="G437" s="258"/>
      <c r="H437" s="261">
        <v>176</v>
      </c>
      <c r="I437" s="262"/>
      <c r="J437" s="258"/>
      <c r="K437" s="258"/>
      <c r="L437" s="263"/>
      <c r="M437" s="264"/>
      <c r="N437" s="265"/>
      <c r="O437" s="265"/>
      <c r="P437" s="265"/>
      <c r="Q437" s="265"/>
      <c r="R437" s="265"/>
      <c r="S437" s="265"/>
      <c r="T437" s="266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7" t="s">
        <v>139</v>
      </c>
      <c r="AU437" s="267" t="s">
        <v>85</v>
      </c>
      <c r="AV437" s="15" t="s">
        <v>135</v>
      </c>
      <c r="AW437" s="15" t="s">
        <v>32</v>
      </c>
      <c r="AX437" s="15" t="s">
        <v>83</v>
      </c>
      <c r="AY437" s="267" t="s">
        <v>128</v>
      </c>
    </row>
    <row r="438" s="2" customFormat="1" ht="21.75" customHeight="1">
      <c r="A438" s="38"/>
      <c r="B438" s="39"/>
      <c r="C438" s="218" t="s">
        <v>535</v>
      </c>
      <c r="D438" s="218" t="s">
        <v>130</v>
      </c>
      <c r="E438" s="219" t="s">
        <v>536</v>
      </c>
      <c r="F438" s="220" t="s">
        <v>537</v>
      </c>
      <c r="G438" s="221" t="s">
        <v>177</v>
      </c>
      <c r="H438" s="222">
        <v>280</v>
      </c>
      <c r="I438" s="223"/>
      <c r="J438" s="224">
        <f>ROUND(I438*H438,2)</f>
        <v>0</v>
      </c>
      <c r="K438" s="220" t="s">
        <v>134</v>
      </c>
      <c r="L438" s="44"/>
      <c r="M438" s="225" t="s">
        <v>1</v>
      </c>
      <c r="N438" s="226" t="s">
        <v>40</v>
      </c>
      <c r="O438" s="91"/>
      <c r="P438" s="227">
        <f>O438*H438</f>
        <v>0</v>
      </c>
      <c r="Q438" s="227">
        <v>3.0000000000000001E-05</v>
      </c>
      <c r="R438" s="227">
        <f>Q438*H438</f>
        <v>0.0083999999999999995</v>
      </c>
      <c r="S438" s="227">
        <v>0</v>
      </c>
      <c r="T438" s="228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9" t="s">
        <v>135</v>
      </c>
      <c r="AT438" s="229" t="s">
        <v>130</v>
      </c>
      <c r="AU438" s="229" t="s">
        <v>85</v>
      </c>
      <c r="AY438" s="17" t="s">
        <v>128</v>
      </c>
      <c r="BE438" s="230">
        <f>IF(N438="základní",J438,0)</f>
        <v>0</v>
      </c>
      <c r="BF438" s="230">
        <f>IF(N438="snížená",J438,0)</f>
        <v>0</v>
      </c>
      <c r="BG438" s="230">
        <f>IF(N438="zákl. přenesená",J438,0)</f>
        <v>0</v>
      </c>
      <c r="BH438" s="230">
        <f>IF(N438="sníž. přenesená",J438,0)</f>
        <v>0</v>
      </c>
      <c r="BI438" s="230">
        <f>IF(N438="nulová",J438,0)</f>
        <v>0</v>
      </c>
      <c r="BJ438" s="17" t="s">
        <v>83</v>
      </c>
      <c r="BK438" s="230">
        <f>ROUND(I438*H438,2)</f>
        <v>0</v>
      </c>
      <c r="BL438" s="17" t="s">
        <v>135</v>
      </c>
      <c r="BM438" s="229" t="s">
        <v>538</v>
      </c>
    </row>
    <row r="439" s="2" customFormat="1">
      <c r="A439" s="38"/>
      <c r="B439" s="39"/>
      <c r="C439" s="40"/>
      <c r="D439" s="231" t="s">
        <v>137</v>
      </c>
      <c r="E439" s="40"/>
      <c r="F439" s="232" t="s">
        <v>138</v>
      </c>
      <c r="G439" s="40"/>
      <c r="H439" s="40"/>
      <c r="I439" s="233"/>
      <c r="J439" s="40"/>
      <c r="K439" s="40"/>
      <c r="L439" s="44"/>
      <c r="M439" s="234"/>
      <c r="N439" s="235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137</v>
      </c>
      <c r="AU439" s="17" t="s">
        <v>85</v>
      </c>
    </row>
    <row r="440" s="13" customFormat="1">
      <c r="A440" s="13"/>
      <c r="B440" s="236"/>
      <c r="C440" s="237"/>
      <c r="D440" s="231" t="s">
        <v>139</v>
      </c>
      <c r="E440" s="238" t="s">
        <v>1</v>
      </c>
      <c r="F440" s="239" t="s">
        <v>158</v>
      </c>
      <c r="G440" s="237"/>
      <c r="H440" s="238" t="s">
        <v>1</v>
      </c>
      <c r="I440" s="240"/>
      <c r="J440" s="237"/>
      <c r="K440" s="237"/>
      <c r="L440" s="241"/>
      <c r="M440" s="242"/>
      <c r="N440" s="243"/>
      <c r="O440" s="243"/>
      <c r="P440" s="243"/>
      <c r="Q440" s="243"/>
      <c r="R440" s="243"/>
      <c r="S440" s="243"/>
      <c r="T440" s="24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5" t="s">
        <v>139</v>
      </c>
      <c r="AU440" s="245" t="s">
        <v>85</v>
      </c>
      <c r="AV440" s="13" t="s">
        <v>83</v>
      </c>
      <c r="AW440" s="13" t="s">
        <v>32</v>
      </c>
      <c r="AX440" s="13" t="s">
        <v>75</v>
      </c>
      <c r="AY440" s="245" t="s">
        <v>128</v>
      </c>
    </row>
    <row r="441" s="14" customFormat="1">
      <c r="A441" s="14"/>
      <c r="B441" s="246"/>
      <c r="C441" s="247"/>
      <c r="D441" s="231" t="s">
        <v>139</v>
      </c>
      <c r="E441" s="248" t="s">
        <v>1</v>
      </c>
      <c r="F441" s="249" t="s">
        <v>539</v>
      </c>
      <c r="G441" s="247"/>
      <c r="H441" s="250">
        <v>280</v>
      </c>
      <c r="I441" s="251"/>
      <c r="J441" s="247"/>
      <c r="K441" s="247"/>
      <c r="L441" s="252"/>
      <c r="M441" s="253"/>
      <c r="N441" s="254"/>
      <c r="O441" s="254"/>
      <c r="P441" s="254"/>
      <c r="Q441" s="254"/>
      <c r="R441" s="254"/>
      <c r="S441" s="254"/>
      <c r="T441" s="255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6" t="s">
        <v>139</v>
      </c>
      <c r="AU441" s="256" t="s">
        <v>85</v>
      </c>
      <c r="AV441" s="14" t="s">
        <v>85</v>
      </c>
      <c r="AW441" s="14" t="s">
        <v>32</v>
      </c>
      <c r="AX441" s="14" t="s">
        <v>83</v>
      </c>
      <c r="AY441" s="256" t="s">
        <v>128</v>
      </c>
    </row>
    <row r="442" s="2" customFormat="1" ht="16.5" customHeight="1">
      <c r="A442" s="38"/>
      <c r="B442" s="39"/>
      <c r="C442" s="218" t="s">
        <v>540</v>
      </c>
      <c r="D442" s="218" t="s">
        <v>130</v>
      </c>
      <c r="E442" s="219" t="s">
        <v>541</v>
      </c>
      <c r="F442" s="220" t="s">
        <v>542</v>
      </c>
      <c r="G442" s="221" t="s">
        <v>133</v>
      </c>
      <c r="H442" s="222">
        <v>84</v>
      </c>
      <c r="I442" s="223"/>
      <c r="J442" s="224">
        <f>ROUND(I442*H442,2)</f>
        <v>0</v>
      </c>
      <c r="K442" s="220" t="s">
        <v>134</v>
      </c>
      <c r="L442" s="44"/>
      <c r="M442" s="225" t="s">
        <v>1</v>
      </c>
      <c r="N442" s="226" t="s">
        <v>40</v>
      </c>
      <c r="O442" s="91"/>
      <c r="P442" s="227">
        <f>O442*H442</f>
        <v>0</v>
      </c>
      <c r="Q442" s="227">
        <v>0</v>
      </c>
      <c r="R442" s="227">
        <f>Q442*H442</f>
        <v>0</v>
      </c>
      <c r="S442" s="227">
        <v>0.02</v>
      </c>
      <c r="T442" s="228">
        <f>S442*H442</f>
        <v>1.6799999999999999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9" t="s">
        <v>135</v>
      </c>
      <c r="AT442" s="229" t="s">
        <v>130</v>
      </c>
      <c r="AU442" s="229" t="s">
        <v>85</v>
      </c>
      <c r="AY442" s="17" t="s">
        <v>128</v>
      </c>
      <c r="BE442" s="230">
        <f>IF(N442="základní",J442,0)</f>
        <v>0</v>
      </c>
      <c r="BF442" s="230">
        <f>IF(N442="snížená",J442,0)</f>
        <v>0</v>
      </c>
      <c r="BG442" s="230">
        <f>IF(N442="zákl. přenesená",J442,0)</f>
        <v>0</v>
      </c>
      <c r="BH442" s="230">
        <f>IF(N442="sníž. přenesená",J442,0)</f>
        <v>0</v>
      </c>
      <c r="BI442" s="230">
        <f>IF(N442="nulová",J442,0)</f>
        <v>0</v>
      </c>
      <c r="BJ442" s="17" t="s">
        <v>83</v>
      </c>
      <c r="BK442" s="230">
        <f>ROUND(I442*H442,2)</f>
        <v>0</v>
      </c>
      <c r="BL442" s="17" t="s">
        <v>135</v>
      </c>
      <c r="BM442" s="229" t="s">
        <v>543</v>
      </c>
    </row>
    <row r="443" s="2" customFormat="1">
      <c r="A443" s="38"/>
      <c r="B443" s="39"/>
      <c r="C443" s="40"/>
      <c r="D443" s="231" t="s">
        <v>137</v>
      </c>
      <c r="E443" s="40"/>
      <c r="F443" s="232" t="s">
        <v>138</v>
      </c>
      <c r="G443" s="40"/>
      <c r="H443" s="40"/>
      <c r="I443" s="233"/>
      <c r="J443" s="40"/>
      <c r="K443" s="40"/>
      <c r="L443" s="44"/>
      <c r="M443" s="234"/>
      <c r="N443" s="235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137</v>
      </c>
      <c r="AU443" s="17" t="s">
        <v>85</v>
      </c>
    </row>
    <row r="444" s="13" customFormat="1">
      <c r="A444" s="13"/>
      <c r="B444" s="236"/>
      <c r="C444" s="237"/>
      <c r="D444" s="231" t="s">
        <v>139</v>
      </c>
      <c r="E444" s="238" t="s">
        <v>1</v>
      </c>
      <c r="F444" s="239" t="s">
        <v>164</v>
      </c>
      <c r="G444" s="237"/>
      <c r="H444" s="238" t="s">
        <v>1</v>
      </c>
      <c r="I444" s="240"/>
      <c r="J444" s="237"/>
      <c r="K444" s="237"/>
      <c r="L444" s="241"/>
      <c r="M444" s="242"/>
      <c r="N444" s="243"/>
      <c r="O444" s="243"/>
      <c r="P444" s="243"/>
      <c r="Q444" s="243"/>
      <c r="R444" s="243"/>
      <c r="S444" s="243"/>
      <c r="T444" s="24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5" t="s">
        <v>139</v>
      </c>
      <c r="AU444" s="245" t="s">
        <v>85</v>
      </c>
      <c r="AV444" s="13" t="s">
        <v>83</v>
      </c>
      <c r="AW444" s="13" t="s">
        <v>32</v>
      </c>
      <c r="AX444" s="13" t="s">
        <v>75</v>
      </c>
      <c r="AY444" s="245" t="s">
        <v>128</v>
      </c>
    </row>
    <row r="445" s="14" customFormat="1">
      <c r="A445" s="14"/>
      <c r="B445" s="246"/>
      <c r="C445" s="247"/>
      <c r="D445" s="231" t="s">
        <v>139</v>
      </c>
      <c r="E445" s="248" t="s">
        <v>1</v>
      </c>
      <c r="F445" s="249" t="s">
        <v>165</v>
      </c>
      <c r="G445" s="247"/>
      <c r="H445" s="250">
        <v>84</v>
      </c>
      <c r="I445" s="251"/>
      <c r="J445" s="247"/>
      <c r="K445" s="247"/>
      <c r="L445" s="252"/>
      <c r="M445" s="253"/>
      <c r="N445" s="254"/>
      <c r="O445" s="254"/>
      <c r="P445" s="254"/>
      <c r="Q445" s="254"/>
      <c r="R445" s="254"/>
      <c r="S445" s="254"/>
      <c r="T445" s="255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6" t="s">
        <v>139</v>
      </c>
      <c r="AU445" s="256" t="s">
        <v>85</v>
      </c>
      <c r="AV445" s="14" t="s">
        <v>85</v>
      </c>
      <c r="AW445" s="14" t="s">
        <v>32</v>
      </c>
      <c r="AX445" s="14" t="s">
        <v>83</v>
      </c>
      <c r="AY445" s="256" t="s">
        <v>128</v>
      </c>
    </row>
    <row r="446" s="2" customFormat="1">
      <c r="A446" s="38"/>
      <c r="B446" s="39"/>
      <c r="C446" s="218" t="s">
        <v>544</v>
      </c>
      <c r="D446" s="218" t="s">
        <v>130</v>
      </c>
      <c r="E446" s="219" t="s">
        <v>545</v>
      </c>
      <c r="F446" s="220" t="s">
        <v>546</v>
      </c>
      <c r="G446" s="221" t="s">
        <v>133</v>
      </c>
      <c r="H446" s="222">
        <v>400</v>
      </c>
      <c r="I446" s="223"/>
      <c r="J446" s="224">
        <f>ROUND(I446*H446,2)</f>
        <v>0</v>
      </c>
      <c r="K446" s="220" t="s">
        <v>134</v>
      </c>
      <c r="L446" s="44"/>
      <c r="M446" s="225" t="s">
        <v>1</v>
      </c>
      <c r="N446" s="226" t="s">
        <v>40</v>
      </c>
      <c r="O446" s="91"/>
      <c r="P446" s="227">
        <f>O446*H446</f>
        <v>0</v>
      </c>
      <c r="Q446" s="227">
        <v>4.0000000000000003E-05</v>
      </c>
      <c r="R446" s="227">
        <f>Q446*H446</f>
        <v>0.016</v>
      </c>
      <c r="S446" s="227">
        <v>0</v>
      </c>
      <c r="T446" s="228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9" t="s">
        <v>135</v>
      </c>
      <c r="AT446" s="229" t="s">
        <v>130</v>
      </c>
      <c r="AU446" s="229" t="s">
        <v>85</v>
      </c>
      <c r="AY446" s="17" t="s">
        <v>128</v>
      </c>
      <c r="BE446" s="230">
        <f>IF(N446="základní",J446,0)</f>
        <v>0</v>
      </c>
      <c r="BF446" s="230">
        <f>IF(N446="snížená",J446,0)</f>
        <v>0</v>
      </c>
      <c r="BG446" s="230">
        <f>IF(N446="zákl. přenesená",J446,0)</f>
        <v>0</v>
      </c>
      <c r="BH446" s="230">
        <f>IF(N446="sníž. přenesená",J446,0)</f>
        <v>0</v>
      </c>
      <c r="BI446" s="230">
        <f>IF(N446="nulová",J446,0)</f>
        <v>0</v>
      </c>
      <c r="BJ446" s="17" t="s">
        <v>83</v>
      </c>
      <c r="BK446" s="230">
        <f>ROUND(I446*H446,2)</f>
        <v>0</v>
      </c>
      <c r="BL446" s="17" t="s">
        <v>135</v>
      </c>
      <c r="BM446" s="229" t="s">
        <v>547</v>
      </c>
    </row>
    <row r="447" s="2" customFormat="1">
      <c r="A447" s="38"/>
      <c r="B447" s="39"/>
      <c r="C447" s="40"/>
      <c r="D447" s="231" t="s">
        <v>137</v>
      </c>
      <c r="E447" s="40"/>
      <c r="F447" s="232" t="s">
        <v>548</v>
      </c>
      <c r="G447" s="40"/>
      <c r="H447" s="40"/>
      <c r="I447" s="233"/>
      <c r="J447" s="40"/>
      <c r="K447" s="40"/>
      <c r="L447" s="44"/>
      <c r="M447" s="234"/>
      <c r="N447" s="235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137</v>
      </c>
      <c r="AU447" s="17" t="s">
        <v>85</v>
      </c>
    </row>
    <row r="448" s="13" customFormat="1">
      <c r="A448" s="13"/>
      <c r="B448" s="236"/>
      <c r="C448" s="237"/>
      <c r="D448" s="231" t="s">
        <v>139</v>
      </c>
      <c r="E448" s="238" t="s">
        <v>1</v>
      </c>
      <c r="F448" s="239" t="s">
        <v>549</v>
      </c>
      <c r="G448" s="237"/>
      <c r="H448" s="238" t="s">
        <v>1</v>
      </c>
      <c r="I448" s="240"/>
      <c r="J448" s="237"/>
      <c r="K448" s="237"/>
      <c r="L448" s="241"/>
      <c r="M448" s="242"/>
      <c r="N448" s="243"/>
      <c r="O448" s="243"/>
      <c r="P448" s="243"/>
      <c r="Q448" s="243"/>
      <c r="R448" s="243"/>
      <c r="S448" s="243"/>
      <c r="T448" s="24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5" t="s">
        <v>139</v>
      </c>
      <c r="AU448" s="245" t="s">
        <v>85</v>
      </c>
      <c r="AV448" s="13" t="s">
        <v>83</v>
      </c>
      <c r="AW448" s="13" t="s">
        <v>32</v>
      </c>
      <c r="AX448" s="13" t="s">
        <v>75</v>
      </c>
      <c r="AY448" s="245" t="s">
        <v>128</v>
      </c>
    </row>
    <row r="449" s="14" customFormat="1">
      <c r="A449" s="14"/>
      <c r="B449" s="246"/>
      <c r="C449" s="247"/>
      <c r="D449" s="231" t="s">
        <v>139</v>
      </c>
      <c r="E449" s="248" t="s">
        <v>1</v>
      </c>
      <c r="F449" s="249" t="s">
        <v>550</v>
      </c>
      <c r="G449" s="247"/>
      <c r="H449" s="250">
        <v>400</v>
      </c>
      <c r="I449" s="251"/>
      <c r="J449" s="247"/>
      <c r="K449" s="247"/>
      <c r="L449" s="252"/>
      <c r="M449" s="253"/>
      <c r="N449" s="254"/>
      <c r="O449" s="254"/>
      <c r="P449" s="254"/>
      <c r="Q449" s="254"/>
      <c r="R449" s="254"/>
      <c r="S449" s="254"/>
      <c r="T449" s="25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6" t="s">
        <v>139</v>
      </c>
      <c r="AU449" s="256" t="s">
        <v>85</v>
      </c>
      <c r="AV449" s="14" t="s">
        <v>85</v>
      </c>
      <c r="AW449" s="14" t="s">
        <v>32</v>
      </c>
      <c r="AX449" s="14" t="s">
        <v>83</v>
      </c>
      <c r="AY449" s="256" t="s">
        <v>128</v>
      </c>
    </row>
    <row r="450" s="2" customFormat="1">
      <c r="A450" s="38"/>
      <c r="B450" s="39"/>
      <c r="C450" s="218" t="s">
        <v>551</v>
      </c>
      <c r="D450" s="218" t="s">
        <v>130</v>
      </c>
      <c r="E450" s="219" t="s">
        <v>552</v>
      </c>
      <c r="F450" s="220" t="s">
        <v>553</v>
      </c>
      <c r="G450" s="221" t="s">
        <v>184</v>
      </c>
      <c r="H450" s="222">
        <v>9</v>
      </c>
      <c r="I450" s="223"/>
      <c r="J450" s="224">
        <f>ROUND(I450*H450,2)</f>
        <v>0</v>
      </c>
      <c r="K450" s="220" t="s">
        <v>245</v>
      </c>
      <c r="L450" s="44"/>
      <c r="M450" s="225" t="s">
        <v>1</v>
      </c>
      <c r="N450" s="226" t="s">
        <v>40</v>
      </c>
      <c r="O450" s="91"/>
      <c r="P450" s="227">
        <f>O450*H450</f>
        <v>0</v>
      </c>
      <c r="Q450" s="227">
        <v>0</v>
      </c>
      <c r="R450" s="227">
        <f>Q450*H450</f>
        <v>0</v>
      </c>
      <c r="S450" s="227">
        <v>1.9199999999999999</v>
      </c>
      <c r="T450" s="228">
        <f>S450*H450</f>
        <v>17.280000000000001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9" t="s">
        <v>135</v>
      </c>
      <c r="AT450" s="229" t="s">
        <v>130</v>
      </c>
      <c r="AU450" s="229" t="s">
        <v>85</v>
      </c>
      <c r="AY450" s="17" t="s">
        <v>128</v>
      </c>
      <c r="BE450" s="230">
        <f>IF(N450="základní",J450,0)</f>
        <v>0</v>
      </c>
      <c r="BF450" s="230">
        <f>IF(N450="snížená",J450,0)</f>
        <v>0</v>
      </c>
      <c r="BG450" s="230">
        <f>IF(N450="zákl. přenesená",J450,0)</f>
        <v>0</v>
      </c>
      <c r="BH450" s="230">
        <f>IF(N450="sníž. přenesená",J450,0)</f>
        <v>0</v>
      </c>
      <c r="BI450" s="230">
        <f>IF(N450="nulová",J450,0)</f>
        <v>0</v>
      </c>
      <c r="BJ450" s="17" t="s">
        <v>83</v>
      </c>
      <c r="BK450" s="230">
        <f>ROUND(I450*H450,2)</f>
        <v>0</v>
      </c>
      <c r="BL450" s="17" t="s">
        <v>135</v>
      </c>
      <c r="BM450" s="229" t="s">
        <v>554</v>
      </c>
    </row>
    <row r="451" s="2" customFormat="1">
      <c r="A451" s="38"/>
      <c r="B451" s="39"/>
      <c r="C451" s="40"/>
      <c r="D451" s="231" t="s">
        <v>137</v>
      </c>
      <c r="E451" s="40"/>
      <c r="F451" s="232" t="s">
        <v>138</v>
      </c>
      <c r="G451" s="40"/>
      <c r="H451" s="40"/>
      <c r="I451" s="233"/>
      <c r="J451" s="40"/>
      <c r="K451" s="40"/>
      <c r="L451" s="44"/>
      <c r="M451" s="234"/>
      <c r="N451" s="235"/>
      <c r="O451" s="91"/>
      <c r="P451" s="91"/>
      <c r="Q451" s="91"/>
      <c r="R451" s="91"/>
      <c r="S451" s="91"/>
      <c r="T451" s="92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137</v>
      </c>
      <c r="AU451" s="17" t="s">
        <v>85</v>
      </c>
    </row>
    <row r="452" s="13" customFormat="1">
      <c r="A452" s="13"/>
      <c r="B452" s="236"/>
      <c r="C452" s="237"/>
      <c r="D452" s="231" t="s">
        <v>139</v>
      </c>
      <c r="E452" s="238" t="s">
        <v>1</v>
      </c>
      <c r="F452" s="239" t="s">
        <v>555</v>
      </c>
      <c r="G452" s="237"/>
      <c r="H452" s="238" t="s">
        <v>1</v>
      </c>
      <c r="I452" s="240"/>
      <c r="J452" s="237"/>
      <c r="K452" s="237"/>
      <c r="L452" s="241"/>
      <c r="M452" s="242"/>
      <c r="N452" s="243"/>
      <c r="O452" s="243"/>
      <c r="P452" s="243"/>
      <c r="Q452" s="243"/>
      <c r="R452" s="243"/>
      <c r="S452" s="243"/>
      <c r="T452" s="24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5" t="s">
        <v>139</v>
      </c>
      <c r="AU452" s="245" t="s">
        <v>85</v>
      </c>
      <c r="AV452" s="13" t="s">
        <v>83</v>
      </c>
      <c r="AW452" s="13" t="s">
        <v>32</v>
      </c>
      <c r="AX452" s="13" t="s">
        <v>75</v>
      </c>
      <c r="AY452" s="245" t="s">
        <v>128</v>
      </c>
    </row>
    <row r="453" s="14" customFormat="1">
      <c r="A453" s="14"/>
      <c r="B453" s="246"/>
      <c r="C453" s="247"/>
      <c r="D453" s="231" t="s">
        <v>139</v>
      </c>
      <c r="E453" s="248" t="s">
        <v>1</v>
      </c>
      <c r="F453" s="249" t="s">
        <v>556</v>
      </c>
      <c r="G453" s="247"/>
      <c r="H453" s="250">
        <v>9</v>
      </c>
      <c r="I453" s="251"/>
      <c r="J453" s="247"/>
      <c r="K453" s="247"/>
      <c r="L453" s="252"/>
      <c r="M453" s="253"/>
      <c r="N453" s="254"/>
      <c r="O453" s="254"/>
      <c r="P453" s="254"/>
      <c r="Q453" s="254"/>
      <c r="R453" s="254"/>
      <c r="S453" s="254"/>
      <c r="T453" s="255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6" t="s">
        <v>139</v>
      </c>
      <c r="AU453" s="256" t="s">
        <v>85</v>
      </c>
      <c r="AV453" s="14" t="s">
        <v>85</v>
      </c>
      <c r="AW453" s="14" t="s">
        <v>32</v>
      </c>
      <c r="AX453" s="14" t="s">
        <v>83</v>
      </c>
      <c r="AY453" s="256" t="s">
        <v>128</v>
      </c>
    </row>
    <row r="454" s="2" customFormat="1">
      <c r="A454" s="38"/>
      <c r="B454" s="39"/>
      <c r="C454" s="218" t="s">
        <v>193</v>
      </c>
      <c r="D454" s="218" t="s">
        <v>130</v>
      </c>
      <c r="E454" s="219" t="s">
        <v>557</v>
      </c>
      <c r="F454" s="220" t="s">
        <v>558</v>
      </c>
      <c r="G454" s="221" t="s">
        <v>184</v>
      </c>
      <c r="H454" s="222">
        <v>20</v>
      </c>
      <c r="I454" s="223"/>
      <c r="J454" s="224">
        <f>ROUND(I454*H454,2)</f>
        <v>0</v>
      </c>
      <c r="K454" s="220" t="s">
        <v>245</v>
      </c>
      <c r="L454" s="44"/>
      <c r="M454" s="225" t="s">
        <v>1</v>
      </c>
      <c r="N454" s="226" t="s">
        <v>40</v>
      </c>
      <c r="O454" s="91"/>
      <c r="P454" s="227">
        <f>O454*H454</f>
        <v>0</v>
      </c>
      <c r="Q454" s="227">
        <v>0</v>
      </c>
      <c r="R454" s="227">
        <f>Q454*H454</f>
        <v>0</v>
      </c>
      <c r="S454" s="227">
        <v>0.35999999999999999</v>
      </c>
      <c r="T454" s="228">
        <f>S454*H454</f>
        <v>7.1999999999999993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9" t="s">
        <v>135</v>
      </c>
      <c r="AT454" s="229" t="s">
        <v>130</v>
      </c>
      <c r="AU454" s="229" t="s">
        <v>85</v>
      </c>
      <c r="AY454" s="17" t="s">
        <v>128</v>
      </c>
      <c r="BE454" s="230">
        <f>IF(N454="základní",J454,0)</f>
        <v>0</v>
      </c>
      <c r="BF454" s="230">
        <f>IF(N454="snížená",J454,0)</f>
        <v>0</v>
      </c>
      <c r="BG454" s="230">
        <f>IF(N454="zákl. přenesená",J454,0)</f>
        <v>0</v>
      </c>
      <c r="BH454" s="230">
        <f>IF(N454="sníž. přenesená",J454,0)</f>
        <v>0</v>
      </c>
      <c r="BI454" s="230">
        <f>IF(N454="nulová",J454,0)</f>
        <v>0</v>
      </c>
      <c r="BJ454" s="17" t="s">
        <v>83</v>
      </c>
      <c r="BK454" s="230">
        <f>ROUND(I454*H454,2)</f>
        <v>0</v>
      </c>
      <c r="BL454" s="17" t="s">
        <v>135</v>
      </c>
      <c r="BM454" s="229" t="s">
        <v>559</v>
      </c>
    </row>
    <row r="455" s="2" customFormat="1">
      <c r="A455" s="38"/>
      <c r="B455" s="39"/>
      <c r="C455" s="40"/>
      <c r="D455" s="231" t="s">
        <v>137</v>
      </c>
      <c r="E455" s="40"/>
      <c r="F455" s="232" t="s">
        <v>138</v>
      </c>
      <c r="G455" s="40"/>
      <c r="H455" s="40"/>
      <c r="I455" s="233"/>
      <c r="J455" s="40"/>
      <c r="K455" s="40"/>
      <c r="L455" s="44"/>
      <c r="M455" s="234"/>
      <c r="N455" s="235"/>
      <c r="O455" s="91"/>
      <c r="P455" s="91"/>
      <c r="Q455" s="91"/>
      <c r="R455" s="91"/>
      <c r="S455" s="91"/>
      <c r="T455" s="92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137</v>
      </c>
      <c r="AU455" s="17" t="s">
        <v>85</v>
      </c>
    </row>
    <row r="456" s="13" customFormat="1">
      <c r="A456" s="13"/>
      <c r="B456" s="236"/>
      <c r="C456" s="237"/>
      <c r="D456" s="231" t="s">
        <v>139</v>
      </c>
      <c r="E456" s="238" t="s">
        <v>1</v>
      </c>
      <c r="F456" s="239" t="s">
        <v>560</v>
      </c>
      <c r="G456" s="237"/>
      <c r="H456" s="238" t="s">
        <v>1</v>
      </c>
      <c r="I456" s="240"/>
      <c r="J456" s="237"/>
      <c r="K456" s="237"/>
      <c r="L456" s="241"/>
      <c r="M456" s="242"/>
      <c r="N456" s="243"/>
      <c r="O456" s="243"/>
      <c r="P456" s="243"/>
      <c r="Q456" s="243"/>
      <c r="R456" s="243"/>
      <c r="S456" s="243"/>
      <c r="T456" s="24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5" t="s">
        <v>139</v>
      </c>
      <c r="AU456" s="245" t="s">
        <v>85</v>
      </c>
      <c r="AV456" s="13" t="s">
        <v>83</v>
      </c>
      <c r="AW456" s="13" t="s">
        <v>32</v>
      </c>
      <c r="AX456" s="13" t="s">
        <v>75</v>
      </c>
      <c r="AY456" s="245" t="s">
        <v>128</v>
      </c>
    </row>
    <row r="457" s="14" customFormat="1">
      <c r="A457" s="14"/>
      <c r="B457" s="246"/>
      <c r="C457" s="247"/>
      <c r="D457" s="231" t="s">
        <v>139</v>
      </c>
      <c r="E457" s="248" t="s">
        <v>1</v>
      </c>
      <c r="F457" s="249" t="s">
        <v>561</v>
      </c>
      <c r="G457" s="247"/>
      <c r="H457" s="250">
        <v>20</v>
      </c>
      <c r="I457" s="251"/>
      <c r="J457" s="247"/>
      <c r="K457" s="247"/>
      <c r="L457" s="252"/>
      <c r="M457" s="253"/>
      <c r="N457" s="254"/>
      <c r="O457" s="254"/>
      <c r="P457" s="254"/>
      <c r="Q457" s="254"/>
      <c r="R457" s="254"/>
      <c r="S457" s="254"/>
      <c r="T457" s="255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6" t="s">
        <v>139</v>
      </c>
      <c r="AU457" s="256" t="s">
        <v>85</v>
      </c>
      <c r="AV457" s="14" t="s">
        <v>85</v>
      </c>
      <c r="AW457" s="14" t="s">
        <v>32</v>
      </c>
      <c r="AX457" s="14" t="s">
        <v>83</v>
      </c>
      <c r="AY457" s="256" t="s">
        <v>128</v>
      </c>
    </row>
    <row r="458" s="2" customFormat="1">
      <c r="A458" s="38"/>
      <c r="B458" s="39"/>
      <c r="C458" s="218" t="s">
        <v>562</v>
      </c>
      <c r="D458" s="218" t="s">
        <v>130</v>
      </c>
      <c r="E458" s="219" t="s">
        <v>563</v>
      </c>
      <c r="F458" s="220" t="s">
        <v>564</v>
      </c>
      <c r="G458" s="221" t="s">
        <v>324</v>
      </c>
      <c r="H458" s="222">
        <v>12</v>
      </c>
      <c r="I458" s="223"/>
      <c r="J458" s="224">
        <f>ROUND(I458*H458,2)</f>
        <v>0</v>
      </c>
      <c r="K458" s="220" t="s">
        <v>245</v>
      </c>
      <c r="L458" s="44"/>
      <c r="M458" s="225" t="s">
        <v>1</v>
      </c>
      <c r="N458" s="226" t="s">
        <v>40</v>
      </c>
      <c r="O458" s="91"/>
      <c r="P458" s="227">
        <f>O458*H458</f>
        <v>0</v>
      </c>
      <c r="Q458" s="227">
        <v>0</v>
      </c>
      <c r="R458" s="227">
        <f>Q458*H458</f>
        <v>0</v>
      </c>
      <c r="S458" s="227">
        <v>0.050000000000000003</v>
      </c>
      <c r="T458" s="228">
        <f>S458*H458</f>
        <v>0.60000000000000009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9" t="s">
        <v>135</v>
      </c>
      <c r="AT458" s="229" t="s">
        <v>130</v>
      </c>
      <c r="AU458" s="229" t="s">
        <v>85</v>
      </c>
      <c r="AY458" s="17" t="s">
        <v>128</v>
      </c>
      <c r="BE458" s="230">
        <f>IF(N458="základní",J458,0)</f>
        <v>0</v>
      </c>
      <c r="BF458" s="230">
        <f>IF(N458="snížená",J458,0)</f>
        <v>0</v>
      </c>
      <c r="BG458" s="230">
        <f>IF(N458="zákl. přenesená",J458,0)</f>
        <v>0</v>
      </c>
      <c r="BH458" s="230">
        <f>IF(N458="sníž. přenesená",J458,0)</f>
        <v>0</v>
      </c>
      <c r="BI458" s="230">
        <f>IF(N458="nulová",J458,0)</f>
        <v>0</v>
      </c>
      <c r="BJ458" s="17" t="s">
        <v>83</v>
      </c>
      <c r="BK458" s="230">
        <f>ROUND(I458*H458,2)</f>
        <v>0</v>
      </c>
      <c r="BL458" s="17" t="s">
        <v>135</v>
      </c>
      <c r="BM458" s="229" t="s">
        <v>565</v>
      </c>
    </row>
    <row r="459" s="2" customFormat="1">
      <c r="A459" s="38"/>
      <c r="B459" s="39"/>
      <c r="C459" s="40"/>
      <c r="D459" s="231" t="s">
        <v>137</v>
      </c>
      <c r="E459" s="40"/>
      <c r="F459" s="232" t="s">
        <v>138</v>
      </c>
      <c r="G459" s="40"/>
      <c r="H459" s="40"/>
      <c r="I459" s="233"/>
      <c r="J459" s="40"/>
      <c r="K459" s="40"/>
      <c r="L459" s="44"/>
      <c r="M459" s="234"/>
      <c r="N459" s="235"/>
      <c r="O459" s="91"/>
      <c r="P459" s="91"/>
      <c r="Q459" s="91"/>
      <c r="R459" s="91"/>
      <c r="S459" s="91"/>
      <c r="T459" s="92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137</v>
      </c>
      <c r="AU459" s="17" t="s">
        <v>85</v>
      </c>
    </row>
    <row r="460" s="14" customFormat="1">
      <c r="A460" s="14"/>
      <c r="B460" s="246"/>
      <c r="C460" s="247"/>
      <c r="D460" s="231" t="s">
        <v>139</v>
      </c>
      <c r="E460" s="248" t="s">
        <v>1</v>
      </c>
      <c r="F460" s="249" t="s">
        <v>141</v>
      </c>
      <c r="G460" s="247"/>
      <c r="H460" s="250">
        <v>12</v>
      </c>
      <c r="I460" s="251"/>
      <c r="J460" s="247"/>
      <c r="K460" s="247"/>
      <c r="L460" s="252"/>
      <c r="M460" s="253"/>
      <c r="N460" s="254"/>
      <c r="O460" s="254"/>
      <c r="P460" s="254"/>
      <c r="Q460" s="254"/>
      <c r="R460" s="254"/>
      <c r="S460" s="254"/>
      <c r="T460" s="255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6" t="s">
        <v>139</v>
      </c>
      <c r="AU460" s="256" t="s">
        <v>85</v>
      </c>
      <c r="AV460" s="14" t="s">
        <v>85</v>
      </c>
      <c r="AW460" s="14" t="s">
        <v>32</v>
      </c>
      <c r="AX460" s="14" t="s">
        <v>83</v>
      </c>
      <c r="AY460" s="256" t="s">
        <v>128</v>
      </c>
    </row>
    <row r="461" s="2" customFormat="1" ht="16.5" customHeight="1">
      <c r="A461" s="38"/>
      <c r="B461" s="39"/>
      <c r="C461" s="218" t="s">
        <v>566</v>
      </c>
      <c r="D461" s="218" t="s">
        <v>130</v>
      </c>
      <c r="E461" s="219" t="s">
        <v>567</v>
      </c>
      <c r="F461" s="220" t="s">
        <v>568</v>
      </c>
      <c r="G461" s="221" t="s">
        <v>177</v>
      </c>
      <c r="H461" s="222">
        <v>100</v>
      </c>
      <c r="I461" s="223"/>
      <c r="J461" s="224">
        <f>ROUND(I461*H461,2)</f>
        <v>0</v>
      </c>
      <c r="K461" s="220" t="s">
        <v>134</v>
      </c>
      <c r="L461" s="44"/>
      <c r="M461" s="225" t="s">
        <v>1</v>
      </c>
      <c r="N461" s="226" t="s">
        <v>40</v>
      </c>
      <c r="O461" s="91"/>
      <c r="P461" s="227">
        <f>O461*H461</f>
        <v>0</v>
      </c>
      <c r="Q461" s="227">
        <v>0</v>
      </c>
      <c r="R461" s="227">
        <f>Q461*H461</f>
        <v>0</v>
      </c>
      <c r="S461" s="227">
        <v>0.063</v>
      </c>
      <c r="T461" s="228">
        <f>S461*H461</f>
        <v>6.2999999999999998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9" t="s">
        <v>135</v>
      </c>
      <c r="AT461" s="229" t="s">
        <v>130</v>
      </c>
      <c r="AU461" s="229" t="s">
        <v>85</v>
      </c>
      <c r="AY461" s="17" t="s">
        <v>128</v>
      </c>
      <c r="BE461" s="230">
        <f>IF(N461="základní",J461,0)</f>
        <v>0</v>
      </c>
      <c r="BF461" s="230">
        <f>IF(N461="snížená",J461,0)</f>
        <v>0</v>
      </c>
      <c r="BG461" s="230">
        <f>IF(N461="zákl. přenesená",J461,0)</f>
        <v>0</v>
      </c>
      <c r="BH461" s="230">
        <f>IF(N461="sníž. přenesená",J461,0)</f>
        <v>0</v>
      </c>
      <c r="BI461" s="230">
        <f>IF(N461="nulová",J461,0)</f>
        <v>0</v>
      </c>
      <c r="BJ461" s="17" t="s">
        <v>83</v>
      </c>
      <c r="BK461" s="230">
        <f>ROUND(I461*H461,2)</f>
        <v>0</v>
      </c>
      <c r="BL461" s="17" t="s">
        <v>135</v>
      </c>
      <c r="BM461" s="229" t="s">
        <v>569</v>
      </c>
    </row>
    <row r="462" s="2" customFormat="1">
      <c r="A462" s="38"/>
      <c r="B462" s="39"/>
      <c r="C462" s="40"/>
      <c r="D462" s="231" t="s">
        <v>137</v>
      </c>
      <c r="E462" s="40"/>
      <c r="F462" s="232" t="s">
        <v>138</v>
      </c>
      <c r="G462" s="40"/>
      <c r="H462" s="40"/>
      <c r="I462" s="233"/>
      <c r="J462" s="40"/>
      <c r="K462" s="40"/>
      <c r="L462" s="44"/>
      <c r="M462" s="234"/>
      <c r="N462" s="235"/>
      <c r="O462" s="91"/>
      <c r="P462" s="91"/>
      <c r="Q462" s="91"/>
      <c r="R462" s="91"/>
      <c r="S462" s="91"/>
      <c r="T462" s="92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137</v>
      </c>
      <c r="AU462" s="17" t="s">
        <v>85</v>
      </c>
    </row>
    <row r="463" s="14" customFormat="1">
      <c r="A463" s="14"/>
      <c r="B463" s="246"/>
      <c r="C463" s="247"/>
      <c r="D463" s="231" t="s">
        <v>139</v>
      </c>
      <c r="E463" s="248" t="s">
        <v>1</v>
      </c>
      <c r="F463" s="249" t="s">
        <v>570</v>
      </c>
      <c r="G463" s="247"/>
      <c r="H463" s="250">
        <v>100</v>
      </c>
      <c r="I463" s="251"/>
      <c r="J463" s="247"/>
      <c r="K463" s="247"/>
      <c r="L463" s="252"/>
      <c r="M463" s="253"/>
      <c r="N463" s="254"/>
      <c r="O463" s="254"/>
      <c r="P463" s="254"/>
      <c r="Q463" s="254"/>
      <c r="R463" s="254"/>
      <c r="S463" s="254"/>
      <c r="T463" s="255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6" t="s">
        <v>139</v>
      </c>
      <c r="AU463" s="256" t="s">
        <v>85</v>
      </c>
      <c r="AV463" s="14" t="s">
        <v>85</v>
      </c>
      <c r="AW463" s="14" t="s">
        <v>32</v>
      </c>
      <c r="AX463" s="14" t="s">
        <v>83</v>
      </c>
      <c r="AY463" s="256" t="s">
        <v>128</v>
      </c>
    </row>
    <row r="464" s="12" customFormat="1" ht="22.8" customHeight="1">
      <c r="A464" s="12"/>
      <c r="B464" s="202"/>
      <c r="C464" s="203"/>
      <c r="D464" s="204" t="s">
        <v>74</v>
      </c>
      <c r="E464" s="216" t="s">
        <v>571</v>
      </c>
      <c r="F464" s="216" t="s">
        <v>572</v>
      </c>
      <c r="G464" s="203"/>
      <c r="H464" s="203"/>
      <c r="I464" s="206"/>
      <c r="J464" s="217">
        <f>BK464</f>
        <v>0</v>
      </c>
      <c r="K464" s="203"/>
      <c r="L464" s="208"/>
      <c r="M464" s="209"/>
      <c r="N464" s="210"/>
      <c r="O464" s="210"/>
      <c r="P464" s="211">
        <f>SUM(P465:P482)</f>
        <v>0</v>
      </c>
      <c r="Q464" s="210"/>
      <c r="R464" s="211">
        <f>SUM(R465:R482)</f>
        <v>0</v>
      </c>
      <c r="S464" s="210"/>
      <c r="T464" s="212">
        <f>SUM(T465:T482)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13" t="s">
        <v>83</v>
      </c>
      <c r="AT464" s="214" t="s">
        <v>74</v>
      </c>
      <c r="AU464" s="214" t="s">
        <v>83</v>
      </c>
      <c r="AY464" s="213" t="s">
        <v>128</v>
      </c>
      <c r="BK464" s="215">
        <f>SUM(BK465:BK482)</f>
        <v>0</v>
      </c>
    </row>
    <row r="465" s="2" customFormat="1">
      <c r="A465" s="38"/>
      <c r="B465" s="39"/>
      <c r="C465" s="218" t="s">
        <v>573</v>
      </c>
      <c r="D465" s="218" t="s">
        <v>130</v>
      </c>
      <c r="E465" s="219" t="s">
        <v>574</v>
      </c>
      <c r="F465" s="220" t="s">
        <v>575</v>
      </c>
      <c r="G465" s="221" t="s">
        <v>285</v>
      </c>
      <c r="H465" s="222">
        <v>6503.8000000000002</v>
      </c>
      <c r="I465" s="223"/>
      <c r="J465" s="224">
        <f>ROUND(I465*H465,2)</f>
        <v>0</v>
      </c>
      <c r="K465" s="220" t="s">
        <v>134</v>
      </c>
      <c r="L465" s="44"/>
      <c r="M465" s="225" t="s">
        <v>1</v>
      </c>
      <c r="N465" s="226" t="s">
        <v>40</v>
      </c>
      <c r="O465" s="91"/>
      <c r="P465" s="227">
        <f>O465*H465</f>
        <v>0</v>
      </c>
      <c r="Q465" s="227">
        <v>0</v>
      </c>
      <c r="R465" s="227">
        <f>Q465*H465</f>
        <v>0</v>
      </c>
      <c r="S465" s="227">
        <v>0</v>
      </c>
      <c r="T465" s="228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9" t="s">
        <v>135</v>
      </c>
      <c r="AT465" s="229" t="s">
        <v>130</v>
      </c>
      <c r="AU465" s="229" t="s">
        <v>85</v>
      </c>
      <c r="AY465" s="17" t="s">
        <v>128</v>
      </c>
      <c r="BE465" s="230">
        <f>IF(N465="základní",J465,0)</f>
        <v>0</v>
      </c>
      <c r="BF465" s="230">
        <f>IF(N465="snížená",J465,0)</f>
        <v>0</v>
      </c>
      <c r="BG465" s="230">
        <f>IF(N465="zákl. přenesená",J465,0)</f>
        <v>0</v>
      </c>
      <c r="BH465" s="230">
        <f>IF(N465="sníž. přenesená",J465,0)</f>
        <v>0</v>
      </c>
      <c r="BI465" s="230">
        <f>IF(N465="nulová",J465,0)</f>
        <v>0</v>
      </c>
      <c r="BJ465" s="17" t="s">
        <v>83</v>
      </c>
      <c r="BK465" s="230">
        <f>ROUND(I465*H465,2)</f>
        <v>0</v>
      </c>
      <c r="BL465" s="17" t="s">
        <v>135</v>
      </c>
      <c r="BM465" s="229" t="s">
        <v>576</v>
      </c>
    </row>
    <row r="466" s="2" customFormat="1">
      <c r="A466" s="38"/>
      <c r="B466" s="39"/>
      <c r="C466" s="40"/>
      <c r="D466" s="231" t="s">
        <v>137</v>
      </c>
      <c r="E466" s="40"/>
      <c r="F466" s="232" t="s">
        <v>577</v>
      </c>
      <c r="G466" s="40"/>
      <c r="H466" s="40"/>
      <c r="I466" s="233"/>
      <c r="J466" s="40"/>
      <c r="K466" s="40"/>
      <c r="L466" s="44"/>
      <c r="M466" s="234"/>
      <c r="N466" s="235"/>
      <c r="O466" s="91"/>
      <c r="P466" s="91"/>
      <c r="Q466" s="91"/>
      <c r="R466" s="91"/>
      <c r="S466" s="91"/>
      <c r="T466" s="92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137</v>
      </c>
      <c r="AU466" s="17" t="s">
        <v>85</v>
      </c>
    </row>
    <row r="467" s="14" customFormat="1">
      <c r="A467" s="14"/>
      <c r="B467" s="246"/>
      <c r="C467" s="247"/>
      <c r="D467" s="231" t="s">
        <v>139</v>
      </c>
      <c r="E467" s="248" t="s">
        <v>1</v>
      </c>
      <c r="F467" s="249" t="s">
        <v>578</v>
      </c>
      <c r="G467" s="247"/>
      <c r="H467" s="250">
        <v>6503.8000000000002</v>
      </c>
      <c r="I467" s="251"/>
      <c r="J467" s="247"/>
      <c r="K467" s="247"/>
      <c r="L467" s="252"/>
      <c r="M467" s="253"/>
      <c r="N467" s="254"/>
      <c r="O467" s="254"/>
      <c r="P467" s="254"/>
      <c r="Q467" s="254"/>
      <c r="R467" s="254"/>
      <c r="S467" s="254"/>
      <c r="T467" s="255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6" t="s">
        <v>139</v>
      </c>
      <c r="AU467" s="256" t="s">
        <v>85</v>
      </c>
      <c r="AV467" s="14" t="s">
        <v>85</v>
      </c>
      <c r="AW467" s="14" t="s">
        <v>32</v>
      </c>
      <c r="AX467" s="14" t="s">
        <v>83</v>
      </c>
      <c r="AY467" s="256" t="s">
        <v>128</v>
      </c>
    </row>
    <row r="468" s="2" customFormat="1">
      <c r="A468" s="38"/>
      <c r="B468" s="39"/>
      <c r="C468" s="218" t="s">
        <v>579</v>
      </c>
      <c r="D468" s="218" t="s">
        <v>130</v>
      </c>
      <c r="E468" s="219" t="s">
        <v>580</v>
      </c>
      <c r="F468" s="220" t="s">
        <v>581</v>
      </c>
      <c r="G468" s="221" t="s">
        <v>285</v>
      </c>
      <c r="H468" s="222">
        <v>52.5</v>
      </c>
      <c r="I468" s="223"/>
      <c r="J468" s="224">
        <f>ROUND(I468*H468,2)</f>
        <v>0</v>
      </c>
      <c r="K468" s="220" t="s">
        <v>245</v>
      </c>
      <c r="L468" s="44"/>
      <c r="M468" s="225" t="s">
        <v>1</v>
      </c>
      <c r="N468" s="226" t="s">
        <v>40</v>
      </c>
      <c r="O468" s="91"/>
      <c r="P468" s="227">
        <f>O468*H468</f>
        <v>0</v>
      </c>
      <c r="Q468" s="227">
        <v>0</v>
      </c>
      <c r="R468" s="227">
        <f>Q468*H468</f>
        <v>0</v>
      </c>
      <c r="S468" s="227">
        <v>0</v>
      </c>
      <c r="T468" s="228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9" t="s">
        <v>135</v>
      </c>
      <c r="AT468" s="229" t="s">
        <v>130</v>
      </c>
      <c r="AU468" s="229" t="s">
        <v>85</v>
      </c>
      <c r="AY468" s="17" t="s">
        <v>128</v>
      </c>
      <c r="BE468" s="230">
        <f>IF(N468="základní",J468,0)</f>
        <v>0</v>
      </c>
      <c r="BF468" s="230">
        <f>IF(N468="snížená",J468,0)</f>
        <v>0</v>
      </c>
      <c r="BG468" s="230">
        <f>IF(N468="zákl. přenesená",J468,0)</f>
        <v>0</v>
      </c>
      <c r="BH468" s="230">
        <f>IF(N468="sníž. přenesená",J468,0)</f>
        <v>0</v>
      </c>
      <c r="BI468" s="230">
        <f>IF(N468="nulová",J468,0)</f>
        <v>0</v>
      </c>
      <c r="BJ468" s="17" t="s">
        <v>83</v>
      </c>
      <c r="BK468" s="230">
        <f>ROUND(I468*H468,2)</f>
        <v>0</v>
      </c>
      <c r="BL468" s="17" t="s">
        <v>135</v>
      </c>
      <c r="BM468" s="229" t="s">
        <v>582</v>
      </c>
    </row>
    <row r="469" s="2" customFormat="1">
      <c r="A469" s="38"/>
      <c r="B469" s="39"/>
      <c r="C469" s="40"/>
      <c r="D469" s="231" t="s">
        <v>137</v>
      </c>
      <c r="E469" s="40"/>
      <c r="F469" s="232" t="s">
        <v>583</v>
      </c>
      <c r="G469" s="40"/>
      <c r="H469" s="40"/>
      <c r="I469" s="233"/>
      <c r="J469" s="40"/>
      <c r="K469" s="40"/>
      <c r="L469" s="44"/>
      <c r="M469" s="234"/>
      <c r="N469" s="235"/>
      <c r="O469" s="91"/>
      <c r="P469" s="91"/>
      <c r="Q469" s="91"/>
      <c r="R469" s="91"/>
      <c r="S469" s="91"/>
      <c r="T469" s="92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137</v>
      </c>
      <c r="AU469" s="17" t="s">
        <v>85</v>
      </c>
    </row>
    <row r="470" s="13" customFormat="1">
      <c r="A470" s="13"/>
      <c r="B470" s="236"/>
      <c r="C470" s="237"/>
      <c r="D470" s="231" t="s">
        <v>139</v>
      </c>
      <c r="E470" s="238" t="s">
        <v>1</v>
      </c>
      <c r="F470" s="239" t="s">
        <v>584</v>
      </c>
      <c r="G470" s="237"/>
      <c r="H470" s="238" t="s">
        <v>1</v>
      </c>
      <c r="I470" s="240"/>
      <c r="J470" s="237"/>
      <c r="K470" s="237"/>
      <c r="L470" s="241"/>
      <c r="M470" s="242"/>
      <c r="N470" s="243"/>
      <c r="O470" s="243"/>
      <c r="P470" s="243"/>
      <c r="Q470" s="243"/>
      <c r="R470" s="243"/>
      <c r="S470" s="243"/>
      <c r="T470" s="24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5" t="s">
        <v>139</v>
      </c>
      <c r="AU470" s="245" t="s">
        <v>85</v>
      </c>
      <c r="AV470" s="13" t="s">
        <v>83</v>
      </c>
      <c r="AW470" s="13" t="s">
        <v>32</v>
      </c>
      <c r="AX470" s="13" t="s">
        <v>75</v>
      </c>
      <c r="AY470" s="245" t="s">
        <v>128</v>
      </c>
    </row>
    <row r="471" s="14" customFormat="1">
      <c r="A471" s="14"/>
      <c r="B471" s="246"/>
      <c r="C471" s="247"/>
      <c r="D471" s="231" t="s">
        <v>139</v>
      </c>
      <c r="E471" s="248" t="s">
        <v>1</v>
      </c>
      <c r="F471" s="249" t="s">
        <v>585</v>
      </c>
      <c r="G471" s="247"/>
      <c r="H471" s="250">
        <v>52.5</v>
      </c>
      <c r="I471" s="251"/>
      <c r="J471" s="247"/>
      <c r="K471" s="247"/>
      <c r="L471" s="252"/>
      <c r="M471" s="253"/>
      <c r="N471" s="254"/>
      <c r="O471" s="254"/>
      <c r="P471" s="254"/>
      <c r="Q471" s="254"/>
      <c r="R471" s="254"/>
      <c r="S471" s="254"/>
      <c r="T471" s="255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6" t="s">
        <v>139</v>
      </c>
      <c r="AU471" s="256" t="s">
        <v>85</v>
      </c>
      <c r="AV471" s="14" t="s">
        <v>85</v>
      </c>
      <c r="AW471" s="14" t="s">
        <v>32</v>
      </c>
      <c r="AX471" s="14" t="s">
        <v>83</v>
      </c>
      <c r="AY471" s="256" t="s">
        <v>128</v>
      </c>
    </row>
    <row r="472" s="2" customFormat="1" ht="44.25" customHeight="1">
      <c r="A472" s="38"/>
      <c r="B472" s="39"/>
      <c r="C472" s="218" t="s">
        <v>586</v>
      </c>
      <c r="D472" s="218" t="s">
        <v>130</v>
      </c>
      <c r="E472" s="219" t="s">
        <v>587</v>
      </c>
      <c r="F472" s="220" t="s">
        <v>588</v>
      </c>
      <c r="G472" s="221" t="s">
        <v>285</v>
      </c>
      <c r="H472" s="222">
        <v>583.17999999999995</v>
      </c>
      <c r="I472" s="223"/>
      <c r="J472" s="224">
        <f>ROUND(I472*H472,2)</f>
        <v>0</v>
      </c>
      <c r="K472" s="220" t="s">
        <v>245</v>
      </c>
      <c r="L472" s="44"/>
      <c r="M472" s="225" t="s">
        <v>1</v>
      </c>
      <c r="N472" s="226" t="s">
        <v>40</v>
      </c>
      <c r="O472" s="91"/>
      <c r="P472" s="227">
        <f>O472*H472</f>
        <v>0</v>
      </c>
      <c r="Q472" s="227">
        <v>0</v>
      </c>
      <c r="R472" s="227">
        <f>Q472*H472</f>
        <v>0</v>
      </c>
      <c r="S472" s="227">
        <v>0</v>
      </c>
      <c r="T472" s="228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9" t="s">
        <v>135</v>
      </c>
      <c r="AT472" s="229" t="s">
        <v>130</v>
      </c>
      <c r="AU472" s="229" t="s">
        <v>85</v>
      </c>
      <c r="AY472" s="17" t="s">
        <v>128</v>
      </c>
      <c r="BE472" s="230">
        <f>IF(N472="základní",J472,0)</f>
        <v>0</v>
      </c>
      <c r="BF472" s="230">
        <f>IF(N472="snížená",J472,0)</f>
        <v>0</v>
      </c>
      <c r="BG472" s="230">
        <f>IF(N472="zákl. přenesená",J472,0)</f>
        <v>0</v>
      </c>
      <c r="BH472" s="230">
        <f>IF(N472="sníž. přenesená",J472,0)</f>
        <v>0</v>
      </c>
      <c r="BI472" s="230">
        <f>IF(N472="nulová",J472,0)</f>
        <v>0</v>
      </c>
      <c r="BJ472" s="17" t="s">
        <v>83</v>
      </c>
      <c r="BK472" s="230">
        <f>ROUND(I472*H472,2)</f>
        <v>0</v>
      </c>
      <c r="BL472" s="17" t="s">
        <v>135</v>
      </c>
      <c r="BM472" s="229" t="s">
        <v>589</v>
      </c>
    </row>
    <row r="473" s="2" customFormat="1">
      <c r="A473" s="38"/>
      <c r="B473" s="39"/>
      <c r="C473" s="40"/>
      <c r="D473" s="231" t="s">
        <v>137</v>
      </c>
      <c r="E473" s="40"/>
      <c r="F473" s="232" t="s">
        <v>590</v>
      </c>
      <c r="G473" s="40"/>
      <c r="H473" s="40"/>
      <c r="I473" s="233"/>
      <c r="J473" s="40"/>
      <c r="K473" s="40"/>
      <c r="L473" s="44"/>
      <c r="M473" s="234"/>
      <c r="N473" s="235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137</v>
      </c>
      <c r="AU473" s="17" t="s">
        <v>85</v>
      </c>
    </row>
    <row r="474" s="13" customFormat="1">
      <c r="A474" s="13"/>
      <c r="B474" s="236"/>
      <c r="C474" s="237"/>
      <c r="D474" s="231" t="s">
        <v>139</v>
      </c>
      <c r="E474" s="238" t="s">
        <v>1</v>
      </c>
      <c r="F474" s="239" t="s">
        <v>164</v>
      </c>
      <c r="G474" s="237"/>
      <c r="H474" s="238" t="s">
        <v>1</v>
      </c>
      <c r="I474" s="240"/>
      <c r="J474" s="237"/>
      <c r="K474" s="237"/>
      <c r="L474" s="241"/>
      <c r="M474" s="242"/>
      <c r="N474" s="243"/>
      <c r="O474" s="243"/>
      <c r="P474" s="243"/>
      <c r="Q474" s="243"/>
      <c r="R474" s="243"/>
      <c r="S474" s="243"/>
      <c r="T474" s="244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5" t="s">
        <v>139</v>
      </c>
      <c r="AU474" s="245" t="s">
        <v>85</v>
      </c>
      <c r="AV474" s="13" t="s">
        <v>83</v>
      </c>
      <c r="AW474" s="13" t="s">
        <v>32</v>
      </c>
      <c r="AX474" s="13" t="s">
        <v>75</v>
      </c>
      <c r="AY474" s="245" t="s">
        <v>128</v>
      </c>
    </row>
    <row r="475" s="14" customFormat="1">
      <c r="A475" s="14"/>
      <c r="B475" s="246"/>
      <c r="C475" s="247"/>
      <c r="D475" s="231" t="s">
        <v>139</v>
      </c>
      <c r="E475" s="248" t="s">
        <v>1</v>
      </c>
      <c r="F475" s="249" t="s">
        <v>591</v>
      </c>
      <c r="G475" s="247"/>
      <c r="H475" s="250">
        <v>50.399999999999999</v>
      </c>
      <c r="I475" s="251"/>
      <c r="J475" s="247"/>
      <c r="K475" s="247"/>
      <c r="L475" s="252"/>
      <c r="M475" s="253"/>
      <c r="N475" s="254"/>
      <c r="O475" s="254"/>
      <c r="P475" s="254"/>
      <c r="Q475" s="254"/>
      <c r="R475" s="254"/>
      <c r="S475" s="254"/>
      <c r="T475" s="255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6" t="s">
        <v>139</v>
      </c>
      <c r="AU475" s="256" t="s">
        <v>85</v>
      </c>
      <c r="AV475" s="14" t="s">
        <v>85</v>
      </c>
      <c r="AW475" s="14" t="s">
        <v>32</v>
      </c>
      <c r="AX475" s="14" t="s">
        <v>75</v>
      </c>
      <c r="AY475" s="256" t="s">
        <v>128</v>
      </c>
    </row>
    <row r="476" s="13" customFormat="1">
      <c r="A476" s="13"/>
      <c r="B476" s="236"/>
      <c r="C476" s="237"/>
      <c r="D476" s="231" t="s">
        <v>139</v>
      </c>
      <c r="E476" s="238" t="s">
        <v>1</v>
      </c>
      <c r="F476" s="239" t="s">
        <v>592</v>
      </c>
      <c r="G476" s="237"/>
      <c r="H476" s="238" t="s">
        <v>1</v>
      </c>
      <c r="I476" s="240"/>
      <c r="J476" s="237"/>
      <c r="K476" s="237"/>
      <c r="L476" s="241"/>
      <c r="M476" s="242"/>
      <c r="N476" s="243"/>
      <c r="O476" s="243"/>
      <c r="P476" s="243"/>
      <c r="Q476" s="243"/>
      <c r="R476" s="243"/>
      <c r="S476" s="243"/>
      <c r="T476" s="24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5" t="s">
        <v>139</v>
      </c>
      <c r="AU476" s="245" t="s">
        <v>85</v>
      </c>
      <c r="AV476" s="13" t="s">
        <v>83</v>
      </c>
      <c r="AW476" s="13" t="s">
        <v>32</v>
      </c>
      <c r="AX476" s="13" t="s">
        <v>75</v>
      </c>
      <c r="AY476" s="245" t="s">
        <v>128</v>
      </c>
    </row>
    <row r="477" s="14" customFormat="1">
      <c r="A477" s="14"/>
      <c r="B477" s="246"/>
      <c r="C477" s="247"/>
      <c r="D477" s="231" t="s">
        <v>139</v>
      </c>
      <c r="E477" s="248" t="s">
        <v>1</v>
      </c>
      <c r="F477" s="249" t="s">
        <v>593</v>
      </c>
      <c r="G477" s="247"/>
      <c r="H477" s="250">
        <v>532.77999999999997</v>
      </c>
      <c r="I477" s="251"/>
      <c r="J477" s="247"/>
      <c r="K477" s="247"/>
      <c r="L477" s="252"/>
      <c r="M477" s="253"/>
      <c r="N477" s="254"/>
      <c r="O477" s="254"/>
      <c r="P477" s="254"/>
      <c r="Q477" s="254"/>
      <c r="R477" s="254"/>
      <c r="S477" s="254"/>
      <c r="T477" s="255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6" t="s">
        <v>139</v>
      </c>
      <c r="AU477" s="256" t="s">
        <v>85</v>
      </c>
      <c r="AV477" s="14" t="s">
        <v>85</v>
      </c>
      <c r="AW477" s="14" t="s">
        <v>32</v>
      </c>
      <c r="AX477" s="14" t="s">
        <v>75</v>
      </c>
      <c r="AY477" s="256" t="s">
        <v>128</v>
      </c>
    </row>
    <row r="478" s="15" customFormat="1">
      <c r="A478" s="15"/>
      <c r="B478" s="257"/>
      <c r="C478" s="258"/>
      <c r="D478" s="231" t="s">
        <v>139</v>
      </c>
      <c r="E478" s="259" t="s">
        <v>1</v>
      </c>
      <c r="F478" s="260" t="s">
        <v>154</v>
      </c>
      <c r="G478" s="258"/>
      <c r="H478" s="261">
        <v>583.17999999999995</v>
      </c>
      <c r="I478" s="262"/>
      <c r="J478" s="258"/>
      <c r="K478" s="258"/>
      <c r="L478" s="263"/>
      <c r="M478" s="264"/>
      <c r="N478" s="265"/>
      <c r="O478" s="265"/>
      <c r="P478" s="265"/>
      <c r="Q478" s="265"/>
      <c r="R478" s="265"/>
      <c r="S478" s="265"/>
      <c r="T478" s="266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67" t="s">
        <v>139</v>
      </c>
      <c r="AU478" s="267" t="s">
        <v>85</v>
      </c>
      <c r="AV478" s="15" t="s">
        <v>135</v>
      </c>
      <c r="AW478" s="15" t="s">
        <v>32</v>
      </c>
      <c r="AX478" s="15" t="s">
        <v>83</v>
      </c>
      <c r="AY478" s="267" t="s">
        <v>128</v>
      </c>
    </row>
    <row r="479" s="2" customFormat="1" ht="44.25" customHeight="1">
      <c r="A479" s="38"/>
      <c r="B479" s="39"/>
      <c r="C479" s="218" t="s">
        <v>594</v>
      </c>
      <c r="D479" s="218" t="s">
        <v>130</v>
      </c>
      <c r="E479" s="219" t="s">
        <v>595</v>
      </c>
      <c r="F479" s="220" t="s">
        <v>596</v>
      </c>
      <c r="G479" s="221" t="s">
        <v>285</v>
      </c>
      <c r="H479" s="222">
        <v>14.699999999999999</v>
      </c>
      <c r="I479" s="223"/>
      <c r="J479" s="224">
        <f>ROUND(I479*H479,2)</f>
        <v>0</v>
      </c>
      <c r="K479" s="220" t="s">
        <v>245</v>
      </c>
      <c r="L479" s="44"/>
      <c r="M479" s="225" t="s">
        <v>1</v>
      </c>
      <c r="N479" s="226" t="s">
        <v>40</v>
      </c>
      <c r="O479" s="91"/>
      <c r="P479" s="227">
        <f>O479*H479</f>
        <v>0</v>
      </c>
      <c r="Q479" s="227">
        <v>0</v>
      </c>
      <c r="R479" s="227">
        <f>Q479*H479</f>
        <v>0</v>
      </c>
      <c r="S479" s="227">
        <v>0</v>
      </c>
      <c r="T479" s="228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9" t="s">
        <v>135</v>
      </c>
      <c r="AT479" s="229" t="s">
        <v>130</v>
      </c>
      <c r="AU479" s="229" t="s">
        <v>85</v>
      </c>
      <c r="AY479" s="17" t="s">
        <v>128</v>
      </c>
      <c r="BE479" s="230">
        <f>IF(N479="základní",J479,0)</f>
        <v>0</v>
      </c>
      <c r="BF479" s="230">
        <f>IF(N479="snížená",J479,0)</f>
        <v>0</v>
      </c>
      <c r="BG479" s="230">
        <f>IF(N479="zákl. přenesená",J479,0)</f>
        <v>0</v>
      </c>
      <c r="BH479" s="230">
        <f>IF(N479="sníž. přenesená",J479,0)</f>
        <v>0</v>
      </c>
      <c r="BI479" s="230">
        <f>IF(N479="nulová",J479,0)</f>
        <v>0</v>
      </c>
      <c r="BJ479" s="17" t="s">
        <v>83</v>
      </c>
      <c r="BK479" s="230">
        <f>ROUND(I479*H479,2)</f>
        <v>0</v>
      </c>
      <c r="BL479" s="17" t="s">
        <v>135</v>
      </c>
      <c r="BM479" s="229" t="s">
        <v>597</v>
      </c>
    </row>
    <row r="480" s="2" customFormat="1">
      <c r="A480" s="38"/>
      <c r="B480" s="39"/>
      <c r="C480" s="40"/>
      <c r="D480" s="231" t="s">
        <v>137</v>
      </c>
      <c r="E480" s="40"/>
      <c r="F480" s="232" t="s">
        <v>598</v>
      </c>
      <c r="G480" s="40"/>
      <c r="H480" s="40"/>
      <c r="I480" s="233"/>
      <c r="J480" s="40"/>
      <c r="K480" s="40"/>
      <c r="L480" s="44"/>
      <c r="M480" s="234"/>
      <c r="N480" s="235"/>
      <c r="O480" s="91"/>
      <c r="P480" s="91"/>
      <c r="Q480" s="91"/>
      <c r="R480" s="91"/>
      <c r="S480" s="91"/>
      <c r="T480" s="92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137</v>
      </c>
      <c r="AU480" s="17" t="s">
        <v>85</v>
      </c>
    </row>
    <row r="481" s="13" customFormat="1">
      <c r="A481" s="13"/>
      <c r="B481" s="236"/>
      <c r="C481" s="237"/>
      <c r="D481" s="231" t="s">
        <v>139</v>
      </c>
      <c r="E481" s="238" t="s">
        <v>1</v>
      </c>
      <c r="F481" s="239" t="s">
        <v>164</v>
      </c>
      <c r="G481" s="237"/>
      <c r="H481" s="238" t="s">
        <v>1</v>
      </c>
      <c r="I481" s="240"/>
      <c r="J481" s="237"/>
      <c r="K481" s="237"/>
      <c r="L481" s="241"/>
      <c r="M481" s="242"/>
      <c r="N481" s="243"/>
      <c r="O481" s="243"/>
      <c r="P481" s="243"/>
      <c r="Q481" s="243"/>
      <c r="R481" s="243"/>
      <c r="S481" s="243"/>
      <c r="T481" s="24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5" t="s">
        <v>139</v>
      </c>
      <c r="AU481" s="245" t="s">
        <v>85</v>
      </c>
      <c r="AV481" s="13" t="s">
        <v>83</v>
      </c>
      <c r="AW481" s="13" t="s">
        <v>32</v>
      </c>
      <c r="AX481" s="13" t="s">
        <v>75</v>
      </c>
      <c r="AY481" s="245" t="s">
        <v>128</v>
      </c>
    </row>
    <row r="482" s="14" customFormat="1">
      <c r="A482" s="14"/>
      <c r="B482" s="246"/>
      <c r="C482" s="247"/>
      <c r="D482" s="231" t="s">
        <v>139</v>
      </c>
      <c r="E482" s="248" t="s">
        <v>1</v>
      </c>
      <c r="F482" s="249" t="s">
        <v>599</v>
      </c>
      <c r="G482" s="247"/>
      <c r="H482" s="250">
        <v>14.699999999999999</v>
      </c>
      <c r="I482" s="251"/>
      <c r="J482" s="247"/>
      <c r="K482" s="247"/>
      <c r="L482" s="252"/>
      <c r="M482" s="253"/>
      <c r="N482" s="254"/>
      <c r="O482" s="254"/>
      <c r="P482" s="254"/>
      <c r="Q482" s="254"/>
      <c r="R482" s="254"/>
      <c r="S482" s="254"/>
      <c r="T482" s="255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6" t="s">
        <v>139</v>
      </c>
      <c r="AU482" s="256" t="s">
        <v>85</v>
      </c>
      <c r="AV482" s="14" t="s">
        <v>85</v>
      </c>
      <c r="AW482" s="14" t="s">
        <v>32</v>
      </c>
      <c r="AX482" s="14" t="s">
        <v>83</v>
      </c>
      <c r="AY482" s="256" t="s">
        <v>128</v>
      </c>
    </row>
    <row r="483" s="12" customFormat="1" ht="25.92" customHeight="1">
      <c r="A483" s="12"/>
      <c r="B483" s="202"/>
      <c r="C483" s="203"/>
      <c r="D483" s="204" t="s">
        <v>74</v>
      </c>
      <c r="E483" s="205" t="s">
        <v>600</v>
      </c>
      <c r="F483" s="205" t="s">
        <v>601</v>
      </c>
      <c r="G483" s="203"/>
      <c r="H483" s="203"/>
      <c r="I483" s="206"/>
      <c r="J483" s="207">
        <f>BK483</f>
        <v>0</v>
      </c>
      <c r="K483" s="203"/>
      <c r="L483" s="208"/>
      <c r="M483" s="209"/>
      <c r="N483" s="210"/>
      <c r="O483" s="210"/>
      <c r="P483" s="211">
        <f>P484+P492+P496</f>
        <v>0</v>
      </c>
      <c r="Q483" s="210"/>
      <c r="R483" s="211">
        <f>R484+R492+R496</f>
        <v>0.51056999999999997</v>
      </c>
      <c r="S483" s="210"/>
      <c r="T483" s="212">
        <f>T484+T492+T496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13" t="s">
        <v>85</v>
      </c>
      <c r="AT483" s="214" t="s">
        <v>74</v>
      </c>
      <c r="AU483" s="214" t="s">
        <v>75</v>
      </c>
      <c r="AY483" s="213" t="s">
        <v>128</v>
      </c>
      <c r="BK483" s="215">
        <f>BK484+BK492+BK496</f>
        <v>0</v>
      </c>
    </row>
    <row r="484" s="12" customFormat="1" ht="22.8" customHeight="1">
      <c r="A484" s="12"/>
      <c r="B484" s="202"/>
      <c r="C484" s="203"/>
      <c r="D484" s="204" t="s">
        <v>74</v>
      </c>
      <c r="E484" s="216" t="s">
        <v>602</v>
      </c>
      <c r="F484" s="216" t="s">
        <v>603</v>
      </c>
      <c r="G484" s="203"/>
      <c r="H484" s="203"/>
      <c r="I484" s="206"/>
      <c r="J484" s="217">
        <f>BK484</f>
        <v>0</v>
      </c>
      <c r="K484" s="203"/>
      <c r="L484" s="208"/>
      <c r="M484" s="209"/>
      <c r="N484" s="210"/>
      <c r="O484" s="210"/>
      <c r="P484" s="211">
        <f>SUM(P485:P491)</f>
        <v>0</v>
      </c>
      <c r="Q484" s="210"/>
      <c r="R484" s="211">
        <f>SUM(R485:R491)</f>
        <v>0.33600000000000002</v>
      </c>
      <c r="S484" s="210"/>
      <c r="T484" s="212">
        <f>SUM(T485:T491)</f>
        <v>0</v>
      </c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213" t="s">
        <v>85</v>
      </c>
      <c r="AT484" s="214" t="s">
        <v>74</v>
      </c>
      <c r="AU484" s="214" t="s">
        <v>83</v>
      </c>
      <c r="AY484" s="213" t="s">
        <v>128</v>
      </c>
      <c r="BK484" s="215">
        <f>SUM(BK485:BK491)</f>
        <v>0</v>
      </c>
    </row>
    <row r="485" s="2" customFormat="1">
      <c r="A485" s="38"/>
      <c r="B485" s="39"/>
      <c r="C485" s="218" t="s">
        <v>604</v>
      </c>
      <c r="D485" s="218" t="s">
        <v>130</v>
      </c>
      <c r="E485" s="219" t="s">
        <v>605</v>
      </c>
      <c r="F485" s="220" t="s">
        <v>606</v>
      </c>
      <c r="G485" s="221" t="s">
        <v>133</v>
      </c>
      <c r="H485" s="222">
        <v>140</v>
      </c>
      <c r="I485" s="223"/>
      <c r="J485" s="224">
        <f>ROUND(I485*H485,2)</f>
        <v>0</v>
      </c>
      <c r="K485" s="220" t="s">
        <v>134</v>
      </c>
      <c r="L485" s="44"/>
      <c r="M485" s="225" t="s">
        <v>1</v>
      </c>
      <c r="N485" s="226" t="s">
        <v>40</v>
      </c>
      <c r="O485" s="91"/>
      <c r="P485" s="227">
        <f>O485*H485</f>
        <v>0</v>
      </c>
      <c r="Q485" s="227">
        <v>0.00040000000000000002</v>
      </c>
      <c r="R485" s="227">
        <f>Q485*H485</f>
        <v>0.056000000000000001</v>
      </c>
      <c r="S485" s="227">
        <v>0</v>
      </c>
      <c r="T485" s="228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9" t="s">
        <v>218</v>
      </c>
      <c r="AT485" s="229" t="s">
        <v>130</v>
      </c>
      <c r="AU485" s="229" t="s">
        <v>85</v>
      </c>
      <c r="AY485" s="17" t="s">
        <v>128</v>
      </c>
      <c r="BE485" s="230">
        <f>IF(N485="základní",J485,0)</f>
        <v>0</v>
      </c>
      <c r="BF485" s="230">
        <f>IF(N485="snížená",J485,0)</f>
        <v>0</v>
      </c>
      <c r="BG485" s="230">
        <f>IF(N485="zákl. přenesená",J485,0)</f>
        <v>0</v>
      </c>
      <c r="BH485" s="230">
        <f>IF(N485="sníž. přenesená",J485,0)</f>
        <v>0</v>
      </c>
      <c r="BI485" s="230">
        <f>IF(N485="nulová",J485,0)</f>
        <v>0</v>
      </c>
      <c r="BJ485" s="17" t="s">
        <v>83</v>
      </c>
      <c r="BK485" s="230">
        <f>ROUND(I485*H485,2)</f>
        <v>0</v>
      </c>
      <c r="BL485" s="17" t="s">
        <v>218</v>
      </c>
      <c r="BM485" s="229" t="s">
        <v>607</v>
      </c>
    </row>
    <row r="486" s="2" customFormat="1">
      <c r="A486" s="38"/>
      <c r="B486" s="39"/>
      <c r="C486" s="40"/>
      <c r="D486" s="231" t="s">
        <v>137</v>
      </c>
      <c r="E486" s="40"/>
      <c r="F486" s="232" t="s">
        <v>138</v>
      </c>
      <c r="G486" s="40"/>
      <c r="H486" s="40"/>
      <c r="I486" s="233"/>
      <c r="J486" s="40"/>
      <c r="K486" s="40"/>
      <c r="L486" s="44"/>
      <c r="M486" s="234"/>
      <c r="N486" s="235"/>
      <c r="O486" s="91"/>
      <c r="P486" s="91"/>
      <c r="Q486" s="91"/>
      <c r="R486" s="91"/>
      <c r="S486" s="91"/>
      <c r="T486" s="92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137</v>
      </c>
      <c r="AU486" s="17" t="s">
        <v>85</v>
      </c>
    </row>
    <row r="487" s="13" customFormat="1">
      <c r="A487" s="13"/>
      <c r="B487" s="236"/>
      <c r="C487" s="237"/>
      <c r="D487" s="231" t="s">
        <v>139</v>
      </c>
      <c r="E487" s="238" t="s">
        <v>1</v>
      </c>
      <c r="F487" s="239" t="s">
        <v>608</v>
      </c>
      <c r="G487" s="237"/>
      <c r="H487" s="238" t="s">
        <v>1</v>
      </c>
      <c r="I487" s="240"/>
      <c r="J487" s="237"/>
      <c r="K487" s="237"/>
      <c r="L487" s="241"/>
      <c r="M487" s="242"/>
      <c r="N487" s="243"/>
      <c r="O487" s="243"/>
      <c r="P487" s="243"/>
      <c r="Q487" s="243"/>
      <c r="R487" s="243"/>
      <c r="S487" s="243"/>
      <c r="T487" s="24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5" t="s">
        <v>139</v>
      </c>
      <c r="AU487" s="245" t="s">
        <v>85</v>
      </c>
      <c r="AV487" s="13" t="s">
        <v>83</v>
      </c>
      <c r="AW487" s="13" t="s">
        <v>32</v>
      </c>
      <c r="AX487" s="13" t="s">
        <v>75</v>
      </c>
      <c r="AY487" s="245" t="s">
        <v>128</v>
      </c>
    </row>
    <row r="488" s="14" customFormat="1">
      <c r="A488" s="14"/>
      <c r="B488" s="246"/>
      <c r="C488" s="247"/>
      <c r="D488" s="231" t="s">
        <v>139</v>
      </c>
      <c r="E488" s="248" t="s">
        <v>1</v>
      </c>
      <c r="F488" s="249" t="s">
        <v>159</v>
      </c>
      <c r="G488" s="247"/>
      <c r="H488" s="250">
        <v>140</v>
      </c>
      <c r="I488" s="251"/>
      <c r="J488" s="247"/>
      <c r="K488" s="247"/>
      <c r="L488" s="252"/>
      <c r="M488" s="253"/>
      <c r="N488" s="254"/>
      <c r="O488" s="254"/>
      <c r="P488" s="254"/>
      <c r="Q488" s="254"/>
      <c r="R488" s="254"/>
      <c r="S488" s="254"/>
      <c r="T488" s="255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6" t="s">
        <v>139</v>
      </c>
      <c r="AU488" s="256" t="s">
        <v>85</v>
      </c>
      <c r="AV488" s="14" t="s">
        <v>85</v>
      </c>
      <c r="AW488" s="14" t="s">
        <v>32</v>
      </c>
      <c r="AX488" s="14" t="s">
        <v>83</v>
      </c>
      <c r="AY488" s="256" t="s">
        <v>128</v>
      </c>
    </row>
    <row r="489" s="2" customFormat="1">
      <c r="A489" s="38"/>
      <c r="B489" s="39"/>
      <c r="C489" s="268" t="s">
        <v>609</v>
      </c>
      <c r="D489" s="268" t="s">
        <v>282</v>
      </c>
      <c r="E489" s="269" t="s">
        <v>610</v>
      </c>
      <c r="F489" s="270" t="s">
        <v>611</v>
      </c>
      <c r="G489" s="271" t="s">
        <v>133</v>
      </c>
      <c r="H489" s="272">
        <v>140</v>
      </c>
      <c r="I489" s="273"/>
      <c r="J489" s="274">
        <f>ROUND(I489*H489,2)</f>
        <v>0</v>
      </c>
      <c r="K489" s="270" t="s">
        <v>134</v>
      </c>
      <c r="L489" s="275"/>
      <c r="M489" s="276" t="s">
        <v>1</v>
      </c>
      <c r="N489" s="277" t="s">
        <v>40</v>
      </c>
      <c r="O489" s="91"/>
      <c r="P489" s="227">
        <f>O489*H489</f>
        <v>0</v>
      </c>
      <c r="Q489" s="227">
        <v>0.002</v>
      </c>
      <c r="R489" s="227">
        <f>Q489*H489</f>
        <v>0.28000000000000003</v>
      </c>
      <c r="S489" s="227">
        <v>0</v>
      </c>
      <c r="T489" s="228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9" t="s">
        <v>328</v>
      </c>
      <c r="AT489" s="229" t="s">
        <v>282</v>
      </c>
      <c r="AU489" s="229" t="s">
        <v>85</v>
      </c>
      <c r="AY489" s="17" t="s">
        <v>128</v>
      </c>
      <c r="BE489" s="230">
        <f>IF(N489="základní",J489,0)</f>
        <v>0</v>
      </c>
      <c r="BF489" s="230">
        <f>IF(N489="snížená",J489,0)</f>
        <v>0</v>
      </c>
      <c r="BG489" s="230">
        <f>IF(N489="zákl. přenesená",J489,0)</f>
        <v>0</v>
      </c>
      <c r="BH489" s="230">
        <f>IF(N489="sníž. přenesená",J489,0)</f>
        <v>0</v>
      </c>
      <c r="BI489" s="230">
        <f>IF(N489="nulová",J489,0)</f>
        <v>0</v>
      </c>
      <c r="BJ489" s="17" t="s">
        <v>83</v>
      </c>
      <c r="BK489" s="230">
        <f>ROUND(I489*H489,2)</f>
        <v>0</v>
      </c>
      <c r="BL489" s="17" t="s">
        <v>218</v>
      </c>
      <c r="BM489" s="229" t="s">
        <v>612</v>
      </c>
    </row>
    <row r="490" s="2" customFormat="1">
      <c r="A490" s="38"/>
      <c r="B490" s="39"/>
      <c r="C490" s="40"/>
      <c r="D490" s="231" t="s">
        <v>137</v>
      </c>
      <c r="E490" s="40"/>
      <c r="F490" s="232" t="s">
        <v>138</v>
      </c>
      <c r="G490" s="40"/>
      <c r="H490" s="40"/>
      <c r="I490" s="233"/>
      <c r="J490" s="40"/>
      <c r="K490" s="40"/>
      <c r="L490" s="44"/>
      <c r="M490" s="234"/>
      <c r="N490" s="235"/>
      <c r="O490" s="91"/>
      <c r="P490" s="91"/>
      <c r="Q490" s="91"/>
      <c r="R490" s="91"/>
      <c r="S490" s="91"/>
      <c r="T490" s="92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137</v>
      </c>
      <c r="AU490" s="17" t="s">
        <v>85</v>
      </c>
    </row>
    <row r="491" s="14" customFormat="1">
      <c r="A491" s="14"/>
      <c r="B491" s="246"/>
      <c r="C491" s="247"/>
      <c r="D491" s="231" t="s">
        <v>139</v>
      </c>
      <c r="E491" s="248" t="s">
        <v>1</v>
      </c>
      <c r="F491" s="249" t="s">
        <v>613</v>
      </c>
      <c r="G491" s="247"/>
      <c r="H491" s="250">
        <v>140</v>
      </c>
      <c r="I491" s="251"/>
      <c r="J491" s="247"/>
      <c r="K491" s="247"/>
      <c r="L491" s="252"/>
      <c r="M491" s="253"/>
      <c r="N491" s="254"/>
      <c r="O491" s="254"/>
      <c r="P491" s="254"/>
      <c r="Q491" s="254"/>
      <c r="R491" s="254"/>
      <c r="S491" s="254"/>
      <c r="T491" s="255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6" t="s">
        <v>139</v>
      </c>
      <c r="AU491" s="256" t="s">
        <v>85</v>
      </c>
      <c r="AV491" s="14" t="s">
        <v>85</v>
      </c>
      <c r="AW491" s="14" t="s">
        <v>32</v>
      </c>
      <c r="AX491" s="14" t="s">
        <v>83</v>
      </c>
      <c r="AY491" s="256" t="s">
        <v>128</v>
      </c>
    </row>
    <row r="492" s="12" customFormat="1" ht="22.8" customHeight="1">
      <c r="A492" s="12"/>
      <c r="B492" s="202"/>
      <c r="C492" s="203"/>
      <c r="D492" s="204" t="s">
        <v>74</v>
      </c>
      <c r="E492" s="216" t="s">
        <v>614</v>
      </c>
      <c r="F492" s="216" t="s">
        <v>615</v>
      </c>
      <c r="G492" s="203"/>
      <c r="H492" s="203"/>
      <c r="I492" s="206"/>
      <c r="J492" s="217">
        <f>BK492</f>
        <v>0</v>
      </c>
      <c r="K492" s="203"/>
      <c r="L492" s="208"/>
      <c r="M492" s="209"/>
      <c r="N492" s="210"/>
      <c r="O492" s="210"/>
      <c r="P492" s="211">
        <f>SUM(P493:P495)</f>
        <v>0</v>
      </c>
      <c r="Q492" s="210"/>
      <c r="R492" s="211">
        <f>SUM(R493:R495)</f>
        <v>0.03057</v>
      </c>
      <c r="S492" s="210"/>
      <c r="T492" s="212">
        <f>SUM(T493:T495)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13" t="s">
        <v>85</v>
      </c>
      <c r="AT492" s="214" t="s">
        <v>74</v>
      </c>
      <c r="AU492" s="214" t="s">
        <v>83</v>
      </c>
      <c r="AY492" s="213" t="s">
        <v>128</v>
      </c>
      <c r="BK492" s="215">
        <f>SUM(BK493:BK495)</f>
        <v>0</v>
      </c>
    </row>
    <row r="493" s="2" customFormat="1">
      <c r="A493" s="38"/>
      <c r="B493" s="39"/>
      <c r="C493" s="218" t="s">
        <v>616</v>
      </c>
      <c r="D493" s="218" t="s">
        <v>130</v>
      </c>
      <c r="E493" s="219" t="s">
        <v>617</v>
      </c>
      <c r="F493" s="220" t="s">
        <v>618</v>
      </c>
      <c r="G493" s="221" t="s">
        <v>324</v>
      </c>
      <c r="H493" s="222">
        <v>3</v>
      </c>
      <c r="I493" s="223"/>
      <c r="J493" s="224">
        <f>ROUND(I493*H493,2)</f>
        <v>0</v>
      </c>
      <c r="K493" s="220" t="s">
        <v>134</v>
      </c>
      <c r="L493" s="44"/>
      <c r="M493" s="225" t="s">
        <v>1</v>
      </c>
      <c r="N493" s="226" t="s">
        <v>40</v>
      </c>
      <c r="O493" s="91"/>
      <c r="P493" s="227">
        <f>O493*H493</f>
        <v>0</v>
      </c>
      <c r="Q493" s="227">
        <v>0.010189999999999999</v>
      </c>
      <c r="R493" s="227">
        <f>Q493*H493</f>
        <v>0.03057</v>
      </c>
      <c r="S493" s="227">
        <v>0</v>
      </c>
      <c r="T493" s="228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9" t="s">
        <v>218</v>
      </c>
      <c r="AT493" s="229" t="s">
        <v>130</v>
      </c>
      <c r="AU493" s="229" t="s">
        <v>85</v>
      </c>
      <c r="AY493" s="17" t="s">
        <v>128</v>
      </c>
      <c r="BE493" s="230">
        <f>IF(N493="základní",J493,0)</f>
        <v>0</v>
      </c>
      <c r="BF493" s="230">
        <f>IF(N493="snížená",J493,0)</f>
        <v>0</v>
      </c>
      <c r="BG493" s="230">
        <f>IF(N493="zákl. přenesená",J493,0)</f>
        <v>0</v>
      </c>
      <c r="BH493" s="230">
        <f>IF(N493="sníž. přenesená",J493,0)</f>
        <v>0</v>
      </c>
      <c r="BI493" s="230">
        <f>IF(N493="nulová",J493,0)</f>
        <v>0</v>
      </c>
      <c r="BJ493" s="17" t="s">
        <v>83</v>
      </c>
      <c r="BK493" s="230">
        <f>ROUND(I493*H493,2)</f>
        <v>0</v>
      </c>
      <c r="BL493" s="17" t="s">
        <v>218</v>
      </c>
      <c r="BM493" s="229" t="s">
        <v>619</v>
      </c>
    </row>
    <row r="494" s="2" customFormat="1">
      <c r="A494" s="38"/>
      <c r="B494" s="39"/>
      <c r="C494" s="40"/>
      <c r="D494" s="231" t="s">
        <v>137</v>
      </c>
      <c r="E494" s="40"/>
      <c r="F494" s="232" t="s">
        <v>138</v>
      </c>
      <c r="G494" s="40"/>
      <c r="H494" s="40"/>
      <c r="I494" s="233"/>
      <c r="J494" s="40"/>
      <c r="K494" s="40"/>
      <c r="L494" s="44"/>
      <c r="M494" s="234"/>
      <c r="N494" s="235"/>
      <c r="O494" s="91"/>
      <c r="P494" s="91"/>
      <c r="Q494" s="91"/>
      <c r="R494" s="91"/>
      <c r="S494" s="91"/>
      <c r="T494" s="92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137</v>
      </c>
      <c r="AU494" s="17" t="s">
        <v>85</v>
      </c>
    </row>
    <row r="495" s="14" customFormat="1">
      <c r="A495" s="14"/>
      <c r="B495" s="246"/>
      <c r="C495" s="247"/>
      <c r="D495" s="231" t="s">
        <v>139</v>
      </c>
      <c r="E495" s="248" t="s">
        <v>1</v>
      </c>
      <c r="F495" s="249" t="s">
        <v>146</v>
      </c>
      <c r="G495" s="247"/>
      <c r="H495" s="250">
        <v>3</v>
      </c>
      <c r="I495" s="251"/>
      <c r="J495" s="247"/>
      <c r="K495" s="247"/>
      <c r="L495" s="252"/>
      <c r="M495" s="253"/>
      <c r="N495" s="254"/>
      <c r="O495" s="254"/>
      <c r="P495" s="254"/>
      <c r="Q495" s="254"/>
      <c r="R495" s="254"/>
      <c r="S495" s="254"/>
      <c r="T495" s="255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6" t="s">
        <v>139</v>
      </c>
      <c r="AU495" s="256" t="s">
        <v>85</v>
      </c>
      <c r="AV495" s="14" t="s">
        <v>85</v>
      </c>
      <c r="AW495" s="14" t="s">
        <v>32</v>
      </c>
      <c r="AX495" s="14" t="s">
        <v>83</v>
      </c>
      <c r="AY495" s="256" t="s">
        <v>128</v>
      </c>
    </row>
    <row r="496" s="12" customFormat="1" ht="22.8" customHeight="1">
      <c r="A496" s="12"/>
      <c r="B496" s="202"/>
      <c r="C496" s="203"/>
      <c r="D496" s="204" t="s">
        <v>74</v>
      </c>
      <c r="E496" s="216" t="s">
        <v>620</v>
      </c>
      <c r="F496" s="216" t="s">
        <v>621</v>
      </c>
      <c r="G496" s="203"/>
      <c r="H496" s="203"/>
      <c r="I496" s="206"/>
      <c r="J496" s="217">
        <f>BK496</f>
        <v>0</v>
      </c>
      <c r="K496" s="203"/>
      <c r="L496" s="208"/>
      <c r="M496" s="209"/>
      <c r="N496" s="210"/>
      <c r="O496" s="210"/>
      <c r="P496" s="211">
        <f>SUM(P497:P502)</f>
        <v>0</v>
      </c>
      <c r="Q496" s="210"/>
      <c r="R496" s="211">
        <f>SUM(R497:R502)</f>
        <v>0.14399999999999999</v>
      </c>
      <c r="S496" s="210"/>
      <c r="T496" s="212">
        <f>SUM(T497:T502)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13" t="s">
        <v>85</v>
      </c>
      <c r="AT496" s="214" t="s">
        <v>74</v>
      </c>
      <c r="AU496" s="214" t="s">
        <v>83</v>
      </c>
      <c r="AY496" s="213" t="s">
        <v>128</v>
      </c>
      <c r="BK496" s="215">
        <f>SUM(BK497:BK502)</f>
        <v>0</v>
      </c>
    </row>
    <row r="497" s="2" customFormat="1" ht="16.5" customHeight="1">
      <c r="A497" s="38"/>
      <c r="B497" s="39"/>
      <c r="C497" s="218" t="s">
        <v>622</v>
      </c>
      <c r="D497" s="218" t="s">
        <v>130</v>
      </c>
      <c r="E497" s="219" t="s">
        <v>623</v>
      </c>
      <c r="F497" s="220" t="s">
        <v>624</v>
      </c>
      <c r="G497" s="221" t="s">
        <v>177</v>
      </c>
      <c r="H497" s="222">
        <v>20</v>
      </c>
      <c r="I497" s="223"/>
      <c r="J497" s="224">
        <f>ROUND(I497*H497,2)</f>
        <v>0</v>
      </c>
      <c r="K497" s="220" t="s">
        <v>134</v>
      </c>
      <c r="L497" s="44"/>
      <c r="M497" s="225" t="s">
        <v>1</v>
      </c>
      <c r="N497" s="226" t="s">
        <v>40</v>
      </c>
      <c r="O497" s="91"/>
      <c r="P497" s="227">
        <f>O497*H497</f>
        <v>0</v>
      </c>
      <c r="Q497" s="227">
        <v>0</v>
      </c>
      <c r="R497" s="227">
        <f>Q497*H497</f>
        <v>0</v>
      </c>
      <c r="S497" s="227">
        <v>0</v>
      </c>
      <c r="T497" s="228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9" t="s">
        <v>218</v>
      </c>
      <c r="AT497" s="229" t="s">
        <v>130</v>
      </c>
      <c r="AU497" s="229" t="s">
        <v>85</v>
      </c>
      <c r="AY497" s="17" t="s">
        <v>128</v>
      </c>
      <c r="BE497" s="230">
        <f>IF(N497="základní",J497,0)</f>
        <v>0</v>
      </c>
      <c r="BF497" s="230">
        <f>IF(N497="snížená",J497,0)</f>
        <v>0</v>
      </c>
      <c r="BG497" s="230">
        <f>IF(N497="zákl. přenesená",J497,0)</f>
        <v>0</v>
      </c>
      <c r="BH497" s="230">
        <f>IF(N497="sníž. přenesená",J497,0)</f>
        <v>0</v>
      </c>
      <c r="BI497" s="230">
        <f>IF(N497="nulová",J497,0)</f>
        <v>0</v>
      </c>
      <c r="BJ497" s="17" t="s">
        <v>83</v>
      </c>
      <c r="BK497" s="230">
        <f>ROUND(I497*H497,2)</f>
        <v>0</v>
      </c>
      <c r="BL497" s="17" t="s">
        <v>218</v>
      </c>
      <c r="BM497" s="229" t="s">
        <v>625</v>
      </c>
    </row>
    <row r="498" s="2" customFormat="1">
      <c r="A498" s="38"/>
      <c r="B498" s="39"/>
      <c r="C498" s="40"/>
      <c r="D498" s="231" t="s">
        <v>137</v>
      </c>
      <c r="E498" s="40"/>
      <c r="F498" s="232" t="s">
        <v>138</v>
      </c>
      <c r="G498" s="40"/>
      <c r="H498" s="40"/>
      <c r="I498" s="233"/>
      <c r="J498" s="40"/>
      <c r="K498" s="40"/>
      <c r="L498" s="44"/>
      <c r="M498" s="234"/>
      <c r="N498" s="235"/>
      <c r="O498" s="91"/>
      <c r="P498" s="91"/>
      <c r="Q498" s="91"/>
      <c r="R498" s="91"/>
      <c r="S498" s="91"/>
      <c r="T498" s="92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137</v>
      </c>
      <c r="AU498" s="17" t="s">
        <v>85</v>
      </c>
    </row>
    <row r="499" s="13" customFormat="1">
      <c r="A499" s="13"/>
      <c r="B499" s="236"/>
      <c r="C499" s="237"/>
      <c r="D499" s="231" t="s">
        <v>139</v>
      </c>
      <c r="E499" s="238" t="s">
        <v>1</v>
      </c>
      <c r="F499" s="239" t="s">
        <v>626</v>
      </c>
      <c r="G499" s="237"/>
      <c r="H499" s="238" t="s">
        <v>1</v>
      </c>
      <c r="I499" s="240"/>
      <c r="J499" s="237"/>
      <c r="K499" s="237"/>
      <c r="L499" s="241"/>
      <c r="M499" s="242"/>
      <c r="N499" s="243"/>
      <c r="O499" s="243"/>
      <c r="P499" s="243"/>
      <c r="Q499" s="243"/>
      <c r="R499" s="243"/>
      <c r="S499" s="243"/>
      <c r="T499" s="24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5" t="s">
        <v>139</v>
      </c>
      <c r="AU499" s="245" t="s">
        <v>85</v>
      </c>
      <c r="AV499" s="13" t="s">
        <v>83</v>
      </c>
      <c r="AW499" s="13" t="s">
        <v>32</v>
      </c>
      <c r="AX499" s="13" t="s">
        <v>75</v>
      </c>
      <c r="AY499" s="245" t="s">
        <v>128</v>
      </c>
    </row>
    <row r="500" s="14" customFormat="1">
      <c r="A500" s="14"/>
      <c r="B500" s="246"/>
      <c r="C500" s="247"/>
      <c r="D500" s="231" t="s">
        <v>139</v>
      </c>
      <c r="E500" s="248" t="s">
        <v>1</v>
      </c>
      <c r="F500" s="249" t="s">
        <v>251</v>
      </c>
      <c r="G500" s="247"/>
      <c r="H500" s="250">
        <v>20</v>
      </c>
      <c r="I500" s="251"/>
      <c r="J500" s="247"/>
      <c r="K500" s="247"/>
      <c r="L500" s="252"/>
      <c r="M500" s="253"/>
      <c r="N500" s="254"/>
      <c r="O500" s="254"/>
      <c r="P500" s="254"/>
      <c r="Q500" s="254"/>
      <c r="R500" s="254"/>
      <c r="S500" s="254"/>
      <c r="T500" s="255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6" t="s">
        <v>139</v>
      </c>
      <c r="AU500" s="256" t="s">
        <v>85</v>
      </c>
      <c r="AV500" s="14" t="s">
        <v>85</v>
      </c>
      <c r="AW500" s="14" t="s">
        <v>32</v>
      </c>
      <c r="AX500" s="14" t="s">
        <v>83</v>
      </c>
      <c r="AY500" s="256" t="s">
        <v>128</v>
      </c>
    </row>
    <row r="501" s="2" customFormat="1" ht="21.75" customHeight="1">
      <c r="A501" s="38"/>
      <c r="B501" s="39"/>
      <c r="C501" s="268" t="s">
        <v>627</v>
      </c>
      <c r="D501" s="268" t="s">
        <v>282</v>
      </c>
      <c r="E501" s="269" t="s">
        <v>628</v>
      </c>
      <c r="F501" s="270" t="s">
        <v>629</v>
      </c>
      <c r="G501" s="271" t="s">
        <v>285</v>
      </c>
      <c r="H501" s="272">
        <v>0.14399999999999999</v>
      </c>
      <c r="I501" s="273"/>
      <c r="J501" s="274">
        <f>ROUND(I501*H501,2)</f>
        <v>0</v>
      </c>
      <c r="K501" s="270" t="s">
        <v>134</v>
      </c>
      <c r="L501" s="275"/>
      <c r="M501" s="276" t="s">
        <v>1</v>
      </c>
      <c r="N501" s="277" t="s">
        <v>40</v>
      </c>
      <c r="O501" s="91"/>
      <c r="P501" s="227">
        <f>O501*H501</f>
        <v>0</v>
      </c>
      <c r="Q501" s="227">
        <v>1</v>
      </c>
      <c r="R501" s="227">
        <f>Q501*H501</f>
        <v>0.14399999999999999</v>
      </c>
      <c r="S501" s="227">
        <v>0</v>
      </c>
      <c r="T501" s="228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9" t="s">
        <v>328</v>
      </c>
      <c r="AT501" s="229" t="s">
        <v>282</v>
      </c>
      <c r="AU501" s="229" t="s">
        <v>85</v>
      </c>
      <c r="AY501" s="17" t="s">
        <v>128</v>
      </c>
      <c r="BE501" s="230">
        <f>IF(N501="základní",J501,0)</f>
        <v>0</v>
      </c>
      <c r="BF501" s="230">
        <f>IF(N501="snížená",J501,0)</f>
        <v>0</v>
      </c>
      <c r="BG501" s="230">
        <f>IF(N501="zákl. přenesená",J501,0)</f>
        <v>0</v>
      </c>
      <c r="BH501" s="230">
        <f>IF(N501="sníž. přenesená",J501,0)</f>
        <v>0</v>
      </c>
      <c r="BI501" s="230">
        <f>IF(N501="nulová",J501,0)</f>
        <v>0</v>
      </c>
      <c r="BJ501" s="17" t="s">
        <v>83</v>
      </c>
      <c r="BK501" s="230">
        <f>ROUND(I501*H501,2)</f>
        <v>0</v>
      </c>
      <c r="BL501" s="17" t="s">
        <v>218</v>
      </c>
      <c r="BM501" s="229" t="s">
        <v>630</v>
      </c>
    </row>
    <row r="502" s="2" customFormat="1">
      <c r="A502" s="38"/>
      <c r="B502" s="39"/>
      <c r="C502" s="40"/>
      <c r="D502" s="231" t="s">
        <v>137</v>
      </c>
      <c r="E502" s="40"/>
      <c r="F502" s="232" t="s">
        <v>631</v>
      </c>
      <c r="G502" s="40"/>
      <c r="H502" s="40"/>
      <c r="I502" s="233"/>
      <c r="J502" s="40"/>
      <c r="K502" s="40"/>
      <c r="L502" s="44"/>
      <c r="M502" s="278"/>
      <c r="N502" s="279"/>
      <c r="O502" s="280"/>
      <c r="P502" s="280"/>
      <c r="Q502" s="280"/>
      <c r="R502" s="280"/>
      <c r="S502" s="280"/>
      <c r="T502" s="281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7" t="s">
        <v>137</v>
      </c>
      <c r="AU502" s="17" t="s">
        <v>85</v>
      </c>
    </row>
    <row r="503" s="2" customFormat="1" ht="6.96" customHeight="1">
      <c r="A503" s="38"/>
      <c r="B503" s="66"/>
      <c r="C503" s="67"/>
      <c r="D503" s="67"/>
      <c r="E503" s="67"/>
      <c r="F503" s="67"/>
      <c r="G503" s="67"/>
      <c r="H503" s="67"/>
      <c r="I503" s="67"/>
      <c r="J503" s="67"/>
      <c r="K503" s="67"/>
      <c r="L503" s="44"/>
      <c r="M503" s="38"/>
      <c r="O503" s="38"/>
      <c r="P503" s="38"/>
      <c r="Q503" s="38"/>
      <c r="R503" s="38"/>
      <c r="S503" s="38"/>
      <c r="T503" s="38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</row>
  </sheetData>
  <sheetProtection sheet="1" autoFilter="0" formatColumns="0" formatRows="0" objects="1" scenarios="1" spinCount="100000" saltValue="pC9NQWjqAkkLfT+d0Q/F35zUNiASnz+XVBWwZDZeVw1Bn2EZKXvTJ1sLe19luATl3B7j9Vk6AaOw2QEItIxCog==" hashValue="8KvktQO9ktz8BYeqZuhh0RuQdiS3VlrJG6reHX5E1r1a8eih3aUhOVPIwedpa2zoEsujWzKEKwdeugiEVNvFFQ==" algorithmName="SHA-512" password="CC35"/>
  <autoFilter ref="C128:K502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PŘEPOJENÍ KANALIZACE A ZRUŠENÍ SEPTIKŮ NA UL. HUSOVA Č.P. 553, 561, 786 A 792 BOHUMÍN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632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23. 2. 2021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ROUND((SUM(BE125:BE413)),  2)</f>
        <v>0</v>
      </c>
      <c r="G33" s="38"/>
      <c r="H33" s="38"/>
      <c r="I33" s="155">
        <v>0.20999999999999999</v>
      </c>
      <c r="J33" s="154">
        <f>ROUND(((SUM(BE125:BE413))*I33),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ROUND((SUM(BF125:BF413)),  2)</f>
        <v>0</v>
      </c>
      <c r="G34" s="38"/>
      <c r="H34" s="38"/>
      <c r="I34" s="155">
        <v>0.14999999999999999</v>
      </c>
      <c r="J34" s="154">
        <f>ROUND(((SUM(BF125:BF413))*I34),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ROUND((SUM(BG125:BG413)),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ROUND((SUM(BH125:BH413)),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ROUND((SUM(BI125:BI413)),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PŘEPOJENÍ KANALIZACE A ZRUŠENÍ SEPTIKŮ NA UL. HUSOVA Č.P. 553, 561, 786 A 792 BOHUMÍN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VODOVODNÍ PŘÍPOJKA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Husova, Bohumín</v>
      </c>
      <c r="G89" s="40"/>
      <c r="H89" s="40"/>
      <c r="I89" s="32" t="s">
        <v>22</v>
      </c>
      <c r="J89" s="79" t="str">
        <f>IF(J12="","",J12)</f>
        <v>23. 2. 2021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BOHUMÍN</v>
      </c>
      <c r="G91" s="40"/>
      <c r="H91" s="40"/>
      <c r="I91" s="32" t="s">
        <v>30</v>
      </c>
      <c r="J91" s="36" t="str">
        <f>E21</f>
        <v>Ing. Tomáš Janošec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Tomáš Janošec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100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101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105</v>
      </c>
      <c r="E99" s="188"/>
      <c r="F99" s="188"/>
      <c r="G99" s="188"/>
      <c r="H99" s="188"/>
      <c r="I99" s="188"/>
      <c r="J99" s="189">
        <f>J235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106</v>
      </c>
      <c r="E100" s="188"/>
      <c r="F100" s="188"/>
      <c r="G100" s="188"/>
      <c r="H100" s="188"/>
      <c r="I100" s="188"/>
      <c r="J100" s="189">
        <f>J267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107</v>
      </c>
      <c r="E101" s="188"/>
      <c r="F101" s="188"/>
      <c r="G101" s="188"/>
      <c r="H101" s="188"/>
      <c r="I101" s="188"/>
      <c r="J101" s="189">
        <f>J312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108</v>
      </c>
      <c r="E102" s="188"/>
      <c r="F102" s="188"/>
      <c r="G102" s="188"/>
      <c r="H102" s="188"/>
      <c r="I102" s="188"/>
      <c r="J102" s="189">
        <f>J329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109</v>
      </c>
      <c r="E103" s="182"/>
      <c r="F103" s="182"/>
      <c r="G103" s="182"/>
      <c r="H103" s="182"/>
      <c r="I103" s="182"/>
      <c r="J103" s="183">
        <f>J344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633</v>
      </c>
      <c r="E104" s="188"/>
      <c r="F104" s="188"/>
      <c r="G104" s="188"/>
      <c r="H104" s="188"/>
      <c r="I104" s="188"/>
      <c r="J104" s="189">
        <f>J345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634</v>
      </c>
      <c r="E105" s="188"/>
      <c r="F105" s="188"/>
      <c r="G105" s="188"/>
      <c r="H105" s="188"/>
      <c r="I105" s="188"/>
      <c r="J105" s="189">
        <f>J406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113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6.25" customHeight="1">
      <c r="A115" s="38"/>
      <c r="B115" s="39"/>
      <c r="C115" s="40"/>
      <c r="D115" s="40"/>
      <c r="E115" s="174" t="str">
        <f>E7</f>
        <v>PŘEPOJENÍ KANALIZACE A ZRUŠENÍ SEPTIKŮ NA UL. HUSOVA Č.P. 553, 561, 786 A 792 BOHUMÍN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93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02 - VODOVODNÍ PŘÍPOJKA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ul. Husova, Bohumín</v>
      </c>
      <c r="G119" s="40"/>
      <c r="H119" s="40"/>
      <c r="I119" s="32" t="s">
        <v>22</v>
      </c>
      <c r="J119" s="79" t="str">
        <f>IF(J12="","",J12)</f>
        <v>23. 2. 2021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MĚSTO BOHUMÍN</v>
      </c>
      <c r="G121" s="40"/>
      <c r="H121" s="40"/>
      <c r="I121" s="32" t="s">
        <v>30</v>
      </c>
      <c r="J121" s="36" t="str">
        <f>E21</f>
        <v>Ing. Tomáš Janošec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>Ing. Tomáš Janošec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114</v>
      </c>
      <c r="D124" s="194" t="s">
        <v>60</v>
      </c>
      <c r="E124" s="194" t="s">
        <v>56</v>
      </c>
      <c r="F124" s="194" t="s">
        <v>57</v>
      </c>
      <c r="G124" s="194" t="s">
        <v>115</v>
      </c>
      <c r="H124" s="194" t="s">
        <v>116</v>
      </c>
      <c r="I124" s="194" t="s">
        <v>117</v>
      </c>
      <c r="J124" s="194" t="s">
        <v>97</v>
      </c>
      <c r="K124" s="195" t="s">
        <v>118</v>
      </c>
      <c r="L124" s="196"/>
      <c r="M124" s="100" t="s">
        <v>1</v>
      </c>
      <c r="N124" s="101" t="s">
        <v>39</v>
      </c>
      <c r="O124" s="101" t="s">
        <v>119</v>
      </c>
      <c r="P124" s="101" t="s">
        <v>120</v>
      </c>
      <c r="Q124" s="101" t="s">
        <v>121</v>
      </c>
      <c r="R124" s="101" t="s">
        <v>122</v>
      </c>
      <c r="S124" s="101" t="s">
        <v>123</v>
      </c>
      <c r="T124" s="102" t="s">
        <v>124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125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P126+P344</f>
        <v>0</v>
      </c>
      <c r="Q125" s="104"/>
      <c r="R125" s="199">
        <f>R126+R344</f>
        <v>26.216226000000002</v>
      </c>
      <c r="S125" s="104"/>
      <c r="T125" s="200">
        <f>T126+T344</f>
        <v>8.33629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74</v>
      </c>
      <c r="AU125" s="17" t="s">
        <v>99</v>
      </c>
      <c r="BK125" s="201">
        <f>BK126+BK344</f>
        <v>0</v>
      </c>
    </row>
    <row r="126" s="12" customFormat="1" ht="25.92" customHeight="1">
      <c r="A126" s="12"/>
      <c r="B126" s="202"/>
      <c r="C126" s="203"/>
      <c r="D126" s="204" t="s">
        <v>74</v>
      </c>
      <c r="E126" s="205" t="s">
        <v>126</v>
      </c>
      <c r="F126" s="205" t="s">
        <v>127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P127+P235+P267+P312+P329</f>
        <v>0</v>
      </c>
      <c r="Q126" s="210"/>
      <c r="R126" s="211">
        <f>R127+R235+R267+R312+R329</f>
        <v>26.165756000000002</v>
      </c>
      <c r="S126" s="210"/>
      <c r="T126" s="212">
        <f>T127+T235+T267+T312+T329</f>
        <v>8.1319999999999997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83</v>
      </c>
      <c r="AT126" s="214" t="s">
        <v>74</v>
      </c>
      <c r="AU126" s="214" t="s">
        <v>75</v>
      </c>
      <c r="AY126" s="213" t="s">
        <v>128</v>
      </c>
      <c r="BK126" s="215">
        <f>BK127+BK235+BK267+BK312+BK329</f>
        <v>0</v>
      </c>
    </row>
    <row r="127" s="12" customFormat="1" ht="22.8" customHeight="1">
      <c r="A127" s="12"/>
      <c r="B127" s="202"/>
      <c r="C127" s="203"/>
      <c r="D127" s="204" t="s">
        <v>74</v>
      </c>
      <c r="E127" s="216" t="s">
        <v>83</v>
      </c>
      <c r="F127" s="216" t="s">
        <v>129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SUM(P128:P234)</f>
        <v>0</v>
      </c>
      <c r="Q127" s="210"/>
      <c r="R127" s="211">
        <f>SUM(R128:R234)</f>
        <v>20.317076</v>
      </c>
      <c r="S127" s="210"/>
      <c r="T127" s="212">
        <f>SUM(T128:T234)</f>
        <v>7.992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83</v>
      </c>
      <c r="AT127" s="214" t="s">
        <v>74</v>
      </c>
      <c r="AU127" s="214" t="s">
        <v>83</v>
      </c>
      <c r="AY127" s="213" t="s">
        <v>128</v>
      </c>
      <c r="BK127" s="215">
        <f>SUM(BK128:BK234)</f>
        <v>0</v>
      </c>
    </row>
    <row r="128" s="2" customFormat="1">
      <c r="A128" s="38"/>
      <c r="B128" s="39"/>
      <c r="C128" s="218" t="s">
        <v>83</v>
      </c>
      <c r="D128" s="218" t="s">
        <v>130</v>
      </c>
      <c r="E128" s="219" t="s">
        <v>131</v>
      </c>
      <c r="F128" s="220" t="s">
        <v>132</v>
      </c>
      <c r="G128" s="221" t="s">
        <v>133</v>
      </c>
      <c r="H128" s="222">
        <v>3</v>
      </c>
      <c r="I128" s="223"/>
      <c r="J128" s="224">
        <f>ROUND(I128*H128,2)</f>
        <v>0</v>
      </c>
      <c r="K128" s="220" t="s">
        <v>134</v>
      </c>
      <c r="L128" s="44"/>
      <c r="M128" s="225" t="s">
        <v>1</v>
      </c>
      <c r="N128" s="226" t="s">
        <v>40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0.26000000000000001</v>
      </c>
      <c r="T128" s="228">
        <f>S128*H128</f>
        <v>0.78000000000000003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135</v>
      </c>
      <c r="AT128" s="229" t="s">
        <v>130</v>
      </c>
      <c r="AU128" s="229" t="s">
        <v>85</v>
      </c>
      <c r="AY128" s="17" t="s">
        <v>128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83</v>
      </c>
      <c r="BK128" s="230">
        <f>ROUND(I128*H128,2)</f>
        <v>0</v>
      </c>
      <c r="BL128" s="17" t="s">
        <v>135</v>
      </c>
      <c r="BM128" s="229" t="s">
        <v>635</v>
      </c>
    </row>
    <row r="129" s="2" customFormat="1">
      <c r="A129" s="38"/>
      <c r="B129" s="39"/>
      <c r="C129" s="40"/>
      <c r="D129" s="231" t="s">
        <v>137</v>
      </c>
      <c r="E129" s="40"/>
      <c r="F129" s="232" t="s">
        <v>138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137</v>
      </c>
      <c r="AU129" s="17" t="s">
        <v>85</v>
      </c>
    </row>
    <row r="130" s="13" customFormat="1">
      <c r="A130" s="13"/>
      <c r="B130" s="236"/>
      <c r="C130" s="237"/>
      <c r="D130" s="231" t="s">
        <v>139</v>
      </c>
      <c r="E130" s="238" t="s">
        <v>1</v>
      </c>
      <c r="F130" s="239" t="s">
        <v>140</v>
      </c>
      <c r="G130" s="237"/>
      <c r="H130" s="238" t="s">
        <v>1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139</v>
      </c>
      <c r="AU130" s="245" t="s">
        <v>85</v>
      </c>
      <c r="AV130" s="13" t="s">
        <v>83</v>
      </c>
      <c r="AW130" s="13" t="s">
        <v>32</v>
      </c>
      <c r="AX130" s="13" t="s">
        <v>75</v>
      </c>
      <c r="AY130" s="245" t="s">
        <v>128</v>
      </c>
    </row>
    <row r="131" s="14" customFormat="1">
      <c r="A131" s="14"/>
      <c r="B131" s="246"/>
      <c r="C131" s="247"/>
      <c r="D131" s="231" t="s">
        <v>139</v>
      </c>
      <c r="E131" s="248" t="s">
        <v>1</v>
      </c>
      <c r="F131" s="249" t="s">
        <v>146</v>
      </c>
      <c r="G131" s="247"/>
      <c r="H131" s="250">
        <v>3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139</v>
      </c>
      <c r="AU131" s="256" t="s">
        <v>85</v>
      </c>
      <c r="AV131" s="14" t="s">
        <v>85</v>
      </c>
      <c r="AW131" s="14" t="s">
        <v>32</v>
      </c>
      <c r="AX131" s="14" t="s">
        <v>83</v>
      </c>
      <c r="AY131" s="256" t="s">
        <v>128</v>
      </c>
    </row>
    <row r="132" s="2" customFormat="1">
      <c r="A132" s="38"/>
      <c r="B132" s="39"/>
      <c r="C132" s="218" t="s">
        <v>85</v>
      </c>
      <c r="D132" s="218" t="s">
        <v>130</v>
      </c>
      <c r="E132" s="219" t="s">
        <v>142</v>
      </c>
      <c r="F132" s="220" t="s">
        <v>143</v>
      </c>
      <c r="G132" s="221" t="s">
        <v>133</v>
      </c>
      <c r="H132" s="222">
        <v>3</v>
      </c>
      <c r="I132" s="223"/>
      <c r="J132" s="224">
        <f>ROUND(I132*H132,2)</f>
        <v>0</v>
      </c>
      <c r="K132" s="220" t="s">
        <v>134</v>
      </c>
      <c r="L132" s="44"/>
      <c r="M132" s="225" t="s">
        <v>1</v>
      </c>
      <c r="N132" s="226" t="s">
        <v>40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0.17000000000000001</v>
      </c>
      <c r="T132" s="228">
        <f>S132*H132</f>
        <v>0.51000000000000001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135</v>
      </c>
      <c r="AT132" s="229" t="s">
        <v>130</v>
      </c>
      <c r="AU132" s="229" t="s">
        <v>85</v>
      </c>
      <c r="AY132" s="17" t="s">
        <v>128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135</v>
      </c>
      <c r="BM132" s="229" t="s">
        <v>636</v>
      </c>
    </row>
    <row r="133" s="2" customFormat="1">
      <c r="A133" s="38"/>
      <c r="B133" s="39"/>
      <c r="C133" s="40"/>
      <c r="D133" s="231" t="s">
        <v>137</v>
      </c>
      <c r="E133" s="40"/>
      <c r="F133" s="232" t="s">
        <v>145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137</v>
      </c>
      <c r="AU133" s="17" t="s">
        <v>85</v>
      </c>
    </row>
    <row r="134" s="13" customFormat="1">
      <c r="A134" s="13"/>
      <c r="B134" s="236"/>
      <c r="C134" s="237"/>
      <c r="D134" s="231" t="s">
        <v>139</v>
      </c>
      <c r="E134" s="238" t="s">
        <v>1</v>
      </c>
      <c r="F134" s="239" t="s">
        <v>140</v>
      </c>
      <c r="G134" s="237"/>
      <c r="H134" s="238" t="s">
        <v>1</v>
      </c>
      <c r="I134" s="240"/>
      <c r="J134" s="237"/>
      <c r="K134" s="237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139</v>
      </c>
      <c r="AU134" s="245" t="s">
        <v>85</v>
      </c>
      <c r="AV134" s="13" t="s">
        <v>83</v>
      </c>
      <c r="AW134" s="13" t="s">
        <v>32</v>
      </c>
      <c r="AX134" s="13" t="s">
        <v>75</v>
      </c>
      <c r="AY134" s="245" t="s">
        <v>128</v>
      </c>
    </row>
    <row r="135" s="14" customFormat="1">
      <c r="A135" s="14"/>
      <c r="B135" s="246"/>
      <c r="C135" s="247"/>
      <c r="D135" s="231" t="s">
        <v>139</v>
      </c>
      <c r="E135" s="248" t="s">
        <v>1</v>
      </c>
      <c r="F135" s="249" t="s">
        <v>146</v>
      </c>
      <c r="G135" s="247"/>
      <c r="H135" s="250">
        <v>3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139</v>
      </c>
      <c r="AU135" s="256" t="s">
        <v>85</v>
      </c>
      <c r="AV135" s="14" t="s">
        <v>85</v>
      </c>
      <c r="AW135" s="14" t="s">
        <v>32</v>
      </c>
      <c r="AX135" s="14" t="s">
        <v>83</v>
      </c>
      <c r="AY135" s="256" t="s">
        <v>128</v>
      </c>
    </row>
    <row r="136" s="2" customFormat="1">
      <c r="A136" s="38"/>
      <c r="B136" s="39"/>
      <c r="C136" s="218" t="s">
        <v>146</v>
      </c>
      <c r="D136" s="218" t="s">
        <v>130</v>
      </c>
      <c r="E136" s="219" t="s">
        <v>147</v>
      </c>
      <c r="F136" s="220" t="s">
        <v>148</v>
      </c>
      <c r="G136" s="221" t="s">
        <v>133</v>
      </c>
      <c r="H136" s="222">
        <v>7</v>
      </c>
      <c r="I136" s="223"/>
      <c r="J136" s="224">
        <f>ROUND(I136*H136,2)</f>
        <v>0</v>
      </c>
      <c r="K136" s="220" t="s">
        <v>134</v>
      </c>
      <c r="L136" s="44"/>
      <c r="M136" s="225" t="s">
        <v>1</v>
      </c>
      <c r="N136" s="226" t="s">
        <v>40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0.44</v>
      </c>
      <c r="T136" s="228">
        <f>S136*H136</f>
        <v>3.0800000000000001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135</v>
      </c>
      <c r="AT136" s="229" t="s">
        <v>130</v>
      </c>
      <c r="AU136" s="229" t="s">
        <v>85</v>
      </c>
      <c r="AY136" s="17" t="s">
        <v>128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83</v>
      </c>
      <c r="BK136" s="230">
        <f>ROUND(I136*H136,2)</f>
        <v>0</v>
      </c>
      <c r="BL136" s="17" t="s">
        <v>135</v>
      </c>
      <c r="BM136" s="229" t="s">
        <v>637</v>
      </c>
    </row>
    <row r="137" s="2" customFormat="1">
      <c r="A137" s="38"/>
      <c r="B137" s="39"/>
      <c r="C137" s="40"/>
      <c r="D137" s="231" t="s">
        <v>137</v>
      </c>
      <c r="E137" s="40"/>
      <c r="F137" s="232" t="s">
        <v>145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137</v>
      </c>
      <c r="AU137" s="17" t="s">
        <v>85</v>
      </c>
    </row>
    <row r="138" s="13" customFormat="1">
      <c r="A138" s="13"/>
      <c r="B138" s="236"/>
      <c r="C138" s="237"/>
      <c r="D138" s="231" t="s">
        <v>139</v>
      </c>
      <c r="E138" s="238" t="s">
        <v>1</v>
      </c>
      <c r="F138" s="239" t="s">
        <v>164</v>
      </c>
      <c r="G138" s="237"/>
      <c r="H138" s="238" t="s">
        <v>1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139</v>
      </c>
      <c r="AU138" s="245" t="s">
        <v>85</v>
      </c>
      <c r="AV138" s="13" t="s">
        <v>83</v>
      </c>
      <c r="AW138" s="13" t="s">
        <v>32</v>
      </c>
      <c r="AX138" s="13" t="s">
        <v>75</v>
      </c>
      <c r="AY138" s="245" t="s">
        <v>128</v>
      </c>
    </row>
    <row r="139" s="14" customFormat="1">
      <c r="A139" s="14"/>
      <c r="B139" s="246"/>
      <c r="C139" s="247"/>
      <c r="D139" s="231" t="s">
        <v>139</v>
      </c>
      <c r="E139" s="248" t="s">
        <v>1</v>
      </c>
      <c r="F139" s="249" t="s">
        <v>170</v>
      </c>
      <c r="G139" s="247"/>
      <c r="H139" s="250">
        <v>7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139</v>
      </c>
      <c r="AU139" s="256" t="s">
        <v>85</v>
      </c>
      <c r="AV139" s="14" t="s">
        <v>85</v>
      </c>
      <c r="AW139" s="14" t="s">
        <v>32</v>
      </c>
      <c r="AX139" s="14" t="s">
        <v>83</v>
      </c>
      <c r="AY139" s="256" t="s">
        <v>128</v>
      </c>
    </row>
    <row r="140" s="2" customFormat="1">
      <c r="A140" s="38"/>
      <c r="B140" s="39"/>
      <c r="C140" s="218" t="s">
        <v>135</v>
      </c>
      <c r="D140" s="218" t="s">
        <v>130</v>
      </c>
      <c r="E140" s="219" t="s">
        <v>161</v>
      </c>
      <c r="F140" s="220" t="s">
        <v>162</v>
      </c>
      <c r="G140" s="221" t="s">
        <v>133</v>
      </c>
      <c r="H140" s="222">
        <v>7</v>
      </c>
      <c r="I140" s="223"/>
      <c r="J140" s="224">
        <f>ROUND(I140*H140,2)</f>
        <v>0</v>
      </c>
      <c r="K140" s="220" t="s">
        <v>134</v>
      </c>
      <c r="L140" s="44"/>
      <c r="M140" s="225" t="s">
        <v>1</v>
      </c>
      <c r="N140" s="226" t="s">
        <v>40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0.22</v>
      </c>
      <c r="T140" s="228">
        <f>S140*H140</f>
        <v>1.54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135</v>
      </c>
      <c r="AT140" s="229" t="s">
        <v>130</v>
      </c>
      <c r="AU140" s="229" t="s">
        <v>85</v>
      </c>
      <c r="AY140" s="17" t="s">
        <v>128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83</v>
      </c>
      <c r="BK140" s="230">
        <f>ROUND(I140*H140,2)</f>
        <v>0</v>
      </c>
      <c r="BL140" s="17" t="s">
        <v>135</v>
      </c>
      <c r="BM140" s="229" t="s">
        <v>638</v>
      </c>
    </row>
    <row r="141" s="2" customFormat="1">
      <c r="A141" s="38"/>
      <c r="B141" s="39"/>
      <c r="C141" s="40"/>
      <c r="D141" s="231" t="s">
        <v>137</v>
      </c>
      <c r="E141" s="40"/>
      <c r="F141" s="232" t="s">
        <v>145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137</v>
      </c>
      <c r="AU141" s="17" t="s">
        <v>85</v>
      </c>
    </row>
    <row r="142" s="13" customFormat="1">
      <c r="A142" s="13"/>
      <c r="B142" s="236"/>
      <c r="C142" s="237"/>
      <c r="D142" s="231" t="s">
        <v>139</v>
      </c>
      <c r="E142" s="238" t="s">
        <v>1</v>
      </c>
      <c r="F142" s="239" t="s">
        <v>164</v>
      </c>
      <c r="G142" s="237"/>
      <c r="H142" s="238" t="s">
        <v>1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139</v>
      </c>
      <c r="AU142" s="245" t="s">
        <v>85</v>
      </c>
      <c r="AV142" s="13" t="s">
        <v>83</v>
      </c>
      <c r="AW142" s="13" t="s">
        <v>32</v>
      </c>
      <c r="AX142" s="13" t="s">
        <v>75</v>
      </c>
      <c r="AY142" s="245" t="s">
        <v>128</v>
      </c>
    </row>
    <row r="143" s="14" customFormat="1">
      <c r="A143" s="14"/>
      <c r="B143" s="246"/>
      <c r="C143" s="247"/>
      <c r="D143" s="231" t="s">
        <v>139</v>
      </c>
      <c r="E143" s="248" t="s">
        <v>1</v>
      </c>
      <c r="F143" s="249" t="s">
        <v>170</v>
      </c>
      <c r="G143" s="247"/>
      <c r="H143" s="250">
        <v>7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139</v>
      </c>
      <c r="AU143" s="256" t="s">
        <v>85</v>
      </c>
      <c r="AV143" s="14" t="s">
        <v>85</v>
      </c>
      <c r="AW143" s="14" t="s">
        <v>32</v>
      </c>
      <c r="AX143" s="14" t="s">
        <v>83</v>
      </c>
      <c r="AY143" s="256" t="s">
        <v>128</v>
      </c>
    </row>
    <row r="144" s="2" customFormat="1">
      <c r="A144" s="38"/>
      <c r="B144" s="39"/>
      <c r="C144" s="218" t="s">
        <v>160</v>
      </c>
      <c r="D144" s="218" t="s">
        <v>130</v>
      </c>
      <c r="E144" s="219" t="s">
        <v>167</v>
      </c>
      <c r="F144" s="220" t="s">
        <v>168</v>
      </c>
      <c r="G144" s="221" t="s">
        <v>133</v>
      </c>
      <c r="H144" s="222">
        <v>7</v>
      </c>
      <c r="I144" s="223"/>
      <c r="J144" s="224">
        <f>ROUND(I144*H144,2)</f>
        <v>0</v>
      </c>
      <c r="K144" s="220" t="s">
        <v>134</v>
      </c>
      <c r="L144" s="44"/>
      <c r="M144" s="225" t="s">
        <v>1</v>
      </c>
      <c r="N144" s="226" t="s">
        <v>40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135</v>
      </c>
      <c r="AT144" s="229" t="s">
        <v>130</v>
      </c>
      <c r="AU144" s="229" t="s">
        <v>85</v>
      </c>
      <c r="AY144" s="17" t="s">
        <v>128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83</v>
      </c>
      <c r="BK144" s="230">
        <f>ROUND(I144*H144,2)</f>
        <v>0</v>
      </c>
      <c r="BL144" s="17" t="s">
        <v>135</v>
      </c>
      <c r="BM144" s="229" t="s">
        <v>639</v>
      </c>
    </row>
    <row r="145" s="2" customFormat="1">
      <c r="A145" s="38"/>
      <c r="B145" s="39"/>
      <c r="C145" s="40"/>
      <c r="D145" s="231" t="s">
        <v>137</v>
      </c>
      <c r="E145" s="40"/>
      <c r="F145" s="232" t="s">
        <v>138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137</v>
      </c>
      <c r="AU145" s="17" t="s">
        <v>85</v>
      </c>
    </row>
    <row r="146" s="13" customFormat="1">
      <c r="A146" s="13"/>
      <c r="B146" s="236"/>
      <c r="C146" s="237"/>
      <c r="D146" s="231" t="s">
        <v>139</v>
      </c>
      <c r="E146" s="238" t="s">
        <v>1</v>
      </c>
      <c r="F146" s="239" t="s">
        <v>164</v>
      </c>
      <c r="G146" s="237"/>
      <c r="H146" s="238" t="s">
        <v>1</v>
      </c>
      <c r="I146" s="240"/>
      <c r="J146" s="237"/>
      <c r="K146" s="237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139</v>
      </c>
      <c r="AU146" s="245" t="s">
        <v>85</v>
      </c>
      <c r="AV146" s="13" t="s">
        <v>83</v>
      </c>
      <c r="AW146" s="13" t="s">
        <v>32</v>
      </c>
      <c r="AX146" s="13" t="s">
        <v>75</v>
      </c>
      <c r="AY146" s="245" t="s">
        <v>128</v>
      </c>
    </row>
    <row r="147" s="14" customFormat="1">
      <c r="A147" s="14"/>
      <c r="B147" s="246"/>
      <c r="C147" s="247"/>
      <c r="D147" s="231" t="s">
        <v>139</v>
      </c>
      <c r="E147" s="248" t="s">
        <v>1</v>
      </c>
      <c r="F147" s="249" t="s">
        <v>170</v>
      </c>
      <c r="G147" s="247"/>
      <c r="H147" s="250">
        <v>7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139</v>
      </c>
      <c r="AU147" s="256" t="s">
        <v>85</v>
      </c>
      <c r="AV147" s="14" t="s">
        <v>85</v>
      </c>
      <c r="AW147" s="14" t="s">
        <v>32</v>
      </c>
      <c r="AX147" s="14" t="s">
        <v>83</v>
      </c>
      <c r="AY147" s="256" t="s">
        <v>128</v>
      </c>
    </row>
    <row r="148" s="2" customFormat="1">
      <c r="A148" s="38"/>
      <c r="B148" s="39"/>
      <c r="C148" s="218" t="s">
        <v>166</v>
      </c>
      <c r="D148" s="218" t="s">
        <v>130</v>
      </c>
      <c r="E148" s="219" t="s">
        <v>171</v>
      </c>
      <c r="F148" s="220" t="s">
        <v>172</v>
      </c>
      <c r="G148" s="221" t="s">
        <v>133</v>
      </c>
      <c r="H148" s="222">
        <v>7</v>
      </c>
      <c r="I148" s="223"/>
      <c r="J148" s="224">
        <f>ROUND(I148*H148,2)</f>
        <v>0</v>
      </c>
      <c r="K148" s="220" t="s">
        <v>134</v>
      </c>
      <c r="L148" s="44"/>
      <c r="M148" s="225" t="s">
        <v>1</v>
      </c>
      <c r="N148" s="226" t="s">
        <v>40</v>
      </c>
      <c r="O148" s="91"/>
      <c r="P148" s="227">
        <f>O148*H148</f>
        <v>0</v>
      </c>
      <c r="Q148" s="227">
        <v>9.0000000000000006E-05</v>
      </c>
      <c r="R148" s="227">
        <f>Q148*H148</f>
        <v>0.00063000000000000003</v>
      </c>
      <c r="S148" s="227">
        <v>0.25600000000000001</v>
      </c>
      <c r="T148" s="228">
        <f>S148*H148</f>
        <v>1.792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135</v>
      </c>
      <c r="AT148" s="229" t="s">
        <v>130</v>
      </c>
      <c r="AU148" s="229" t="s">
        <v>85</v>
      </c>
      <c r="AY148" s="17" t="s">
        <v>128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83</v>
      </c>
      <c r="BK148" s="230">
        <f>ROUND(I148*H148,2)</f>
        <v>0</v>
      </c>
      <c r="BL148" s="17" t="s">
        <v>135</v>
      </c>
      <c r="BM148" s="229" t="s">
        <v>640</v>
      </c>
    </row>
    <row r="149" s="2" customFormat="1">
      <c r="A149" s="38"/>
      <c r="B149" s="39"/>
      <c r="C149" s="40"/>
      <c r="D149" s="231" t="s">
        <v>137</v>
      </c>
      <c r="E149" s="40"/>
      <c r="F149" s="232" t="s">
        <v>138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137</v>
      </c>
      <c r="AU149" s="17" t="s">
        <v>85</v>
      </c>
    </row>
    <row r="150" s="13" customFormat="1">
      <c r="A150" s="13"/>
      <c r="B150" s="236"/>
      <c r="C150" s="237"/>
      <c r="D150" s="231" t="s">
        <v>139</v>
      </c>
      <c r="E150" s="238" t="s">
        <v>1</v>
      </c>
      <c r="F150" s="239" t="s">
        <v>164</v>
      </c>
      <c r="G150" s="237"/>
      <c r="H150" s="238" t="s">
        <v>1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139</v>
      </c>
      <c r="AU150" s="245" t="s">
        <v>85</v>
      </c>
      <c r="AV150" s="13" t="s">
        <v>83</v>
      </c>
      <c r="AW150" s="13" t="s">
        <v>32</v>
      </c>
      <c r="AX150" s="13" t="s">
        <v>75</v>
      </c>
      <c r="AY150" s="245" t="s">
        <v>128</v>
      </c>
    </row>
    <row r="151" s="14" customFormat="1">
      <c r="A151" s="14"/>
      <c r="B151" s="246"/>
      <c r="C151" s="247"/>
      <c r="D151" s="231" t="s">
        <v>139</v>
      </c>
      <c r="E151" s="248" t="s">
        <v>1</v>
      </c>
      <c r="F151" s="249" t="s">
        <v>170</v>
      </c>
      <c r="G151" s="247"/>
      <c r="H151" s="250">
        <v>7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139</v>
      </c>
      <c r="AU151" s="256" t="s">
        <v>85</v>
      </c>
      <c r="AV151" s="14" t="s">
        <v>85</v>
      </c>
      <c r="AW151" s="14" t="s">
        <v>32</v>
      </c>
      <c r="AX151" s="14" t="s">
        <v>83</v>
      </c>
      <c r="AY151" s="256" t="s">
        <v>128</v>
      </c>
    </row>
    <row r="152" s="2" customFormat="1" ht="16.5" customHeight="1">
      <c r="A152" s="38"/>
      <c r="B152" s="39"/>
      <c r="C152" s="218" t="s">
        <v>170</v>
      </c>
      <c r="D152" s="218" t="s">
        <v>130</v>
      </c>
      <c r="E152" s="219" t="s">
        <v>175</v>
      </c>
      <c r="F152" s="220" t="s">
        <v>176</v>
      </c>
      <c r="G152" s="221" t="s">
        <v>177</v>
      </c>
      <c r="H152" s="222">
        <v>1</v>
      </c>
      <c r="I152" s="223"/>
      <c r="J152" s="224">
        <f>ROUND(I152*H152,2)</f>
        <v>0</v>
      </c>
      <c r="K152" s="220" t="s">
        <v>134</v>
      </c>
      <c r="L152" s="44"/>
      <c r="M152" s="225" t="s">
        <v>1</v>
      </c>
      <c r="N152" s="226" t="s">
        <v>40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0.28999999999999998</v>
      </c>
      <c r="T152" s="228">
        <f>S152*H152</f>
        <v>0.28999999999999998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135</v>
      </c>
      <c r="AT152" s="229" t="s">
        <v>130</v>
      </c>
      <c r="AU152" s="229" t="s">
        <v>85</v>
      </c>
      <c r="AY152" s="17" t="s">
        <v>128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83</v>
      </c>
      <c r="BK152" s="230">
        <f>ROUND(I152*H152,2)</f>
        <v>0</v>
      </c>
      <c r="BL152" s="17" t="s">
        <v>135</v>
      </c>
      <c r="BM152" s="229" t="s">
        <v>641</v>
      </c>
    </row>
    <row r="153" s="2" customFormat="1">
      <c r="A153" s="38"/>
      <c r="B153" s="39"/>
      <c r="C153" s="40"/>
      <c r="D153" s="231" t="s">
        <v>137</v>
      </c>
      <c r="E153" s="40"/>
      <c r="F153" s="232" t="s">
        <v>179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137</v>
      </c>
      <c r="AU153" s="17" t="s">
        <v>85</v>
      </c>
    </row>
    <row r="154" s="13" customFormat="1">
      <c r="A154" s="13"/>
      <c r="B154" s="236"/>
      <c r="C154" s="237"/>
      <c r="D154" s="231" t="s">
        <v>139</v>
      </c>
      <c r="E154" s="238" t="s">
        <v>1</v>
      </c>
      <c r="F154" s="239" t="s">
        <v>180</v>
      </c>
      <c r="G154" s="237"/>
      <c r="H154" s="238" t="s">
        <v>1</v>
      </c>
      <c r="I154" s="240"/>
      <c r="J154" s="237"/>
      <c r="K154" s="237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139</v>
      </c>
      <c r="AU154" s="245" t="s">
        <v>85</v>
      </c>
      <c r="AV154" s="13" t="s">
        <v>83</v>
      </c>
      <c r="AW154" s="13" t="s">
        <v>32</v>
      </c>
      <c r="AX154" s="13" t="s">
        <v>75</v>
      </c>
      <c r="AY154" s="245" t="s">
        <v>128</v>
      </c>
    </row>
    <row r="155" s="14" customFormat="1">
      <c r="A155" s="14"/>
      <c r="B155" s="246"/>
      <c r="C155" s="247"/>
      <c r="D155" s="231" t="s">
        <v>139</v>
      </c>
      <c r="E155" s="248" t="s">
        <v>1</v>
      </c>
      <c r="F155" s="249" t="s">
        <v>83</v>
      </c>
      <c r="G155" s="247"/>
      <c r="H155" s="250">
        <v>1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139</v>
      </c>
      <c r="AU155" s="256" t="s">
        <v>85</v>
      </c>
      <c r="AV155" s="14" t="s">
        <v>85</v>
      </c>
      <c r="AW155" s="14" t="s">
        <v>32</v>
      </c>
      <c r="AX155" s="14" t="s">
        <v>83</v>
      </c>
      <c r="AY155" s="256" t="s">
        <v>128</v>
      </c>
    </row>
    <row r="156" s="2" customFormat="1">
      <c r="A156" s="38"/>
      <c r="B156" s="39"/>
      <c r="C156" s="218" t="s">
        <v>174</v>
      </c>
      <c r="D156" s="218" t="s">
        <v>130</v>
      </c>
      <c r="E156" s="219" t="s">
        <v>182</v>
      </c>
      <c r="F156" s="220" t="s">
        <v>183</v>
      </c>
      <c r="G156" s="221" t="s">
        <v>184</v>
      </c>
      <c r="H156" s="222">
        <v>0.29999999999999999</v>
      </c>
      <c r="I156" s="223"/>
      <c r="J156" s="224">
        <f>ROUND(I156*H156,2)</f>
        <v>0</v>
      </c>
      <c r="K156" s="220" t="s">
        <v>134</v>
      </c>
      <c r="L156" s="44"/>
      <c r="M156" s="225" t="s">
        <v>1</v>
      </c>
      <c r="N156" s="226" t="s">
        <v>40</v>
      </c>
      <c r="O156" s="91"/>
      <c r="P156" s="227">
        <f>O156*H156</f>
        <v>0</v>
      </c>
      <c r="Q156" s="227">
        <v>0.40000000000000002</v>
      </c>
      <c r="R156" s="227">
        <f>Q156*H156</f>
        <v>0.12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135</v>
      </c>
      <c r="AT156" s="229" t="s">
        <v>130</v>
      </c>
      <c r="AU156" s="229" t="s">
        <v>85</v>
      </c>
      <c r="AY156" s="17" t="s">
        <v>128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83</v>
      </c>
      <c r="BK156" s="230">
        <f>ROUND(I156*H156,2)</f>
        <v>0</v>
      </c>
      <c r="BL156" s="17" t="s">
        <v>135</v>
      </c>
      <c r="BM156" s="229" t="s">
        <v>642</v>
      </c>
    </row>
    <row r="157" s="2" customFormat="1">
      <c r="A157" s="38"/>
      <c r="B157" s="39"/>
      <c r="C157" s="40"/>
      <c r="D157" s="231" t="s">
        <v>137</v>
      </c>
      <c r="E157" s="40"/>
      <c r="F157" s="232" t="s">
        <v>138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137</v>
      </c>
      <c r="AU157" s="17" t="s">
        <v>85</v>
      </c>
    </row>
    <row r="158" s="13" customFormat="1">
      <c r="A158" s="13"/>
      <c r="B158" s="236"/>
      <c r="C158" s="237"/>
      <c r="D158" s="231" t="s">
        <v>139</v>
      </c>
      <c r="E158" s="238" t="s">
        <v>1</v>
      </c>
      <c r="F158" s="239" t="s">
        <v>140</v>
      </c>
      <c r="G158" s="237"/>
      <c r="H158" s="238" t="s">
        <v>1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139</v>
      </c>
      <c r="AU158" s="245" t="s">
        <v>85</v>
      </c>
      <c r="AV158" s="13" t="s">
        <v>83</v>
      </c>
      <c r="AW158" s="13" t="s">
        <v>32</v>
      </c>
      <c r="AX158" s="13" t="s">
        <v>75</v>
      </c>
      <c r="AY158" s="245" t="s">
        <v>128</v>
      </c>
    </row>
    <row r="159" s="14" customFormat="1">
      <c r="A159" s="14"/>
      <c r="B159" s="246"/>
      <c r="C159" s="247"/>
      <c r="D159" s="231" t="s">
        <v>139</v>
      </c>
      <c r="E159" s="248" t="s">
        <v>1</v>
      </c>
      <c r="F159" s="249" t="s">
        <v>643</v>
      </c>
      <c r="G159" s="247"/>
      <c r="H159" s="250">
        <v>0.29999999999999999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139</v>
      </c>
      <c r="AU159" s="256" t="s">
        <v>85</v>
      </c>
      <c r="AV159" s="14" t="s">
        <v>85</v>
      </c>
      <c r="AW159" s="14" t="s">
        <v>32</v>
      </c>
      <c r="AX159" s="14" t="s">
        <v>83</v>
      </c>
      <c r="AY159" s="256" t="s">
        <v>128</v>
      </c>
    </row>
    <row r="160" s="2" customFormat="1" ht="16.5" customHeight="1">
      <c r="A160" s="38"/>
      <c r="B160" s="39"/>
      <c r="C160" s="218" t="s">
        <v>181</v>
      </c>
      <c r="D160" s="218" t="s">
        <v>130</v>
      </c>
      <c r="E160" s="219" t="s">
        <v>199</v>
      </c>
      <c r="F160" s="220" t="s">
        <v>200</v>
      </c>
      <c r="G160" s="221" t="s">
        <v>177</v>
      </c>
      <c r="H160" s="222">
        <v>3</v>
      </c>
      <c r="I160" s="223"/>
      <c r="J160" s="224">
        <f>ROUND(I160*H160,2)</f>
        <v>0</v>
      </c>
      <c r="K160" s="220" t="s">
        <v>134</v>
      </c>
      <c r="L160" s="44"/>
      <c r="M160" s="225" t="s">
        <v>1</v>
      </c>
      <c r="N160" s="226" t="s">
        <v>40</v>
      </c>
      <c r="O160" s="91"/>
      <c r="P160" s="227">
        <f>O160*H160</f>
        <v>0</v>
      </c>
      <c r="Q160" s="227">
        <v>0.036900000000000002</v>
      </c>
      <c r="R160" s="227">
        <f>Q160*H160</f>
        <v>0.11070000000000001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135</v>
      </c>
      <c r="AT160" s="229" t="s">
        <v>130</v>
      </c>
      <c r="AU160" s="229" t="s">
        <v>85</v>
      </c>
      <c r="AY160" s="17" t="s">
        <v>128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83</v>
      </c>
      <c r="BK160" s="230">
        <f>ROUND(I160*H160,2)</f>
        <v>0</v>
      </c>
      <c r="BL160" s="17" t="s">
        <v>135</v>
      </c>
      <c r="BM160" s="229" t="s">
        <v>644</v>
      </c>
    </row>
    <row r="161" s="2" customFormat="1">
      <c r="A161" s="38"/>
      <c r="B161" s="39"/>
      <c r="C161" s="40"/>
      <c r="D161" s="231" t="s">
        <v>137</v>
      </c>
      <c r="E161" s="40"/>
      <c r="F161" s="232" t="s">
        <v>138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137</v>
      </c>
      <c r="AU161" s="17" t="s">
        <v>85</v>
      </c>
    </row>
    <row r="162" s="13" customFormat="1">
      <c r="A162" s="13"/>
      <c r="B162" s="236"/>
      <c r="C162" s="237"/>
      <c r="D162" s="231" t="s">
        <v>139</v>
      </c>
      <c r="E162" s="238" t="s">
        <v>1</v>
      </c>
      <c r="F162" s="239" t="s">
        <v>645</v>
      </c>
      <c r="G162" s="237"/>
      <c r="H162" s="238" t="s">
        <v>1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139</v>
      </c>
      <c r="AU162" s="245" t="s">
        <v>85</v>
      </c>
      <c r="AV162" s="13" t="s">
        <v>83</v>
      </c>
      <c r="AW162" s="13" t="s">
        <v>32</v>
      </c>
      <c r="AX162" s="13" t="s">
        <v>75</v>
      </c>
      <c r="AY162" s="245" t="s">
        <v>128</v>
      </c>
    </row>
    <row r="163" s="14" customFormat="1">
      <c r="A163" s="14"/>
      <c r="B163" s="246"/>
      <c r="C163" s="247"/>
      <c r="D163" s="231" t="s">
        <v>139</v>
      </c>
      <c r="E163" s="248" t="s">
        <v>1</v>
      </c>
      <c r="F163" s="249" t="s">
        <v>146</v>
      </c>
      <c r="G163" s="247"/>
      <c r="H163" s="250">
        <v>3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139</v>
      </c>
      <c r="AU163" s="256" t="s">
        <v>85</v>
      </c>
      <c r="AV163" s="14" t="s">
        <v>85</v>
      </c>
      <c r="AW163" s="14" t="s">
        <v>32</v>
      </c>
      <c r="AX163" s="14" t="s">
        <v>83</v>
      </c>
      <c r="AY163" s="256" t="s">
        <v>128</v>
      </c>
    </row>
    <row r="164" s="2" customFormat="1" ht="16.5" customHeight="1">
      <c r="A164" s="38"/>
      <c r="B164" s="39"/>
      <c r="C164" s="218" t="s">
        <v>187</v>
      </c>
      <c r="D164" s="218" t="s">
        <v>130</v>
      </c>
      <c r="E164" s="219" t="s">
        <v>204</v>
      </c>
      <c r="F164" s="220" t="s">
        <v>205</v>
      </c>
      <c r="G164" s="221" t="s">
        <v>177</v>
      </c>
      <c r="H164" s="222">
        <v>2</v>
      </c>
      <c r="I164" s="223"/>
      <c r="J164" s="224">
        <f>ROUND(I164*H164,2)</f>
        <v>0</v>
      </c>
      <c r="K164" s="220" t="s">
        <v>134</v>
      </c>
      <c r="L164" s="44"/>
      <c r="M164" s="225" t="s">
        <v>1</v>
      </c>
      <c r="N164" s="226" t="s">
        <v>40</v>
      </c>
      <c r="O164" s="91"/>
      <c r="P164" s="227">
        <f>O164*H164</f>
        <v>0</v>
      </c>
      <c r="Q164" s="227">
        <v>0.0086800000000000002</v>
      </c>
      <c r="R164" s="227">
        <f>Q164*H164</f>
        <v>0.01736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135</v>
      </c>
      <c r="AT164" s="229" t="s">
        <v>130</v>
      </c>
      <c r="AU164" s="229" t="s">
        <v>85</v>
      </c>
      <c r="AY164" s="17" t="s">
        <v>128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83</v>
      </c>
      <c r="BK164" s="230">
        <f>ROUND(I164*H164,2)</f>
        <v>0</v>
      </c>
      <c r="BL164" s="17" t="s">
        <v>135</v>
      </c>
      <c r="BM164" s="229" t="s">
        <v>646</v>
      </c>
    </row>
    <row r="165" s="2" customFormat="1">
      <c r="A165" s="38"/>
      <c r="B165" s="39"/>
      <c r="C165" s="40"/>
      <c r="D165" s="231" t="s">
        <v>137</v>
      </c>
      <c r="E165" s="40"/>
      <c r="F165" s="232" t="s">
        <v>138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137</v>
      </c>
      <c r="AU165" s="17" t="s">
        <v>85</v>
      </c>
    </row>
    <row r="166" s="13" customFormat="1">
      <c r="A166" s="13"/>
      <c r="B166" s="236"/>
      <c r="C166" s="237"/>
      <c r="D166" s="231" t="s">
        <v>139</v>
      </c>
      <c r="E166" s="238" t="s">
        <v>1</v>
      </c>
      <c r="F166" s="239" t="s">
        <v>647</v>
      </c>
      <c r="G166" s="237"/>
      <c r="H166" s="238" t="s">
        <v>1</v>
      </c>
      <c r="I166" s="240"/>
      <c r="J166" s="237"/>
      <c r="K166" s="237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139</v>
      </c>
      <c r="AU166" s="245" t="s">
        <v>85</v>
      </c>
      <c r="AV166" s="13" t="s">
        <v>83</v>
      </c>
      <c r="AW166" s="13" t="s">
        <v>32</v>
      </c>
      <c r="AX166" s="13" t="s">
        <v>75</v>
      </c>
      <c r="AY166" s="245" t="s">
        <v>128</v>
      </c>
    </row>
    <row r="167" s="14" customFormat="1">
      <c r="A167" s="14"/>
      <c r="B167" s="246"/>
      <c r="C167" s="247"/>
      <c r="D167" s="231" t="s">
        <v>139</v>
      </c>
      <c r="E167" s="248" t="s">
        <v>1</v>
      </c>
      <c r="F167" s="249" t="s">
        <v>85</v>
      </c>
      <c r="G167" s="247"/>
      <c r="H167" s="250">
        <v>2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139</v>
      </c>
      <c r="AU167" s="256" t="s">
        <v>85</v>
      </c>
      <c r="AV167" s="14" t="s">
        <v>85</v>
      </c>
      <c r="AW167" s="14" t="s">
        <v>32</v>
      </c>
      <c r="AX167" s="14" t="s">
        <v>83</v>
      </c>
      <c r="AY167" s="256" t="s">
        <v>128</v>
      </c>
    </row>
    <row r="168" s="2" customFormat="1">
      <c r="A168" s="38"/>
      <c r="B168" s="39"/>
      <c r="C168" s="218" t="s">
        <v>194</v>
      </c>
      <c r="D168" s="218" t="s">
        <v>130</v>
      </c>
      <c r="E168" s="219" t="s">
        <v>209</v>
      </c>
      <c r="F168" s="220" t="s">
        <v>210</v>
      </c>
      <c r="G168" s="221" t="s">
        <v>177</v>
      </c>
      <c r="H168" s="222">
        <v>7</v>
      </c>
      <c r="I168" s="223"/>
      <c r="J168" s="224">
        <f>ROUND(I168*H168,2)</f>
        <v>0</v>
      </c>
      <c r="K168" s="220" t="s">
        <v>134</v>
      </c>
      <c r="L168" s="44"/>
      <c r="M168" s="225" t="s">
        <v>1</v>
      </c>
      <c r="N168" s="226" t="s">
        <v>40</v>
      </c>
      <c r="O168" s="91"/>
      <c r="P168" s="227">
        <f>O168*H168</f>
        <v>0</v>
      </c>
      <c r="Q168" s="227">
        <v>0.036900000000000002</v>
      </c>
      <c r="R168" s="227">
        <f>Q168*H168</f>
        <v>0.25830000000000003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135</v>
      </c>
      <c r="AT168" s="229" t="s">
        <v>130</v>
      </c>
      <c r="AU168" s="229" t="s">
        <v>85</v>
      </c>
      <c r="AY168" s="17" t="s">
        <v>128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83</v>
      </c>
      <c r="BK168" s="230">
        <f>ROUND(I168*H168,2)</f>
        <v>0</v>
      </c>
      <c r="BL168" s="17" t="s">
        <v>135</v>
      </c>
      <c r="BM168" s="229" t="s">
        <v>648</v>
      </c>
    </row>
    <row r="169" s="2" customFormat="1">
      <c r="A169" s="38"/>
      <c r="B169" s="39"/>
      <c r="C169" s="40"/>
      <c r="D169" s="231" t="s">
        <v>137</v>
      </c>
      <c r="E169" s="40"/>
      <c r="F169" s="232" t="s">
        <v>138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137</v>
      </c>
      <c r="AU169" s="17" t="s">
        <v>85</v>
      </c>
    </row>
    <row r="170" s="13" customFormat="1">
      <c r="A170" s="13"/>
      <c r="B170" s="236"/>
      <c r="C170" s="237"/>
      <c r="D170" s="231" t="s">
        <v>139</v>
      </c>
      <c r="E170" s="238" t="s">
        <v>1</v>
      </c>
      <c r="F170" s="239" t="s">
        <v>212</v>
      </c>
      <c r="G170" s="237"/>
      <c r="H170" s="238" t="s">
        <v>1</v>
      </c>
      <c r="I170" s="240"/>
      <c r="J170" s="237"/>
      <c r="K170" s="237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139</v>
      </c>
      <c r="AU170" s="245" t="s">
        <v>85</v>
      </c>
      <c r="AV170" s="13" t="s">
        <v>83</v>
      </c>
      <c r="AW170" s="13" t="s">
        <v>32</v>
      </c>
      <c r="AX170" s="13" t="s">
        <v>75</v>
      </c>
      <c r="AY170" s="245" t="s">
        <v>128</v>
      </c>
    </row>
    <row r="171" s="14" customFormat="1">
      <c r="A171" s="14"/>
      <c r="B171" s="246"/>
      <c r="C171" s="247"/>
      <c r="D171" s="231" t="s">
        <v>139</v>
      </c>
      <c r="E171" s="248" t="s">
        <v>1</v>
      </c>
      <c r="F171" s="249" t="s">
        <v>170</v>
      </c>
      <c r="G171" s="247"/>
      <c r="H171" s="250">
        <v>7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139</v>
      </c>
      <c r="AU171" s="256" t="s">
        <v>85</v>
      </c>
      <c r="AV171" s="14" t="s">
        <v>85</v>
      </c>
      <c r="AW171" s="14" t="s">
        <v>32</v>
      </c>
      <c r="AX171" s="14" t="s">
        <v>83</v>
      </c>
      <c r="AY171" s="256" t="s">
        <v>128</v>
      </c>
    </row>
    <row r="172" s="2" customFormat="1">
      <c r="A172" s="38"/>
      <c r="B172" s="39"/>
      <c r="C172" s="218" t="s">
        <v>141</v>
      </c>
      <c r="D172" s="218" t="s">
        <v>130</v>
      </c>
      <c r="E172" s="219" t="s">
        <v>214</v>
      </c>
      <c r="F172" s="220" t="s">
        <v>215</v>
      </c>
      <c r="G172" s="221" t="s">
        <v>184</v>
      </c>
      <c r="H172" s="222">
        <v>15.6</v>
      </c>
      <c r="I172" s="223"/>
      <c r="J172" s="224">
        <f>ROUND(I172*H172,2)</f>
        <v>0</v>
      </c>
      <c r="K172" s="220" t="s">
        <v>134</v>
      </c>
      <c r="L172" s="44"/>
      <c r="M172" s="225" t="s">
        <v>1</v>
      </c>
      <c r="N172" s="226" t="s">
        <v>40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135</v>
      </c>
      <c r="AT172" s="229" t="s">
        <v>130</v>
      </c>
      <c r="AU172" s="229" t="s">
        <v>85</v>
      </c>
      <c r="AY172" s="17" t="s">
        <v>128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83</v>
      </c>
      <c r="BK172" s="230">
        <f>ROUND(I172*H172,2)</f>
        <v>0</v>
      </c>
      <c r="BL172" s="17" t="s">
        <v>135</v>
      </c>
      <c r="BM172" s="229" t="s">
        <v>649</v>
      </c>
    </row>
    <row r="173" s="2" customFormat="1">
      <c r="A173" s="38"/>
      <c r="B173" s="39"/>
      <c r="C173" s="40"/>
      <c r="D173" s="231" t="s">
        <v>137</v>
      </c>
      <c r="E173" s="40"/>
      <c r="F173" s="232" t="s">
        <v>138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137</v>
      </c>
      <c r="AU173" s="17" t="s">
        <v>85</v>
      </c>
    </row>
    <row r="174" s="14" customFormat="1">
      <c r="A174" s="14"/>
      <c r="B174" s="246"/>
      <c r="C174" s="247"/>
      <c r="D174" s="231" t="s">
        <v>139</v>
      </c>
      <c r="E174" s="248" t="s">
        <v>1</v>
      </c>
      <c r="F174" s="249" t="s">
        <v>650</v>
      </c>
      <c r="G174" s="247"/>
      <c r="H174" s="250">
        <v>15.6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139</v>
      </c>
      <c r="AU174" s="256" t="s">
        <v>85</v>
      </c>
      <c r="AV174" s="14" t="s">
        <v>85</v>
      </c>
      <c r="AW174" s="14" t="s">
        <v>32</v>
      </c>
      <c r="AX174" s="14" t="s">
        <v>83</v>
      </c>
      <c r="AY174" s="256" t="s">
        <v>128</v>
      </c>
    </row>
    <row r="175" s="2" customFormat="1" ht="21.75" customHeight="1">
      <c r="A175" s="38"/>
      <c r="B175" s="39"/>
      <c r="C175" s="218" t="s">
        <v>203</v>
      </c>
      <c r="D175" s="218" t="s">
        <v>130</v>
      </c>
      <c r="E175" s="219" t="s">
        <v>219</v>
      </c>
      <c r="F175" s="220" t="s">
        <v>220</v>
      </c>
      <c r="G175" s="221" t="s">
        <v>184</v>
      </c>
      <c r="H175" s="222">
        <v>0.90000000000000002</v>
      </c>
      <c r="I175" s="223"/>
      <c r="J175" s="224">
        <f>ROUND(I175*H175,2)</f>
        <v>0</v>
      </c>
      <c r="K175" s="220" t="s">
        <v>134</v>
      </c>
      <c r="L175" s="44"/>
      <c r="M175" s="225" t="s">
        <v>1</v>
      </c>
      <c r="N175" s="226" t="s">
        <v>40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135</v>
      </c>
      <c r="AT175" s="229" t="s">
        <v>130</v>
      </c>
      <c r="AU175" s="229" t="s">
        <v>85</v>
      </c>
      <c r="AY175" s="17" t="s">
        <v>128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83</v>
      </c>
      <c r="BK175" s="230">
        <f>ROUND(I175*H175,2)</f>
        <v>0</v>
      </c>
      <c r="BL175" s="17" t="s">
        <v>135</v>
      </c>
      <c r="BM175" s="229" t="s">
        <v>651</v>
      </c>
    </row>
    <row r="176" s="2" customFormat="1">
      <c r="A176" s="38"/>
      <c r="B176" s="39"/>
      <c r="C176" s="40"/>
      <c r="D176" s="231" t="s">
        <v>137</v>
      </c>
      <c r="E176" s="40"/>
      <c r="F176" s="232" t="s">
        <v>138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137</v>
      </c>
      <c r="AU176" s="17" t="s">
        <v>85</v>
      </c>
    </row>
    <row r="177" s="13" customFormat="1">
      <c r="A177" s="13"/>
      <c r="B177" s="236"/>
      <c r="C177" s="237"/>
      <c r="D177" s="231" t="s">
        <v>139</v>
      </c>
      <c r="E177" s="238" t="s">
        <v>1</v>
      </c>
      <c r="F177" s="239" t="s">
        <v>652</v>
      </c>
      <c r="G177" s="237"/>
      <c r="H177" s="238" t="s">
        <v>1</v>
      </c>
      <c r="I177" s="240"/>
      <c r="J177" s="237"/>
      <c r="K177" s="237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139</v>
      </c>
      <c r="AU177" s="245" t="s">
        <v>85</v>
      </c>
      <c r="AV177" s="13" t="s">
        <v>83</v>
      </c>
      <c r="AW177" s="13" t="s">
        <v>32</v>
      </c>
      <c r="AX177" s="13" t="s">
        <v>75</v>
      </c>
      <c r="AY177" s="245" t="s">
        <v>128</v>
      </c>
    </row>
    <row r="178" s="14" customFormat="1">
      <c r="A178" s="14"/>
      <c r="B178" s="246"/>
      <c r="C178" s="247"/>
      <c r="D178" s="231" t="s">
        <v>139</v>
      </c>
      <c r="E178" s="248" t="s">
        <v>1</v>
      </c>
      <c r="F178" s="249" t="s">
        <v>653</v>
      </c>
      <c r="G178" s="247"/>
      <c r="H178" s="250">
        <v>0.90000000000000002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6" t="s">
        <v>139</v>
      </c>
      <c r="AU178" s="256" t="s">
        <v>85</v>
      </c>
      <c r="AV178" s="14" t="s">
        <v>85</v>
      </c>
      <c r="AW178" s="14" t="s">
        <v>32</v>
      </c>
      <c r="AX178" s="14" t="s">
        <v>83</v>
      </c>
      <c r="AY178" s="256" t="s">
        <v>128</v>
      </c>
    </row>
    <row r="179" s="2" customFormat="1">
      <c r="A179" s="38"/>
      <c r="B179" s="39"/>
      <c r="C179" s="218" t="s">
        <v>208</v>
      </c>
      <c r="D179" s="218" t="s">
        <v>130</v>
      </c>
      <c r="E179" s="219" t="s">
        <v>225</v>
      </c>
      <c r="F179" s="220" t="s">
        <v>226</v>
      </c>
      <c r="G179" s="221" t="s">
        <v>184</v>
      </c>
      <c r="H179" s="222">
        <v>17.350000000000001</v>
      </c>
      <c r="I179" s="223"/>
      <c r="J179" s="224">
        <f>ROUND(I179*H179,2)</f>
        <v>0</v>
      </c>
      <c r="K179" s="220" t="s">
        <v>134</v>
      </c>
      <c r="L179" s="44"/>
      <c r="M179" s="225" t="s">
        <v>1</v>
      </c>
      <c r="N179" s="226" t="s">
        <v>40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135</v>
      </c>
      <c r="AT179" s="229" t="s">
        <v>130</v>
      </c>
      <c r="AU179" s="229" t="s">
        <v>85</v>
      </c>
      <c r="AY179" s="17" t="s">
        <v>128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83</v>
      </c>
      <c r="BK179" s="230">
        <f>ROUND(I179*H179,2)</f>
        <v>0</v>
      </c>
      <c r="BL179" s="17" t="s">
        <v>135</v>
      </c>
      <c r="BM179" s="229" t="s">
        <v>654</v>
      </c>
    </row>
    <row r="180" s="2" customFormat="1">
      <c r="A180" s="38"/>
      <c r="B180" s="39"/>
      <c r="C180" s="40"/>
      <c r="D180" s="231" t="s">
        <v>137</v>
      </c>
      <c r="E180" s="40"/>
      <c r="F180" s="232" t="s">
        <v>138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137</v>
      </c>
      <c r="AU180" s="17" t="s">
        <v>85</v>
      </c>
    </row>
    <row r="181" s="13" customFormat="1">
      <c r="A181" s="13"/>
      <c r="B181" s="236"/>
      <c r="C181" s="237"/>
      <c r="D181" s="231" t="s">
        <v>139</v>
      </c>
      <c r="E181" s="238" t="s">
        <v>1</v>
      </c>
      <c r="F181" s="239" t="s">
        <v>655</v>
      </c>
      <c r="G181" s="237"/>
      <c r="H181" s="238" t="s">
        <v>1</v>
      </c>
      <c r="I181" s="240"/>
      <c r="J181" s="237"/>
      <c r="K181" s="237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139</v>
      </c>
      <c r="AU181" s="245" t="s">
        <v>85</v>
      </c>
      <c r="AV181" s="13" t="s">
        <v>83</v>
      </c>
      <c r="AW181" s="13" t="s">
        <v>32</v>
      </c>
      <c r="AX181" s="13" t="s">
        <v>75</v>
      </c>
      <c r="AY181" s="245" t="s">
        <v>128</v>
      </c>
    </row>
    <row r="182" s="14" customFormat="1">
      <c r="A182" s="14"/>
      <c r="B182" s="246"/>
      <c r="C182" s="247"/>
      <c r="D182" s="231" t="s">
        <v>139</v>
      </c>
      <c r="E182" s="248" t="s">
        <v>1</v>
      </c>
      <c r="F182" s="249" t="s">
        <v>656</v>
      </c>
      <c r="G182" s="247"/>
      <c r="H182" s="250">
        <v>5.9500000000000002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139</v>
      </c>
      <c r="AU182" s="256" t="s">
        <v>85</v>
      </c>
      <c r="AV182" s="14" t="s">
        <v>85</v>
      </c>
      <c r="AW182" s="14" t="s">
        <v>32</v>
      </c>
      <c r="AX182" s="14" t="s">
        <v>75</v>
      </c>
      <c r="AY182" s="256" t="s">
        <v>128</v>
      </c>
    </row>
    <row r="183" s="13" customFormat="1">
      <c r="A183" s="13"/>
      <c r="B183" s="236"/>
      <c r="C183" s="237"/>
      <c r="D183" s="231" t="s">
        <v>139</v>
      </c>
      <c r="E183" s="238" t="s">
        <v>1</v>
      </c>
      <c r="F183" s="239" t="s">
        <v>657</v>
      </c>
      <c r="G183" s="237"/>
      <c r="H183" s="238" t="s">
        <v>1</v>
      </c>
      <c r="I183" s="240"/>
      <c r="J183" s="237"/>
      <c r="K183" s="237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139</v>
      </c>
      <c r="AU183" s="245" t="s">
        <v>85</v>
      </c>
      <c r="AV183" s="13" t="s">
        <v>83</v>
      </c>
      <c r="AW183" s="13" t="s">
        <v>32</v>
      </c>
      <c r="AX183" s="13" t="s">
        <v>75</v>
      </c>
      <c r="AY183" s="245" t="s">
        <v>128</v>
      </c>
    </row>
    <row r="184" s="14" customFormat="1">
      <c r="A184" s="14"/>
      <c r="B184" s="246"/>
      <c r="C184" s="247"/>
      <c r="D184" s="231" t="s">
        <v>139</v>
      </c>
      <c r="E184" s="248" t="s">
        <v>1</v>
      </c>
      <c r="F184" s="249" t="s">
        <v>658</v>
      </c>
      <c r="G184" s="247"/>
      <c r="H184" s="250">
        <v>7.7999999999999998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139</v>
      </c>
      <c r="AU184" s="256" t="s">
        <v>85</v>
      </c>
      <c r="AV184" s="14" t="s">
        <v>85</v>
      </c>
      <c r="AW184" s="14" t="s">
        <v>32</v>
      </c>
      <c r="AX184" s="14" t="s">
        <v>75</v>
      </c>
      <c r="AY184" s="256" t="s">
        <v>128</v>
      </c>
    </row>
    <row r="185" s="13" customFormat="1">
      <c r="A185" s="13"/>
      <c r="B185" s="236"/>
      <c r="C185" s="237"/>
      <c r="D185" s="231" t="s">
        <v>139</v>
      </c>
      <c r="E185" s="238" t="s">
        <v>1</v>
      </c>
      <c r="F185" s="239" t="s">
        <v>659</v>
      </c>
      <c r="G185" s="237"/>
      <c r="H185" s="238" t="s">
        <v>1</v>
      </c>
      <c r="I185" s="240"/>
      <c r="J185" s="237"/>
      <c r="K185" s="237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139</v>
      </c>
      <c r="AU185" s="245" t="s">
        <v>85</v>
      </c>
      <c r="AV185" s="13" t="s">
        <v>83</v>
      </c>
      <c r="AW185" s="13" t="s">
        <v>32</v>
      </c>
      <c r="AX185" s="13" t="s">
        <v>75</v>
      </c>
      <c r="AY185" s="245" t="s">
        <v>128</v>
      </c>
    </row>
    <row r="186" s="14" customFormat="1">
      <c r="A186" s="14"/>
      <c r="B186" s="246"/>
      <c r="C186" s="247"/>
      <c r="D186" s="231" t="s">
        <v>139</v>
      </c>
      <c r="E186" s="248" t="s">
        <v>1</v>
      </c>
      <c r="F186" s="249" t="s">
        <v>660</v>
      </c>
      <c r="G186" s="247"/>
      <c r="H186" s="250">
        <v>3.6000000000000001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139</v>
      </c>
      <c r="AU186" s="256" t="s">
        <v>85</v>
      </c>
      <c r="AV186" s="14" t="s">
        <v>85</v>
      </c>
      <c r="AW186" s="14" t="s">
        <v>32</v>
      </c>
      <c r="AX186" s="14" t="s">
        <v>75</v>
      </c>
      <c r="AY186" s="256" t="s">
        <v>128</v>
      </c>
    </row>
    <row r="187" s="15" customFormat="1">
      <c r="A187" s="15"/>
      <c r="B187" s="257"/>
      <c r="C187" s="258"/>
      <c r="D187" s="231" t="s">
        <v>139</v>
      </c>
      <c r="E187" s="259" t="s">
        <v>1</v>
      </c>
      <c r="F187" s="260" t="s">
        <v>154</v>
      </c>
      <c r="G187" s="258"/>
      <c r="H187" s="261">
        <v>17.350000000000001</v>
      </c>
      <c r="I187" s="262"/>
      <c r="J187" s="258"/>
      <c r="K187" s="258"/>
      <c r="L187" s="263"/>
      <c r="M187" s="264"/>
      <c r="N187" s="265"/>
      <c r="O187" s="265"/>
      <c r="P187" s="265"/>
      <c r="Q187" s="265"/>
      <c r="R187" s="265"/>
      <c r="S187" s="265"/>
      <c r="T187" s="26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7" t="s">
        <v>139</v>
      </c>
      <c r="AU187" s="267" t="s">
        <v>85</v>
      </c>
      <c r="AV187" s="15" t="s">
        <v>135</v>
      </c>
      <c r="AW187" s="15" t="s">
        <v>32</v>
      </c>
      <c r="AX187" s="15" t="s">
        <v>83</v>
      </c>
      <c r="AY187" s="267" t="s">
        <v>128</v>
      </c>
    </row>
    <row r="188" s="2" customFormat="1">
      <c r="A188" s="38"/>
      <c r="B188" s="39"/>
      <c r="C188" s="218" t="s">
        <v>8</v>
      </c>
      <c r="D188" s="218" t="s">
        <v>130</v>
      </c>
      <c r="E188" s="219" t="s">
        <v>237</v>
      </c>
      <c r="F188" s="220" t="s">
        <v>238</v>
      </c>
      <c r="G188" s="221" t="s">
        <v>184</v>
      </c>
      <c r="H188" s="222">
        <v>17.350000000000001</v>
      </c>
      <c r="I188" s="223"/>
      <c r="J188" s="224">
        <f>ROUND(I188*H188,2)</f>
        <v>0</v>
      </c>
      <c r="K188" s="220" t="s">
        <v>134</v>
      </c>
      <c r="L188" s="44"/>
      <c r="M188" s="225" t="s">
        <v>1</v>
      </c>
      <c r="N188" s="226" t="s">
        <v>40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135</v>
      </c>
      <c r="AT188" s="229" t="s">
        <v>130</v>
      </c>
      <c r="AU188" s="229" t="s">
        <v>85</v>
      </c>
      <c r="AY188" s="17" t="s">
        <v>128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83</v>
      </c>
      <c r="BK188" s="230">
        <f>ROUND(I188*H188,2)</f>
        <v>0</v>
      </c>
      <c r="BL188" s="17" t="s">
        <v>135</v>
      </c>
      <c r="BM188" s="229" t="s">
        <v>661</v>
      </c>
    </row>
    <row r="189" s="2" customFormat="1">
      <c r="A189" s="38"/>
      <c r="B189" s="39"/>
      <c r="C189" s="40"/>
      <c r="D189" s="231" t="s">
        <v>137</v>
      </c>
      <c r="E189" s="40"/>
      <c r="F189" s="232" t="s">
        <v>240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137</v>
      </c>
      <c r="AU189" s="17" t="s">
        <v>85</v>
      </c>
    </row>
    <row r="190" s="14" customFormat="1">
      <c r="A190" s="14"/>
      <c r="B190" s="246"/>
      <c r="C190" s="247"/>
      <c r="D190" s="231" t="s">
        <v>139</v>
      </c>
      <c r="E190" s="248" t="s">
        <v>1</v>
      </c>
      <c r="F190" s="249" t="s">
        <v>662</v>
      </c>
      <c r="G190" s="247"/>
      <c r="H190" s="250">
        <v>17.350000000000001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139</v>
      </c>
      <c r="AU190" s="256" t="s">
        <v>85</v>
      </c>
      <c r="AV190" s="14" t="s">
        <v>85</v>
      </c>
      <c r="AW190" s="14" t="s">
        <v>32</v>
      </c>
      <c r="AX190" s="14" t="s">
        <v>83</v>
      </c>
      <c r="AY190" s="256" t="s">
        <v>128</v>
      </c>
    </row>
    <row r="191" s="2" customFormat="1" ht="21.75" customHeight="1">
      <c r="A191" s="38"/>
      <c r="B191" s="39"/>
      <c r="C191" s="218" t="s">
        <v>218</v>
      </c>
      <c r="D191" s="218" t="s">
        <v>130</v>
      </c>
      <c r="E191" s="219" t="s">
        <v>243</v>
      </c>
      <c r="F191" s="220" t="s">
        <v>244</v>
      </c>
      <c r="G191" s="221" t="s">
        <v>133</v>
      </c>
      <c r="H191" s="222">
        <v>11.9</v>
      </c>
      <c r="I191" s="223"/>
      <c r="J191" s="224">
        <f>ROUND(I191*H191,2)</f>
        <v>0</v>
      </c>
      <c r="K191" s="220" t="s">
        <v>245</v>
      </c>
      <c r="L191" s="44"/>
      <c r="M191" s="225" t="s">
        <v>1</v>
      </c>
      <c r="N191" s="226" t="s">
        <v>40</v>
      </c>
      <c r="O191" s="91"/>
      <c r="P191" s="227">
        <f>O191*H191</f>
        <v>0</v>
      </c>
      <c r="Q191" s="227">
        <v>0.00084000000000000003</v>
      </c>
      <c r="R191" s="227">
        <f>Q191*H191</f>
        <v>0.0099960000000000014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135</v>
      </c>
      <c r="AT191" s="229" t="s">
        <v>130</v>
      </c>
      <c r="AU191" s="229" t="s">
        <v>85</v>
      </c>
      <c r="AY191" s="17" t="s">
        <v>128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83</v>
      </c>
      <c r="BK191" s="230">
        <f>ROUND(I191*H191,2)</f>
        <v>0</v>
      </c>
      <c r="BL191" s="17" t="s">
        <v>135</v>
      </c>
      <c r="BM191" s="229" t="s">
        <v>663</v>
      </c>
    </row>
    <row r="192" s="2" customFormat="1">
      <c r="A192" s="38"/>
      <c r="B192" s="39"/>
      <c r="C192" s="40"/>
      <c r="D192" s="231" t="s">
        <v>137</v>
      </c>
      <c r="E192" s="40"/>
      <c r="F192" s="232" t="s">
        <v>138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137</v>
      </c>
      <c r="AU192" s="17" t="s">
        <v>85</v>
      </c>
    </row>
    <row r="193" s="13" customFormat="1">
      <c r="A193" s="13"/>
      <c r="B193" s="236"/>
      <c r="C193" s="237"/>
      <c r="D193" s="231" t="s">
        <v>139</v>
      </c>
      <c r="E193" s="238" t="s">
        <v>1</v>
      </c>
      <c r="F193" s="239" t="s">
        <v>655</v>
      </c>
      <c r="G193" s="237"/>
      <c r="H193" s="238" t="s">
        <v>1</v>
      </c>
      <c r="I193" s="240"/>
      <c r="J193" s="237"/>
      <c r="K193" s="237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139</v>
      </c>
      <c r="AU193" s="245" t="s">
        <v>85</v>
      </c>
      <c r="AV193" s="13" t="s">
        <v>83</v>
      </c>
      <c r="AW193" s="13" t="s">
        <v>32</v>
      </c>
      <c r="AX193" s="13" t="s">
        <v>75</v>
      </c>
      <c r="AY193" s="245" t="s">
        <v>128</v>
      </c>
    </row>
    <row r="194" s="14" customFormat="1">
      <c r="A194" s="14"/>
      <c r="B194" s="246"/>
      <c r="C194" s="247"/>
      <c r="D194" s="231" t="s">
        <v>139</v>
      </c>
      <c r="E194" s="248" t="s">
        <v>1</v>
      </c>
      <c r="F194" s="249" t="s">
        <v>664</v>
      </c>
      <c r="G194" s="247"/>
      <c r="H194" s="250">
        <v>11.9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139</v>
      </c>
      <c r="AU194" s="256" t="s">
        <v>85</v>
      </c>
      <c r="AV194" s="14" t="s">
        <v>85</v>
      </c>
      <c r="AW194" s="14" t="s">
        <v>32</v>
      </c>
      <c r="AX194" s="14" t="s">
        <v>83</v>
      </c>
      <c r="AY194" s="256" t="s">
        <v>128</v>
      </c>
    </row>
    <row r="195" s="2" customFormat="1">
      <c r="A195" s="38"/>
      <c r="B195" s="39"/>
      <c r="C195" s="218" t="s">
        <v>224</v>
      </c>
      <c r="D195" s="218" t="s">
        <v>130</v>
      </c>
      <c r="E195" s="219" t="s">
        <v>252</v>
      </c>
      <c r="F195" s="220" t="s">
        <v>253</v>
      </c>
      <c r="G195" s="221" t="s">
        <v>133</v>
      </c>
      <c r="H195" s="222">
        <v>11.9</v>
      </c>
      <c r="I195" s="223"/>
      <c r="J195" s="224">
        <f>ROUND(I195*H195,2)</f>
        <v>0</v>
      </c>
      <c r="K195" s="220" t="s">
        <v>245</v>
      </c>
      <c r="L195" s="44"/>
      <c r="M195" s="225" t="s">
        <v>1</v>
      </c>
      <c r="N195" s="226" t="s">
        <v>40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135</v>
      </c>
      <c r="AT195" s="229" t="s">
        <v>130</v>
      </c>
      <c r="AU195" s="229" t="s">
        <v>85</v>
      </c>
      <c r="AY195" s="17" t="s">
        <v>128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83</v>
      </c>
      <c r="BK195" s="230">
        <f>ROUND(I195*H195,2)</f>
        <v>0</v>
      </c>
      <c r="BL195" s="17" t="s">
        <v>135</v>
      </c>
      <c r="BM195" s="229" t="s">
        <v>665</v>
      </c>
    </row>
    <row r="196" s="2" customFormat="1">
      <c r="A196" s="38"/>
      <c r="B196" s="39"/>
      <c r="C196" s="40"/>
      <c r="D196" s="231" t="s">
        <v>137</v>
      </c>
      <c r="E196" s="40"/>
      <c r="F196" s="232" t="s">
        <v>255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137</v>
      </c>
      <c r="AU196" s="17" t="s">
        <v>85</v>
      </c>
    </row>
    <row r="197" s="14" customFormat="1">
      <c r="A197" s="14"/>
      <c r="B197" s="246"/>
      <c r="C197" s="247"/>
      <c r="D197" s="231" t="s">
        <v>139</v>
      </c>
      <c r="E197" s="248" t="s">
        <v>1</v>
      </c>
      <c r="F197" s="249" t="s">
        <v>666</v>
      </c>
      <c r="G197" s="247"/>
      <c r="H197" s="250">
        <v>11.9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139</v>
      </c>
      <c r="AU197" s="256" t="s">
        <v>85</v>
      </c>
      <c r="AV197" s="14" t="s">
        <v>85</v>
      </c>
      <c r="AW197" s="14" t="s">
        <v>32</v>
      </c>
      <c r="AX197" s="14" t="s">
        <v>83</v>
      </c>
      <c r="AY197" s="256" t="s">
        <v>128</v>
      </c>
    </row>
    <row r="198" s="2" customFormat="1">
      <c r="A198" s="38"/>
      <c r="B198" s="39"/>
      <c r="C198" s="218" t="s">
        <v>236</v>
      </c>
      <c r="D198" s="218" t="s">
        <v>130</v>
      </c>
      <c r="E198" s="219" t="s">
        <v>257</v>
      </c>
      <c r="F198" s="220" t="s">
        <v>258</v>
      </c>
      <c r="G198" s="221" t="s">
        <v>184</v>
      </c>
      <c r="H198" s="222">
        <v>17.350000000000001</v>
      </c>
      <c r="I198" s="223"/>
      <c r="J198" s="224">
        <f>ROUND(I198*H198,2)</f>
        <v>0</v>
      </c>
      <c r="K198" s="220" t="s">
        <v>134</v>
      </c>
      <c r="L198" s="44"/>
      <c r="M198" s="225" t="s">
        <v>1</v>
      </c>
      <c r="N198" s="226" t="s">
        <v>40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135</v>
      </c>
      <c r="AT198" s="229" t="s">
        <v>130</v>
      </c>
      <c r="AU198" s="229" t="s">
        <v>85</v>
      </c>
      <c r="AY198" s="17" t="s">
        <v>128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83</v>
      </c>
      <c r="BK198" s="230">
        <f>ROUND(I198*H198,2)</f>
        <v>0</v>
      </c>
      <c r="BL198" s="17" t="s">
        <v>135</v>
      </c>
      <c r="BM198" s="229" t="s">
        <v>667</v>
      </c>
    </row>
    <row r="199" s="2" customFormat="1">
      <c r="A199" s="38"/>
      <c r="B199" s="39"/>
      <c r="C199" s="40"/>
      <c r="D199" s="231" t="s">
        <v>137</v>
      </c>
      <c r="E199" s="40"/>
      <c r="F199" s="232" t="s">
        <v>240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137</v>
      </c>
      <c r="AU199" s="17" t="s">
        <v>85</v>
      </c>
    </row>
    <row r="200" s="14" customFormat="1">
      <c r="A200" s="14"/>
      <c r="B200" s="246"/>
      <c r="C200" s="247"/>
      <c r="D200" s="231" t="s">
        <v>139</v>
      </c>
      <c r="E200" s="248" t="s">
        <v>1</v>
      </c>
      <c r="F200" s="249" t="s">
        <v>662</v>
      </c>
      <c r="G200" s="247"/>
      <c r="H200" s="250">
        <v>17.350000000000001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139</v>
      </c>
      <c r="AU200" s="256" t="s">
        <v>85</v>
      </c>
      <c r="AV200" s="14" t="s">
        <v>85</v>
      </c>
      <c r="AW200" s="14" t="s">
        <v>32</v>
      </c>
      <c r="AX200" s="14" t="s">
        <v>83</v>
      </c>
      <c r="AY200" s="256" t="s">
        <v>128</v>
      </c>
    </row>
    <row r="201" s="2" customFormat="1">
      <c r="A201" s="38"/>
      <c r="B201" s="39"/>
      <c r="C201" s="218" t="s">
        <v>242</v>
      </c>
      <c r="D201" s="218" t="s">
        <v>130</v>
      </c>
      <c r="E201" s="219" t="s">
        <v>260</v>
      </c>
      <c r="F201" s="220" t="s">
        <v>261</v>
      </c>
      <c r="G201" s="221" t="s">
        <v>184</v>
      </c>
      <c r="H201" s="222">
        <v>11.949999999999999</v>
      </c>
      <c r="I201" s="223"/>
      <c r="J201" s="224">
        <f>ROUND(I201*H201,2)</f>
        <v>0</v>
      </c>
      <c r="K201" s="220" t="s">
        <v>134</v>
      </c>
      <c r="L201" s="44"/>
      <c r="M201" s="225" t="s">
        <v>1</v>
      </c>
      <c r="N201" s="226" t="s">
        <v>40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135</v>
      </c>
      <c r="AT201" s="229" t="s">
        <v>130</v>
      </c>
      <c r="AU201" s="229" t="s">
        <v>85</v>
      </c>
      <c r="AY201" s="17" t="s">
        <v>128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83</v>
      </c>
      <c r="BK201" s="230">
        <f>ROUND(I201*H201,2)</f>
        <v>0</v>
      </c>
      <c r="BL201" s="17" t="s">
        <v>135</v>
      </c>
      <c r="BM201" s="229" t="s">
        <v>668</v>
      </c>
    </row>
    <row r="202" s="2" customFormat="1">
      <c r="A202" s="38"/>
      <c r="B202" s="39"/>
      <c r="C202" s="40"/>
      <c r="D202" s="231" t="s">
        <v>137</v>
      </c>
      <c r="E202" s="40"/>
      <c r="F202" s="232" t="s">
        <v>263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137</v>
      </c>
      <c r="AU202" s="17" t="s">
        <v>85</v>
      </c>
    </row>
    <row r="203" s="13" customFormat="1">
      <c r="A203" s="13"/>
      <c r="B203" s="236"/>
      <c r="C203" s="237"/>
      <c r="D203" s="231" t="s">
        <v>139</v>
      </c>
      <c r="E203" s="238" t="s">
        <v>1</v>
      </c>
      <c r="F203" s="239" t="s">
        <v>264</v>
      </c>
      <c r="G203" s="237"/>
      <c r="H203" s="238" t="s">
        <v>1</v>
      </c>
      <c r="I203" s="240"/>
      <c r="J203" s="237"/>
      <c r="K203" s="237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139</v>
      </c>
      <c r="AU203" s="245" t="s">
        <v>85</v>
      </c>
      <c r="AV203" s="13" t="s">
        <v>83</v>
      </c>
      <c r="AW203" s="13" t="s">
        <v>32</v>
      </c>
      <c r="AX203" s="13" t="s">
        <v>75</v>
      </c>
      <c r="AY203" s="245" t="s">
        <v>128</v>
      </c>
    </row>
    <row r="204" s="14" customFormat="1">
      <c r="A204" s="14"/>
      <c r="B204" s="246"/>
      <c r="C204" s="247"/>
      <c r="D204" s="231" t="s">
        <v>139</v>
      </c>
      <c r="E204" s="248" t="s">
        <v>1</v>
      </c>
      <c r="F204" s="249" t="s">
        <v>669</v>
      </c>
      <c r="G204" s="247"/>
      <c r="H204" s="250">
        <v>11.949999999999999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139</v>
      </c>
      <c r="AU204" s="256" t="s">
        <v>85</v>
      </c>
      <c r="AV204" s="14" t="s">
        <v>85</v>
      </c>
      <c r="AW204" s="14" t="s">
        <v>32</v>
      </c>
      <c r="AX204" s="14" t="s">
        <v>83</v>
      </c>
      <c r="AY204" s="256" t="s">
        <v>128</v>
      </c>
    </row>
    <row r="205" s="2" customFormat="1" ht="21.75" customHeight="1">
      <c r="A205" s="38"/>
      <c r="B205" s="39"/>
      <c r="C205" s="218" t="s">
        <v>251</v>
      </c>
      <c r="D205" s="218" t="s">
        <v>130</v>
      </c>
      <c r="E205" s="219" t="s">
        <v>267</v>
      </c>
      <c r="F205" s="220" t="s">
        <v>268</v>
      </c>
      <c r="G205" s="221" t="s">
        <v>184</v>
      </c>
      <c r="H205" s="222">
        <v>11.949999999999999</v>
      </c>
      <c r="I205" s="223"/>
      <c r="J205" s="224">
        <f>ROUND(I205*H205,2)</f>
        <v>0</v>
      </c>
      <c r="K205" s="220" t="s">
        <v>134</v>
      </c>
      <c r="L205" s="44"/>
      <c r="M205" s="225" t="s">
        <v>1</v>
      </c>
      <c r="N205" s="226" t="s">
        <v>40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135</v>
      </c>
      <c r="AT205" s="229" t="s">
        <v>130</v>
      </c>
      <c r="AU205" s="229" t="s">
        <v>85</v>
      </c>
      <c r="AY205" s="17" t="s">
        <v>128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83</v>
      </c>
      <c r="BK205" s="230">
        <f>ROUND(I205*H205,2)</f>
        <v>0</v>
      </c>
      <c r="BL205" s="17" t="s">
        <v>135</v>
      </c>
      <c r="BM205" s="229" t="s">
        <v>670</v>
      </c>
    </row>
    <row r="206" s="2" customFormat="1">
      <c r="A206" s="38"/>
      <c r="B206" s="39"/>
      <c r="C206" s="40"/>
      <c r="D206" s="231" t="s">
        <v>137</v>
      </c>
      <c r="E206" s="40"/>
      <c r="F206" s="232" t="s">
        <v>270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137</v>
      </c>
      <c r="AU206" s="17" t="s">
        <v>85</v>
      </c>
    </row>
    <row r="207" s="14" customFormat="1">
      <c r="A207" s="14"/>
      <c r="B207" s="246"/>
      <c r="C207" s="247"/>
      <c r="D207" s="231" t="s">
        <v>139</v>
      </c>
      <c r="E207" s="248" t="s">
        <v>1</v>
      </c>
      <c r="F207" s="249" t="s">
        <v>671</v>
      </c>
      <c r="G207" s="247"/>
      <c r="H207" s="250">
        <v>11.949999999999999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139</v>
      </c>
      <c r="AU207" s="256" t="s">
        <v>85</v>
      </c>
      <c r="AV207" s="14" t="s">
        <v>85</v>
      </c>
      <c r="AW207" s="14" t="s">
        <v>32</v>
      </c>
      <c r="AX207" s="14" t="s">
        <v>83</v>
      </c>
      <c r="AY207" s="256" t="s">
        <v>128</v>
      </c>
    </row>
    <row r="208" s="2" customFormat="1">
      <c r="A208" s="38"/>
      <c r="B208" s="39"/>
      <c r="C208" s="218" t="s">
        <v>7</v>
      </c>
      <c r="D208" s="218" t="s">
        <v>130</v>
      </c>
      <c r="E208" s="219" t="s">
        <v>272</v>
      </c>
      <c r="F208" s="220" t="s">
        <v>273</v>
      </c>
      <c r="G208" s="221" t="s">
        <v>184</v>
      </c>
      <c r="H208" s="222">
        <v>9.9000000000000004</v>
      </c>
      <c r="I208" s="223"/>
      <c r="J208" s="224">
        <f>ROUND(I208*H208,2)</f>
        <v>0</v>
      </c>
      <c r="K208" s="220" t="s">
        <v>134</v>
      </c>
      <c r="L208" s="44"/>
      <c r="M208" s="225" t="s">
        <v>1</v>
      </c>
      <c r="N208" s="226" t="s">
        <v>40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135</v>
      </c>
      <c r="AT208" s="229" t="s">
        <v>130</v>
      </c>
      <c r="AU208" s="229" t="s">
        <v>85</v>
      </c>
      <c r="AY208" s="17" t="s">
        <v>128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83</v>
      </c>
      <c r="BK208" s="230">
        <f>ROUND(I208*H208,2)</f>
        <v>0</v>
      </c>
      <c r="BL208" s="17" t="s">
        <v>135</v>
      </c>
      <c r="BM208" s="229" t="s">
        <v>672</v>
      </c>
    </row>
    <row r="209" s="2" customFormat="1">
      <c r="A209" s="38"/>
      <c r="B209" s="39"/>
      <c r="C209" s="40"/>
      <c r="D209" s="231" t="s">
        <v>137</v>
      </c>
      <c r="E209" s="40"/>
      <c r="F209" s="232" t="s">
        <v>138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137</v>
      </c>
      <c r="AU209" s="17" t="s">
        <v>85</v>
      </c>
    </row>
    <row r="210" s="13" customFormat="1">
      <c r="A210" s="13"/>
      <c r="B210" s="236"/>
      <c r="C210" s="237"/>
      <c r="D210" s="231" t="s">
        <v>139</v>
      </c>
      <c r="E210" s="238" t="s">
        <v>1</v>
      </c>
      <c r="F210" s="239" t="s">
        <v>673</v>
      </c>
      <c r="G210" s="237"/>
      <c r="H210" s="238" t="s">
        <v>1</v>
      </c>
      <c r="I210" s="240"/>
      <c r="J210" s="237"/>
      <c r="K210" s="237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139</v>
      </c>
      <c r="AU210" s="245" t="s">
        <v>85</v>
      </c>
      <c r="AV210" s="13" t="s">
        <v>83</v>
      </c>
      <c r="AW210" s="13" t="s">
        <v>32</v>
      </c>
      <c r="AX210" s="13" t="s">
        <v>75</v>
      </c>
      <c r="AY210" s="245" t="s">
        <v>128</v>
      </c>
    </row>
    <row r="211" s="14" customFormat="1">
      <c r="A211" s="14"/>
      <c r="B211" s="246"/>
      <c r="C211" s="247"/>
      <c r="D211" s="231" t="s">
        <v>139</v>
      </c>
      <c r="E211" s="248" t="s">
        <v>1</v>
      </c>
      <c r="F211" s="249" t="s">
        <v>674</v>
      </c>
      <c r="G211" s="247"/>
      <c r="H211" s="250">
        <v>4.5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139</v>
      </c>
      <c r="AU211" s="256" t="s">
        <v>85</v>
      </c>
      <c r="AV211" s="14" t="s">
        <v>85</v>
      </c>
      <c r="AW211" s="14" t="s">
        <v>32</v>
      </c>
      <c r="AX211" s="14" t="s">
        <v>75</v>
      </c>
      <c r="AY211" s="256" t="s">
        <v>128</v>
      </c>
    </row>
    <row r="212" s="13" customFormat="1">
      <c r="A212" s="13"/>
      <c r="B212" s="236"/>
      <c r="C212" s="237"/>
      <c r="D212" s="231" t="s">
        <v>139</v>
      </c>
      <c r="E212" s="238" t="s">
        <v>1</v>
      </c>
      <c r="F212" s="239" t="s">
        <v>675</v>
      </c>
      <c r="G212" s="237"/>
      <c r="H212" s="238" t="s">
        <v>1</v>
      </c>
      <c r="I212" s="240"/>
      <c r="J212" s="237"/>
      <c r="K212" s="237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139</v>
      </c>
      <c r="AU212" s="245" t="s">
        <v>85</v>
      </c>
      <c r="AV212" s="13" t="s">
        <v>83</v>
      </c>
      <c r="AW212" s="13" t="s">
        <v>32</v>
      </c>
      <c r="AX212" s="13" t="s">
        <v>75</v>
      </c>
      <c r="AY212" s="245" t="s">
        <v>128</v>
      </c>
    </row>
    <row r="213" s="14" customFormat="1">
      <c r="A213" s="14"/>
      <c r="B213" s="246"/>
      <c r="C213" s="247"/>
      <c r="D213" s="231" t="s">
        <v>139</v>
      </c>
      <c r="E213" s="248" t="s">
        <v>1</v>
      </c>
      <c r="F213" s="249" t="s">
        <v>676</v>
      </c>
      <c r="G213" s="247"/>
      <c r="H213" s="250">
        <v>5.4000000000000004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139</v>
      </c>
      <c r="AU213" s="256" t="s">
        <v>85</v>
      </c>
      <c r="AV213" s="14" t="s">
        <v>85</v>
      </c>
      <c r="AW213" s="14" t="s">
        <v>32</v>
      </c>
      <c r="AX213" s="14" t="s">
        <v>75</v>
      </c>
      <c r="AY213" s="256" t="s">
        <v>128</v>
      </c>
    </row>
    <row r="214" s="2" customFormat="1" ht="16.5" customHeight="1">
      <c r="A214" s="38"/>
      <c r="B214" s="39"/>
      <c r="C214" s="268" t="s">
        <v>213</v>
      </c>
      <c r="D214" s="268" t="s">
        <v>282</v>
      </c>
      <c r="E214" s="269" t="s">
        <v>283</v>
      </c>
      <c r="F214" s="270" t="s">
        <v>284</v>
      </c>
      <c r="G214" s="271" t="s">
        <v>285</v>
      </c>
      <c r="H214" s="272">
        <v>9</v>
      </c>
      <c r="I214" s="273"/>
      <c r="J214" s="274">
        <f>ROUND(I214*H214,2)</f>
        <v>0</v>
      </c>
      <c r="K214" s="270" t="s">
        <v>134</v>
      </c>
      <c r="L214" s="275"/>
      <c r="M214" s="276" t="s">
        <v>1</v>
      </c>
      <c r="N214" s="277" t="s">
        <v>40</v>
      </c>
      <c r="O214" s="91"/>
      <c r="P214" s="227">
        <f>O214*H214</f>
        <v>0</v>
      </c>
      <c r="Q214" s="227">
        <v>1</v>
      </c>
      <c r="R214" s="227">
        <f>Q214*H214</f>
        <v>9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286</v>
      </c>
      <c r="AT214" s="229" t="s">
        <v>282</v>
      </c>
      <c r="AU214" s="229" t="s">
        <v>85</v>
      </c>
      <c r="AY214" s="17" t="s">
        <v>128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83</v>
      </c>
      <c r="BK214" s="230">
        <f>ROUND(I214*H214,2)</f>
        <v>0</v>
      </c>
      <c r="BL214" s="17" t="s">
        <v>286</v>
      </c>
      <c r="BM214" s="229" t="s">
        <v>677</v>
      </c>
    </row>
    <row r="215" s="2" customFormat="1">
      <c r="A215" s="38"/>
      <c r="B215" s="39"/>
      <c r="C215" s="40"/>
      <c r="D215" s="231" t="s">
        <v>137</v>
      </c>
      <c r="E215" s="40"/>
      <c r="F215" s="232" t="s">
        <v>288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137</v>
      </c>
      <c r="AU215" s="17" t="s">
        <v>85</v>
      </c>
    </row>
    <row r="216" s="14" customFormat="1">
      <c r="A216" s="14"/>
      <c r="B216" s="246"/>
      <c r="C216" s="247"/>
      <c r="D216" s="231" t="s">
        <v>139</v>
      </c>
      <c r="E216" s="248" t="s">
        <v>1</v>
      </c>
      <c r="F216" s="249" t="s">
        <v>678</v>
      </c>
      <c r="G216" s="247"/>
      <c r="H216" s="250">
        <v>4.5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139</v>
      </c>
      <c r="AU216" s="256" t="s">
        <v>85</v>
      </c>
      <c r="AV216" s="14" t="s">
        <v>85</v>
      </c>
      <c r="AW216" s="14" t="s">
        <v>32</v>
      </c>
      <c r="AX216" s="14" t="s">
        <v>83</v>
      </c>
      <c r="AY216" s="256" t="s">
        <v>128</v>
      </c>
    </row>
    <row r="217" s="14" customFormat="1">
      <c r="A217" s="14"/>
      <c r="B217" s="246"/>
      <c r="C217" s="247"/>
      <c r="D217" s="231" t="s">
        <v>139</v>
      </c>
      <c r="E217" s="247"/>
      <c r="F217" s="249" t="s">
        <v>679</v>
      </c>
      <c r="G217" s="247"/>
      <c r="H217" s="250">
        <v>9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139</v>
      </c>
      <c r="AU217" s="256" t="s">
        <v>85</v>
      </c>
      <c r="AV217" s="14" t="s">
        <v>85</v>
      </c>
      <c r="AW217" s="14" t="s">
        <v>4</v>
      </c>
      <c r="AX217" s="14" t="s">
        <v>83</v>
      </c>
      <c r="AY217" s="256" t="s">
        <v>128</v>
      </c>
    </row>
    <row r="218" s="2" customFormat="1">
      <c r="A218" s="38"/>
      <c r="B218" s="39"/>
      <c r="C218" s="218" t="s">
        <v>266</v>
      </c>
      <c r="D218" s="218" t="s">
        <v>130</v>
      </c>
      <c r="E218" s="219" t="s">
        <v>292</v>
      </c>
      <c r="F218" s="220" t="s">
        <v>293</v>
      </c>
      <c r="G218" s="221" t="s">
        <v>184</v>
      </c>
      <c r="H218" s="222">
        <v>5.4000000000000004</v>
      </c>
      <c r="I218" s="223"/>
      <c r="J218" s="224">
        <f>ROUND(I218*H218,2)</f>
        <v>0</v>
      </c>
      <c r="K218" s="220" t="s">
        <v>134</v>
      </c>
      <c r="L218" s="44"/>
      <c r="M218" s="225" t="s">
        <v>1</v>
      </c>
      <c r="N218" s="226" t="s">
        <v>40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135</v>
      </c>
      <c r="AT218" s="229" t="s">
        <v>130</v>
      </c>
      <c r="AU218" s="229" t="s">
        <v>85</v>
      </c>
      <c r="AY218" s="17" t="s">
        <v>128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83</v>
      </c>
      <c r="BK218" s="230">
        <f>ROUND(I218*H218,2)</f>
        <v>0</v>
      </c>
      <c r="BL218" s="17" t="s">
        <v>135</v>
      </c>
      <c r="BM218" s="229" t="s">
        <v>680</v>
      </c>
    </row>
    <row r="219" s="2" customFormat="1">
      <c r="A219" s="38"/>
      <c r="B219" s="39"/>
      <c r="C219" s="40"/>
      <c r="D219" s="231" t="s">
        <v>137</v>
      </c>
      <c r="E219" s="40"/>
      <c r="F219" s="232" t="s">
        <v>138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137</v>
      </c>
      <c r="AU219" s="17" t="s">
        <v>85</v>
      </c>
    </row>
    <row r="220" s="13" customFormat="1">
      <c r="A220" s="13"/>
      <c r="B220" s="236"/>
      <c r="C220" s="237"/>
      <c r="D220" s="231" t="s">
        <v>139</v>
      </c>
      <c r="E220" s="238" t="s">
        <v>1</v>
      </c>
      <c r="F220" s="239" t="s">
        <v>681</v>
      </c>
      <c r="G220" s="237"/>
      <c r="H220" s="238" t="s">
        <v>1</v>
      </c>
      <c r="I220" s="240"/>
      <c r="J220" s="237"/>
      <c r="K220" s="237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139</v>
      </c>
      <c r="AU220" s="245" t="s">
        <v>85</v>
      </c>
      <c r="AV220" s="13" t="s">
        <v>83</v>
      </c>
      <c r="AW220" s="13" t="s">
        <v>32</v>
      </c>
      <c r="AX220" s="13" t="s">
        <v>75</v>
      </c>
      <c r="AY220" s="245" t="s">
        <v>128</v>
      </c>
    </row>
    <row r="221" s="14" customFormat="1">
      <c r="A221" s="14"/>
      <c r="B221" s="246"/>
      <c r="C221" s="247"/>
      <c r="D221" s="231" t="s">
        <v>139</v>
      </c>
      <c r="E221" s="248" t="s">
        <v>1</v>
      </c>
      <c r="F221" s="249" t="s">
        <v>682</v>
      </c>
      <c r="G221" s="247"/>
      <c r="H221" s="250">
        <v>5.4000000000000004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139</v>
      </c>
      <c r="AU221" s="256" t="s">
        <v>85</v>
      </c>
      <c r="AV221" s="14" t="s">
        <v>85</v>
      </c>
      <c r="AW221" s="14" t="s">
        <v>32</v>
      </c>
      <c r="AX221" s="14" t="s">
        <v>83</v>
      </c>
      <c r="AY221" s="256" t="s">
        <v>128</v>
      </c>
    </row>
    <row r="222" s="2" customFormat="1" ht="16.5" customHeight="1">
      <c r="A222" s="38"/>
      <c r="B222" s="39"/>
      <c r="C222" s="268" t="s">
        <v>151</v>
      </c>
      <c r="D222" s="268" t="s">
        <v>282</v>
      </c>
      <c r="E222" s="269" t="s">
        <v>298</v>
      </c>
      <c r="F222" s="270" t="s">
        <v>299</v>
      </c>
      <c r="G222" s="271" t="s">
        <v>285</v>
      </c>
      <c r="H222" s="272">
        <v>10.800000000000001</v>
      </c>
      <c r="I222" s="273"/>
      <c r="J222" s="274">
        <f>ROUND(I222*H222,2)</f>
        <v>0</v>
      </c>
      <c r="K222" s="270" t="s">
        <v>134</v>
      </c>
      <c r="L222" s="275"/>
      <c r="M222" s="276" t="s">
        <v>1</v>
      </c>
      <c r="N222" s="277" t="s">
        <v>40</v>
      </c>
      <c r="O222" s="91"/>
      <c r="P222" s="227">
        <f>O222*H222</f>
        <v>0</v>
      </c>
      <c r="Q222" s="227">
        <v>1</v>
      </c>
      <c r="R222" s="227">
        <f>Q222*H222</f>
        <v>10.800000000000001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174</v>
      </c>
      <c r="AT222" s="229" t="s">
        <v>282</v>
      </c>
      <c r="AU222" s="229" t="s">
        <v>85</v>
      </c>
      <c r="AY222" s="17" t="s">
        <v>128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83</v>
      </c>
      <c r="BK222" s="230">
        <f>ROUND(I222*H222,2)</f>
        <v>0</v>
      </c>
      <c r="BL222" s="17" t="s">
        <v>135</v>
      </c>
      <c r="BM222" s="229" t="s">
        <v>683</v>
      </c>
    </row>
    <row r="223" s="2" customFormat="1">
      <c r="A223" s="38"/>
      <c r="B223" s="39"/>
      <c r="C223" s="40"/>
      <c r="D223" s="231" t="s">
        <v>137</v>
      </c>
      <c r="E223" s="40"/>
      <c r="F223" s="232" t="s">
        <v>301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137</v>
      </c>
      <c r="AU223" s="17" t="s">
        <v>85</v>
      </c>
    </row>
    <row r="224" s="14" customFormat="1">
      <c r="A224" s="14"/>
      <c r="B224" s="246"/>
      <c r="C224" s="247"/>
      <c r="D224" s="231" t="s">
        <v>139</v>
      </c>
      <c r="E224" s="248" t="s">
        <v>1</v>
      </c>
      <c r="F224" s="249" t="s">
        <v>684</v>
      </c>
      <c r="G224" s="247"/>
      <c r="H224" s="250">
        <v>5.4000000000000004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139</v>
      </c>
      <c r="AU224" s="256" t="s">
        <v>85</v>
      </c>
      <c r="AV224" s="14" t="s">
        <v>85</v>
      </c>
      <c r="AW224" s="14" t="s">
        <v>32</v>
      </c>
      <c r="AX224" s="14" t="s">
        <v>83</v>
      </c>
      <c r="AY224" s="256" t="s">
        <v>128</v>
      </c>
    </row>
    <row r="225" s="14" customFormat="1">
      <c r="A225" s="14"/>
      <c r="B225" s="246"/>
      <c r="C225" s="247"/>
      <c r="D225" s="231" t="s">
        <v>139</v>
      </c>
      <c r="E225" s="247"/>
      <c r="F225" s="249" t="s">
        <v>685</v>
      </c>
      <c r="G225" s="247"/>
      <c r="H225" s="250">
        <v>10.800000000000001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139</v>
      </c>
      <c r="AU225" s="256" t="s">
        <v>85</v>
      </c>
      <c r="AV225" s="14" t="s">
        <v>85</v>
      </c>
      <c r="AW225" s="14" t="s">
        <v>4</v>
      </c>
      <c r="AX225" s="14" t="s">
        <v>83</v>
      </c>
      <c r="AY225" s="256" t="s">
        <v>128</v>
      </c>
    </row>
    <row r="226" s="2" customFormat="1">
      <c r="A226" s="38"/>
      <c r="B226" s="39"/>
      <c r="C226" s="218" t="s">
        <v>281</v>
      </c>
      <c r="D226" s="218" t="s">
        <v>130</v>
      </c>
      <c r="E226" s="219" t="s">
        <v>305</v>
      </c>
      <c r="F226" s="220" t="s">
        <v>306</v>
      </c>
      <c r="G226" s="221" t="s">
        <v>133</v>
      </c>
      <c r="H226" s="222">
        <v>6</v>
      </c>
      <c r="I226" s="223"/>
      <c r="J226" s="224">
        <f>ROUND(I226*H226,2)</f>
        <v>0</v>
      </c>
      <c r="K226" s="220" t="s">
        <v>134</v>
      </c>
      <c r="L226" s="44"/>
      <c r="M226" s="225" t="s">
        <v>1</v>
      </c>
      <c r="N226" s="226" t="s">
        <v>40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135</v>
      </c>
      <c r="AT226" s="229" t="s">
        <v>130</v>
      </c>
      <c r="AU226" s="229" t="s">
        <v>85</v>
      </c>
      <c r="AY226" s="17" t="s">
        <v>128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83</v>
      </c>
      <c r="BK226" s="230">
        <f>ROUND(I226*H226,2)</f>
        <v>0</v>
      </c>
      <c r="BL226" s="17" t="s">
        <v>135</v>
      </c>
      <c r="BM226" s="229" t="s">
        <v>686</v>
      </c>
    </row>
    <row r="227" s="2" customFormat="1">
      <c r="A227" s="38"/>
      <c r="B227" s="39"/>
      <c r="C227" s="40"/>
      <c r="D227" s="231" t="s">
        <v>137</v>
      </c>
      <c r="E227" s="40"/>
      <c r="F227" s="232" t="s">
        <v>138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137</v>
      </c>
      <c r="AU227" s="17" t="s">
        <v>85</v>
      </c>
    </row>
    <row r="228" s="13" customFormat="1">
      <c r="A228" s="13"/>
      <c r="B228" s="236"/>
      <c r="C228" s="237"/>
      <c r="D228" s="231" t="s">
        <v>139</v>
      </c>
      <c r="E228" s="238" t="s">
        <v>1</v>
      </c>
      <c r="F228" s="239" t="s">
        <v>687</v>
      </c>
      <c r="G228" s="237"/>
      <c r="H228" s="238" t="s">
        <v>1</v>
      </c>
      <c r="I228" s="240"/>
      <c r="J228" s="237"/>
      <c r="K228" s="237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139</v>
      </c>
      <c r="AU228" s="245" t="s">
        <v>85</v>
      </c>
      <c r="AV228" s="13" t="s">
        <v>83</v>
      </c>
      <c r="AW228" s="13" t="s">
        <v>32</v>
      </c>
      <c r="AX228" s="13" t="s">
        <v>75</v>
      </c>
      <c r="AY228" s="245" t="s">
        <v>128</v>
      </c>
    </row>
    <row r="229" s="14" customFormat="1">
      <c r="A229" s="14"/>
      <c r="B229" s="246"/>
      <c r="C229" s="247"/>
      <c r="D229" s="231" t="s">
        <v>139</v>
      </c>
      <c r="E229" s="248" t="s">
        <v>1</v>
      </c>
      <c r="F229" s="249" t="s">
        <v>688</v>
      </c>
      <c r="G229" s="247"/>
      <c r="H229" s="250">
        <v>6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139</v>
      </c>
      <c r="AU229" s="256" t="s">
        <v>85</v>
      </c>
      <c r="AV229" s="14" t="s">
        <v>85</v>
      </c>
      <c r="AW229" s="14" t="s">
        <v>32</v>
      </c>
      <c r="AX229" s="14" t="s">
        <v>83</v>
      </c>
      <c r="AY229" s="256" t="s">
        <v>128</v>
      </c>
    </row>
    <row r="230" s="2" customFormat="1">
      <c r="A230" s="38"/>
      <c r="B230" s="39"/>
      <c r="C230" s="218" t="s">
        <v>291</v>
      </c>
      <c r="D230" s="218" t="s">
        <v>130</v>
      </c>
      <c r="E230" s="219" t="s">
        <v>311</v>
      </c>
      <c r="F230" s="220" t="s">
        <v>312</v>
      </c>
      <c r="G230" s="221" t="s">
        <v>133</v>
      </c>
      <c r="H230" s="222">
        <v>6</v>
      </c>
      <c r="I230" s="223"/>
      <c r="J230" s="224">
        <f>ROUND(I230*H230,2)</f>
        <v>0</v>
      </c>
      <c r="K230" s="220" t="s">
        <v>134</v>
      </c>
      <c r="L230" s="44"/>
      <c r="M230" s="225" t="s">
        <v>1</v>
      </c>
      <c r="N230" s="226" t="s">
        <v>40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135</v>
      </c>
      <c r="AT230" s="229" t="s">
        <v>130</v>
      </c>
      <c r="AU230" s="229" t="s">
        <v>85</v>
      </c>
      <c r="AY230" s="17" t="s">
        <v>128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83</v>
      </c>
      <c r="BK230" s="230">
        <f>ROUND(I230*H230,2)</f>
        <v>0</v>
      </c>
      <c r="BL230" s="17" t="s">
        <v>135</v>
      </c>
      <c r="BM230" s="229" t="s">
        <v>689</v>
      </c>
    </row>
    <row r="231" s="2" customFormat="1">
      <c r="A231" s="38"/>
      <c r="B231" s="39"/>
      <c r="C231" s="40"/>
      <c r="D231" s="231" t="s">
        <v>137</v>
      </c>
      <c r="E231" s="40"/>
      <c r="F231" s="232" t="s">
        <v>314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137</v>
      </c>
      <c r="AU231" s="17" t="s">
        <v>85</v>
      </c>
    </row>
    <row r="232" s="14" customFormat="1">
      <c r="A232" s="14"/>
      <c r="B232" s="246"/>
      <c r="C232" s="247"/>
      <c r="D232" s="231" t="s">
        <v>139</v>
      </c>
      <c r="E232" s="248" t="s">
        <v>1</v>
      </c>
      <c r="F232" s="249" t="s">
        <v>166</v>
      </c>
      <c r="G232" s="247"/>
      <c r="H232" s="250">
        <v>6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139</v>
      </c>
      <c r="AU232" s="256" t="s">
        <v>85</v>
      </c>
      <c r="AV232" s="14" t="s">
        <v>85</v>
      </c>
      <c r="AW232" s="14" t="s">
        <v>32</v>
      </c>
      <c r="AX232" s="14" t="s">
        <v>83</v>
      </c>
      <c r="AY232" s="256" t="s">
        <v>128</v>
      </c>
    </row>
    <row r="233" s="2" customFormat="1" ht="16.5" customHeight="1">
      <c r="A233" s="38"/>
      <c r="B233" s="39"/>
      <c r="C233" s="268" t="s">
        <v>297</v>
      </c>
      <c r="D233" s="268" t="s">
        <v>282</v>
      </c>
      <c r="E233" s="269" t="s">
        <v>316</v>
      </c>
      <c r="F233" s="270" t="s">
        <v>317</v>
      </c>
      <c r="G233" s="271" t="s">
        <v>318</v>
      </c>
      <c r="H233" s="272">
        <v>0.089999999999999997</v>
      </c>
      <c r="I233" s="273"/>
      <c r="J233" s="274">
        <f>ROUND(I233*H233,2)</f>
        <v>0</v>
      </c>
      <c r="K233" s="270" t="s">
        <v>134</v>
      </c>
      <c r="L233" s="275"/>
      <c r="M233" s="276" t="s">
        <v>1</v>
      </c>
      <c r="N233" s="277" t="s">
        <v>40</v>
      </c>
      <c r="O233" s="91"/>
      <c r="P233" s="227">
        <f>O233*H233</f>
        <v>0</v>
      </c>
      <c r="Q233" s="227">
        <v>0.001</v>
      </c>
      <c r="R233" s="227">
        <f>Q233*H233</f>
        <v>8.9999999999999992E-05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174</v>
      </c>
      <c r="AT233" s="229" t="s">
        <v>282</v>
      </c>
      <c r="AU233" s="229" t="s">
        <v>85</v>
      </c>
      <c r="AY233" s="17" t="s">
        <v>128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83</v>
      </c>
      <c r="BK233" s="230">
        <f>ROUND(I233*H233,2)</f>
        <v>0</v>
      </c>
      <c r="BL233" s="17" t="s">
        <v>135</v>
      </c>
      <c r="BM233" s="229" t="s">
        <v>690</v>
      </c>
    </row>
    <row r="234" s="14" customFormat="1">
      <c r="A234" s="14"/>
      <c r="B234" s="246"/>
      <c r="C234" s="247"/>
      <c r="D234" s="231" t="s">
        <v>139</v>
      </c>
      <c r="E234" s="247"/>
      <c r="F234" s="249" t="s">
        <v>691</v>
      </c>
      <c r="G234" s="247"/>
      <c r="H234" s="250">
        <v>0.089999999999999997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6" t="s">
        <v>139</v>
      </c>
      <c r="AU234" s="256" t="s">
        <v>85</v>
      </c>
      <c r="AV234" s="14" t="s">
        <v>85</v>
      </c>
      <c r="AW234" s="14" t="s">
        <v>4</v>
      </c>
      <c r="AX234" s="14" t="s">
        <v>83</v>
      </c>
      <c r="AY234" s="256" t="s">
        <v>128</v>
      </c>
    </row>
    <row r="235" s="12" customFormat="1" ht="22.8" customHeight="1">
      <c r="A235" s="12"/>
      <c r="B235" s="202"/>
      <c r="C235" s="203"/>
      <c r="D235" s="204" t="s">
        <v>74</v>
      </c>
      <c r="E235" s="216" t="s">
        <v>160</v>
      </c>
      <c r="F235" s="216" t="s">
        <v>351</v>
      </c>
      <c r="G235" s="203"/>
      <c r="H235" s="203"/>
      <c r="I235" s="206"/>
      <c r="J235" s="217">
        <f>BK235</f>
        <v>0</v>
      </c>
      <c r="K235" s="203"/>
      <c r="L235" s="208"/>
      <c r="M235" s="209"/>
      <c r="N235" s="210"/>
      <c r="O235" s="210"/>
      <c r="P235" s="211">
        <f>SUM(P236:P266)</f>
        <v>0</v>
      </c>
      <c r="Q235" s="210"/>
      <c r="R235" s="211">
        <f>SUM(R236:R266)</f>
        <v>5.4404199999999996</v>
      </c>
      <c r="S235" s="210"/>
      <c r="T235" s="212">
        <f>SUM(T236:T266)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3" t="s">
        <v>83</v>
      </c>
      <c r="AT235" s="214" t="s">
        <v>74</v>
      </c>
      <c r="AU235" s="214" t="s">
        <v>83</v>
      </c>
      <c r="AY235" s="213" t="s">
        <v>128</v>
      </c>
      <c r="BK235" s="215">
        <f>SUM(BK236:BK266)</f>
        <v>0</v>
      </c>
    </row>
    <row r="236" s="2" customFormat="1" ht="21.75" customHeight="1">
      <c r="A236" s="38"/>
      <c r="B236" s="39"/>
      <c r="C236" s="218" t="s">
        <v>304</v>
      </c>
      <c r="D236" s="218" t="s">
        <v>130</v>
      </c>
      <c r="E236" s="219" t="s">
        <v>353</v>
      </c>
      <c r="F236" s="220" t="s">
        <v>354</v>
      </c>
      <c r="G236" s="221" t="s">
        <v>133</v>
      </c>
      <c r="H236" s="222">
        <v>7</v>
      </c>
      <c r="I236" s="223"/>
      <c r="J236" s="224">
        <f>ROUND(I236*H236,2)</f>
        <v>0</v>
      </c>
      <c r="K236" s="220" t="s">
        <v>134</v>
      </c>
      <c r="L236" s="44"/>
      <c r="M236" s="225" t="s">
        <v>1</v>
      </c>
      <c r="N236" s="226" t="s">
        <v>40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135</v>
      </c>
      <c r="AT236" s="229" t="s">
        <v>130</v>
      </c>
      <c r="AU236" s="229" t="s">
        <v>85</v>
      </c>
      <c r="AY236" s="17" t="s">
        <v>128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83</v>
      </c>
      <c r="BK236" s="230">
        <f>ROUND(I236*H236,2)</f>
        <v>0</v>
      </c>
      <c r="BL236" s="17" t="s">
        <v>135</v>
      </c>
      <c r="BM236" s="229" t="s">
        <v>692</v>
      </c>
    </row>
    <row r="237" s="2" customFormat="1">
      <c r="A237" s="38"/>
      <c r="B237" s="39"/>
      <c r="C237" s="40"/>
      <c r="D237" s="231" t="s">
        <v>137</v>
      </c>
      <c r="E237" s="40"/>
      <c r="F237" s="232" t="s">
        <v>138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137</v>
      </c>
      <c r="AU237" s="17" t="s">
        <v>85</v>
      </c>
    </row>
    <row r="238" s="13" customFormat="1">
      <c r="A238" s="13"/>
      <c r="B238" s="236"/>
      <c r="C238" s="237"/>
      <c r="D238" s="231" t="s">
        <v>139</v>
      </c>
      <c r="E238" s="238" t="s">
        <v>1</v>
      </c>
      <c r="F238" s="239" t="s">
        <v>164</v>
      </c>
      <c r="G238" s="237"/>
      <c r="H238" s="238" t="s">
        <v>1</v>
      </c>
      <c r="I238" s="240"/>
      <c r="J238" s="237"/>
      <c r="K238" s="237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139</v>
      </c>
      <c r="AU238" s="245" t="s">
        <v>85</v>
      </c>
      <c r="AV238" s="13" t="s">
        <v>83</v>
      </c>
      <c r="AW238" s="13" t="s">
        <v>32</v>
      </c>
      <c r="AX238" s="13" t="s">
        <v>75</v>
      </c>
      <c r="AY238" s="245" t="s">
        <v>128</v>
      </c>
    </row>
    <row r="239" s="14" customFormat="1">
      <c r="A239" s="14"/>
      <c r="B239" s="246"/>
      <c r="C239" s="247"/>
      <c r="D239" s="231" t="s">
        <v>139</v>
      </c>
      <c r="E239" s="248" t="s">
        <v>1</v>
      </c>
      <c r="F239" s="249" t="s">
        <v>170</v>
      </c>
      <c r="G239" s="247"/>
      <c r="H239" s="250">
        <v>7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6" t="s">
        <v>139</v>
      </c>
      <c r="AU239" s="256" t="s">
        <v>85</v>
      </c>
      <c r="AV239" s="14" t="s">
        <v>85</v>
      </c>
      <c r="AW239" s="14" t="s">
        <v>32</v>
      </c>
      <c r="AX239" s="14" t="s">
        <v>75</v>
      </c>
      <c r="AY239" s="256" t="s">
        <v>128</v>
      </c>
    </row>
    <row r="240" s="2" customFormat="1" ht="21.75" customHeight="1">
      <c r="A240" s="38"/>
      <c r="B240" s="39"/>
      <c r="C240" s="218" t="s">
        <v>310</v>
      </c>
      <c r="D240" s="218" t="s">
        <v>130</v>
      </c>
      <c r="E240" s="219" t="s">
        <v>357</v>
      </c>
      <c r="F240" s="220" t="s">
        <v>358</v>
      </c>
      <c r="G240" s="221" t="s">
        <v>133</v>
      </c>
      <c r="H240" s="222">
        <v>18</v>
      </c>
      <c r="I240" s="223"/>
      <c r="J240" s="224">
        <f>ROUND(I240*H240,2)</f>
        <v>0</v>
      </c>
      <c r="K240" s="220" t="s">
        <v>134</v>
      </c>
      <c r="L240" s="44"/>
      <c r="M240" s="225" t="s">
        <v>1</v>
      </c>
      <c r="N240" s="226" t="s">
        <v>40</v>
      </c>
      <c r="O240" s="91"/>
      <c r="P240" s="227">
        <f>O240*H240</f>
        <v>0</v>
      </c>
      <c r="Q240" s="227">
        <v>0.2024</v>
      </c>
      <c r="R240" s="227">
        <f>Q240*H240</f>
        <v>3.6431999999999998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135</v>
      </c>
      <c r="AT240" s="229" t="s">
        <v>130</v>
      </c>
      <c r="AU240" s="229" t="s">
        <v>85</v>
      </c>
      <c r="AY240" s="17" t="s">
        <v>128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83</v>
      </c>
      <c r="BK240" s="230">
        <f>ROUND(I240*H240,2)</f>
        <v>0</v>
      </c>
      <c r="BL240" s="17" t="s">
        <v>135</v>
      </c>
      <c r="BM240" s="229" t="s">
        <v>693</v>
      </c>
    </row>
    <row r="241" s="2" customFormat="1">
      <c r="A241" s="38"/>
      <c r="B241" s="39"/>
      <c r="C241" s="40"/>
      <c r="D241" s="231" t="s">
        <v>137</v>
      </c>
      <c r="E241" s="40"/>
      <c r="F241" s="232" t="s">
        <v>138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137</v>
      </c>
      <c r="AU241" s="17" t="s">
        <v>85</v>
      </c>
    </row>
    <row r="242" s="13" customFormat="1">
      <c r="A242" s="13"/>
      <c r="B242" s="236"/>
      <c r="C242" s="237"/>
      <c r="D242" s="231" t="s">
        <v>139</v>
      </c>
      <c r="E242" s="238" t="s">
        <v>1</v>
      </c>
      <c r="F242" s="239" t="s">
        <v>681</v>
      </c>
      <c r="G242" s="237"/>
      <c r="H242" s="238" t="s">
        <v>1</v>
      </c>
      <c r="I242" s="240"/>
      <c r="J242" s="237"/>
      <c r="K242" s="237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139</v>
      </c>
      <c r="AU242" s="245" t="s">
        <v>85</v>
      </c>
      <c r="AV242" s="13" t="s">
        <v>83</v>
      </c>
      <c r="AW242" s="13" t="s">
        <v>32</v>
      </c>
      <c r="AX242" s="13" t="s">
        <v>75</v>
      </c>
      <c r="AY242" s="245" t="s">
        <v>128</v>
      </c>
    </row>
    <row r="243" s="14" customFormat="1">
      <c r="A243" s="14"/>
      <c r="B243" s="246"/>
      <c r="C243" s="247"/>
      <c r="D243" s="231" t="s">
        <v>139</v>
      </c>
      <c r="E243" s="248" t="s">
        <v>1</v>
      </c>
      <c r="F243" s="249" t="s">
        <v>694</v>
      </c>
      <c r="G243" s="247"/>
      <c r="H243" s="250">
        <v>18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6" t="s">
        <v>139</v>
      </c>
      <c r="AU243" s="256" t="s">
        <v>85</v>
      </c>
      <c r="AV243" s="14" t="s">
        <v>85</v>
      </c>
      <c r="AW243" s="14" t="s">
        <v>32</v>
      </c>
      <c r="AX243" s="14" t="s">
        <v>83</v>
      </c>
      <c r="AY243" s="256" t="s">
        <v>128</v>
      </c>
    </row>
    <row r="244" s="2" customFormat="1" ht="16.5" customHeight="1">
      <c r="A244" s="38"/>
      <c r="B244" s="39"/>
      <c r="C244" s="218" t="s">
        <v>315</v>
      </c>
      <c r="D244" s="218" t="s">
        <v>130</v>
      </c>
      <c r="E244" s="219" t="s">
        <v>363</v>
      </c>
      <c r="F244" s="220" t="s">
        <v>364</v>
      </c>
      <c r="G244" s="221" t="s">
        <v>133</v>
      </c>
      <c r="H244" s="222">
        <v>3</v>
      </c>
      <c r="I244" s="223"/>
      <c r="J244" s="224">
        <f>ROUND(I244*H244,2)</f>
        <v>0</v>
      </c>
      <c r="K244" s="220" t="s">
        <v>134</v>
      </c>
      <c r="L244" s="44"/>
      <c r="M244" s="225" t="s">
        <v>1</v>
      </c>
      <c r="N244" s="226" t="s">
        <v>40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135</v>
      </c>
      <c r="AT244" s="229" t="s">
        <v>130</v>
      </c>
      <c r="AU244" s="229" t="s">
        <v>85</v>
      </c>
      <c r="AY244" s="17" t="s">
        <v>128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83</v>
      </c>
      <c r="BK244" s="230">
        <f>ROUND(I244*H244,2)</f>
        <v>0</v>
      </c>
      <c r="BL244" s="17" t="s">
        <v>135</v>
      </c>
      <c r="BM244" s="229" t="s">
        <v>695</v>
      </c>
    </row>
    <row r="245" s="2" customFormat="1">
      <c r="A245" s="38"/>
      <c r="B245" s="39"/>
      <c r="C245" s="40"/>
      <c r="D245" s="231" t="s">
        <v>137</v>
      </c>
      <c r="E245" s="40"/>
      <c r="F245" s="232" t="s">
        <v>138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137</v>
      </c>
      <c r="AU245" s="17" t="s">
        <v>85</v>
      </c>
    </row>
    <row r="246" s="13" customFormat="1">
      <c r="A246" s="13"/>
      <c r="B246" s="236"/>
      <c r="C246" s="237"/>
      <c r="D246" s="231" t="s">
        <v>139</v>
      </c>
      <c r="E246" s="238" t="s">
        <v>1</v>
      </c>
      <c r="F246" s="239" t="s">
        <v>140</v>
      </c>
      <c r="G246" s="237"/>
      <c r="H246" s="238" t="s">
        <v>1</v>
      </c>
      <c r="I246" s="240"/>
      <c r="J246" s="237"/>
      <c r="K246" s="237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139</v>
      </c>
      <c r="AU246" s="245" t="s">
        <v>85</v>
      </c>
      <c r="AV246" s="13" t="s">
        <v>83</v>
      </c>
      <c r="AW246" s="13" t="s">
        <v>32</v>
      </c>
      <c r="AX246" s="13" t="s">
        <v>75</v>
      </c>
      <c r="AY246" s="245" t="s">
        <v>128</v>
      </c>
    </row>
    <row r="247" s="14" customFormat="1">
      <c r="A247" s="14"/>
      <c r="B247" s="246"/>
      <c r="C247" s="247"/>
      <c r="D247" s="231" t="s">
        <v>139</v>
      </c>
      <c r="E247" s="248" t="s">
        <v>1</v>
      </c>
      <c r="F247" s="249" t="s">
        <v>146</v>
      </c>
      <c r="G247" s="247"/>
      <c r="H247" s="250">
        <v>3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139</v>
      </c>
      <c r="AU247" s="256" t="s">
        <v>85</v>
      </c>
      <c r="AV247" s="14" t="s">
        <v>85</v>
      </c>
      <c r="AW247" s="14" t="s">
        <v>32</v>
      </c>
      <c r="AX247" s="14" t="s">
        <v>83</v>
      </c>
      <c r="AY247" s="256" t="s">
        <v>128</v>
      </c>
    </row>
    <row r="248" s="2" customFormat="1" ht="33" customHeight="1">
      <c r="A248" s="38"/>
      <c r="B248" s="39"/>
      <c r="C248" s="218" t="s">
        <v>321</v>
      </c>
      <c r="D248" s="218" t="s">
        <v>130</v>
      </c>
      <c r="E248" s="219" t="s">
        <v>367</v>
      </c>
      <c r="F248" s="220" t="s">
        <v>368</v>
      </c>
      <c r="G248" s="221" t="s">
        <v>133</v>
      </c>
      <c r="H248" s="222">
        <v>7</v>
      </c>
      <c r="I248" s="223"/>
      <c r="J248" s="224">
        <f>ROUND(I248*H248,2)</f>
        <v>0</v>
      </c>
      <c r="K248" s="220" t="s">
        <v>134</v>
      </c>
      <c r="L248" s="44"/>
      <c r="M248" s="225" t="s">
        <v>1</v>
      </c>
      <c r="N248" s="226" t="s">
        <v>40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135</v>
      </c>
      <c r="AT248" s="229" t="s">
        <v>130</v>
      </c>
      <c r="AU248" s="229" t="s">
        <v>85</v>
      </c>
      <c r="AY248" s="17" t="s">
        <v>128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83</v>
      </c>
      <c r="BK248" s="230">
        <f>ROUND(I248*H248,2)</f>
        <v>0</v>
      </c>
      <c r="BL248" s="17" t="s">
        <v>135</v>
      </c>
      <c r="BM248" s="229" t="s">
        <v>696</v>
      </c>
    </row>
    <row r="249" s="2" customFormat="1">
      <c r="A249" s="38"/>
      <c r="B249" s="39"/>
      <c r="C249" s="40"/>
      <c r="D249" s="231" t="s">
        <v>137</v>
      </c>
      <c r="E249" s="40"/>
      <c r="F249" s="232" t="s">
        <v>138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137</v>
      </c>
      <c r="AU249" s="17" t="s">
        <v>85</v>
      </c>
    </row>
    <row r="250" s="13" customFormat="1">
      <c r="A250" s="13"/>
      <c r="B250" s="236"/>
      <c r="C250" s="237"/>
      <c r="D250" s="231" t="s">
        <v>139</v>
      </c>
      <c r="E250" s="238" t="s">
        <v>1</v>
      </c>
      <c r="F250" s="239" t="s">
        <v>164</v>
      </c>
      <c r="G250" s="237"/>
      <c r="H250" s="238" t="s">
        <v>1</v>
      </c>
      <c r="I250" s="240"/>
      <c r="J250" s="237"/>
      <c r="K250" s="237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139</v>
      </c>
      <c r="AU250" s="245" t="s">
        <v>85</v>
      </c>
      <c r="AV250" s="13" t="s">
        <v>83</v>
      </c>
      <c r="AW250" s="13" t="s">
        <v>32</v>
      </c>
      <c r="AX250" s="13" t="s">
        <v>75</v>
      </c>
      <c r="AY250" s="245" t="s">
        <v>128</v>
      </c>
    </row>
    <row r="251" s="14" customFormat="1">
      <c r="A251" s="14"/>
      <c r="B251" s="246"/>
      <c r="C251" s="247"/>
      <c r="D251" s="231" t="s">
        <v>139</v>
      </c>
      <c r="E251" s="248" t="s">
        <v>1</v>
      </c>
      <c r="F251" s="249" t="s">
        <v>170</v>
      </c>
      <c r="G251" s="247"/>
      <c r="H251" s="250">
        <v>7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6" t="s">
        <v>139</v>
      </c>
      <c r="AU251" s="256" t="s">
        <v>85</v>
      </c>
      <c r="AV251" s="14" t="s">
        <v>85</v>
      </c>
      <c r="AW251" s="14" t="s">
        <v>32</v>
      </c>
      <c r="AX251" s="14" t="s">
        <v>75</v>
      </c>
      <c r="AY251" s="256" t="s">
        <v>128</v>
      </c>
    </row>
    <row r="252" s="2" customFormat="1" ht="33" customHeight="1">
      <c r="A252" s="38"/>
      <c r="B252" s="39"/>
      <c r="C252" s="218" t="s">
        <v>328</v>
      </c>
      <c r="D252" s="218" t="s">
        <v>130</v>
      </c>
      <c r="E252" s="219" t="s">
        <v>371</v>
      </c>
      <c r="F252" s="220" t="s">
        <v>372</v>
      </c>
      <c r="G252" s="221" t="s">
        <v>133</v>
      </c>
      <c r="H252" s="222">
        <v>7</v>
      </c>
      <c r="I252" s="223"/>
      <c r="J252" s="224">
        <f>ROUND(I252*H252,2)</f>
        <v>0</v>
      </c>
      <c r="K252" s="220" t="s">
        <v>134</v>
      </c>
      <c r="L252" s="44"/>
      <c r="M252" s="225" t="s">
        <v>1</v>
      </c>
      <c r="N252" s="226" t="s">
        <v>40</v>
      </c>
      <c r="O252" s="91"/>
      <c r="P252" s="227">
        <f>O252*H252</f>
        <v>0</v>
      </c>
      <c r="Q252" s="227">
        <v>0.20745</v>
      </c>
      <c r="R252" s="227">
        <f>Q252*H252</f>
        <v>1.4521500000000001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135</v>
      </c>
      <c r="AT252" s="229" t="s">
        <v>130</v>
      </c>
      <c r="AU252" s="229" t="s">
        <v>85</v>
      </c>
      <c r="AY252" s="17" t="s">
        <v>128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83</v>
      </c>
      <c r="BK252" s="230">
        <f>ROUND(I252*H252,2)</f>
        <v>0</v>
      </c>
      <c r="BL252" s="17" t="s">
        <v>135</v>
      </c>
      <c r="BM252" s="229" t="s">
        <v>697</v>
      </c>
    </row>
    <row r="253" s="2" customFormat="1">
      <c r="A253" s="38"/>
      <c r="B253" s="39"/>
      <c r="C253" s="40"/>
      <c r="D253" s="231" t="s">
        <v>137</v>
      </c>
      <c r="E253" s="40"/>
      <c r="F253" s="232" t="s">
        <v>138</v>
      </c>
      <c r="G253" s="40"/>
      <c r="H253" s="40"/>
      <c r="I253" s="233"/>
      <c r="J253" s="40"/>
      <c r="K253" s="40"/>
      <c r="L253" s="44"/>
      <c r="M253" s="234"/>
      <c r="N253" s="235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137</v>
      </c>
      <c r="AU253" s="17" t="s">
        <v>85</v>
      </c>
    </row>
    <row r="254" s="13" customFormat="1">
      <c r="A254" s="13"/>
      <c r="B254" s="236"/>
      <c r="C254" s="237"/>
      <c r="D254" s="231" t="s">
        <v>139</v>
      </c>
      <c r="E254" s="238" t="s">
        <v>1</v>
      </c>
      <c r="F254" s="239" t="s">
        <v>164</v>
      </c>
      <c r="G254" s="237"/>
      <c r="H254" s="238" t="s">
        <v>1</v>
      </c>
      <c r="I254" s="240"/>
      <c r="J254" s="237"/>
      <c r="K254" s="237"/>
      <c r="L254" s="241"/>
      <c r="M254" s="242"/>
      <c r="N254" s="243"/>
      <c r="O254" s="243"/>
      <c r="P254" s="243"/>
      <c r="Q254" s="243"/>
      <c r="R254" s="243"/>
      <c r="S254" s="243"/>
      <c r="T254" s="24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139</v>
      </c>
      <c r="AU254" s="245" t="s">
        <v>85</v>
      </c>
      <c r="AV254" s="13" t="s">
        <v>83</v>
      </c>
      <c r="AW254" s="13" t="s">
        <v>32</v>
      </c>
      <c r="AX254" s="13" t="s">
        <v>75</v>
      </c>
      <c r="AY254" s="245" t="s">
        <v>128</v>
      </c>
    </row>
    <row r="255" s="14" customFormat="1">
      <c r="A255" s="14"/>
      <c r="B255" s="246"/>
      <c r="C255" s="247"/>
      <c r="D255" s="231" t="s">
        <v>139</v>
      </c>
      <c r="E255" s="248" t="s">
        <v>1</v>
      </c>
      <c r="F255" s="249" t="s">
        <v>170</v>
      </c>
      <c r="G255" s="247"/>
      <c r="H255" s="250">
        <v>7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6" t="s">
        <v>139</v>
      </c>
      <c r="AU255" s="256" t="s">
        <v>85</v>
      </c>
      <c r="AV255" s="14" t="s">
        <v>85</v>
      </c>
      <c r="AW255" s="14" t="s">
        <v>32</v>
      </c>
      <c r="AX255" s="14" t="s">
        <v>83</v>
      </c>
      <c r="AY255" s="256" t="s">
        <v>128</v>
      </c>
    </row>
    <row r="256" s="2" customFormat="1">
      <c r="A256" s="38"/>
      <c r="B256" s="39"/>
      <c r="C256" s="218" t="s">
        <v>333</v>
      </c>
      <c r="D256" s="218" t="s">
        <v>130</v>
      </c>
      <c r="E256" s="219" t="s">
        <v>375</v>
      </c>
      <c r="F256" s="220" t="s">
        <v>376</v>
      </c>
      <c r="G256" s="221" t="s">
        <v>133</v>
      </c>
      <c r="H256" s="222">
        <v>7</v>
      </c>
      <c r="I256" s="223"/>
      <c r="J256" s="224">
        <f>ROUND(I256*H256,2)</f>
        <v>0</v>
      </c>
      <c r="K256" s="220" t="s">
        <v>134</v>
      </c>
      <c r="L256" s="44"/>
      <c r="M256" s="225" t="s">
        <v>1</v>
      </c>
      <c r="N256" s="226" t="s">
        <v>40</v>
      </c>
      <c r="O256" s="91"/>
      <c r="P256" s="227">
        <f>O256*H256</f>
        <v>0</v>
      </c>
      <c r="Q256" s="227">
        <v>0.0060099999999999997</v>
      </c>
      <c r="R256" s="227">
        <f>Q256*H256</f>
        <v>0.042069999999999996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135</v>
      </c>
      <c r="AT256" s="229" t="s">
        <v>130</v>
      </c>
      <c r="AU256" s="229" t="s">
        <v>85</v>
      </c>
      <c r="AY256" s="17" t="s">
        <v>128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83</v>
      </c>
      <c r="BK256" s="230">
        <f>ROUND(I256*H256,2)</f>
        <v>0</v>
      </c>
      <c r="BL256" s="17" t="s">
        <v>135</v>
      </c>
      <c r="BM256" s="229" t="s">
        <v>698</v>
      </c>
    </row>
    <row r="257" s="2" customFormat="1">
      <c r="A257" s="38"/>
      <c r="B257" s="39"/>
      <c r="C257" s="40"/>
      <c r="D257" s="231" t="s">
        <v>137</v>
      </c>
      <c r="E257" s="40"/>
      <c r="F257" s="232" t="s">
        <v>138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137</v>
      </c>
      <c r="AU257" s="17" t="s">
        <v>85</v>
      </c>
    </row>
    <row r="258" s="13" customFormat="1">
      <c r="A258" s="13"/>
      <c r="B258" s="236"/>
      <c r="C258" s="237"/>
      <c r="D258" s="231" t="s">
        <v>139</v>
      </c>
      <c r="E258" s="238" t="s">
        <v>1</v>
      </c>
      <c r="F258" s="239" t="s">
        <v>164</v>
      </c>
      <c r="G258" s="237"/>
      <c r="H258" s="238" t="s">
        <v>1</v>
      </c>
      <c r="I258" s="240"/>
      <c r="J258" s="237"/>
      <c r="K258" s="237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139</v>
      </c>
      <c r="AU258" s="245" t="s">
        <v>85</v>
      </c>
      <c r="AV258" s="13" t="s">
        <v>83</v>
      </c>
      <c r="AW258" s="13" t="s">
        <v>32</v>
      </c>
      <c r="AX258" s="13" t="s">
        <v>75</v>
      </c>
      <c r="AY258" s="245" t="s">
        <v>128</v>
      </c>
    </row>
    <row r="259" s="14" customFormat="1">
      <c r="A259" s="14"/>
      <c r="B259" s="246"/>
      <c r="C259" s="247"/>
      <c r="D259" s="231" t="s">
        <v>139</v>
      </c>
      <c r="E259" s="248" t="s">
        <v>1</v>
      </c>
      <c r="F259" s="249" t="s">
        <v>170</v>
      </c>
      <c r="G259" s="247"/>
      <c r="H259" s="250">
        <v>7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139</v>
      </c>
      <c r="AU259" s="256" t="s">
        <v>85</v>
      </c>
      <c r="AV259" s="14" t="s">
        <v>85</v>
      </c>
      <c r="AW259" s="14" t="s">
        <v>32</v>
      </c>
      <c r="AX259" s="14" t="s">
        <v>75</v>
      </c>
      <c r="AY259" s="256" t="s">
        <v>128</v>
      </c>
    </row>
    <row r="260" s="2" customFormat="1">
      <c r="A260" s="38"/>
      <c r="B260" s="39"/>
      <c r="C260" s="218" t="s">
        <v>339</v>
      </c>
      <c r="D260" s="218" t="s">
        <v>130</v>
      </c>
      <c r="E260" s="219" t="s">
        <v>379</v>
      </c>
      <c r="F260" s="220" t="s">
        <v>380</v>
      </c>
      <c r="G260" s="221" t="s">
        <v>133</v>
      </c>
      <c r="H260" s="222">
        <v>7</v>
      </c>
      <c r="I260" s="223"/>
      <c r="J260" s="224">
        <f>ROUND(I260*H260,2)</f>
        <v>0</v>
      </c>
      <c r="K260" s="220" t="s">
        <v>134</v>
      </c>
      <c r="L260" s="44"/>
      <c r="M260" s="225" t="s">
        <v>1</v>
      </c>
      <c r="N260" s="226" t="s">
        <v>40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135</v>
      </c>
      <c r="AT260" s="229" t="s">
        <v>130</v>
      </c>
      <c r="AU260" s="229" t="s">
        <v>85</v>
      </c>
      <c r="AY260" s="17" t="s">
        <v>128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83</v>
      </c>
      <c r="BK260" s="230">
        <f>ROUND(I260*H260,2)</f>
        <v>0</v>
      </c>
      <c r="BL260" s="17" t="s">
        <v>135</v>
      </c>
      <c r="BM260" s="229" t="s">
        <v>699</v>
      </c>
    </row>
    <row r="261" s="2" customFormat="1">
      <c r="A261" s="38"/>
      <c r="B261" s="39"/>
      <c r="C261" s="40"/>
      <c r="D261" s="231" t="s">
        <v>137</v>
      </c>
      <c r="E261" s="40"/>
      <c r="F261" s="232" t="s">
        <v>138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137</v>
      </c>
      <c r="AU261" s="17" t="s">
        <v>85</v>
      </c>
    </row>
    <row r="262" s="13" customFormat="1">
      <c r="A262" s="13"/>
      <c r="B262" s="236"/>
      <c r="C262" s="237"/>
      <c r="D262" s="231" t="s">
        <v>139</v>
      </c>
      <c r="E262" s="238" t="s">
        <v>1</v>
      </c>
      <c r="F262" s="239" t="s">
        <v>164</v>
      </c>
      <c r="G262" s="237"/>
      <c r="H262" s="238" t="s">
        <v>1</v>
      </c>
      <c r="I262" s="240"/>
      <c r="J262" s="237"/>
      <c r="K262" s="237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139</v>
      </c>
      <c r="AU262" s="245" t="s">
        <v>85</v>
      </c>
      <c r="AV262" s="13" t="s">
        <v>83</v>
      </c>
      <c r="AW262" s="13" t="s">
        <v>32</v>
      </c>
      <c r="AX262" s="13" t="s">
        <v>75</v>
      </c>
      <c r="AY262" s="245" t="s">
        <v>128</v>
      </c>
    </row>
    <row r="263" s="14" customFormat="1">
      <c r="A263" s="14"/>
      <c r="B263" s="246"/>
      <c r="C263" s="247"/>
      <c r="D263" s="231" t="s">
        <v>139</v>
      </c>
      <c r="E263" s="248" t="s">
        <v>1</v>
      </c>
      <c r="F263" s="249" t="s">
        <v>170</v>
      </c>
      <c r="G263" s="247"/>
      <c r="H263" s="250">
        <v>7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6" t="s">
        <v>139</v>
      </c>
      <c r="AU263" s="256" t="s">
        <v>85</v>
      </c>
      <c r="AV263" s="14" t="s">
        <v>85</v>
      </c>
      <c r="AW263" s="14" t="s">
        <v>32</v>
      </c>
      <c r="AX263" s="14" t="s">
        <v>83</v>
      </c>
      <c r="AY263" s="256" t="s">
        <v>128</v>
      </c>
    </row>
    <row r="264" s="2" customFormat="1" ht="33" customHeight="1">
      <c r="A264" s="38"/>
      <c r="B264" s="39"/>
      <c r="C264" s="218" t="s">
        <v>346</v>
      </c>
      <c r="D264" s="218" t="s">
        <v>130</v>
      </c>
      <c r="E264" s="219" t="s">
        <v>383</v>
      </c>
      <c r="F264" s="220" t="s">
        <v>384</v>
      </c>
      <c r="G264" s="221" t="s">
        <v>133</v>
      </c>
      <c r="H264" s="222">
        <v>3</v>
      </c>
      <c r="I264" s="223"/>
      <c r="J264" s="224">
        <f>ROUND(I264*H264,2)</f>
        <v>0</v>
      </c>
      <c r="K264" s="220" t="s">
        <v>134</v>
      </c>
      <c r="L264" s="44"/>
      <c r="M264" s="225" t="s">
        <v>1</v>
      </c>
      <c r="N264" s="226" t="s">
        <v>40</v>
      </c>
      <c r="O264" s="91"/>
      <c r="P264" s="227">
        <f>O264*H264</f>
        <v>0</v>
      </c>
      <c r="Q264" s="227">
        <v>0.10100000000000001</v>
      </c>
      <c r="R264" s="227">
        <f>Q264*H264</f>
        <v>0.30300000000000005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135</v>
      </c>
      <c r="AT264" s="229" t="s">
        <v>130</v>
      </c>
      <c r="AU264" s="229" t="s">
        <v>85</v>
      </c>
      <c r="AY264" s="17" t="s">
        <v>128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83</v>
      </c>
      <c r="BK264" s="230">
        <f>ROUND(I264*H264,2)</f>
        <v>0</v>
      </c>
      <c r="BL264" s="17" t="s">
        <v>135</v>
      </c>
      <c r="BM264" s="229" t="s">
        <v>700</v>
      </c>
    </row>
    <row r="265" s="2" customFormat="1">
      <c r="A265" s="38"/>
      <c r="B265" s="39"/>
      <c r="C265" s="40"/>
      <c r="D265" s="231" t="s">
        <v>137</v>
      </c>
      <c r="E265" s="40"/>
      <c r="F265" s="232" t="s">
        <v>138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137</v>
      </c>
      <c r="AU265" s="17" t="s">
        <v>85</v>
      </c>
    </row>
    <row r="266" s="14" customFormat="1">
      <c r="A266" s="14"/>
      <c r="B266" s="246"/>
      <c r="C266" s="247"/>
      <c r="D266" s="231" t="s">
        <v>139</v>
      </c>
      <c r="E266" s="248" t="s">
        <v>1</v>
      </c>
      <c r="F266" s="249" t="s">
        <v>146</v>
      </c>
      <c r="G266" s="247"/>
      <c r="H266" s="250">
        <v>3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6" t="s">
        <v>139</v>
      </c>
      <c r="AU266" s="256" t="s">
        <v>85</v>
      </c>
      <c r="AV266" s="14" t="s">
        <v>85</v>
      </c>
      <c r="AW266" s="14" t="s">
        <v>32</v>
      </c>
      <c r="AX266" s="14" t="s">
        <v>83</v>
      </c>
      <c r="AY266" s="256" t="s">
        <v>128</v>
      </c>
    </row>
    <row r="267" s="12" customFormat="1" ht="22.8" customHeight="1">
      <c r="A267" s="12"/>
      <c r="B267" s="202"/>
      <c r="C267" s="203"/>
      <c r="D267" s="204" t="s">
        <v>74</v>
      </c>
      <c r="E267" s="216" t="s">
        <v>174</v>
      </c>
      <c r="F267" s="216" t="s">
        <v>386</v>
      </c>
      <c r="G267" s="203"/>
      <c r="H267" s="203"/>
      <c r="I267" s="206"/>
      <c r="J267" s="217">
        <f>BK267</f>
        <v>0</v>
      </c>
      <c r="K267" s="203"/>
      <c r="L267" s="208"/>
      <c r="M267" s="209"/>
      <c r="N267" s="210"/>
      <c r="O267" s="210"/>
      <c r="P267" s="211">
        <f>SUM(P268:P311)</f>
        <v>0</v>
      </c>
      <c r="Q267" s="210"/>
      <c r="R267" s="211">
        <f>SUM(R268:R311)</f>
        <v>0.15107000000000001</v>
      </c>
      <c r="S267" s="210"/>
      <c r="T267" s="212">
        <f>SUM(T268:T311)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3" t="s">
        <v>83</v>
      </c>
      <c r="AT267" s="214" t="s">
        <v>74</v>
      </c>
      <c r="AU267" s="214" t="s">
        <v>83</v>
      </c>
      <c r="AY267" s="213" t="s">
        <v>128</v>
      </c>
      <c r="BK267" s="215">
        <f>SUM(BK268:BK311)</f>
        <v>0</v>
      </c>
    </row>
    <row r="268" s="2" customFormat="1">
      <c r="A268" s="38"/>
      <c r="B268" s="39"/>
      <c r="C268" s="218" t="s">
        <v>352</v>
      </c>
      <c r="D268" s="218" t="s">
        <v>130</v>
      </c>
      <c r="E268" s="219" t="s">
        <v>701</v>
      </c>
      <c r="F268" s="220" t="s">
        <v>702</v>
      </c>
      <c r="G268" s="221" t="s">
        <v>177</v>
      </c>
      <c r="H268" s="222">
        <v>18</v>
      </c>
      <c r="I268" s="223"/>
      <c r="J268" s="224">
        <f>ROUND(I268*H268,2)</f>
        <v>0</v>
      </c>
      <c r="K268" s="220" t="s">
        <v>134</v>
      </c>
      <c r="L268" s="44"/>
      <c r="M268" s="225" t="s">
        <v>1</v>
      </c>
      <c r="N268" s="226" t="s">
        <v>40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135</v>
      </c>
      <c r="AT268" s="229" t="s">
        <v>130</v>
      </c>
      <c r="AU268" s="229" t="s">
        <v>85</v>
      </c>
      <c r="AY268" s="17" t="s">
        <v>128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83</v>
      </c>
      <c r="BK268" s="230">
        <f>ROUND(I268*H268,2)</f>
        <v>0</v>
      </c>
      <c r="BL268" s="17" t="s">
        <v>135</v>
      </c>
      <c r="BM268" s="229" t="s">
        <v>703</v>
      </c>
    </row>
    <row r="269" s="2" customFormat="1">
      <c r="A269" s="38"/>
      <c r="B269" s="39"/>
      <c r="C269" s="40"/>
      <c r="D269" s="231" t="s">
        <v>137</v>
      </c>
      <c r="E269" s="40"/>
      <c r="F269" s="232" t="s">
        <v>704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137</v>
      </c>
      <c r="AU269" s="17" t="s">
        <v>85</v>
      </c>
    </row>
    <row r="270" s="14" customFormat="1">
      <c r="A270" s="14"/>
      <c r="B270" s="246"/>
      <c r="C270" s="247"/>
      <c r="D270" s="231" t="s">
        <v>139</v>
      </c>
      <c r="E270" s="248" t="s">
        <v>1</v>
      </c>
      <c r="F270" s="249" t="s">
        <v>236</v>
      </c>
      <c r="G270" s="247"/>
      <c r="H270" s="250">
        <v>18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6" t="s">
        <v>139</v>
      </c>
      <c r="AU270" s="256" t="s">
        <v>85</v>
      </c>
      <c r="AV270" s="14" t="s">
        <v>85</v>
      </c>
      <c r="AW270" s="14" t="s">
        <v>32</v>
      </c>
      <c r="AX270" s="14" t="s">
        <v>83</v>
      </c>
      <c r="AY270" s="256" t="s">
        <v>128</v>
      </c>
    </row>
    <row r="271" s="2" customFormat="1">
      <c r="A271" s="38"/>
      <c r="B271" s="39"/>
      <c r="C271" s="268" t="s">
        <v>356</v>
      </c>
      <c r="D271" s="268" t="s">
        <v>282</v>
      </c>
      <c r="E271" s="269" t="s">
        <v>705</v>
      </c>
      <c r="F271" s="270" t="s">
        <v>706</v>
      </c>
      <c r="G271" s="271" t="s">
        <v>177</v>
      </c>
      <c r="H271" s="272">
        <v>18</v>
      </c>
      <c r="I271" s="273"/>
      <c r="J271" s="274">
        <f>ROUND(I271*H271,2)</f>
        <v>0</v>
      </c>
      <c r="K271" s="270" t="s">
        <v>134</v>
      </c>
      <c r="L271" s="275"/>
      <c r="M271" s="276" t="s">
        <v>1</v>
      </c>
      <c r="N271" s="277" t="s">
        <v>40</v>
      </c>
      <c r="O271" s="91"/>
      <c r="P271" s="227">
        <f>O271*H271</f>
        <v>0</v>
      </c>
      <c r="Q271" s="227">
        <v>0.00027999999999999998</v>
      </c>
      <c r="R271" s="227">
        <f>Q271*H271</f>
        <v>0.0050399999999999993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174</v>
      </c>
      <c r="AT271" s="229" t="s">
        <v>282</v>
      </c>
      <c r="AU271" s="229" t="s">
        <v>85</v>
      </c>
      <c r="AY271" s="17" t="s">
        <v>128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83</v>
      </c>
      <c r="BK271" s="230">
        <f>ROUND(I271*H271,2)</f>
        <v>0</v>
      </c>
      <c r="BL271" s="17" t="s">
        <v>135</v>
      </c>
      <c r="BM271" s="229" t="s">
        <v>707</v>
      </c>
    </row>
    <row r="272" s="2" customFormat="1">
      <c r="A272" s="38"/>
      <c r="B272" s="39"/>
      <c r="C272" s="40"/>
      <c r="D272" s="231" t="s">
        <v>137</v>
      </c>
      <c r="E272" s="40"/>
      <c r="F272" s="232" t="s">
        <v>704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137</v>
      </c>
      <c r="AU272" s="17" t="s">
        <v>85</v>
      </c>
    </row>
    <row r="273" s="14" customFormat="1">
      <c r="A273" s="14"/>
      <c r="B273" s="246"/>
      <c r="C273" s="247"/>
      <c r="D273" s="231" t="s">
        <v>139</v>
      </c>
      <c r="E273" s="248" t="s">
        <v>1</v>
      </c>
      <c r="F273" s="249" t="s">
        <v>236</v>
      </c>
      <c r="G273" s="247"/>
      <c r="H273" s="250">
        <v>18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6" t="s">
        <v>139</v>
      </c>
      <c r="AU273" s="256" t="s">
        <v>85</v>
      </c>
      <c r="AV273" s="14" t="s">
        <v>85</v>
      </c>
      <c r="AW273" s="14" t="s">
        <v>32</v>
      </c>
      <c r="AX273" s="14" t="s">
        <v>83</v>
      </c>
      <c r="AY273" s="256" t="s">
        <v>128</v>
      </c>
    </row>
    <row r="274" s="2" customFormat="1">
      <c r="A274" s="38"/>
      <c r="B274" s="39"/>
      <c r="C274" s="218" t="s">
        <v>362</v>
      </c>
      <c r="D274" s="218" t="s">
        <v>130</v>
      </c>
      <c r="E274" s="219" t="s">
        <v>708</v>
      </c>
      <c r="F274" s="220" t="s">
        <v>709</v>
      </c>
      <c r="G274" s="221" t="s">
        <v>177</v>
      </c>
      <c r="H274" s="222">
        <v>1</v>
      </c>
      <c r="I274" s="223"/>
      <c r="J274" s="224">
        <f>ROUND(I274*H274,2)</f>
        <v>0</v>
      </c>
      <c r="K274" s="220" t="s">
        <v>134</v>
      </c>
      <c r="L274" s="44"/>
      <c r="M274" s="225" t="s">
        <v>1</v>
      </c>
      <c r="N274" s="226" t="s">
        <v>40</v>
      </c>
      <c r="O274" s="91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135</v>
      </c>
      <c r="AT274" s="229" t="s">
        <v>130</v>
      </c>
      <c r="AU274" s="229" t="s">
        <v>85</v>
      </c>
      <c r="AY274" s="17" t="s">
        <v>128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83</v>
      </c>
      <c r="BK274" s="230">
        <f>ROUND(I274*H274,2)</f>
        <v>0</v>
      </c>
      <c r="BL274" s="17" t="s">
        <v>135</v>
      </c>
      <c r="BM274" s="229" t="s">
        <v>710</v>
      </c>
    </row>
    <row r="275" s="2" customFormat="1">
      <c r="A275" s="38"/>
      <c r="B275" s="39"/>
      <c r="C275" s="40"/>
      <c r="D275" s="231" t="s">
        <v>137</v>
      </c>
      <c r="E275" s="40"/>
      <c r="F275" s="232" t="s">
        <v>138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137</v>
      </c>
      <c r="AU275" s="17" t="s">
        <v>85</v>
      </c>
    </row>
    <row r="276" s="13" customFormat="1">
      <c r="A276" s="13"/>
      <c r="B276" s="236"/>
      <c r="C276" s="237"/>
      <c r="D276" s="231" t="s">
        <v>139</v>
      </c>
      <c r="E276" s="238" t="s">
        <v>1</v>
      </c>
      <c r="F276" s="239" t="s">
        <v>711</v>
      </c>
      <c r="G276" s="237"/>
      <c r="H276" s="238" t="s">
        <v>1</v>
      </c>
      <c r="I276" s="240"/>
      <c r="J276" s="237"/>
      <c r="K276" s="237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139</v>
      </c>
      <c r="AU276" s="245" t="s">
        <v>85</v>
      </c>
      <c r="AV276" s="13" t="s">
        <v>83</v>
      </c>
      <c r="AW276" s="13" t="s">
        <v>32</v>
      </c>
      <c r="AX276" s="13" t="s">
        <v>75</v>
      </c>
      <c r="AY276" s="245" t="s">
        <v>128</v>
      </c>
    </row>
    <row r="277" s="14" customFormat="1">
      <c r="A277" s="14"/>
      <c r="B277" s="246"/>
      <c r="C277" s="247"/>
      <c r="D277" s="231" t="s">
        <v>139</v>
      </c>
      <c r="E277" s="248" t="s">
        <v>1</v>
      </c>
      <c r="F277" s="249" t="s">
        <v>83</v>
      </c>
      <c r="G277" s="247"/>
      <c r="H277" s="250">
        <v>1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6" t="s">
        <v>139</v>
      </c>
      <c r="AU277" s="256" t="s">
        <v>85</v>
      </c>
      <c r="AV277" s="14" t="s">
        <v>85</v>
      </c>
      <c r="AW277" s="14" t="s">
        <v>32</v>
      </c>
      <c r="AX277" s="14" t="s">
        <v>83</v>
      </c>
      <c r="AY277" s="256" t="s">
        <v>128</v>
      </c>
    </row>
    <row r="278" s="2" customFormat="1">
      <c r="A278" s="38"/>
      <c r="B278" s="39"/>
      <c r="C278" s="268" t="s">
        <v>366</v>
      </c>
      <c r="D278" s="268" t="s">
        <v>282</v>
      </c>
      <c r="E278" s="269" t="s">
        <v>712</v>
      </c>
      <c r="F278" s="270" t="s">
        <v>713</v>
      </c>
      <c r="G278" s="271" t="s">
        <v>177</v>
      </c>
      <c r="H278" s="272">
        <v>1</v>
      </c>
      <c r="I278" s="273"/>
      <c r="J278" s="274">
        <f>ROUND(I278*H278,2)</f>
        <v>0</v>
      </c>
      <c r="K278" s="270" t="s">
        <v>134</v>
      </c>
      <c r="L278" s="275"/>
      <c r="M278" s="276" t="s">
        <v>1</v>
      </c>
      <c r="N278" s="277" t="s">
        <v>40</v>
      </c>
      <c r="O278" s="91"/>
      <c r="P278" s="227">
        <f>O278*H278</f>
        <v>0</v>
      </c>
      <c r="Q278" s="227">
        <v>0.00106</v>
      </c>
      <c r="R278" s="227">
        <f>Q278*H278</f>
        <v>0.00106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174</v>
      </c>
      <c r="AT278" s="229" t="s">
        <v>282</v>
      </c>
      <c r="AU278" s="229" t="s">
        <v>85</v>
      </c>
      <c r="AY278" s="17" t="s">
        <v>128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83</v>
      </c>
      <c r="BK278" s="230">
        <f>ROUND(I278*H278,2)</f>
        <v>0</v>
      </c>
      <c r="BL278" s="17" t="s">
        <v>135</v>
      </c>
      <c r="BM278" s="229" t="s">
        <v>714</v>
      </c>
    </row>
    <row r="279" s="2" customFormat="1">
      <c r="A279" s="38"/>
      <c r="B279" s="39"/>
      <c r="C279" s="40"/>
      <c r="D279" s="231" t="s">
        <v>137</v>
      </c>
      <c r="E279" s="40"/>
      <c r="F279" s="232" t="s">
        <v>138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137</v>
      </c>
      <c r="AU279" s="17" t="s">
        <v>85</v>
      </c>
    </row>
    <row r="280" s="14" customFormat="1">
      <c r="A280" s="14"/>
      <c r="B280" s="246"/>
      <c r="C280" s="247"/>
      <c r="D280" s="231" t="s">
        <v>139</v>
      </c>
      <c r="E280" s="248" t="s">
        <v>1</v>
      </c>
      <c r="F280" s="249" t="s">
        <v>83</v>
      </c>
      <c r="G280" s="247"/>
      <c r="H280" s="250">
        <v>1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6" t="s">
        <v>139</v>
      </c>
      <c r="AU280" s="256" t="s">
        <v>85</v>
      </c>
      <c r="AV280" s="14" t="s">
        <v>85</v>
      </c>
      <c r="AW280" s="14" t="s">
        <v>32</v>
      </c>
      <c r="AX280" s="14" t="s">
        <v>83</v>
      </c>
      <c r="AY280" s="256" t="s">
        <v>128</v>
      </c>
    </row>
    <row r="281" s="2" customFormat="1" ht="16.5" customHeight="1">
      <c r="A281" s="38"/>
      <c r="B281" s="39"/>
      <c r="C281" s="218" t="s">
        <v>370</v>
      </c>
      <c r="D281" s="218" t="s">
        <v>130</v>
      </c>
      <c r="E281" s="219" t="s">
        <v>715</v>
      </c>
      <c r="F281" s="220" t="s">
        <v>716</v>
      </c>
      <c r="G281" s="221" t="s">
        <v>324</v>
      </c>
      <c r="H281" s="222">
        <v>1</v>
      </c>
      <c r="I281" s="223"/>
      <c r="J281" s="224">
        <f>ROUND(I281*H281,2)</f>
        <v>0</v>
      </c>
      <c r="K281" s="220" t="s">
        <v>134</v>
      </c>
      <c r="L281" s="44"/>
      <c r="M281" s="225" t="s">
        <v>1</v>
      </c>
      <c r="N281" s="226" t="s">
        <v>40</v>
      </c>
      <c r="O281" s="91"/>
      <c r="P281" s="227">
        <f>O281*H281</f>
        <v>0</v>
      </c>
      <c r="Q281" s="227">
        <v>0.00024000000000000001</v>
      </c>
      <c r="R281" s="227">
        <f>Q281*H281</f>
        <v>0.00024000000000000001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135</v>
      </c>
      <c r="AT281" s="229" t="s">
        <v>130</v>
      </c>
      <c r="AU281" s="229" t="s">
        <v>85</v>
      </c>
      <c r="AY281" s="17" t="s">
        <v>128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83</v>
      </c>
      <c r="BK281" s="230">
        <f>ROUND(I281*H281,2)</f>
        <v>0</v>
      </c>
      <c r="BL281" s="17" t="s">
        <v>135</v>
      </c>
      <c r="BM281" s="229" t="s">
        <v>717</v>
      </c>
    </row>
    <row r="282" s="2" customFormat="1">
      <c r="A282" s="38"/>
      <c r="B282" s="39"/>
      <c r="C282" s="40"/>
      <c r="D282" s="231" t="s">
        <v>137</v>
      </c>
      <c r="E282" s="40"/>
      <c r="F282" s="232" t="s">
        <v>138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137</v>
      </c>
      <c r="AU282" s="17" t="s">
        <v>85</v>
      </c>
    </row>
    <row r="283" s="14" customFormat="1">
      <c r="A283" s="14"/>
      <c r="B283" s="246"/>
      <c r="C283" s="247"/>
      <c r="D283" s="231" t="s">
        <v>139</v>
      </c>
      <c r="E283" s="248" t="s">
        <v>1</v>
      </c>
      <c r="F283" s="249" t="s">
        <v>83</v>
      </c>
      <c r="G283" s="247"/>
      <c r="H283" s="250">
        <v>1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6" t="s">
        <v>139</v>
      </c>
      <c r="AU283" s="256" t="s">
        <v>85</v>
      </c>
      <c r="AV283" s="14" t="s">
        <v>85</v>
      </c>
      <c r="AW283" s="14" t="s">
        <v>32</v>
      </c>
      <c r="AX283" s="14" t="s">
        <v>83</v>
      </c>
      <c r="AY283" s="256" t="s">
        <v>128</v>
      </c>
    </row>
    <row r="284" s="2" customFormat="1">
      <c r="A284" s="38"/>
      <c r="B284" s="39"/>
      <c r="C284" s="268" t="s">
        <v>374</v>
      </c>
      <c r="D284" s="268" t="s">
        <v>282</v>
      </c>
      <c r="E284" s="269" t="s">
        <v>718</v>
      </c>
      <c r="F284" s="270" t="s">
        <v>719</v>
      </c>
      <c r="G284" s="271" t="s">
        <v>324</v>
      </c>
      <c r="H284" s="272">
        <v>1</v>
      </c>
      <c r="I284" s="273"/>
      <c r="J284" s="274">
        <f>ROUND(I284*H284,2)</f>
        <v>0</v>
      </c>
      <c r="K284" s="270" t="s">
        <v>134</v>
      </c>
      <c r="L284" s="275"/>
      <c r="M284" s="276" t="s">
        <v>1</v>
      </c>
      <c r="N284" s="277" t="s">
        <v>40</v>
      </c>
      <c r="O284" s="91"/>
      <c r="P284" s="227">
        <f>O284*H284</f>
        <v>0</v>
      </c>
      <c r="Q284" s="227">
        <v>0.0038</v>
      </c>
      <c r="R284" s="227">
        <f>Q284*H284</f>
        <v>0.0038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174</v>
      </c>
      <c r="AT284" s="229" t="s">
        <v>282</v>
      </c>
      <c r="AU284" s="229" t="s">
        <v>85</v>
      </c>
      <c r="AY284" s="17" t="s">
        <v>128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83</v>
      </c>
      <c r="BK284" s="230">
        <f>ROUND(I284*H284,2)</f>
        <v>0</v>
      </c>
      <c r="BL284" s="17" t="s">
        <v>135</v>
      </c>
      <c r="BM284" s="229" t="s">
        <v>720</v>
      </c>
    </row>
    <row r="285" s="2" customFormat="1">
      <c r="A285" s="38"/>
      <c r="B285" s="39"/>
      <c r="C285" s="40"/>
      <c r="D285" s="231" t="s">
        <v>137</v>
      </c>
      <c r="E285" s="40"/>
      <c r="F285" s="232" t="s">
        <v>138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137</v>
      </c>
      <c r="AU285" s="17" t="s">
        <v>85</v>
      </c>
    </row>
    <row r="286" s="14" customFormat="1">
      <c r="A286" s="14"/>
      <c r="B286" s="246"/>
      <c r="C286" s="247"/>
      <c r="D286" s="231" t="s">
        <v>139</v>
      </c>
      <c r="E286" s="248" t="s">
        <v>1</v>
      </c>
      <c r="F286" s="249" t="s">
        <v>83</v>
      </c>
      <c r="G286" s="247"/>
      <c r="H286" s="250">
        <v>1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6" t="s">
        <v>139</v>
      </c>
      <c r="AU286" s="256" t="s">
        <v>85</v>
      </c>
      <c r="AV286" s="14" t="s">
        <v>85</v>
      </c>
      <c r="AW286" s="14" t="s">
        <v>32</v>
      </c>
      <c r="AX286" s="14" t="s">
        <v>83</v>
      </c>
      <c r="AY286" s="256" t="s">
        <v>128</v>
      </c>
    </row>
    <row r="287" s="2" customFormat="1">
      <c r="A287" s="38"/>
      <c r="B287" s="39"/>
      <c r="C287" s="218" t="s">
        <v>378</v>
      </c>
      <c r="D287" s="218" t="s">
        <v>130</v>
      </c>
      <c r="E287" s="219" t="s">
        <v>721</v>
      </c>
      <c r="F287" s="220" t="s">
        <v>722</v>
      </c>
      <c r="G287" s="221" t="s">
        <v>324</v>
      </c>
      <c r="H287" s="222">
        <v>1</v>
      </c>
      <c r="I287" s="223"/>
      <c r="J287" s="224">
        <f>ROUND(I287*H287,2)</f>
        <v>0</v>
      </c>
      <c r="K287" s="220" t="s">
        <v>134</v>
      </c>
      <c r="L287" s="44"/>
      <c r="M287" s="225" t="s">
        <v>1</v>
      </c>
      <c r="N287" s="226" t="s">
        <v>40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135</v>
      </c>
      <c r="AT287" s="229" t="s">
        <v>130</v>
      </c>
      <c r="AU287" s="229" t="s">
        <v>85</v>
      </c>
      <c r="AY287" s="17" t="s">
        <v>128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83</v>
      </c>
      <c r="BK287" s="230">
        <f>ROUND(I287*H287,2)</f>
        <v>0</v>
      </c>
      <c r="BL287" s="17" t="s">
        <v>135</v>
      </c>
      <c r="BM287" s="229" t="s">
        <v>723</v>
      </c>
    </row>
    <row r="288" s="2" customFormat="1">
      <c r="A288" s="38"/>
      <c r="B288" s="39"/>
      <c r="C288" s="40"/>
      <c r="D288" s="231" t="s">
        <v>137</v>
      </c>
      <c r="E288" s="40"/>
      <c r="F288" s="232" t="s">
        <v>138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137</v>
      </c>
      <c r="AU288" s="17" t="s">
        <v>85</v>
      </c>
    </row>
    <row r="289" s="14" customFormat="1">
      <c r="A289" s="14"/>
      <c r="B289" s="246"/>
      <c r="C289" s="247"/>
      <c r="D289" s="231" t="s">
        <v>139</v>
      </c>
      <c r="E289" s="248" t="s">
        <v>1</v>
      </c>
      <c r="F289" s="249" t="s">
        <v>83</v>
      </c>
      <c r="G289" s="247"/>
      <c r="H289" s="250">
        <v>1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6" t="s">
        <v>139</v>
      </c>
      <c r="AU289" s="256" t="s">
        <v>85</v>
      </c>
      <c r="AV289" s="14" t="s">
        <v>85</v>
      </c>
      <c r="AW289" s="14" t="s">
        <v>32</v>
      </c>
      <c r="AX289" s="14" t="s">
        <v>83</v>
      </c>
      <c r="AY289" s="256" t="s">
        <v>128</v>
      </c>
    </row>
    <row r="290" s="2" customFormat="1">
      <c r="A290" s="38"/>
      <c r="B290" s="39"/>
      <c r="C290" s="268" t="s">
        <v>382</v>
      </c>
      <c r="D290" s="268" t="s">
        <v>282</v>
      </c>
      <c r="E290" s="269" t="s">
        <v>724</v>
      </c>
      <c r="F290" s="270" t="s">
        <v>725</v>
      </c>
      <c r="G290" s="271" t="s">
        <v>324</v>
      </c>
      <c r="H290" s="272">
        <v>1</v>
      </c>
      <c r="I290" s="273"/>
      <c r="J290" s="274">
        <f>ROUND(I290*H290,2)</f>
        <v>0</v>
      </c>
      <c r="K290" s="270" t="s">
        <v>134</v>
      </c>
      <c r="L290" s="275"/>
      <c r="M290" s="276" t="s">
        <v>1</v>
      </c>
      <c r="N290" s="277" t="s">
        <v>40</v>
      </c>
      <c r="O290" s="91"/>
      <c r="P290" s="227">
        <f>O290*H290</f>
        <v>0</v>
      </c>
      <c r="Q290" s="227">
        <v>0.0019</v>
      </c>
      <c r="R290" s="227">
        <f>Q290*H290</f>
        <v>0.0019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174</v>
      </c>
      <c r="AT290" s="229" t="s">
        <v>282</v>
      </c>
      <c r="AU290" s="229" t="s">
        <v>85</v>
      </c>
      <c r="AY290" s="17" t="s">
        <v>128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83</v>
      </c>
      <c r="BK290" s="230">
        <f>ROUND(I290*H290,2)</f>
        <v>0</v>
      </c>
      <c r="BL290" s="17" t="s">
        <v>135</v>
      </c>
      <c r="BM290" s="229" t="s">
        <v>726</v>
      </c>
    </row>
    <row r="291" s="2" customFormat="1">
      <c r="A291" s="38"/>
      <c r="B291" s="39"/>
      <c r="C291" s="40"/>
      <c r="D291" s="231" t="s">
        <v>137</v>
      </c>
      <c r="E291" s="40"/>
      <c r="F291" s="232" t="s">
        <v>138</v>
      </c>
      <c r="G291" s="40"/>
      <c r="H291" s="40"/>
      <c r="I291" s="233"/>
      <c r="J291" s="40"/>
      <c r="K291" s="40"/>
      <c r="L291" s="44"/>
      <c r="M291" s="234"/>
      <c r="N291" s="235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137</v>
      </c>
      <c r="AU291" s="17" t="s">
        <v>85</v>
      </c>
    </row>
    <row r="292" s="14" customFormat="1">
      <c r="A292" s="14"/>
      <c r="B292" s="246"/>
      <c r="C292" s="247"/>
      <c r="D292" s="231" t="s">
        <v>139</v>
      </c>
      <c r="E292" s="248" t="s">
        <v>1</v>
      </c>
      <c r="F292" s="249" t="s">
        <v>83</v>
      </c>
      <c r="G292" s="247"/>
      <c r="H292" s="250">
        <v>1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6" t="s">
        <v>139</v>
      </c>
      <c r="AU292" s="256" t="s">
        <v>85</v>
      </c>
      <c r="AV292" s="14" t="s">
        <v>85</v>
      </c>
      <c r="AW292" s="14" t="s">
        <v>32</v>
      </c>
      <c r="AX292" s="14" t="s">
        <v>83</v>
      </c>
      <c r="AY292" s="256" t="s">
        <v>128</v>
      </c>
    </row>
    <row r="293" s="2" customFormat="1">
      <c r="A293" s="38"/>
      <c r="B293" s="39"/>
      <c r="C293" s="218" t="s">
        <v>387</v>
      </c>
      <c r="D293" s="218" t="s">
        <v>130</v>
      </c>
      <c r="E293" s="219" t="s">
        <v>727</v>
      </c>
      <c r="F293" s="220" t="s">
        <v>728</v>
      </c>
      <c r="G293" s="221" t="s">
        <v>177</v>
      </c>
      <c r="H293" s="222">
        <v>18</v>
      </c>
      <c r="I293" s="223"/>
      <c r="J293" s="224">
        <f>ROUND(I293*H293,2)</f>
        <v>0</v>
      </c>
      <c r="K293" s="220" t="s">
        <v>134</v>
      </c>
      <c r="L293" s="44"/>
      <c r="M293" s="225" t="s">
        <v>1</v>
      </c>
      <c r="N293" s="226" t="s">
        <v>40</v>
      </c>
      <c r="O293" s="91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135</v>
      </c>
      <c r="AT293" s="229" t="s">
        <v>130</v>
      </c>
      <c r="AU293" s="229" t="s">
        <v>85</v>
      </c>
      <c r="AY293" s="17" t="s">
        <v>128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83</v>
      </c>
      <c r="BK293" s="230">
        <f>ROUND(I293*H293,2)</f>
        <v>0</v>
      </c>
      <c r="BL293" s="17" t="s">
        <v>135</v>
      </c>
      <c r="BM293" s="229" t="s">
        <v>729</v>
      </c>
    </row>
    <row r="294" s="2" customFormat="1">
      <c r="A294" s="38"/>
      <c r="B294" s="39"/>
      <c r="C294" s="40"/>
      <c r="D294" s="231" t="s">
        <v>137</v>
      </c>
      <c r="E294" s="40"/>
      <c r="F294" s="232" t="s">
        <v>138</v>
      </c>
      <c r="G294" s="40"/>
      <c r="H294" s="40"/>
      <c r="I294" s="233"/>
      <c r="J294" s="40"/>
      <c r="K294" s="40"/>
      <c r="L294" s="44"/>
      <c r="M294" s="234"/>
      <c r="N294" s="23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137</v>
      </c>
      <c r="AU294" s="17" t="s">
        <v>85</v>
      </c>
    </row>
    <row r="295" s="14" customFormat="1">
      <c r="A295" s="14"/>
      <c r="B295" s="246"/>
      <c r="C295" s="247"/>
      <c r="D295" s="231" t="s">
        <v>139</v>
      </c>
      <c r="E295" s="248" t="s">
        <v>1</v>
      </c>
      <c r="F295" s="249" t="s">
        <v>236</v>
      </c>
      <c r="G295" s="247"/>
      <c r="H295" s="250">
        <v>18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139</v>
      </c>
      <c r="AU295" s="256" t="s">
        <v>85</v>
      </c>
      <c r="AV295" s="14" t="s">
        <v>85</v>
      </c>
      <c r="AW295" s="14" t="s">
        <v>32</v>
      </c>
      <c r="AX295" s="14" t="s">
        <v>83</v>
      </c>
      <c r="AY295" s="256" t="s">
        <v>128</v>
      </c>
    </row>
    <row r="296" s="2" customFormat="1" ht="16.5" customHeight="1">
      <c r="A296" s="38"/>
      <c r="B296" s="39"/>
      <c r="C296" s="218" t="s">
        <v>392</v>
      </c>
      <c r="D296" s="218" t="s">
        <v>130</v>
      </c>
      <c r="E296" s="219" t="s">
        <v>730</v>
      </c>
      <c r="F296" s="220" t="s">
        <v>731</v>
      </c>
      <c r="G296" s="221" t="s">
        <v>177</v>
      </c>
      <c r="H296" s="222">
        <v>18</v>
      </c>
      <c r="I296" s="223"/>
      <c r="J296" s="224">
        <f>ROUND(I296*H296,2)</f>
        <v>0</v>
      </c>
      <c r="K296" s="220" t="s">
        <v>134</v>
      </c>
      <c r="L296" s="44"/>
      <c r="M296" s="225" t="s">
        <v>1</v>
      </c>
      <c r="N296" s="226" t="s">
        <v>40</v>
      </c>
      <c r="O296" s="91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135</v>
      </c>
      <c r="AT296" s="229" t="s">
        <v>130</v>
      </c>
      <c r="AU296" s="229" t="s">
        <v>85</v>
      </c>
      <c r="AY296" s="17" t="s">
        <v>128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83</v>
      </c>
      <c r="BK296" s="230">
        <f>ROUND(I296*H296,2)</f>
        <v>0</v>
      </c>
      <c r="BL296" s="17" t="s">
        <v>135</v>
      </c>
      <c r="BM296" s="229" t="s">
        <v>732</v>
      </c>
    </row>
    <row r="297" s="2" customFormat="1">
      <c r="A297" s="38"/>
      <c r="B297" s="39"/>
      <c r="C297" s="40"/>
      <c r="D297" s="231" t="s">
        <v>137</v>
      </c>
      <c r="E297" s="40"/>
      <c r="F297" s="232" t="s">
        <v>138</v>
      </c>
      <c r="G297" s="40"/>
      <c r="H297" s="40"/>
      <c r="I297" s="233"/>
      <c r="J297" s="40"/>
      <c r="K297" s="40"/>
      <c r="L297" s="44"/>
      <c r="M297" s="234"/>
      <c r="N297" s="235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137</v>
      </c>
      <c r="AU297" s="17" t="s">
        <v>85</v>
      </c>
    </row>
    <row r="298" s="14" customFormat="1">
      <c r="A298" s="14"/>
      <c r="B298" s="246"/>
      <c r="C298" s="247"/>
      <c r="D298" s="231" t="s">
        <v>139</v>
      </c>
      <c r="E298" s="248" t="s">
        <v>1</v>
      </c>
      <c r="F298" s="249" t="s">
        <v>236</v>
      </c>
      <c r="G298" s="247"/>
      <c r="H298" s="250">
        <v>18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6" t="s">
        <v>139</v>
      </c>
      <c r="AU298" s="256" t="s">
        <v>85</v>
      </c>
      <c r="AV298" s="14" t="s">
        <v>85</v>
      </c>
      <c r="AW298" s="14" t="s">
        <v>32</v>
      </c>
      <c r="AX298" s="14" t="s">
        <v>83</v>
      </c>
      <c r="AY298" s="256" t="s">
        <v>128</v>
      </c>
    </row>
    <row r="299" s="2" customFormat="1" ht="16.5" customHeight="1">
      <c r="A299" s="38"/>
      <c r="B299" s="39"/>
      <c r="C299" s="218" t="s">
        <v>397</v>
      </c>
      <c r="D299" s="218" t="s">
        <v>130</v>
      </c>
      <c r="E299" s="219" t="s">
        <v>733</v>
      </c>
      <c r="F299" s="220" t="s">
        <v>734</v>
      </c>
      <c r="G299" s="221" t="s">
        <v>324</v>
      </c>
      <c r="H299" s="222">
        <v>1</v>
      </c>
      <c r="I299" s="223"/>
      <c r="J299" s="224">
        <f>ROUND(I299*H299,2)</f>
        <v>0</v>
      </c>
      <c r="K299" s="220" t="s">
        <v>134</v>
      </c>
      <c r="L299" s="44"/>
      <c r="M299" s="225" t="s">
        <v>1</v>
      </c>
      <c r="N299" s="226" t="s">
        <v>40</v>
      </c>
      <c r="O299" s="91"/>
      <c r="P299" s="227">
        <f>O299*H299</f>
        <v>0</v>
      </c>
      <c r="Q299" s="227">
        <v>0.12303</v>
      </c>
      <c r="R299" s="227">
        <f>Q299*H299</f>
        <v>0.12303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135</v>
      </c>
      <c r="AT299" s="229" t="s">
        <v>130</v>
      </c>
      <c r="AU299" s="229" t="s">
        <v>85</v>
      </c>
      <c r="AY299" s="17" t="s">
        <v>128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83</v>
      </c>
      <c r="BK299" s="230">
        <f>ROUND(I299*H299,2)</f>
        <v>0</v>
      </c>
      <c r="BL299" s="17" t="s">
        <v>135</v>
      </c>
      <c r="BM299" s="229" t="s">
        <v>735</v>
      </c>
    </row>
    <row r="300" s="2" customFormat="1">
      <c r="A300" s="38"/>
      <c r="B300" s="39"/>
      <c r="C300" s="40"/>
      <c r="D300" s="231" t="s">
        <v>137</v>
      </c>
      <c r="E300" s="40"/>
      <c r="F300" s="232" t="s">
        <v>138</v>
      </c>
      <c r="G300" s="40"/>
      <c r="H300" s="40"/>
      <c r="I300" s="233"/>
      <c r="J300" s="40"/>
      <c r="K300" s="40"/>
      <c r="L300" s="44"/>
      <c r="M300" s="234"/>
      <c r="N300" s="235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137</v>
      </c>
      <c r="AU300" s="17" t="s">
        <v>85</v>
      </c>
    </row>
    <row r="301" s="14" customFormat="1">
      <c r="A301" s="14"/>
      <c r="B301" s="246"/>
      <c r="C301" s="247"/>
      <c r="D301" s="231" t="s">
        <v>139</v>
      </c>
      <c r="E301" s="248" t="s">
        <v>1</v>
      </c>
      <c r="F301" s="249" t="s">
        <v>83</v>
      </c>
      <c r="G301" s="247"/>
      <c r="H301" s="250">
        <v>1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6" t="s">
        <v>139</v>
      </c>
      <c r="AU301" s="256" t="s">
        <v>85</v>
      </c>
      <c r="AV301" s="14" t="s">
        <v>85</v>
      </c>
      <c r="AW301" s="14" t="s">
        <v>32</v>
      </c>
      <c r="AX301" s="14" t="s">
        <v>83</v>
      </c>
      <c r="AY301" s="256" t="s">
        <v>128</v>
      </c>
    </row>
    <row r="302" s="2" customFormat="1">
      <c r="A302" s="38"/>
      <c r="B302" s="39"/>
      <c r="C302" s="268" t="s">
        <v>402</v>
      </c>
      <c r="D302" s="268" t="s">
        <v>282</v>
      </c>
      <c r="E302" s="269" t="s">
        <v>736</v>
      </c>
      <c r="F302" s="270" t="s">
        <v>737</v>
      </c>
      <c r="G302" s="271" t="s">
        <v>324</v>
      </c>
      <c r="H302" s="272">
        <v>1</v>
      </c>
      <c r="I302" s="273"/>
      <c r="J302" s="274">
        <f>ROUND(I302*H302,2)</f>
        <v>0</v>
      </c>
      <c r="K302" s="270" t="s">
        <v>134</v>
      </c>
      <c r="L302" s="275"/>
      <c r="M302" s="276" t="s">
        <v>1</v>
      </c>
      <c r="N302" s="277" t="s">
        <v>40</v>
      </c>
      <c r="O302" s="91"/>
      <c r="P302" s="227">
        <f>O302*H302</f>
        <v>0</v>
      </c>
      <c r="Q302" s="227">
        <v>0.013299999999999999</v>
      </c>
      <c r="R302" s="227">
        <f>Q302*H302</f>
        <v>0.013299999999999999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174</v>
      </c>
      <c r="AT302" s="229" t="s">
        <v>282</v>
      </c>
      <c r="AU302" s="229" t="s">
        <v>85</v>
      </c>
      <c r="AY302" s="17" t="s">
        <v>128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83</v>
      </c>
      <c r="BK302" s="230">
        <f>ROUND(I302*H302,2)</f>
        <v>0</v>
      </c>
      <c r="BL302" s="17" t="s">
        <v>135</v>
      </c>
      <c r="BM302" s="229" t="s">
        <v>738</v>
      </c>
    </row>
    <row r="303" s="2" customFormat="1">
      <c r="A303" s="38"/>
      <c r="B303" s="39"/>
      <c r="C303" s="40"/>
      <c r="D303" s="231" t="s">
        <v>137</v>
      </c>
      <c r="E303" s="40"/>
      <c r="F303" s="232" t="s">
        <v>138</v>
      </c>
      <c r="G303" s="40"/>
      <c r="H303" s="40"/>
      <c r="I303" s="233"/>
      <c r="J303" s="40"/>
      <c r="K303" s="40"/>
      <c r="L303" s="44"/>
      <c r="M303" s="234"/>
      <c r="N303" s="235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137</v>
      </c>
      <c r="AU303" s="17" t="s">
        <v>85</v>
      </c>
    </row>
    <row r="304" s="14" customFormat="1">
      <c r="A304" s="14"/>
      <c r="B304" s="246"/>
      <c r="C304" s="247"/>
      <c r="D304" s="231" t="s">
        <v>139</v>
      </c>
      <c r="E304" s="248" t="s">
        <v>1</v>
      </c>
      <c r="F304" s="249" t="s">
        <v>83</v>
      </c>
      <c r="G304" s="247"/>
      <c r="H304" s="250">
        <v>1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6" t="s">
        <v>139</v>
      </c>
      <c r="AU304" s="256" t="s">
        <v>85</v>
      </c>
      <c r="AV304" s="14" t="s">
        <v>85</v>
      </c>
      <c r="AW304" s="14" t="s">
        <v>32</v>
      </c>
      <c r="AX304" s="14" t="s">
        <v>83</v>
      </c>
      <c r="AY304" s="256" t="s">
        <v>128</v>
      </c>
    </row>
    <row r="305" s="2" customFormat="1" ht="21.75" customHeight="1">
      <c r="A305" s="38"/>
      <c r="B305" s="39"/>
      <c r="C305" s="218" t="s">
        <v>407</v>
      </c>
      <c r="D305" s="218" t="s">
        <v>130</v>
      </c>
      <c r="E305" s="219" t="s">
        <v>739</v>
      </c>
      <c r="F305" s="220" t="s">
        <v>740</v>
      </c>
      <c r="G305" s="221" t="s">
        <v>177</v>
      </c>
      <c r="H305" s="222">
        <v>18</v>
      </c>
      <c r="I305" s="223"/>
      <c r="J305" s="224">
        <f>ROUND(I305*H305,2)</f>
        <v>0</v>
      </c>
      <c r="K305" s="220" t="s">
        <v>134</v>
      </c>
      <c r="L305" s="44"/>
      <c r="M305" s="225" t="s">
        <v>1</v>
      </c>
      <c r="N305" s="226" t="s">
        <v>40</v>
      </c>
      <c r="O305" s="91"/>
      <c r="P305" s="227">
        <f>O305*H305</f>
        <v>0</v>
      </c>
      <c r="Q305" s="227">
        <v>0.00012999999999999999</v>
      </c>
      <c r="R305" s="227">
        <f>Q305*H305</f>
        <v>0.0023399999999999996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135</v>
      </c>
      <c r="AT305" s="229" t="s">
        <v>130</v>
      </c>
      <c r="AU305" s="229" t="s">
        <v>85</v>
      </c>
      <c r="AY305" s="17" t="s">
        <v>128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83</v>
      </c>
      <c r="BK305" s="230">
        <f>ROUND(I305*H305,2)</f>
        <v>0</v>
      </c>
      <c r="BL305" s="17" t="s">
        <v>135</v>
      </c>
      <c r="BM305" s="229" t="s">
        <v>741</v>
      </c>
    </row>
    <row r="306" s="2" customFormat="1">
      <c r="A306" s="38"/>
      <c r="B306" s="39"/>
      <c r="C306" s="40"/>
      <c r="D306" s="231" t="s">
        <v>137</v>
      </c>
      <c r="E306" s="40"/>
      <c r="F306" s="232" t="s">
        <v>138</v>
      </c>
      <c r="G306" s="40"/>
      <c r="H306" s="40"/>
      <c r="I306" s="233"/>
      <c r="J306" s="40"/>
      <c r="K306" s="40"/>
      <c r="L306" s="44"/>
      <c r="M306" s="234"/>
      <c r="N306" s="235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137</v>
      </c>
      <c r="AU306" s="17" t="s">
        <v>85</v>
      </c>
    </row>
    <row r="307" s="14" customFormat="1">
      <c r="A307" s="14"/>
      <c r="B307" s="246"/>
      <c r="C307" s="247"/>
      <c r="D307" s="231" t="s">
        <v>139</v>
      </c>
      <c r="E307" s="248" t="s">
        <v>1</v>
      </c>
      <c r="F307" s="249" t="s">
        <v>236</v>
      </c>
      <c r="G307" s="247"/>
      <c r="H307" s="250">
        <v>18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6" t="s">
        <v>139</v>
      </c>
      <c r="AU307" s="256" t="s">
        <v>85</v>
      </c>
      <c r="AV307" s="14" t="s">
        <v>85</v>
      </c>
      <c r="AW307" s="14" t="s">
        <v>32</v>
      </c>
      <c r="AX307" s="14" t="s">
        <v>83</v>
      </c>
      <c r="AY307" s="256" t="s">
        <v>128</v>
      </c>
    </row>
    <row r="308" s="2" customFormat="1" ht="16.5" customHeight="1">
      <c r="A308" s="38"/>
      <c r="B308" s="39"/>
      <c r="C308" s="268" t="s">
        <v>411</v>
      </c>
      <c r="D308" s="268" t="s">
        <v>282</v>
      </c>
      <c r="E308" s="269" t="s">
        <v>742</v>
      </c>
      <c r="F308" s="270" t="s">
        <v>743</v>
      </c>
      <c r="G308" s="271" t="s">
        <v>177</v>
      </c>
      <c r="H308" s="272">
        <v>18</v>
      </c>
      <c r="I308" s="273"/>
      <c r="J308" s="274">
        <f>ROUND(I308*H308,2)</f>
        <v>0</v>
      </c>
      <c r="K308" s="270" t="s">
        <v>134</v>
      </c>
      <c r="L308" s="275"/>
      <c r="M308" s="276" t="s">
        <v>1</v>
      </c>
      <c r="N308" s="277" t="s">
        <v>40</v>
      </c>
      <c r="O308" s="91"/>
      <c r="P308" s="227">
        <f>O308*H308</f>
        <v>0</v>
      </c>
      <c r="Q308" s="227">
        <v>2.0000000000000002E-05</v>
      </c>
      <c r="R308" s="227">
        <f>Q308*H308</f>
        <v>0.00036000000000000002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174</v>
      </c>
      <c r="AT308" s="229" t="s">
        <v>282</v>
      </c>
      <c r="AU308" s="229" t="s">
        <v>85</v>
      </c>
      <c r="AY308" s="17" t="s">
        <v>128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83</v>
      </c>
      <c r="BK308" s="230">
        <f>ROUND(I308*H308,2)</f>
        <v>0</v>
      </c>
      <c r="BL308" s="17" t="s">
        <v>135</v>
      </c>
      <c r="BM308" s="229" t="s">
        <v>744</v>
      </c>
    </row>
    <row r="309" s="2" customFormat="1">
      <c r="A309" s="38"/>
      <c r="B309" s="39"/>
      <c r="C309" s="40"/>
      <c r="D309" s="231" t="s">
        <v>137</v>
      </c>
      <c r="E309" s="40"/>
      <c r="F309" s="232" t="s">
        <v>138</v>
      </c>
      <c r="G309" s="40"/>
      <c r="H309" s="40"/>
      <c r="I309" s="233"/>
      <c r="J309" s="40"/>
      <c r="K309" s="40"/>
      <c r="L309" s="44"/>
      <c r="M309" s="234"/>
      <c r="N309" s="235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137</v>
      </c>
      <c r="AU309" s="17" t="s">
        <v>85</v>
      </c>
    </row>
    <row r="310" s="14" customFormat="1">
      <c r="A310" s="14"/>
      <c r="B310" s="246"/>
      <c r="C310" s="247"/>
      <c r="D310" s="231" t="s">
        <v>139</v>
      </c>
      <c r="E310" s="248" t="s">
        <v>1</v>
      </c>
      <c r="F310" s="249" t="s">
        <v>236</v>
      </c>
      <c r="G310" s="247"/>
      <c r="H310" s="250">
        <v>18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6" t="s">
        <v>139</v>
      </c>
      <c r="AU310" s="256" t="s">
        <v>85</v>
      </c>
      <c r="AV310" s="14" t="s">
        <v>85</v>
      </c>
      <c r="AW310" s="14" t="s">
        <v>32</v>
      </c>
      <c r="AX310" s="14" t="s">
        <v>83</v>
      </c>
      <c r="AY310" s="256" t="s">
        <v>128</v>
      </c>
    </row>
    <row r="311" s="2" customFormat="1">
      <c r="A311" s="38"/>
      <c r="B311" s="39"/>
      <c r="C311" s="218" t="s">
        <v>416</v>
      </c>
      <c r="D311" s="218" t="s">
        <v>130</v>
      </c>
      <c r="E311" s="219" t="s">
        <v>513</v>
      </c>
      <c r="F311" s="220" t="s">
        <v>514</v>
      </c>
      <c r="G311" s="221" t="s">
        <v>285</v>
      </c>
      <c r="H311" s="222">
        <v>0.151</v>
      </c>
      <c r="I311" s="223"/>
      <c r="J311" s="224">
        <f>ROUND(I311*H311,2)</f>
        <v>0</v>
      </c>
      <c r="K311" s="220" t="s">
        <v>134</v>
      </c>
      <c r="L311" s="44"/>
      <c r="M311" s="225" t="s">
        <v>1</v>
      </c>
      <c r="N311" s="226" t="s">
        <v>40</v>
      </c>
      <c r="O311" s="91"/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218</v>
      </c>
      <c r="AT311" s="229" t="s">
        <v>130</v>
      </c>
      <c r="AU311" s="229" t="s">
        <v>85</v>
      </c>
      <c r="AY311" s="17" t="s">
        <v>128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83</v>
      </c>
      <c r="BK311" s="230">
        <f>ROUND(I311*H311,2)</f>
        <v>0</v>
      </c>
      <c r="BL311" s="17" t="s">
        <v>218</v>
      </c>
      <c r="BM311" s="229" t="s">
        <v>745</v>
      </c>
    </row>
    <row r="312" s="12" customFormat="1" ht="22.8" customHeight="1">
      <c r="A312" s="12"/>
      <c r="B312" s="202"/>
      <c r="C312" s="203"/>
      <c r="D312" s="204" t="s">
        <v>74</v>
      </c>
      <c r="E312" s="216" t="s">
        <v>181</v>
      </c>
      <c r="F312" s="216" t="s">
        <v>516</v>
      </c>
      <c r="G312" s="203"/>
      <c r="H312" s="203"/>
      <c r="I312" s="206"/>
      <c r="J312" s="217">
        <f>BK312</f>
        <v>0</v>
      </c>
      <c r="K312" s="203"/>
      <c r="L312" s="208"/>
      <c r="M312" s="209"/>
      <c r="N312" s="210"/>
      <c r="O312" s="210"/>
      <c r="P312" s="211">
        <f>SUM(P313:P328)</f>
        <v>0</v>
      </c>
      <c r="Q312" s="210"/>
      <c r="R312" s="211">
        <f>SUM(R313:R328)</f>
        <v>0.25719000000000003</v>
      </c>
      <c r="S312" s="210"/>
      <c r="T312" s="212">
        <f>SUM(T313:T328)</f>
        <v>0.14000000000000001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3" t="s">
        <v>83</v>
      </c>
      <c r="AT312" s="214" t="s">
        <v>74</v>
      </c>
      <c r="AU312" s="214" t="s">
        <v>83</v>
      </c>
      <c r="AY312" s="213" t="s">
        <v>128</v>
      </c>
      <c r="BK312" s="215">
        <f>SUM(BK313:BK328)</f>
        <v>0</v>
      </c>
    </row>
    <row r="313" s="2" customFormat="1">
      <c r="A313" s="38"/>
      <c r="B313" s="39"/>
      <c r="C313" s="218" t="s">
        <v>420</v>
      </c>
      <c r="D313" s="218" t="s">
        <v>130</v>
      </c>
      <c r="E313" s="219" t="s">
        <v>518</v>
      </c>
      <c r="F313" s="220" t="s">
        <v>519</v>
      </c>
      <c r="G313" s="221" t="s">
        <v>177</v>
      </c>
      <c r="H313" s="222">
        <v>1</v>
      </c>
      <c r="I313" s="223"/>
      <c r="J313" s="224">
        <f>ROUND(I313*H313,2)</f>
        <v>0</v>
      </c>
      <c r="K313" s="220" t="s">
        <v>134</v>
      </c>
      <c r="L313" s="44"/>
      <c r="M313" s="225" t="s">
        <v>1</v>
      </c>
      <c r="N313" s="226" t="s">
        <v>40</v>
      </c>
      <c r="O313" s="91"/>
      <c r="P313" s="227">
        <f>O313*H313</f>
        <v>0</v>
      </c>
      <c r="Q313" s="227">
        <v>0.20219000000000001</v>
      </c>
      <c r="R313" s="227">
        <f>Q313*H313</f>
        <v>0.20219000000000001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135</v>
      </c>
      <c r="AT313" s="229" t="s">
        <v>130</v>
      </c>
      <c r="AU313" s="229" t="s">
        <v>85</v>
      </c>
      <c r="AY313" s="17" t="s">
        <v>128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83</v>
      </c>
      <c r="BK313" s="230">
        <f>ROUND(I313*H313,2)</f>
        <v>0</v>
      </c>
      <c r="BL313" s="17" t="s">
        <v>135</v>
      </c>
      <c r="BM313" s="229" t="s">
        <v>746</v>
      </c>
    </row>
    <row r="314" s="2" customFormat="1">
      <c r="A314" s="38"/>
      <c r="B314" s="39"/>
      <c r="C314" s="40"/>
      <c r="D314" s="231" t="s">
        <v>137</v>
      </c>
      <c r="E314" s="40"/>
      <c r="F314" s="232" t="s">
        <v>138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137</v>
      </c>
      <c r="AU314" s="17" t="s">
        <v>85</v>
      </c>
    </row>
    <row r="315" s="13" customFormat="1">
      <c r="A315" s="13"/>
      <c r="B315" s="236"/>
      <c r="C315" s="237"/>
      <c r="D315" s="231" t="s">
        <v>139</v>
      </c>
      <c r="E315" s="238" t="s">
        <v>1</v>
      </c>
      <c r="F315" s="239" t="s">
        <v>521</v>
      </c>
      <c r="G315" s="237"/>
      <c r="H315" s="238" t="s">
        <v>1</v>
      </c>
      <c r="I315" s="240"/>
      <c r="J315" s="237"/>
      <c r="K315" s="237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139</v>
      </c>
      <c r="AU315" s="245" t="s">
        <v>85</v>
      </c>
      <c r="AV315" s="13" t="s">
        <v>83</v>
      </c>
      <c r="AW315" s="13" t="s">
        <v>32</v>
      </c>
      <c r="AX315" s="13" t="s">
        <v>75</v>
      </c>
      <c r="AY315" s="245" t="s">
        <v>128</v>
      </c>
    </row>
    <row r="316" s="14" customFormat="1">
      <c r="A316" s="14"/>
      <c r="B316" s="246"/>
      <c r="C316" s="247"/>
      <c r="D316" s="231" t="s">
        <v>139</v>
      </c>
      <c r="E316" s="248" t="s">
        <v>1</v>
      </c>
      <c r="F316" s="249" t="s">
        <v>83</v>
      </c>
      <c r="G316" s="247"/>
      <c r="H316" s="250">
        <v>1</v>
      </c>
      <c r="I316" s="251"/>
      <c r="J316" s="247"/>
      <c r="K316" s="247"/>
      <c r="L316" s="252"/>
      <c r="M316" s="253"/>
      <c r="N316" s="254"/>
      <c r="O316" s="254"/>
      <c r="P316" s="254"/>
      <c r="Q316" s="254"/>
      <c r="R316" s="254"/>
      <c r="S316" s="254"/>
      <c r="T316" s="25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6" t="s">
        <v>139</v>
      </c>
      <c r="AU316" s="256" t="s">
        <v>85</v>
      </c>
      <c r="AV316" s="14" t="s">
        <v>85</v>
      </c>
      <c r="AW316" s="14" t="s">
        <v>32</v>
      </c>
      <c r="AX316" s="14" t="s">
        <v>83</v>
      </c>
      <c r="AY316" s="256" t="s">
        <v>128</v>
      </c>
    </row>
    <row r="317" s="2" customFormat="1" ht="16.5" customHeight="1">
      <c r="A317" s="38"/>
      <c r="B317" s="39"/>
      <c r="C317" s="268" t="s">
        <v>424</v>
      </c>
      <c r="D317" s="268" t="s">
        <v>282</v>
      </c>
      <c r="E317" s="269" t="s">
        <v>523</v>
      </c>
      <c r="F317" s="270" t="s">
        <v>524</v>
      </c>
      <c r="G317" s="271" t="s">
        <v>177</v>
      </c>
      <c r="H317" s="272">
        <v>1</v>
      </c>
      <c r="I317" s="273"/>
      <c r="J317" s="274">
        <f>ROUND(I317*H317,2)</f>
        <v>0</v>
      </c>
      <c r="K317" s="270" t="s">
        <v>134</v>
      </c>
      <c r="L317" s="275"/>
      <c r="M317" s="276" t="s">
        <v>1</v>
      </c>
      <c r="N317" s="277" t="s">
        <v>40</v>
      </c>
      <c r="O317" s="91"/>
      <c r="P317" s="227">
        <f>O317*H317</f>
        <v>0</v>
      </c>
      <c r="Q317" s="227">
        <v>0.055</v>
      </c>
      <c r="R317" s="227">
        <f>Q317*H317</f>
        <v>0.055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174</v>
      </c>
      <c r="AT317" s="229" t="s">
        <v>282</v>
      </c>
      <c r="AU317" s="229" t="s">
        <v>85</v>
      </c>
      <c r="AY317" s="17" t="s">
        <v>128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83</v>
      </c>
      <c r="BK317" s="230">
        <f>ROUND(I317*H317,2)</f>
        <v>0</v>
      </c>
      <c r="BL317" s="17" t="s">
        <v>135</v>
      </c>
      <c r="BM317" s="229" t="s">
        <v>747</v>
      </c>
    </row>
    <row r="318" s="2" customFormat="1">
      <c r="A318" s="38"/>
      <c r="B318" s="39"/>
      <c r="C318" s="40"/>
      <c r="D318" s="231" t="s">
        <v>137</v>
      </c>
      <c r="E318" s="40"/>
      <c r="F318" s="232" t="s">
        <v>138</v>
      </c>
      <c r="G318" s="40"/>
      <c r="H318" s="40"/>
      <c r="I318" s="233"/>
      <c r="J318" s="40"/>
      <c r="K318" s="40"/>
      <c r="L318" s="44"/>
      <c r="M318" s="234"/>
      <c r="N318" s="235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137</v>
      </c>
      <c r="AU318" s="17" t="s">
        <v>85</v>
      </c>
    </row>
    <row r="319" s="13" customFormat="1">
      <c r="A319" s="13"/>
      <c r="B319" s="236"/>
      <c r="C319" s="237"/>
      <c r="D319" s="231" t="s">
        <v>139</v>
      </c>
      <c r="E319" s="238" t="s">
        <v>1</v>
      </c>
      <c r="F319" s="239" t="s">
        <v>526</v>
      </c>
      <c r="G319" s="237"/>
      <c r="H319" s="238" t="s">
        <v>1</v>
      </c>
      <c r="I319" s="240"/>
      <c r="J319" s="237"/>
      <c r="K319" s="237"/>
      <c r="L319" s="241"/>
      <c r="M319" s="242"/>
      <c r="N319" s="243"/>
      <c r="O319" s="243"/>
      <c r="P319" s="243"/>
      <c r="Q319" s="243"/>
      <c r="R319" s="243"/>
      <c r="S319" s="243"/>
      <c r="T319" s="24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5" t="s">
        <v>139</v>
      </c>
      <c r="AU319" s="245" t="s">
        <v>85</v>
      </c>
      <c r="AV319" s="13" t="s">
        <v>83</v>
      </c>
      <c r="AW319" s="13" t="s">
        <v>32</v>
      </c>
      <c r="AX319" s="13" t="s">
        <v>75</v>
      </c>
      <c r="AY319" s="245" t="s">
        <v>128</v>
      </c>
    </row>
    <row r="320" s="14" customFormat="1">
      <c r="A320" s="14"/>
      <c r="B320" s="246"/>
      <c r="C320" s="247"/>
      <c r="D320" s="231" t="s">
        <v>139</v>
      </c>
      <c r="E320" s="248" t="s">
        <v>1</v>
      </c>
      <c r="F320" s="249" t="s">
        <v>83</v>
      </c>
      <c r="G320" s="247"/>
      <c r="H320" s="250">
        <v>1</v>
      </c>
      <c r="I320" s="251"/>
      <c r="J320" s="247"/>
      <c r="K320" s="247"/>
      <c r="L320" s="252"/>
      <c r="M320" s="253"/>
      <c r="N320" s="254"/>
      <c r="O320" s="254"/>
      <c r="P320" s="254"/>
      <c r="Q320" s="254"/>
      <c r="R320" s="254"/>
      <c r="S320" s="254"/>
      <c r="T320" s="25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6" t="s">
        <v>139</v>
      </c>
      <c r="AU320" s="256" t="s">
        <v>85</v>
      </c>
      <c r="AV320" s="14" t="s">
        <v>85</v>
      </c>
      <c r="AW320" s="14" t="s">
        <v>32</v>
      </c>
      <c r="AX320" s="14" t="s">
        <v>83</v>
      </c>
      <c r="AY320" s="256" t="s">
        <v>128</v>
      </c>
    </row>
    <row r="321" s="2" customFormat="1" ht="21.75" customHeight="1">
      <c r="A321" s="38"/>
      <c r="B321" s="39"/>
      <c r="C321" s="218" t="s">
        <v>428</v>
      </c>
      <c r="D321" s="218" t="s">
        <v>130</v>
      </c>
      <c r="E321" s="219" t="s">
        <v>528</v>
      </c>
      <c r="F321" s="220" t="s">
        <v>529</v>
      </c>
      <c r="G321" s="221" t="s">
        <v>177</v>
      </c>
      <c r="H321" s="222">
        <v>14</v>
      </c>
      <c r="I321" s="223"/>
      <c r="J321" s="224">
        <f>ROUND(I321*H321,2)</f>
        <v>0</v>
      </c>
      <c r="K321" s="220" t="s">
        <v>134</v>
      </c>
      <c r="L321" s="44"/>
      <c r="M321" s="225" t="s">
        <v>1</v>
      </c>
      <c r="N321" s="226" t="s">
        <v>40</v>
      </c>
      <c r="O321" s="91"/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135</v>
      </c>
      <c r="AT321" s="229" t="s">
        <v>130</v>
      </c>
      <c r="AU321" s="229" t="s">
        <v>85</v>
      </c>
      <c r="AY321" s="17" t="s">
        <v>128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83</v>
      </c>
      <c r="BK321" s="230">
        <f>ROUND(I321*H321,2)</f>
        <v>0</v>
      </c>
      <c r="BL321" s="17" t="s">
        <v>135</v>
      </c>
      <c r="BM321" s="229" t="s">
        <v>748</v>
      </c>
    </row>
    <row r="322" s="2" customFormat="1">
      <c r="A322" s="38"/>
      <c r="B322" s="39"/>
      <c r="C322" s="40"/>
      <c r="D322" s="231" t="s">
        <v>137</v>
      </c>
      <c r="E322" s="40"/>
      <c r="F322" s="232" t="s">
        <v>138</v>
      </c>
      <c r="G322" s="40"/>
      <c r="H322" s="40"/>
      <c r="I322" s="233"/>
      <c r="J322" s="40"/>
      <c r="K322" s="40"/>
      <c r="L322" s="44"/>
      <c r="M322" s="234"/>
      <c r="N322" s="235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137</v>
      </c>
      <c r="AU322" s="17" t="s">
        <v>85</v>
      </c>
    </row>
    <row r="323" s="13" customFormat="1">
      <c r="A323" s="13"/>
      <c r="B323" s="236"/>
      <c r="C323" s="237"/>
      <c r="D323" s="231" t="s">
        <v>139</v>
      </c>
      <c r="E323" s="238" t="s">
        <v>1</v>
      </c>
      <c r="F323" s="239" t="s">
        <v>164</v>
      </c>
      <c r="G323" s="237"/>
      <c r="H323" s="238" t="s">
        <v>1</v>
      </c>
      <c r="I323" s="240"/>
      <c r="J323" s="237"/>
      <c r="K323" s="237"/>
      <c r="L323" s="241"/>
      <c r="M323" s="242"/>
      <c r="N323" s="243"/>
      <c r="O323" s="243"/>
      <c r="P323" s="243"/>
      <c r="Q323" s="243"/>
      <c r="R323" s="243"/>
      <c r="S323" s="243"/>
      <c r="T323" s="24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5" t="s">
        <v>139</v>
      </c>
      <c r="AU323" s="245" t="s">
        <v>85</v>
      </c>
      <c r="AV323" s="13" t="s">
        <v>83</v>
      </c>
      <c r="AW323" s="13" t="s">
        <v>32</v>
      </c>
      <c r="AX323" s="13" t="s">
        <v>75</v>
      </c>
      <c r="AY323" s="245" t="s">
        <v>128</v>
      </c>
    </row>
    <row r="324" s="14" customFormat="1">
      <c r="A324" s="14"/>
      <c r="B324" s="246"/>
      <c r="C324" s="247"/>
      <c r="D324" s="231" t="s">
        <v>139</v>
      </c>
      <c r="E324" s="248" t="s">
        <v>1</v>
      </c>
      <c r="F324" s="249" t="s">
        <v>749</v>
      </c>
      <c r="G324" s="247"/>
      <c r="H324" s="250">
        <v>14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6" t="s">
        <v>139</v>
      </c>
      <c r="AU324" s="256" t="s">
        <v>85</v>
      </c>
      <c r="AV324" s="14" t="s">
        <v>85</v>
      </c>
      <c r="AW324" s="14" t="s">
        <v>32</v>
      </c>
      <c r="AX324" s="14" t="s">
        <v>83</v>
      </c>
      <c r="AY324" s="256" t="s">
        <v>128</v>
      </c>
    </row>
    <row r="325" s="2" customFormat="1" ht="16.5" customHeight="1">
      <c r="A325" s="38"/>
      <c r="B325" s="39"/>
      <c r="C325" s="218" t="s">
        <v>415</v>
      </c>
      <c r="D325" s="218" t="s">
        <v>130</v>
      </c>
      <c r="E325" s="219" t="s">
        <v>541</v>
      </c>
      <c r="F325" s="220" t="s">
        <v>542</v>
      </c>
      <c r="G325" s="221" t="s">
        <v>133</v>
      </c>
      <c r="H325" s="222">
        <v>7</v>
      </c>
      <c r="I325" s="223"/>
      <c r="J325" s="224">
        <f>ROUND(I325*H325,2)</f>
        <v>0</v>
      </c>
      <c r="K325" s="220" t="s">
        <v>134</v>
      </c>
      <c r="L325" s="44"/>
      <c r="M325" s="225" t="s">
        <v>1</v>
      </c>
      <c r="N325" s="226" t="s">
        <v>40</v>
      </c>
      <c r="O325" s="91"/>
      <c r="P325" s="227">
        <f>O325*H325</f>
        <v>0</v>
      </c>
      <c r="Q325" s="227">
        <v>0</v>
      </c>
      <c r="R325" s="227">
        <f>Q325*H325</f>
        <v>0</v>
      </c>
      <c r="S325" s="227">
        <v>0.02</v>
      </c>
      <c r="T325" s="228">
        <f>S325*H325</f>
        <v>0.14000000000000001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9" t="s">
        <v>135</v>
      </c>
      <c r="AT325" s="229" t="s">
        <v>130</v>
      </c>
      <c r="AU325" s="229" t="s">
        <v>85</v>
      </c>
      <c r="AY325" s="17" t="s">
        <v>128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7" t="s">
        <v>83</v>
      </c>
      <c r="BK325" s="230">
        <f>ROUND(I325*H325,2)</f>
        <v>0</v>
      </c>
      <c r="BL325" s="17" t="s">
        <v>135</v>
      </c>
      <c r="BM325" s="229" t="s">
        <v>750</v>
      </c>
    </row>
    <row r="326" s="2" customFormat="1">
      <c r="A326" s="38"/>
      <c r="B326" s="39"/>
      <c r="C326" s="40"/>
      <c r="D326" s="231" t="s">
        <v>137</v>
      </c>
      <c r="E326" s="40"/>
      <c r="F326" s="232" t="s">
        <v>138</v>
      </c>
      <c r="G326" s="40"/>
      <c r="H326" s="40"/>
      <c r="I326" s="233"/>
      <c r="J326" s="40"/>
      <c r="K326" s="40"/>
      <c r="L326" s="44"/>
      <c r="M326" s="234"/>
      <c r="N326" s="235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137</v>
      </c>
      <c r="AU326" s="17" t="s">
        <v>85</v>
      </c>
    </row>
    <row r="327" s="13" customFormat="1">
      <c r="A327" s="13"/>
      <c r="B327" s="236"/>
      <c r="C327" s="237"/>
      <c r="D327" s="231" t="s">
        <v>139</v>
      </c>
      <c r="E327" s="238" t="s">
        <v>1</v>
      </c>
      <c r="F327" s="239" t="s">
        <v>164</v>
      </c>
      <c r="G327" s="237"/>
      <c r="H327" s="238" t="s">
        <v>1</v>
      </c>
      <c r="I327" s="240"/>
      <c r="J327" s="237"/>
      <c r="K327" s="237"/>
      <c r="L327" s="241"/>
      <c r="M327" s="242"/>
      <c r="N327" s="243"/>
      <c r="O327" s="243"/>
      <c r="P327" s="243"/>
      <c r="Q327" s="243"/>
      <c r="R327" s="243"/>
      <c r="S327" s="243"/>
      <c r="T327" s="24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5" t="s">
        <v>139</v>
      </c>
      <c r="AU327" s="245" t="s">
        <v>85</v>
      </c>
      <c r="AV327" s="13" t="s">
        <v>83</v>
      </c>
      <c r="AW327" s="13" t="s">
        <v>32</v>
      </c>
      <c r="AX327" s="13" t="s">
        <v>75</v>
      </c>
      <c r="AY327" s="245" t="s">
        <v>128</v>
      </c>
    </row>
    <row r="328" s="14" customFormat="1">
      <c r="A328" s="14"/>
      <c r="B328" s="246"/>
      <c r="C328" s="247"/>
      <c r="D328" s="231" t="s">
        <v>139</v>
      </c>
      <c r="E328" s="248" t="s">
        <v>1</v>
      </c>
      <c r="F328" s="249" t="s">
        <v>170</v>
      </c>
      <c r="G328" s="247"/>
      <c r="H328" s="250">
        <v>7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6" t="s">
        <v>139</v>
      </c>
      <c r="AU328" s="256" t="s">
        <v>85</v>
      </c>
      <c r="AV328" s="14" t="s">
        <v>85</v>
      </c>
      <c r="AW328" s="14" t="s">
        <v>32</v>
      </c>
      <c r="AX328" s="14" t="s">
        <v>83</v>
      </c>
      <c r="AY328" s="256" t="s">
        <v>128</v>
      </c>
    </row>
    <row r="329" s="12" customFormat="1" ht="22.8" customHeight="1">
      <c r="A329" s="12"/>
      <c r="B329" s="202"/>
      <c r="C329" s="203"/>
      <c r="D329" s="204" t="s">
        <v>74</v>
      </c>
      <c r="E329" s="216" t="s">
        <v>571</v>
      </c>
      <c r="F329" s="216" t="s">
        <v>572</v>
      </c>
      <c r="G329" s="203"/>
      <c r="H329" s="203"/>
      <c r="I329" s="206"/>
      <c r="J329" s="217">
        <f>BK329</f>
        <v>0</v>
      </c>
      <c r="K329" s="203"/>
      <c r="L329" s="208"/>
      <c r="M329" s="209"/>
      <c r="N329" s="210"/>
      <c r="O329" s="210"/>
      <c r="P329" s="211">
        <f>SUM(P330:P343)</f>
        <v>0</v>
      </c>
      <c r="Q329" s="210"/>
      <c r="R329" s="211">
        <f>SUM(R330:R343)</f>
        <v>0</v>
      </c>
      <c r="S329" s="210"/>
      <c r="T329" s="212">
        <f>SUM(T330:T343)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3" t="s">
        <v>83</v>
      </c>
      <c r="AT329" s="214" t="s">
        <v>74</v>
      </c>
      <c r="AU329" s="214" t="s">
        <v>83</v>
      </c>
      <c r="AY329" s="213" t="s">
        <v>128</v>
      </c>
      <c r="BK329" s="215">
        <f>SUM(BK330:BK343)</f>
        <v>0</v>
      </c>
    </row>
    <row r="330" s="2" customFormat="1">
      <c r="A330" s="38"/>
      <c r="B330" s="39"/>
      <c r="C330" s="218" t="s">
        <v>437</v>
      </c>
      <c r="D330" s="218" t="s">
        <v>130</v>
      </c>
      <c r="E330" s="219" t="s">
        <v>574</v>
      </c>
      <c r="F330" s="220" t="s">
        <v>575</v>
      </c>
      <c r="G330" s="221" t="s">
        <v>285</v>
      </c>
      <c r="H330" s="222">
        <v>293.25</v>
      </c>
      <c r="I330" s="223"/>
      <c r="J330" s="224">
        <f>ROUND(I330*H330,2)</f>
        <v>0</v>
      </c>
      <c r="K330" s="220" t="s">
        <v>134</v>
      </c>
      <c r="L330" s="44"/>
      <c r="M330" s="225" t="s">
        <v>1</v>
      </c>
      <c r="N330" s="226" t="s">
        <v>40</v>
      </c>
      <c r="O330" s="91"/>
      <c r="P330" s="227">
        <f>O330*H330</f>
        <v>0</v>
      </c>
      <c r="Q330" s="227">
        <v>0</v>
      </c>
      <c r="R330" s="227">
        <f>Q330*H330</f>
        <v>0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135</v>
      </c>
      <c r="AT330" s="229" t="s">
        <v>130</v>
      </c>
      <c r="AU330" s="229" t="s">
        <v>85</v>
      </c>
      <c r="AY330" s="17" t="s">
        <v>128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83</v>
      </c>
      <c r="BK330" s="230">
        <f>ROUND(I330*H330,2)</f>
        <v>0</v>
      </c>
      <c r="BL330" s="17" t="s">
        <v>135</v>
      </c>
      <c r="BM330" s="229" t="s">
        <v>751</v>
      </c>
    </row>
    <row r="331" s="2" customFormat="1">
      <c r="A331" s="38"/>
      <c r="B331" s="39"/>
      <c r="C331" s="40"/>
      <c r="D331" s="231" t="s">
        <v>137</v>
      </c>
      <c r="E331" s="40"/>
      <c r="F331" s="232" t="s">
        <v>577</v>
      </c>
      <c r="G331" s="40"/>
      <c r="H331" s="40"/>
      <c r="I331" s="233"/>
      <c r="J331" s="40"/>
      <c r="K331" s="40"/>
      <c r="L331" s="44"/>
      <c r="M331" s="234"/>
      <c r="N331" s="23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137</v>
      </c>
      <c r="AU331" s="17" t="s">
        <v>85</v>
      </c>
    </row>
    <row r="332" s="14" customFormat="1">
      <c r="A332" s="14"/>
      <c r="B332" s="246"/>
      <c r="C332" s="247"/>
      <c r="D332" s="231" t="s">
        <v>139</v>
      </c>
      <c r="E332" s="248" t="s">
        <v>1</v>
      </c>
      <c r="F332" s="249" t="s">
        <v>752</v>
      </c>
      <c r="G332" s="247"/>
      <c r="H332" s="250">
        <v>293.25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6" t="s">
        <v>139</v>
      </c>
      <c r="AU332" s="256" t="s">
        <v>85</v>
      </c>
      <c r="AV332" s="14" t="s">
        <v>85</v>
      </c>
      <c r="AW332" s="14" t="s">
        <v>32</v>
      </c>
      <c r="AX332" s="14" t="s">
        <v>83</v>
      </c>
      <c r="AY332" s="256" t="s">
        <v>128</v>
      </c>
    </row>
    <row r="333" s="2" customFormat="1" ht="44.25" customHeight="1">
      <c r="A333" s="38"/>
      <c r="B333" s="39"/>
      <c r="C333" s="218" t="s">
        <v>441</v>
      </c>
      <c r="D333" s="218" t="s">
        <v>130</v>
      </c>
      <c r="E333" s="219" t="s">
        <v>587</v>
      </c>
      <c r="F333" s="220" t="s">
        <v>588</v>
      </c>
      <c r="G333" s="221" t="s">
        <v>285</v>
      </c>
      <c r="H333" s="222">
        <v>28.100000000000001</v>
      </c>
      <c r="I333" s="223"/>
      <c r="J333" s="224">
        <f>ROUND(I333*H333,2)</f>
        <v>0</v>
      </c>
      <c r="K333" s="220" t="s">
        <v>245</v>
      </c>
      <c r="L333" s="44"/>
      <c r="M333" s="225" t="s">
        <v>1</v>
      </c>
      <c r="N333" s="226" t="s">
        <v>40</v>
      </c>
      <c r="O333" s="91"/>
      <c r="P333" s="227">
        <f>O333*H333</f>
        <v>0</v>
      </c>
      <c r="Q333" s="227">
        <v>0</v>
      </c>
      <c r="R333" s="227">
        <f>Q333*H333</f>
        <v>0</v>
      </c>
      <c r="S333" s="227">
        <v>0</v>
      </c>
      <c r="T333" s="22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135</v>
      </c>
      <c r="AT333" s="229" t="s">
        <v>130</v>
      </c>
      <c r="AU333" s="229" t="s">
        <v>85</v>
      </c>
      <c r="AY333" s="17" t="s">
        <v>128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83</v>
      </c>
      <c r="BK333" s="230">
        <f>ROUND(I333*H333,2)</f>
        <v>0</v>
      </c>
      <c r="BL333" s="17" t="s">
        <v>135</v>
      </c>
      <c r="BM333" s="229" t="s">
        <v>753</v>
      </c>
    </row>
    <row r="334" s="2" customFormat="1">
      <c r="A334" s="38"/>
      <c r="B334" s="39"/>
      <c r="C334" s="40"/>
      <c r="D334" s="231" t="s">
        <v>137</v>
      </c>
      <c r="E334" s="40"/>
      <c r="F334" s="232" t="s">
        <v>590</v>
      </c>
      <c r="G334" s="40"/>
      <c r="H334" s="40"/>
      <c r="I334" s="233"/>
      <c r="J334" s="40"/>
      <c r="K334" s="40"/>
      <c r="L334" s="44"/>
      <c r="M334" s="234"/>
      <c r="N334" s="235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137</v>
      </c>
      <c r="AU334" s="17" t="s">
        <v>85</v>
      </c>
    </row>
    <row r="335" s="13" customFormat="1">
      <c r="A335" s="13"/>
      <c r="B335" s="236"/>
      <c r="C335" s="237"/>
      <c r="D335" s="231" t="s">
        <v>139</v>
      </c>
      <c r="E335" s="238" t="s">
        <v>1</v>
      </c>
      <c r="F335" s="239" t="s">
        <v>164</v>
      </c>
      <c r="G335" s="237"/>
      <c r="H335" s="238" t="s">
        <v>1</v>
      </c>
      <c r="I335" s="240"/>
      <c r="J335" s="237"/>
      <c r="K335" s="237"/>
      <c r="L335" s="241"/>
      <c r="M335" s="242"/>
      <c r="N335" s="243"/>
      <c r="O335" s="243"/>
      <c r="P335" s="243"/>
      <c r="Q335" s="243"/>
      <c r="R335" s="243"/>
      <c r="S335" s="243"/>
      <c r="T335" s="24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5" t="s">
        <v>139</v>
      </c>
      <c r="AU335" s="245" t="s">
        <v>85</v>
      </c>
      <c r="AV335" s="13" t="s">
        <v>83</v>
      </c>
      <c r="AW335" s="13" t="s">
        <v>32</v>
      </c>
      <c r="AX335" s="13" t="s">
        <v>75</v>
      </c>
      <c r="AY335" s="245" t="s">
        <v>128</v>
      </c>
    </row>
    <row r="336" s="14" customFormat="1">
      <c r="A336" s="14"/>
      <c r="B336" s="246"/>
      <c r="C336" s="247"/>
      <c r="D336" s="231" t="s">
        <v>139</v>
      </c>
      <c r="E336" s="248" t="s">
        <v>1</v>
      </c>
      <c r="F336" s="249" t="s">
        <v>754</v>
      </c>
      <c r="G336" s="247"/>
      <c r="H336" s="250">
        <v>4.2000000000000002</v>
      </c>
      <c r="I336" s="251"/>
      <c r="J336" s="247"/>
      <c r="K336" s="247"/>
      <c r="L336" s="252"/>
      <c r="M336" s="253"/>
      <c r="N336" s="254"/>
      <c r="O336" s="254"/>
      <c r="P336" s="254"/>
      <c r="Q336" s="254"/>
      <c r="R336" s="254"/>
      <c r="S336" s="254"/>
      <c r="T336" s="25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6" t="s">
        <v>139</v>
      </c>
      <c r="AU336" s="256" t="s">
        <v>85</v>
      </c>
      <c r="AV336" s="14" t="s">
        <v>85</v>
      </c>
      <c r="AW336" s="14" t="s">
        <v>32</v>
      </c>
      <c r="AX336" s="14" t="s">
        <v>75</v>
      </c>
      <c r="AY336" s="256" t="s">
        <v>128</v>
      </c>
    </row>
    <row r="337" s="13" customFormat="1">
      <c r="A337" s="13"/>
      <c r="B337" s="236"/>
      <c r="C337" s="237"/>
      <c r="D337" s="231" t="s">
        <v>139</v>
      </c>
      <c r="E337" s="238" t="s">
        <v>1</v>
      </c>
      <c r="F337" s="239" t="s">
        <v>592</v>
      </c>
      <c r="G337" s="237"/>
      <c r="H337" s="238" t="s">
        <v>1</v>
      </c>
      <c r="I337" s="240"/>
      <c r="J337" s="237"/>
      <c r="K337" s="237"/>
      <c r="L337" s="241"/>
      <c r="M337" s="242"/>
      <c r="N337" s="243"/>
      <c r="O337" s="243"/>
      <c r="P337" s="243"/>
      <c r="Q337" s="243"/>
      <c r="R337" s="243"/>
      <c r="S337" s="243"/>
      <c r="T337" s="24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5" t="s">
        <v>139</v>
      </c>
      <c r="AU337" s="245" t="s">
        <v>85</v>
      </c>
      <c r="AV337" s="13" t="s">
        <v>83</v>
      </c>
      <c r="AW337" s="13" t="s">
        <v>32</v>
      </c>
      <c r="AX337" s="13" t="s">
        <v>75</v>
      </c>
      <c r="AY337" s="245" t="s">
        <v>128</v>
      </c>
    </row>
    <row r="338" s="14" customFormat="1">
      <c r="A338" s="14"/>
      <c r="B338" s="246"/>
      <c r="C338" s="247"/>
      <c r="D338" s="231" t="s">
        <v>139</v>
      </c>
      <c r="E338" s="248" t="s">
        <v>1</v>
      </c>
      <c r="F338" s="249" t="s">
        <v>755</v>
      </c>
      <c r="G338" s="247"/>
      <c r="H338" s="250">
        <v>23.899999999999999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6" t="s">
        <v>139</v>
      </c>
      <c r="AU338" s="256" t="s">
        <v>85</v>
      </c>
      <c r="AV338" s="14" t="s">
        <v>85</v>
      </c>
      <c r="AW338" s="14" t="s">
        <v>32</v>
      </c>
      <c r="AX338" s="14" t="s">
        <v>75</v>
      </c>
      <c r="AY338" s="256" t="s">
        <v>128</v>
      </c>
    </row>
    <row r="339" s="15" customFormat="1">
      <c r="A339" s="15"/>
      <c r="B339" s="257"/>
      <c r="C339" s="258"/>
      <c r="D339" s="231" t="s">
        <v>139</v>
      </c>
      <c r="E339" s="259" t="s">
        <v>1</v>
      </c>
      <c r="F339" s="260" t="s">
        <v>154</v>
      </c>
      <c r="G339" s="258"/>
      <c r="H339" s="261">
        <v>28.099999999999998</v>
      </c>
      <c r="I339" s="262"/>
      <c r="J339" s="258"/>
      <c r="K339" s="258"/>
      <c r="L339" s="263"/>
      <c r="M339" s="264"/>
      <c r="N339" s="265"/>
      <c r="O339" s="265"/>
      <c r="P339" s="265"/>
      <c r="Q339" s="265"/>
      <c r="R339" s="265"/>
      <c r="S339" s="265"/>
      <c r="T339" s="266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7" t="s">
        <v>139</v>
      </c>
      <c r="AU339" s="267" t="s">
        <v>85</v>
      </c>
      <c r="AV339" s="15" t="s">
        <v>135</v>
      </c>
      <c r="AW339" s="15" t="s">
        <v>32</v>
      </c>
      <c r="AX339" s="15" t="s">
        <v>83</v>
      </c>
      <c r="AY339" s="267" t="s">
        <v>128</v>
      </c>
    </row>
    <row r="340" s="2" customFormat="1" ht="44.25" customHeight="1">
      <c r="A340" s="38"/>
      <c r="B340" s="39"/>
      <c r="C340" s="218" t="s">
        <v>445</v>
      </c>
      <c r="D340" s="218" t="s">
        <v>130</v>
      </c>
      <c r="E340" s="219" t="s">
        <v>595</v>
      </c>
      <c r="F340" s="220" t="s">
        <v>596</v>
      </c>
      <c r="G340" s="221" t="s">
        <v>285</v>
      </c>
      <c r="H340" s="222">
        <v>1.2250000000000001</v>
      </c>
      <c r="I340" s="223"/>
      <c r="J340" s="224">
        <f>ROUND(I340*H340,2)</f>
        <v>0</v>
      </c>
      <c r="K340" s="220" t="s">
        <v>245</v>
      </c>
      <c r="L340" s="44"/>
      <c r="M340" s="225" t="s">
        <v>1</v>
      </c>
      <c r="N340" s="226" t="s">
        <v>40</v>
      </c>
      <c r="O340" s="91"/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135</v>
      </c>
      <c r="AT340" s="229" t="s">
        <v>130</v>
      </c>
      <c r="AU340" s="229" t="s">
        <v>85</v>
      </c>
      <c r="AY340" s="17" t="s">
        <v>128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83</v>
      </c>
      <c r="BK340" s="230">
        <f>ROUND(I340*H340,2)</f>
        <v>0</v>
      </c>
      <c r="BL340" s="17" t="s">
        <v>135</v>
      </c>
      <c r="BM340" s="229" t="s">
        <v>756</v>
      </c>
    </row>
    <row r="341" s="2" customFormat="1">
      <c r="A341" s="38"/>
      <c r="B341" s="39"/>
      <c r="C341" s="40"/>
      <c r="D341" s="231" t="s">
        <v>137</v>
      </c>
      <c r="E341" s="40"/>
      <c r="F341" s="232" t="s">
        <v>598</v>
      </c>
      <c r="G341" s="40"/>
      <c r="H341" s="40"/>
      <c r="I341" s="233"/>
      <c r="J341" s="40"/>
      <c r="K341" s="40"/>
      <c r="L341" s="44"/>
      <c r="M341" s="234"/>
      <c r="N341" s="235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137</v>
      </c>
      <c r="AU341" s="17" t="s">
        <v>85</v>
      </c>
    </row>
    <row r="342" s="13" customFormat="1">
      <c r="A342" s="13"/>
      <c r="B342" s="236"/>
      <c r="C342" s="237"/>
      <c r="D342" s="231" t="s">
        <v>139</v>
      </c>
      <c r="E342" s="238" t="s">
        <v>1</v>
      </c>
      <c r="F342" s="239" t="s">
        <v>164</v>
      </c>
      <c r="G342" s="237"/>
      <c r="H342" s="238" t="s">
        <v>1</v>
      </c>
      <c r="I342" s="240"/>
      <c r="J342" s="237"/>
      <c r="K342" s="237"/>
      <c r="L342" s="241"/>
      <c r="M342" s="242"/>
      <c r="N342" s="243"/>
      <c r="O342" s="243"/>
      <c r="P342" s="243"/>
      <c r="Q342" s="243"/>
      <c r="R342" s="243"/>
      <c r="S342" s="243"/>
      <c r="T342" s="24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5" t="s">
        <v>139</v>
      </c>
      <c r="AU342" s="245" t="s">
        <v>85</v>
      </c>
      <c r="AV342" s="13" t="s">
        <v>83</v>
      </c>
      <c r="AW342" s="13" t="s">
        <v>32</v>
      </c>
      <c r="AX342" s="13" t="s">
        <v>75</v>
      </c>
      <c r="AY342" s="245" t="s">
        <v>128</v>
      </c>
    </row>
    <row r="343" s="14" customFormat="1">
      <c r="A343" s="14"/>
      <c r="B343" s="246"/>
      <c r="C343" s="247"/>
      <c r="D343" s="231" t="s">
        <v>139</v>
      </c>
      <c r="E343" s="248" t="s">
        <v>1</v>
      </c>
      <c r="F343" s="249" t="s">
        <v>757</v>
      </c>
      <c r="G343" s="247"/>
      <c r="H343" s="250">
        <v>1.2250000000000001</v>
      </c>
      <c r="I343" s="251"/>
      <c r="J343" s="247"/>
      <c r="K343" s="247"/>
      <c r="L343" s="252"/>
      <c r="M343" s="253"/>
      <c r="N343" s="254"/>
      <c r="O343" s="254"/>
      <c r="P343" s="254"/>
      <c r="Q343" s="254"/>
      <c r="R343" s="254"/>
      <c r="S343" s="254"/>
      <c r="T343" s="25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6" t="s">
        <v>139</v>
      </c>
      <c r="AU343" s="256" t="s">
        <v>85</v>
      </c>
      <c r="AV343" s="14" t="s">
        <v>85</v>
      </c>
      <c r="AW343" s="14" t="s">
        <v>32</v>
      </c>
      <c r="AX343" s="14" t="s">
        <v>83</v>
      </c>
      <c r="AY343" s="256" t="s">
        <v>128</v>
      </c>
    </row>
    <row r="344" s="12" customFormat="1" ht="25.92" customHeight="1">
      <c r="A344" s="12"/>
      <c r="B344" s="202"/>
      <c r="C344" s="203"/>
      <c r="D344" s="204" t="s">
        <v>74</v>
      </c>
      <c r="E344" s="205" t="s">
        <v>600</v>
      </c>
      <c r="F344" s="205" t="s">
        <v>601</v>
      </c>
      <c r="G344" s="203"/>
      <c r="H344" s="203"/>
      <c r="I344" s="206"/>
      <c r="J344" s="207">
        <f>BK344</f>
        <v>0</v>
      </c>
      <c r="K344" s="203"/>
      <c r="L344" s="208"/>
      <c r="M344" s="209"/>
      <c r="N344" s="210"/>
      <c r="O344" s="210"/>
      <c r="P344" s="211">
        <f>P345+P406</f>
        <v>0</v>
      </c>
      <c r="Q344" s="210"/>
      <c r="R344" s="211">
        <f>R345+R406</f>
        <v>0.050470000000000001</v>
      </c>
      <c r="S344" s="210"/>
      <c r="T344" s="212">
        <f>T345+T406</f>
        <v>0.20428999999999997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3" t="s">
        <v>85</v>
      </c>
      <c r="AT344" s="214" t="s">
        <v>74</v>
      </c>
      <c r="AU344" s="214" t="s">
        <v>75</v>
      </c>
      <c r="AY344" s="213" t="s">
        <v>128</v>
      </c>
      <c r="BK344" s="215">
        <f>BK345+BK406</f>
        <v>0</v>
      </c>
    </row>
    <row r="345" s="12" customFormat="1" ht="22.8" customHeight="1">
      <c r="A345" s="12"/>
      <c r="B345" s="202"/>
      <c r="C345" s="203"/>
      <c r="D345" s="204" t="s">
        <v>74</v>
      </c>
      <c r="E345" s="216" t="s">
        <v>758</v>
      </c>
      <c r="F345" s="216" t="s">
        <v>759</v>
      </c>
      <c r="G345" s="203"/>
      <c r="H345" s="203"/>
      <c r="I345" s="206"/>
      <c r="J345" s="217">
        <f>BK345</f>
        <v>0</v>
      </c>
      <c r="K345" s="203"/>
      <c r="L345" s="208"/>
      <c r="M345" s="209"/>
      <c r="N345" s="210"/>
      <c r="O345" s="210"/>
      <c r="P345" s="211">
        <f>SUM(P346:P405)</f>
        <v>0</v>
      </c>
      <c r="Q345" s="210"/>
      <c r="R345" s="211">
        <f>SUM(R346:R405)</f>
        <v>0.049750000000000003</v>
      </c>
      <c r="S345" s="210"/>
      <c r="T345" s="212">
        <f>SUM(T346:T405)</f>
        <v>0.20428999999999997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3" t="s">
        <v>85</v>
      </c>
      <c r="AT345" s="214" t="s">
        <v>74</v>
      </c>
      <c r="AU345" s="214" t="s">
        <v>83</v>
      </c>
      <c r="AY345" s="213" t="s">
        <v>128</v>
      </c>
      <c r="BK345" s="215">
        <f>SUM(BK346:BK405)</f>
        <v>0</v>
      </c>
    </row>
    <row r="346" s="2" customFormat="1">
      <c r="A346" s="38"/>
      <c r="B346" s="39"/>
      <c r="C346" s="218" t="s">
        <v>450</v>
      </c>
      <c r="D346" s="218" t="s">
        <v>130</v>
      </c>
      <c r="E346" s="219" t="s">
        <v>760</v>
      </c>
      <c r="F346" s="220" t="s">
        <v>761</v>
      </c>
      <c r="G346" s="221" t="s">
        <v>177</v>
      </c>
      <c r="H346" s="222">
        <v>40</v>
      </c>
      <c r="I346" s="223"/>
      <c r="J346" s="224">
        <f>ROUND(I346*H346,2)</f>
        <v>0</v>
      </c>
      <c r="K346" s="220" t="s">
        <v>134</v>
      </c>
      <c r="L346" s="44"/>
      <c r="M346" s="225" t="s">
        <v>1</v>
      </c>
      <c r="N346" s="226" t="s">
        <v>40</v>
      </c>
      <c r="O346" s="91"/>
      <c r="P346" s="227">
        <f>O346*H346</f>
        <v>0</v>
      </c>
      <c r="Q346" s="227">
        <v>0</v>
      </c>
      <c r="R346" s="227">
        <f>Q346*H346</f>
        <v>0</v>
      </c>
      <c r="S346" s="227">
        <v>0.0049699999999999996</v>
      </c>
      <c r="T346" s="228">
        <f>S346*H346</f>
        <v>0.19879999999999998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9" t="s">
        <v>218</v>
      </c>
      <c r="AT346" s="229" t="s">
        <v>130</v>
      </c>
      <c r="AU346" s="229" t="s">
        <v>85</v>
      </c>
      <c r="AY346" s="17" t="s">
        <v>128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17" t="s">
        <v>83</v>
      </c>
      <c r="BK346" s="230">
        <f>ROUND(I346*H346,2)</f>
        <v>0</v>
      </c>
      <c r="BL346" s="17" t="s">
        <v>218</v>
      </c>
      <c r="BM346" s="229" t="s">
        <v>762</v>
      </c>
    </row>
    <row r="347" s="2" customFormat="1">
      <c r="A347" s="38"/>
      <c r="B347" s="39"/>
      <c r="C347" s="40"/>
      <c r="D347" s="231" t="s">
        <v>137</v>
      </c>
      <c r="E347" s="40"/>
      <c r="F347" s="232" t="s">
        <v>763</v>
      </c>
      <c r="G347" s="40"/>
      <c r="H347" s="40"/>
      <c r="I347" s="233"/>
      <c r="J347" s="40"/>
      <c r="K347" s="40"/>
      <c r="L347" s="44"/>
      <c r="M347" s="234"/>
      <c r="N347" s="235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137</v>
      </c>
      <c r="AU347" s="17" t="s">
        <v>85</v>
      </c>
    </row>
    <row r="348" s="13" customFormat="1">
      <c r="A348" s="13"/>
      <c r="B348" s="236"/>
      <c r="C348" s="237"/>
      <c r="D348" s="231" t="s">
        <v>139</v>
      </c>
      <c r="E348" s="238" t="s">
        <v>1</v>
      </c>
      <c r="F348" s="239" t="s">
        <v>764</v>
      </c>
      <c r="G348" s="237"/>
      <c r="H348" s="238" t="s">
        <v>1</v>
      </c>
      <c r="I348" s="240"/>
      <c r="J348" s="237"/>
      <c r="K348" s="237"/>
      <c r="L348" s="241"/>
      <c r="M348" s="242"/>
      <c r="N348" s="243"/>
      <c r="O348" s="243"/>
      <c r="P348" s="243"/>
      <c r="Q348" s="243"/>
      <c r="R348" s="243"/>
      <c r="S348" s="243"/>
      <c r="T348" s="24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5" t="s">
        <v>139</v>
      </c>
      <c r="AU348" s="245" t="s">
        <v>85</v>
      </c>
      <c r="AV348" s="13" t="s">
        <v>83</v>
      </c>
      <c r="AW348" s="13" t="s">
        <v>32</v>
      </c>
      <c r="AX348" s="13" t="s">
        <v>75</v>
      </c>
      <c r="AY348" s="245" t="s">
        <v>128</v>
      </c>
    </row>
    <row r="349" s="14" customFormat="1">
      <c r="A349" s="14"/>
      <c r="B349" s="246"/>
      <c r="C349" s="247"/>
      <c r="D349" s="231" t="s">
        <v>139</v>
      </c>
      <c r="E349" s="248" t="s">
        <v>1</v>
      </c>
      <c r="F349" s="249" t="s">
        <v>370</v>
      </c>
      <c r="G349" s="247"/>
      <c r="H349" s="250">
        <v>40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6" t="s">
        <v>139</v>
      </c>
      <c r="AU349" s="256" t="s">
        <v>85</v>
      </c>
      <c r="AV349" s="14" t="s">
        <v>85</v>
      </c>
      <c r="AW349" s="14" t="s">
        <v>32</v>
      </c>
      <c r="AX349" s="14" t="s">
        <v>83</v>
      </c>
      <c r="AY349" s="256" t="s">
        <v>128</v>
      </c>
    </row>
    <row r="350" s="2" customFormat="1">
      <c r="A350" s="38"/>
      <c r="B350" s="39"/>
      <c r="C350" s="218" t="s">
        <v>454</v>
      </c>
      <c r="D350" s="218" t="s">
        <v>130</v>
      </c>
      <c r="E350" s="219" t="s">
        <v>765</v>
      </c>
      <c r="F350" s="220" t="s">
        <v>766</v>
      </c>
      <c r="G350" s="221" t="s">
        <v>177</v>
      </c>
      <c r="H350" s="222">
        <v>25</v>
      </c>
      <c r="I350" s="223"/>
      <c r="J350" s="224">
        <f>ROUND(I350*H350,2)</f>
        <v>0</v>
      </c>
      <c r="K350" s="220" t="s">
        <v>245</v>
      </c>
      <c r="L350" s="44"/>
      <c r="M350" s="225" t="s">
        <v>1</v>
      </c>
      <c r="N350" s="226" t="s">
        <v>40</v>
      </c>
      <c r="O350" s="91"/>
      <c r="P350" s="227">
        <f>O350*H350</f>
        <v>0</v>
      </c>
      <c r="Q350" s="227">
        <v>0.0014400000000000001</v>
      </c>
      <c r="R350" s="227">
        <f>Q350*H350</f>
        <v>0.036000000000000004</v>
      </c>
      <c r="S350" s="227">
        <v>0</v>
      </c>
      <c r="T350" s="22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218</v>
      </c>
      <c r="AT350" s="229" t="s">
        <v>130</v>
      </c>
      <c r="AU350" s="229" t="s">
        <v>85</v>
      </c>
      <c r="AY350" s="17" t="s">
        <v>128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83</v>
      </c>
      <c r="BK350" s="230">
        <f>ROUND(I350*H350,2)</f>
        <v>0</v>
      </c>
      <c r="BL350" s="17" t="s">
        <v>218</v>
      </c>
      <c r="BM350" s="229" t="s">
        <v>767</v>
      </c>
    </row>
    <row r="351" s="2" customFormat="1">
      <c r="A351" s="38"/>
      <c r="B351" s="39"/>
      <c r="C351" s="40"/>
      <c r="D351" s="231" t="s">
        <v>137</v>
      </c>
      <c r="E351" s="40"/>
      <c r="F351" s="232" t="s">
        <v>768</v>
      </c>
      <c r="G351" s="40"/>
      <c r="H351" s="40"/>
      <c r="I351" s="233"/>
      <c r="J351" s="40"/>
      <c r="K351" s="40"/>
      <c r="L351" s="44"/>
      <c r="M351" s="234"/>
      <c r="N351" s="235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137</v>
      </c>
      <c r="AU351" s="17" t="s">
        <v>85</v>
      </c>
    </row>
    <row r="352" s="14" customFormat="1">
      <c r="A352" s="14"/>
      <c r="B352" s="246"/>
      <c r="C352" s="247"/>
      <c r="D352" s="231" t="s">
        <v>139</v>
      </c>
      <c r="E352" s="248" t="s">
        <v>1</v>
      </c>
      <c r="F352" s="249" t="s">
        <v>281</v>
      </c>
      <c r="G352" s="247"/>
      <c r="H352" s="250">
        <v>25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6" t="s">
        <v>139</v>
      </c>
      <c r="AU352" s="256" t="s">
        <v>85</v>
      </c>
      <c r="AV352" s="14" t="s">
        <v>85</v>
      </c>
      <c r="AW352" s="14" t="s">
        <v>32</v>
      </c>
      <c r="AX352" s="14" t="s">
        <v>83</v>
      </c>
      <c r="AY352" s="256" t="s">
        <v>128</v>
      </c>
    </row>
    <row r="353" s="2" customFormat="1" ht="16.5" customHeight="1">
      <c r="A353" s="38"/>
      <c r="B353" s="39"/>
      <c r="C353" s="268" t="s">
        <v>153</v>
      </c>
      <c r="D353" s="268" t="s">
        <v>282</v>
      </c>
      <c r="E353" s="269" t="s">
        <v>769</v>
      </c>
      <c r="F353" s="270" t="s">
        <v>770</v>
      </c>
      <c r="G353" s="271" t="s">
        <v>324</v>
      </c>
      <c r="H353" s="272">
        <v>2</v>
      </c>
      <c r="I353" s="273"/>
      <c r="J353" s="274">
        <f>ROUND(I353*H353,2)</f>
        <v>0</v>
      </c>
      <c r="K353" s="270" t="s">
        <v>134</v>
      </c>
      <c r="L353" s="275"/>
      <c r="M353" s="276" t="s">
        <v>1</v>
      </c>
      <c r="N353" s="277" t="s">
        <v>40</v>
      </c>
      <c r="O353" s="91"/>
      <c r="P353" s="227">
        <f>O353*H353</f>
        <v>0</v>
      </c>
      <c r="Q353" s="227">
        <v>0.00050000000000000001</v>
      </c>
      <c r="R353" s="227">
        <f>Q353*H353</f>
        <v>0.001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328</v>
      </c>
      <c r="AT353" s="229" t="s">
        <v>282</v>
      </c>
      <c r="AU353" s="229" t="s">
        <v>85</v>
      </c>
      <c r="AY353" s="17" t="s">
        <v>128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83</v>
      </c>
      <c r="BK353" s="230">
        <f>ROUND(I353*H353,2)</f>
        <v>0</v>
      </c>
      <c r="BL353" s="17" t="s">
        <v>218</v>
      </c>
      <c r="BM353" s="229" t="s">
        <v>771</v>
      </c>
    </row>
    <row r="354" s="2" customFormat="1">
      <c r="A354" s="38"/>
      <c r="B354" s="39"/>
      <c r="C354" s="40"/>
      <c r="D354" s="231" t="s">
        <v>137</v>
      </c>
      <c r="E354" s="40"/>
      <c r="F354" s="232" t="s">
        <v>772</v>
      </c>
      <c r="G354" s="40"/>
      <c r="H354" s="40"/>
      <c r="I354" s="233"/>
      <c r="J354" s="40"/>
      <c r="K354" s="40"/>
      <c r="L354" s="44"/>
      <c r="M354" s="234"/>
      <c r="N354" s="235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137</v>
      </c>
      <c r="AU354" s="17" t="s">
        <v>85</v>
      </c>
    </row>
    <row r="355" s="14" customFormat="1">
      <c r="A355" s="14"/>
      <c r="B355" s="246"/>
      <c r="C355" s="247"/>
      <c r="D355" s="231" t="s">
        <v>139</v>
      </c>
      <c r="E355" s="248" t="s">
        <v>1</v>
      </c>
      <c r="F355" s="249" t="s">
        <v>85</v>
      </c>
      <c r="G355" s="247"/>
      <c r="H355" s="250">
        <v>2</v>
      </c>
      <c r="I355" s="251"/>
      <c r="J355" s="247"/>
      <c r="K355" s="247"/>
      <c r="L355" s="252"/>
      <c r="M355" s="253"/>
      <c r="N355" s="254"/>
      <c r="O355" s="254"/>
      <c r="P355" s="254"/>
      <c r="Q355" s="254"/>
      <c r="R355" s="254"/>
      <c r="S355" s="254"/>
      <c r="T355" s="25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6" t="s">
        <v>139</v>
      </c>
      <c r="AU355" s="256" t="s">
        <v>85</v>
      </c>
      <c r="AV355" s="14" t="s">
        <v>85</v>
      </c>
      <c r="AW355" s="14" t="s">
        <v>32</v>
      </c>
      <c r="AX355" s="14" t="s">
        <v>83</v>
      </c>
      <c r="AY355" s="256" t="s">
        <v>128</v>
      </c>
    </row>
    <row r="356" s="2" customFormat="1">
      <c r="A356" s="38"/>
      <c r="B356" s="39"/>
      <c r="C356" s="218" t="s">
        <v>464</v>
      </c>
      <c r="D356" s="218" t="s">
        <v>130</v>
      </c>
      <c r="E356" s="219" t="s">
        <v>773</v>
      </c>
      <c r="F356" s="220" t="s">
        <v>774</v>
      </c>
      <c r="G356" s="221" t="s">
        <v>177</v>
      </c>
      <c r="H356" s="222">
        <v>25</v>
      </c>
      <c r="I356" s="223"/>
      <c r="J356" s="224">
        <f>ROUND(I356*H356,2)</f>
        <v>0</v>
      </c>
      <c r="K356" s="220" t="s">
        <v>245</v>
      </c>
      <c r="L356" s="44"/>
      <c r="M356" s="225" t="s">
        <v>1</v>
      </c>
      <c r="N356" s="226" t="s">
        <v>40</v>
      </c>
      <c r="O356" s="91"/>
      <c r="P356" s="227">
        <f>O356*H356</f>
        <v>0</v>
      </c>
      <c r="Q356" s="227">
        <v>6.9999999999999994E-05</v>
      </c>
      <c r="R356" s="227">
        <f>Q356*H356</f>
        <v>0.0017499999999999998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218</v>
      </c>
      <c r="AT356" s="229" t="s">
        <v>130</v>
      </c>
      <c r="AU356" s="229" t="s">
        <v>85</v>
      </c>
      <c r="AY356" s="17" t="s">
        <v>128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83</v>
      </c>
      <c r="BK356" s="230">
        <f>ROUND(I356*H356,2)</f>
        <v>0</v>
      </c>
      <c r="BL356" s="17" t="s">
        <v>218</v>
      </c>
      <c r="BM356" s="229" t="s">
        <v>775</v>
      </c>
    </row>
    <row r="357" s="2" customFormat="1">
      <c r="A357" s="38"/>
      <c r="B357" s="39"/>
      <c r="C357" s="40"/>
      <c r="D357" s="231" t="s">
        <v>137</v>
      </c>
      <c r="E357" s="40"/>
      <c r="F357" s="232" t="s">
        <v>776</v>
      </c>
      <c r="G357" s="40"/>
      <c r="H357" s="40"/>
      <c r="I357" s="233"/>
      <c r="J357" s="40"/>
      <c r="K357" s="40"/>
      <c r="L357" s="44"/>
      <c r="M357" s="234"/>
      <c r="N357" s="235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137</v>
      </c>
      <c r="AU357" s="17" t="s">
        <v>85</v>
      </c>
    </row>
    <row r="358" s="14" customFormat="1">
      <c r="A358" s="14"/>
      <c r="B358" s="246"/>
      <c r="C358" s="247"/>
      <c r="D358" s="231" t="s">
        <v>139</v>
      </c>
      <c r="E358" s="248" t="s">
        <v>1</v>
      </c>
      <c r="F358" s="249" t="s">
        <v>281</v>
      </c>
      <c r="G358" s="247"/>
      <c r="H358" s="250">
        <v>25</v>
      </c>
      <c r="I358" s="251"/>
      <c r="J358" s="247"/>
      <c r="K358" s="247"/>
      <c r="L358" s="252"/>
      <c r="M358" s="253"/>
      <c r="N358" s="254"/>
      <c r="O358" s="254"/>
      <c r="P358" s="254"/>
      <c r="Q358" s="254"/>
      <c r="R358" s="254"/>
      <c r="S358" s="254"/>
      <c r="T358" s="25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6" t="s">
        <v>139</v>
      </c>
      <c r="AU358" s="256" t="s">
        <v>85</v>
      </c>
      <c r="AV358" s="14" t="s">
        <v>85</v>
      </c>
      <c r="AW358" s="14" t="s">
        <v>32</v>
      </c>
      <c r="AX358" s="14" t="s">
        <v>83</v>
      </c>
      <c r="AY358" s="256" t="s">
        <v>128</v>
      </c>
    </row>
    <row r="359" s="2" customFormat="1" ht="16.5" customHeight="1">
      <c r="A359" s="38"/>
      <c r="B359" s="39"/>
      <c r="C359" s="218" t="s">
        <v>469</v>
      </c>
      <c r="D359" s="218" t="s">
        <v>130</v>
      </c>
      <c r="E359" s="219" t="s">
        <v>777</v>
      </c>
      <c r="F359" s="220" t="s">
        <v>778</v>
      </c>
      <c r="G359" s="221" t="s">
        <v>324</v>
      </c>
      <c r="H359" s="222">
        <v>1</v>
      </c>
      <c r="I359" s="223"/>
      <c r="J359" s="224">
        <f>ROUND(I359*H359,2)</f>
        <v>0</v>
      </c>
      <c r="K359" s="220" t="s">
        <v>134</v>
      </c>
      <c r="L359" s="44"/>
      <c r="M359" s="225" t="s">
        <v>1</v>
      </c>
      <c r="N359" s="226" t="s">
        <v>40</v>
      </c>
      <c r="O359" s="91"/>
      <c r="P359" s="227">
        <f>O359*H359</f>
        <v>0</v>
      </c>
      <c r="Q359" s="227">
        <v>0</v>
      </c>
      <c r="R359" s="227">
        <f>Q359*H359</f>
        <v>0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218</v>
      </c>
      <c r="AT359" s="229" t="s">
        <v>130</v>
      </c>
      <c r="AU359" s="229" t="s">
        <v>85</v>
      </c>
      <c r="AY359" s="17" t="s">
        <v>128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83</v>
      </c>
      <c r="BK359" s="230">
        <f>ROUND(I359*H359,2)</f>
        <v>0</v>
      </c>
      <c r="BL359" s="17" t="s">
        <v>218</v>
      </c>
      <c r="BM359" s="229" t="s">
        <v>779</v>
      </c>
    </row>
    <row r="360" s="2" customFormat="1">
      <c r="A360" s="38"/>
      <c r="B360" s="39"/>
      <c r="C360" s="40"/>
      <c r="D360" s="231" t="s">
        <v>137</v>
      </c>
      <c r="E360" s="40"/>
      <c r="F360" s="232" t="s">
        <v>138</v>
      </c>
      <c r="G360" s="40"/>
      <c r="H360" s="40"/>
      <c r="I360" s="233"/>
      <c r="J360" s="40"/>
      <c r="K360" s="40"/>
      <c r="L360" s="44"/>
      <c r="M360" s="234"/>
      <c r="N360" s="235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137</v>
      </c>
      <c r="AU360" s="17" t="s">
        <v>85</v>
      </c>
    </row>
    <row r="361" s="13" customFormat="1">
      <c r="A361" s="13"/>
      <c r="B361" s="236"/>
      <c r="C361" s="237"/>
      <c r="D361" s="231" t="s">
        <v>139</v>
      </c>
      <c r="E361" s="238" t="s">
        <v>1</v>
      </c>
      <c r="F361" s="239" t="s">
        <v>780</v>
      </c>
      <c r="G361" s="237"/>
      <c r="H361" s="238" t="s">
        <v>1</v>
      </c>
      <c r="I361" s="240"/>
      <c r="J361" s="237"/>
      <c r="K361" s="237"/>
      <c r="L361" s="241"/>
      <c r="M361" s="242"/>
      <c r="N361" s="243"/>
      <c r="O361" s="243"/>
      <c r="P361" s="243"/>
      <c r="Q361" s="243"/>
      <c r="R361" s="243"/>
      <c r="S361" s="243"/>
      <c r="T361" s="24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5" t="s">
        <v>139</v>
      </c>
      <c r="AU361" s="245" t="s">
        <v>85</v>
      </c>
      <c r="AV361" s="13" t="s">
        <v>83</v>
      </c>
      <c r="AW361" s="13" t="s">
        <v>32</v>
      </c>
      <c r="AX361" s="13" t="s">
        <v>75</v>
      </c>
      <c r="AY361" s="245" t="s">
        <v>128</v>
      </c>
    </row>
    <row r="362" s="14" customFormat="1">
      <c r="A362" s="14"/>
      <c r="B362" s="246"/>
      <c r="C362" s="247"/>
      <c r="D362" s="231" t="s">
        <v>139</v>
      </c>
      <c r="E362" s="248" t="s">
        <v>1</v>
      </c>
      <c r="F362" s="249" t="s">
        <v>83</v>
      </c>
      <c r="G362" s="247"/>
      <c r="H362" s="250">
        <v>1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6" t="s">
        <v>139</v>
      </c>
      <c r="AU362" s="256" t="s">
        <v>85</v>
      </c>
      <c r="AV362" s="14" t="s">
        <v>85</v>
      </c>
      <c r="AW362" s="14" t="s">
        <v>32</v>
      </c>
      <c r="AX362" s="14" t="s">
        <v>83</v>
      </c>
      <c r="AY362" s="256" t="s">
        <v>128</v>
      </c>
    </row>
    <row r="363" s="2" customFormat="1">
      <c r="A363" s="38"/>
      <c r="B363" s="39"/>
      <c r="C363" s="268" t="s">
        <v>473</v>
      </c>
      <c r="D363" s="268" t="s">
        <v>282</v>
      </c>
      <c r="E363" s="269" t="s">
        <v>781</v>
      </c>
      <c r="F363" s="270" t="s">
        <v>782</v>
      </c>
      <c r="G363" s="271" t="s">
        <v>324</v>
      </c>
      <c r="H363" s="272">
        <v>1</v>
      </c>
      <c r="I363" s="273"/>
      <c r="J363" s="274">
        <f>ROUND(I363*H363,2)</f>
        <v>0</v>
      </c>
      <c r="K363" s="270" t="s">
        <v>134</v>
      </c>
      <c r="L363" s="275"/>
      <c r="M363" s="276" t="s">
        <v>1</v>
      </c>
      <c r="N363" s="277" t="s">
        <v>40</v>
      </c>
      <c r="O363" s="91"/>
      <c r="P363" s="227">
        <f>O363*H363</f>
        <v>0</v>
      </c>
      <c r="Q363" s="227">
        <v>0.0030000000000000001</v>
      </c>
      <c r="R363" s="227">
        <f>Q363*H363</f>
        <v>0.0030000000000000001</v>
      </c>
      <c r="S363" s="227">
        <v>0</v>
      </c>
      <c r="T363" s="22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9" t="s">
        <v>328</v>
      </c>
      <c r="AT363" s="229" t="s">
        <v>282</v>
      </c>
      <c r="AU363" s="229" t="s">
        <v>85</v>
      </c>
      <c r="AY363" s="17" t="s">
        <v>128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7" t="s">
        <v>83</v>
      </c>
      <c r="BK363" s="230">
        <f>ROUND(I363*H363,2)</f>
        <v>0</v>
      </c>
      <c r="BL363" s="17" t="s">
        <v>218</v>
      </c>
      <c r="BM363" s="229" t="s">
        <v>783</v>
      </c>
    </row>
    <row r="364" s="2" customFormat="1">
      <c r="A364" s="38"/>
      <c r="B364" s="39"/>
      <c r="C364" s="40"/>
      <c r="D364" s="231" t="s">
        <v>137</v>
      </c>
      <c r="E364" s="40"/>
      <c r="F364" s="232" t="s">
        <v>138</v>
      </c>
      <c r="G364" s="40"/>
      <c r="H364" s="40"/>
      <c r="I364" s="233"/>
      <c r="J364" s="40"/>
      <c r="K364" s="40"/>
      <c r="L364" s="44"/>
      <c r="M364" s="234"/>
      <c r="N364" s="235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137</v>
      </c>
      <c r="AU364" s="17" t="s">
        <v>85</v>
      </c>
    </row>
    <row r="365" s="13" customFormat="1">
      <c r="A365" s="13"/>
      <c r="B365" s="236"/>
      <c r="C365" s="237"/>
      <c r="D365" s="231" t="s">
        <v>139</v>
      </c>
      <c r="E365" s="238" t="s">
        <v>1</v>
      </c>
      <c r="F365" s="239" t="s">
        <v>780</v>
      </c>
      <c r="G365" s="237"/>
      <c r="H365" s="238" t="s">
        <v>1</v>
      </c>
      <c r="I365" s="240"/>
      <c r="J365" s="237"/>
      <c r="K365" s="237"/>
      <c r="L365" s="241"/>
      <c r="M365" s="242"/>
      <c r="N365" s="243"/>
      <c r="O365" s="243"/>
      <c r="P365" s="243"/>
      <c r="Q365" s="243"/>
      <c r="R365" s="243"/>
      <c r="S365" s="243"/>
      <c r="T365" s="24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5" t="s">
        <v>139</v>
      </c>
      <c r="AU365" s="245" t="s">
        <v>85</v>
      </c>
      <c r="AV365" s="13" t="s">
        <v>83</v>
      </c>
      <c r="AW365" s="13" t="s">
        <v>32</v>
      </c>
      <c r="AX365" s="13" t="s">
        <v>75</v>
      </c>
      <c r="AY365" s="245" t="s">
        <v>128</v>
      </c>
    </row>
    <row r="366" s="14" customFormat="1">
      <c r="A366" s="14"/>
      <c r="B366" s="246"/>
      <c r="C366" s="247"/>
      <c r="D366" s="231" t="s">
        <v>139</v>
      </c>
      <c r="E366" s="248" t="s">
        <v>1</v>
      </c>
      <c r="F366" s="249" t="s">
        <v>83</v>
      </c>
      <c r="G366" s="247"/>
      <c r="H366" s="250">
        <v>1</v>
      </c>
      <c r="I366" s="251"/>
      <c r="J366" s="247"/>
      <c r="K366" s="247"/>
      <c r="L366" s="252"/>
      <c r="M366" s="253"/>
      <c r="N366" s="254"/>
      <c r="O366" s="254"/>
      <c r="P366" s="254"/>
      <c r="Q366" s="254"/>
      <c r="R366" s="254"/>
      <c r="S366" s="254"/>
      <c r="T366" s="25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6" t="s">
        <v>139</v>
      </c>
      <c r="AU366" s="256" t="s">
        <v>85</v>
      </c>
      <c r="AV366" s="14" t="s">
        <v>85</v>
      </c>
      <c r="AW366" s="14" t="s">
        <v>32</v>
      </c>
      <c r="AX366" s="14" t="s">
        <v>83</v>
      </c>
      <c r="AY366" s="256" t="s">
        <v>128</v>
      </c>
    </row>
    <row r="367" s="2" customFormat="1">
      <c r="A367" s="38"/>
      <c r="B367" s="39"/>
      <c r="C367" s="218" t="s">
        <v>477</v>
      </c>
      <c r="D367" s="218" t="s">
        <v>130</v>
      </c>
      <c r="E367" s="219" t="s">
        <v>784</v>
      </c>
      <c r="F367" s="220" t="s">
        <v>785</v>
      </c>
      <c r="G367" s="221" t="s">
        <v>324</v>
      </c>
      <c r="H367" s="222">
        <v>2</v>
      </c>
      <c r="I367" s="223"/>
      <c r="J367" s="224">
        <f>ROUND(I367*H367,2)</f>
        <v>0</v>
      </c>
      <c r="K367" s="220" t="s">
        <v>134</v>
      </c>
      <c r="L367" s="44"/>
      <c r="M367" s="225" t="s">
        <v>1</v>
      </c>
      <c r="N367" s="226" t="s">
        <v>40</v>
      </c>
      <c r="O367" s="91"/>
      <c r="P367" s="227">
        <f>O367*H367</f>
        <v>0</v>
      </c>
      <c r="Q367" s="227">
        <v>0.00022000000000000001</v>
      </c>
      <c r="R367" s="227">
        <f>Q367*H367</f>
        <v>0.00044000000000000002</v>
      </c>
      <c r="S367" s="227">
        <v>0</v>
      </c>
      <c r="T367" s="22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9" t="s">
        <v>218</v>
      </c>
      <c r="AT367" s="229" t="s">
        <v>130</v>
      </c>
      <c r="AU367" s="229" t="s">
        <v>85</v>
      </c>
      <c r="AY367" s="17" t="s">
        <v>128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17" t="s">
        <v>83</v>
      </c>
      <c r="BK367" s="230">
        <f>ROUND(I367*H367,2)</f>
        <v>0</v>
      </c>
      <c r="BL367" s="17" t="s">
        <v>218</v>
      </c>
      <c r="BM367" s="229" t="s">
        <v>786</v>
      </c>
    </row>
    <row r="368" s="2" customFormat="1">
      <c r="A368" s="38"/>
      <c r="B368" s="39"/>
      <c r="C368" s="40"/>
      <c r="D368" s="231" t="s">
        <v>137</v>
      </c>
      <c r="E368" s="40"/>
      <c r="F368" s="232" t="s">
        <v>787</v>
      </c>
      <c r="G368" s="40"/>
      <c r="H368" s="40"/>
      <c r="I368" s="233"/>
      <c r="J368" s="40"/>
      <c r="K368" s="40"/>
      <c r="L368" s="44"/>
      <c r="M368" s="234"/>
      <c r="N368" s="235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137</v>
      </c>
      <c r="AU368" s="17" t="s">
        <v>85</v>
      </c>
    </row>
    <row r="369" s="14" customFormat="1">
      <c r="A369" s="14"/>
      <c r="B369" s="246"/>
      <c r="C369" s="247"/>
      <c r="D369" s="231" t="s">
        <v>139</v>
      </c>
      <c r="E369" s="248" t="s">
        <v>1</v>
      </c>
      <c r="F369" s="249" t="s">
        <v>85</v>
      </c>
      <c r="G369" s="247"/>
      <c r="H369" s="250">
        <v>2</v>
      </c>
      <c r="I369" s="251"/>
      <c r="J369" s="247"/>
      <c r="K369" s="247"/>
      <c r="L369" s="252"/>
      <c r="M369" s="253"/>
      <c r="N369" s="254"/>
      <c r="O369" s="254"/>
      <c r="P369" s="254"/>
      <c r="Q369" s="254"/>
      <c r="R369" s="254"/>
      <c r="S369" s="254"/>
      <c r="T369" s="25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6" t="s">
        <v>139</v>
      </c>
      <c r="AU369" s="256" t="s">
        <v>85</v>
      </c>
      <c r="AV369" s="14" t="s">
        <v>85</v>
      </c>
      <c r="AW369" s="14" t="s">
        <v>32</v>
      </c>
      <c r="AX369" s="14" t="s">
        <v>83</v>
      </c>
      <c r="AY369" s="256" t="s">
        <v>128</v>
      </c>
    </row>
    <row r="370" s="2" customFormat="1">
      <c r="A370" s="38"/>
      <c r="B370" s="39"/>
      <c r="C370" s="218" t="s">
        <v>481</v>
      </c>
      <c r="D370" s="218" t="s">
        <v>130</v>
      </c>
      <c r="E370" s="219" t="s">
        <v>788</v>
      </c>
      <c r="F370" s="220" t="s">
        <v>789</v>
      </c>
      <c r="G370" s="221" t="s">
        <v>324</v>
      </c>
      <c r="H370" s="222">
        <v>1</v>
      </c>
      <c r="I370" s="223"/>
      <c r="J370" s="224">
        <f>ROUND(I370*H370,2)</f>
        <v>0</v>
      </c>
      <c r="K370" s="220" t="s">
        <v>134</v>
      </c>
      <c r="L370" s="44"/>
      <c r="M370" s="225" t="s">
        <v>1</v>
      </c>
      <c r="N370" s="226" t="s">
        <v>40</v>
      </c>
      <c r="O370" s="91"/>
      <c r="P370" s="227">
        <f>O370*H370</f>
        <v>0</v>
      </c>
      <c r="Q370" s="227">
        <v>0.00027</v>
      </c>
      <c r="R370" s="227">
        <f>Q370*H370</f>
        <v>0.00027</v>
      </c>
      <c r="S370" s="227">
        <v>0</v>
      </c>
      <c r="T370" s="22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9" t="s">
        <v>218</v>
      </c>
      <c r="AT370" s="229" t="s">
        <v>130</v>
      </c>
      <c r="AU370" s="229" t="s">
        <v>85</v>
      </c>
      <c r="AY370" s="17" t="s">
        <v>128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83</v>
      </c>
      <c r="BK370" s="230">
        <f>ROUND(I370*H370,2)</f>
        <v>0</v>
      </c>
      <c r="BL370" s="17" t="s">
        <v>218</v>
      </c>
      <c r="BM370" s="229" t="s">
        <v>790</v>
      </c>
    </row>
    <row r="371" s="2" customFormat="1">
      <c r="A371" s="38"/>
      <c r="B371" s="39"/>
      <c r="C371" s="40"/>
      <c r="D371" s="231" t="s">
        <v>137</v>
      </c>
      <c r="E371" s="40"/>
      <c r="F371" s="232" t="s">
        <v>138</v>
      </c>
      <c r="G371" s="40"/>
      <c r="H371" s="40"/>
      <c r="I371" s="233"/>
      <c r="J371" s="40"/>
      <c r="K371" s="40"/>
      <c r="L371" s="44"/>
      <c r="M371" s="234"/>
      <c r="N371" s="235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137</v>
      </c>
      <c r="AU371" s="17" t="s">
        <v>85</v>
      </c>
    </row>
    <row r="372" s="13" customFormat="1">
      <c r="A372" s="13"/>
      <c r="B372" s="236"/>
      <c r="C372" s="237"/>
      <c r="D372" s="231" t="s">
        <v>139</v>
      </c>
      <c r="E372" s="238" t="s">
        <v>1</v>
      </c>
      <c r="F372" s="239" t="s">
        <v>791</v>
      </c>
      <c r="G372" s="237"/>
      <c r="H372" s="238" t="s">
        <v>1</v>
      </c>
      <c r="I372" s="240"/>
      <c r="J372" s="237"/>
      <c r="K372" s="237"/>
      <c r="L372" s="241"/>
      <c r="M372" s="242"/>
      <c r="N372" s="243"/>
      <c r="O372" s="243"/>
      <c r="P372" s="243"/>
      <c r="Q372" s="243"/>
      <c r="R372" s="243"/>
      <c r="S372" s="243"/>
      <c r="T372" s="24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5" t="s">
        <v>139</v>
      </c>
      <c r="AU372" s="245" t="s">
        <v>85</v>
      </c>
      <c r="AV372" s="13" t="s">
        <v>83</v>
      </c>
      <c r="AW372" s="13" t="s">
        <v>32</v>
      </c>
      <c r="AX372" s="13" t="s">
        <v>75</v>
      </c>
      <c r="AY372" s="245" t="s">
        <v>128</v>
      </c>
    </row>
    <row r="373" s="14" customFormat="1">
      <c r="A373" s="14"/>
      <c r="B373" s="246"/>
      <c r="C373" s="247"/>
      <c r="D373" s="231" t="s">
        <v>139</v>
      </c>
      <c r="E373" s="248" t="s">
        <v>1</v>
      </c>
      <c r="F373" s="249" t="s">
        <v>83</v>
      </c>
      <c r="G373" s="247"/>
      <c r="H373" s="250">
        <v>1</v>
      </c>
      <c r="I373" s="251"/>
      <c r="J373" s="247"/>
      <c r="K373" s="247"/>
      <c r="L373" s="252"/>
      <c r="M373" s="253"/>
      <c r="N373" s="254"/>
      <c r="O373" s="254"/>
      <c r="P373" s="254"/>
      <c r="Q373" s="254"/>
      <c r="R373" s="254"/>
      <c r="S373" s="254"/>
      <c r="T373" s="255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6" t="s">
        <v>139</v>
      </c>
      <c r="AU373" s="256" t="s">
        <v>85</v>
      </c>
      <c r="AV373" s="14" t="s">
        <v>85</v>
      </c>
      <c r="AW373" s="14" t="s">
        <v>32</v>
      </c>
      <c r="AX373" s="14" t="s">
        <v>83</v>
      </c>
      <c r="AY373" s="256" t="s">
        <v>128</v>
      </c>
    </row>
    <row r="374" s="2" customFormat="1">
      <c r="A374" s="38"/>
      <c r="B374" s="39"/>
      <c r="C374" s="218" t="s">
        <v>486</v>
      </c>
      <c r="D374" s="218" t="s">
        <v>130</v>
      </c>
      <c r="E374" s="219" t="s">
        <v>792</v>
      </c>
      <c r="F374" s="220" t="s">
        <v>793</v>
      </c>
      <c r="G374" s="221" t="s">
        <v>324</v>
      </c>
      <c r="H374" s="222">
        <v>1</v>
      </c>
      <c r="I374" s="223"/>
      <c r="J374" s="224">
        <f>ROUND(I374*H374,2)</f>
        <v>0</v>
      </c>
      <c r="K374" s="220" t="s">
        <v>134</v>
      </c>
      <c r="L374" s="44"/>
      <c r="M374" s="225" t="s">
        <v>1</v>
      </c>
      <c r="N374" s="226" t="s">
        <v>40</v>
      </c>
      <c r="O374" s="91"/>
      <c r="P374" s="227">
        <f>O374*H374</f>
        <v>0</v>
      </c>
      <c r="Q374" s="227">
        <v>0.00024000000000000001</v>
      </c>
      <c r="R374" s="227">
        <f>Q374*H374</f>
        <v>0.00024000000000000001</v>
      </c>
      <c r="S374" s="227">
        <v>0</v>
      </c>
      <c r="T374" s="22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9" t="s">
        <v>218</v>
      </c>
      <c r="AT374" s="229" t="s">
        <v>130</v>
      </c>
      <c r="AU374" s="229" t="s">
        <v>85</v>
      </c>
      <c r="AY374" s="17" t="s">
        <v>128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7" t="s">
        <v>83</v>
      </c>
      <c r="BK374" s="230">
        <f>ROUND(I374*H374,2)</f>
        <v>0</v>
      </c>
      <c r="BL374" s="17" t="s">
        <v>218</v>
      </c>
      <c r="BM374" s="229" t="s">
        <v>794</v>
      </c>
    </row>
    <row r="375" s="2" customFormat="1">
      <c r="A375" s="38"/>
      <c r="B375" s="39"/>
      <c r="C375" s="40"/>
      <c r="D375" s="231" t="s">
        <v>137</v>
      </c>
      <c r="E375" s="40"/>
      <c r="F375" s="232" t="s">
        <v>138</v>
      </c>
      <c r="G375" s="40"/>
      <c r="H375" s="40"/>
      <c r="I375" s="233"/>
      <c r="J375" s="40"/>
      <c r="K375" s="40"/>
      <c r="L375" s="44"/>
      <c r="M375" s="234"/>
      <c r="N375" s="235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137</v>
      </c>
      <c r="AU375" s="17" t="s">
        <v>85</v>
      </c>
    </row>
    <row r="376" s="13" customFormat="1">
      <c r="A376" s="13"/>
      <c r="B376" s="236"/>
      <c r="C376" s="237"/>
      <c r="D376" s="231" t="s">
        <v>139</v>
      </c>
      <c r="E376" s="238" t="s">
        <v>1</v>
      </c>
      <c r="F376" s="239" t="s">
        <v>791</v>
      </c>
      <c r="G376" s="237"/>
      <c r="H376" s="238" t="s">
        <v>1</v>
      </c>
      <c r="I376" s="240"/>
      <c r="J376" s="237"/>
      <c r="K376" s="237"/>
      <c r="L376" s="241"/>
      <c r="M376" s="242"/>
      <c r="N376" s="243"/>
      <c r="O376" s="243"/>
      <c r="P376" s="243"/>
      <c r="Q376" s="243"/>
      <c r="R376" s="243"/>
      <c r="S376" s="243"/>
      <c r="T376" s="24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5" t="s">
        <v>139</v>
      </c>
      <c r="AU376" s="245" t="s">
        <v>85</v>
      </c>
      <c r="AV376" s="13" t="s">
        <v>83</v>
      </c>
      <c r="AW376" s="13" t="s">
        <v>32</v>
      </c>
      <c r="AX376" s="13" t="s">
        <v>75</v>
      </c>
      <c r="AY376" s="245" t="s">
        <v>128</v>
      </c>
    </row>
    <row r="377" s="14" customFormat="1">
      <c r="A377" s="14"/>
      <c r="B377" s="246"/>
      <c r="C377" s="247"/>
      <c r="D377" s="231" t="s">
        <v>139</v>
      </c>
      <c r="E377" s="248" t="s">
        <v>1</v>
      </c>
      <c r="F377" s="249" t="s">
        <v>83</v>
      </c>
      <c r="G377" s="247"/>
      <c r="H377" s="250">
        <v>1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6" t="s">
        <v>139</v>
      </c>
      <c r="AU377" s="256" t="s">
        <v>85</v>
      </c>
      <c r="AV377" s="14" t="s">
        <v>85</v>
      </c>
      <c r="AW377" s="14" t="s">
        <v>32</v>
      </c>
      <c r="AX377" s="14" t="s">
        <v>83</v>
      </c>
      <c r="AY377" s="256" t="s">
        <v>128</v>
      </c>
    </row>
    <row r="378" s="2" customFormat="1" ht="21.75" customHeight="1">
      <c r="A378" s="38"/>
      <c r="B378" s="39"/>
      <c r="C378" s="218" t="s">
        <v>491</v>
      </c>
      <c r="D378" s="218" t="s">
        <v>130</v>
      </c>
      <c r="E378" s="219" t="s">
        <v>795</v>
      </c>
      <c r="F378" s="220" t="s">
        <v>796</v>
      </c>
      <c r="G378" s="221" t="s">
        <v>324</v>
      </c>
      <c r="H378" s="222">
        <v>3</v>
      </c>
      <c r="I378" s="223"/>
      <c r="J378" s="224">
        <f>ROUND(I378*H378,2)</f>
        <v>0</v>
      </c>
      <c r="K378" s="220" t="s">
        <v>134</v>
      </c>
      <c r="L378" s="44"/>
      <c r="M378" s="225" t="s">
        <v>1</v>
      </c>
      <c r="N378" s="226" t="s">
        <v>40</v>
      </c>
      <c r="O378" s="91"/>
      <c r="P378" s="227">
        <f>O378*H378</f>
        <v>0</v>
      </c>
      <c r="Q378" s="227">
        <v>0.00050000000000000001</v>
      </c>
      <c r="R378" s="227">
        <f>Q378*H378</f>
        <v>0.0015</v>
      </c>
      <c r="S378" s="227">
        <v>0</v>
      </c>
      <c r="T378" s="22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9" t="s">
        <v>218</v>
      </c>
      <c r="AT378" s="229" t="s">
        <v>130</v>
      </c>
      <c r="AU378" s="229" t="s">
        <v>85</v>
      </c>
      <c r="AY378" s="17" t="s">
        <v>128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7" t="s">
        <v>83</v>
      </c>
      <c r="BK378" s="230">
        <f>ROUND(I378*H378,2)</f>
        <v>0</v>
      </c>
      <c r="BL378" s="17" t="s">
        <v>218</v>
      </c>
      <c r="BM378" s="229" t="s">
        <v>797</v>
      </c>
    </row>
    <row r="379" s="2" customFormat="1">
      <c r="A379" s="38"/>
      <c r="B379" s="39"/>
      <c r="C379" s="40"/>
      <c r="D379" s="231" t="s">
        <v>137</v>
      </c>
      <c r="E379" s="40"/>
      <c r="F379" s="232" t="s">
        <v>138</v>
      </c>
      <c r="G379" s="40"/>
      <c r="H379" s="40"/>
      <c r="I379" s="233"/>
      <c r="J379" s="40"/>
      <c r="K379" s="40"/>
      <c r="L379" s="44"/>
      <c r="M379" s="234"/>
      <c r="N379" s="235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137</v>
      </c>
      <c r="AU379" s="17" t="s">
        <v>85</v>
      </c>
    </row>
    <row r="380" s="13" customFormat="1">
      <c r="A380" s="13"/>
      <c r="B380" s="236"/>
      <c r="C380" s="237"/>
      <c r="D380" s="231" t="s">
        <v>139</v>
      </c>
      <c r="E380" s="238" t="s">
        <v>1</v>
      </c>
      <c r="F380" s="239" t="s">
        <v>791</v>
      </c>
      <c r="G380" s="237"/>
      <c r="H380" s="238" t="s">
        <v>1</v>
      </c>
      <c r="I380" s="240"/>
      <c r="J380" s="237"/>
      <c r="K380" s="237"/>
      <c r="L380" s="241"/>
      <c r="M380" s="242"/>
      <c r="N380" s="243"/>
      <c r="O380" s="243"/>
      <c r="P380" s="243"/>
      <c r="Q380" s="243"/>
      <c r="R380" s="243"/>
      <c r="S380" s="243"/>
      <c r="T380" s="24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5" t="s">
        <v>139</v>
      </c>
      <c r="AU380" s="245" t="s">
        <v>85</v>
      </c>
      <c r="AV380" s="13" t="s">
        <v>83</v>
      </c>
      <c r="AW380" s="13" t="s">
        <v>32</v>
      </c>
      <c r="AX380" s="13" t="s">
        <v>75</v>
      </c>
      <c r="AY380" s="245" t="s">
        <v>128</v>
      </c>
    </row>
    <row r="381" s="14" customFormat="1">
      <c r="A381" s="14"/>
      <c r="B381" s="246"/>
      <c r="C381" s="247"/>
      <c r="D381" s="231" t="s">
        <v>139</v>
      </c>
      <c r="E381" s="248" t="s">
        <v>1</v>
      </c>
      <c r="F381" s="249" t="s">
        <v>83</v>
      </c>
      <c r="G381" s="247"/>
      <c r="H381" s="250">
        <v>1</v>
      </c>
      <c r="I381" s="251"/>
      <c r="J381" s="247"/>
      <c r="K381" s="247"/>
      <c r="L381" s="252"/>
      <c r="M381" s="253"/>
      <c r="N381" s="254"/>
      <c r="O381" s="254"/>
      <c r="P381" s="254"/>
      <c r="Q381" s="254"/>
      <c r="R381" s="254"/>
      <c r="S381" s="254"/>
      <c r="T381" s="255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6" t="s">
        <v>139</v>
      </c>
      <c r="AU381" s="256" t="s">
        <v>85</v>
      </c>
      <c r="AV381" s="14" t="s">
        <v>85</v>
      </c>
      <c r="AW381" s="14" t="s">
        <v>32</v>
      </c>
      <c r="AX381" s="14" t="s">
        <v>75</v>
      </c>
      <c r="AY381" s="256" t="s">
        <v>128</v>
      </c>
    </row>
    <row r="382" s="13" customFormat="1">
      <c r="A382" s="13"/>
      <c r="B382" s="236"/>
      <c r="C382" s="237"/>
      <c r="D382" s="231" t="s">
        <v>139</v>
      </c>
      <c r="E382" s="238" t="s">
        <v>1</v>
      </c>
      <c r="F382" s="239" t="s">
        <v>798</v>
      </c>
      <c r="G382" s="237"/>
      <c r="H382" s="238" t="s">
        <v>1</v>
      </c>
      <c r="I382" s="240"/>
      <c r="J382" s="237"/>
      <c r="K382" s="237"/>
      <c r="L382" s="241"/>
      <c r="M382" s="242"/>
      <c r="N382" s="243"/>
      <c r="O382" s="243"/>
      <c r="P382" s="243"/>
      <c r="Q382" s="243"/>
      <c r="R382" s="243"/>
      <c r="S382" s="243"/>
      <c r="T382" s="24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5" t="s">
        <v>139</v>
      </c>
      <c r="AU382" s="245" t="s">
        <v>85</v>
      </c>
      <c r="AV382" s="13" t="s">
        <v>83</v>
      </c>
      <c r="AW382" s="13" t="s">
        <v>32</v>
      </c>
      <c r="AX382" s="13" t="s">
        <v>75</v>
      </c>
      <c r="AY382" s="245" t="s">
        <v>128</v>
      </c>
    </row>
    <row r="383" s="14" customFormat="1">
      <c r="A383" s="14"/>
      <c r="B383" s="246"/>
      <c r="C383" s="247"/>
      <c r="D383" s="231" t="s">
        <v>139</v>
      </c>
      <c r="E383" s="248" t="s">
        <v>1</v>
      </c>
      <c r="F383" s="249" t="s">
        <v>85</v>
      </c>
      <c r="G383" s="247"/>
      <c r="H383" s="250">
        <v>2</v>
      </c>
      <c r="I383" s="251"/>
      <c r="J383" s="247"/>
      <c r="K383" s="247"/>
      <c r="L383" s="252"/>
      <c r="M383" s="253"/>
      <c r="N383" s="254"/>
      <c r="O383" s="254"/>
      <c r="P383" s="254"/>
      <c r="Q383" s="254"/>
      <c r="R383" s="254"/>
      <c r="S383" s="254"/>
      <c r="T383" s="25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6" t="s">
        <v>139</v>
      </c>
      <c r="AU383" s="256" t="s">
        <v>85</v>
      </c>
      <c r="AV383" s="14" t="s">
        <v>85</v>
      </c>
      <c r="AW383" s="14" t="s">
        <v>32</v>
      </c>
      <c r="AX383" s="14" t="s">
        <v>75</v>
      </c>
      <c r="AY383" s="256" t="s">
        <v>128</v>
      </c>
    </row>
    <row r="384" s="15" customFormat="1">
      <c r="A384" s="15"/>
      <c r="B384" s="257"/>
      <c r="C384" s="258"/>
      <c r="D384" s="231" t="s">
        <v>139</v>
      </c>
      <c r="E384" s="259" t="s">
        <v>1</v>
      </c>
      <c r="F384" s="260" t="s">
        <v>154</v>
      </c>
      <c r="G384" s="258"/>
      <c r="H384" s="261">
        <v>3</v>
      </c>
      <c r="I384" s="262"/>
      <c r="J384" s="258"/>
      <c r="K384" s="258"/>
      <c r="L384" s="263"/>
      <c r="M384" s="264"/>
      <c r="N384" s="265"/>
      <c r="O384" s="265"/>
      <c r="P384" s="265"/>
      <c r="Q384" s="265"/>
      <c r="R384" s="265"/>
      <c r="S384" s="265"/>
      <c r="T384" s="266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7" t="s">
        <v>139</v>
      </c>
      <c r="AU384" s="267" t="s">
        <v>85</v>
      </c>
      <c r="AV384" s="15" t="s">
        <v>135</v>
      </c>
      <c r="AW384" s="15" t="s">
        <v>32</v>
      </c>
      <c r="AX384" s="15" t="s">
        <v>83</v>
      </c>
      <c r="AY384" s="267" t="s">
        <v>128</v>
      </c>
    </row>
    <row r="385" s="2" customFormat="1" ht="16.5" customHeight="1">
      <c r="A385" s="38"/>
      <c r="B385" s="39"/>
      <c r="C385" s="218" t="s">
        <v>496</v>
      </c>
      <c r="D385" s="218" t="s">
        <v>130</v>
      </c>
      <c r="E385" s="219" t="s">
        <v>799</v>
      </c>
      <c r="F385" s="220" t="s">
        <v>800</v>
      </c>
      <c r="G385" s="221" t="s">
        <v>324</v>
      </c>
      <c r="H385" s="222">
        <v>1</v>
      </c>
      <c r="I385" s="223"/>
      <c r="J385" s="224">
        <f>ROUND(I385*H385,2)</f>
        <v>0</v>
      </c>
      <c r="K385" s="220" t="s">
        <v>134</v>
      </c>
      <c r="L385" s="44"/>
      <c r="M385" s="225" t="s">
        <v>1</v>
      </c>
      <c r="N385" s="226" t="s">
        <v>40</v>
      </c>
      <c r="O385" s="91"/>
      <c r="P385" s="227">
        <f>O385*H385</f>
        <v>0</v>
      </c>
      <c r="Q385" s="227">
        <v>0</v>
      </c>
      <c r="R385" s="227">
        <f>Q385*H385</f>
        <v>0</v>
      </c>
      <c r="S385" s="227">
        <v>0.0054900000000000001</v>
      </c>
      <c r="T385" s="228">
        <f>S385*H385</f>
        <v>0.0054900000000000001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9" t="s">
        <v>218</v>
      </c>
      <c r="AT385" s="229" t="s">
        <v>130</v>
      </c>
      <c r="AU385" s="229" t="s">
        <v>85</v>
      </c>
      <c r="AY385" s="17" t="s">
        <v>128</v>
      </c>
      <c r="BE385" s="230">
        <f>IF(N385="základní",J385,0)</f>
        <v>0</v>
      </c>
      <c r="BF385" s="230">
        <f>IF(N385="snížená",J385,0)</f>
        <v>0</v>
      </c>
      <c r="BG385" s="230">
        <f>IF(N385="zákl. přenesená",J385,0)</f>
        <v>0</v>
      </c>
      <c r="BH385" s="230">
        <f>IF(N385="sníž. přenesená",J385,0)</f>
        <v>0</v>
      </c>
      <c r="BI385" s="230">
        <f>IF(N385="nulová",J385,0)</f>
        <v>0</v>
      </c>
      <c r="BJ385" s="17" t="s">
        <v>83</v>
      </c>
      <c r="BK385" s="230">
        <f>ROUND(I385*H385,2)</f>
        <v>0</v>
      </c>
      <c r="BL385" s="17" t="s">
        <v>218</v>
      </c>
      <c r="BM385" s="229" t="s">
        <v>801</v>
      </c>
    </row>
    <row r="386" s="2" customFormat="1">
      <c r="A386" s="38"/>
      <c r="B386" s="39"/>
      <c r="C386" s="40"/>
      <c r="D386" s="231" t="s">
        <v>137</v>
      </c>
      <c r="E386" s="40"/>
      <c r="F386" s="232" t="s">
        <v>138</v>
      </c>
      <c r="G386" s="40"/>
      <c r="H386" s="40"/>
      <c r="I386" s="233"/>
      <c r="J386" s="40"/>
      <c r="K386" s="40"/>
      <c r="L386" s="44"/>
      <c r="M386" s="234"/>
      <c r="N386" s="235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137</v>
      </c>
      <c r="AU386" s="17" t="s">
        <v>85</v>
      </c>
    </row>
    <row r="387" s="13" customFormat="1">
      <c r="A387" s="13"/>
      <c r="B387" s="236"/>
      <c r="C387" s="237"/>
      <c r="D387" s="231" t="s">
        <v>139</v>
      </c>
      <c r="E387" s="238" t="s">
        <v>1</v>
      </c>
      <c r="F387" s="239" t="s">
        <v>802</v>
      </c>
      <c r="G387" s="237"/>
      <c r="H387" s="238" t="s">
        <v>1</v>
      </c>
      <c r="I387" s="240"/>
      <c r="J387" s="237"/>
      <c r="K387" s="237"/>
      <c r="L387" s="241"/>
      <c r="M387" s="242"/>
      <c r="N387" s="243"/>
      <c r="O387" s="243"/>
      <c r="P387" s="243"/>
      <c r="Q387" s="243"/>
      <c r="R387" s="243"/>
      <c r="S387" s="243"/>
      <c r="T387" s="24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5" t="s">
        <v>139</v>
      </c>
      <c r="AU387" s="245" t="s">
        <v>85</v>
      </c>
      <c r="AV387" s="13" t="s">
        <v>83</v>
      </c>
      <c r="AW387" s="13" t="s">
        <v>32</v>
      </c>
      <c r="AX387" s="13" t="s">
        <v>75</v>
      </c>
      <c r="AY387" s="245" t="s">
        <v>128</v>
      </c>
    </row>
    <row r="388" s="14" customFormat="1">
      <c r="A388" s="14"/>
      <c r="B388" s="246"/>
      <c r="C388" s="247"/>
      <c r="D388" s="231" t="s">
        <v>139</v>
      </c>
      <c r="E388" s="248" t="s">
        <v>1</v>
      </c>
      <c r="F388" s="249" t="s">
        <v>83</v>
      </c>
      <c r="G388" s="247"/>
      <c r="H388" s="250">
        <v>1</v>
      </c>
      <c r="I388" s="251"/>
      <c r="J388" s="247"/>
      <c r="K388" s="247"/>
      <c r="L388" s="252"/>
      <c r="M388" s="253"/>
      <c r="N388" s="254"/>
      <c r="O388" s="254"/>
      <c r="P388" s="254"/>
      <c r="Q388" s="254"/>
      <c r="R388" s="254"/>
      <c r="S388" s="254"/>
      <c r="T388" s="25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6" t="s">
        <v>139</v>
      </c>
      <c r="AU388" s="256" t="s">
        <v>85</v>
      </c>
      <c r="AV388" s="14" t="s">
        <v>85</v>
      </c>
      <c r="AW388" s="14" t="s">
        <v>32</v>
      </c>
      <c r="AX388" s="14" t="s">
        <v>83</v>
      </c>
      <c r="AY388" s="256" t="s">
        <v>128</v>
      </c>
    </row>
    <row r="389" s="2" customFormat="1" ht="16.5" customHeight="1">
      <c r="A389" s="38"/>
      <c r="B389" s="39"/>
      <c r="C389" s="218" t="s">
        <v>500</v>
      </c>
      <c r="D389" s="218" t="s">
        <v>130</v>
      </c>
      <c r="E389" s="219" t="s">
        <v>803</v>
      </c>
      <c r="F389" s="220" t="s">
        <v>804</v>
      </c>
      <c r="G389" s="221" t="s">
        <v>324</v>
      </c>
      <c r="H389" s="222">
        <v>1</v>
      </c>
      <c r="I389" s="223"/>
      <c r="J389" s="224">
        <f>ROUND(I389*H389,2)</f>
        <v>0</v>
      </c>
      <c r="K389" s="220" t="s">
        <v>134</v>
      </c>
      <c r="L389" s="44"/>
      <c r="M389" s="225" t="s">
        <v>1</v>
      </c>
      <c r="N389" s="226" t="s">
        <v>40</v>
      </c>
      <c r="O389" s="91"/>
      <c r="P389" s="227">
        <f>O389*H389</f>
        <v>0</v>
      </c>
      <c r="Q389" s="227">
        <v>2.0000000000000002E-05</v>
      </c>
      <c r="R389" s="227">
        <f>Q389*H389</f>
        <v>2.0000000000000002E-05</v>
      </c>
      <c r="S389" s="227">
        <v>0</v>
      </c>
      <c r="T389" s="22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9" t="s">
        <v>218</v>
      </c>
      <c r="AT389" s="229" t="s">
        <v>130</v>
      </c>
      <c r="AU389" s="229" t="s">
        <v>85</v>
      </c>
      <c r="AY389" s="17" t="s">
        <v>128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17" t="s">
        <v>83</v>
      </c>
      <c r="BK389" s="230">
        <f>ROUND(I389*H389,2)</f>
        <v>0</v>
      </c>
      <c r="BL389" s="17" t="s">
        <v>218</v>
      </c>
      <c r="BM389" s="229" t="s">
        <v>805</v>
      </c>
    </row>
    <row r="390" s="2" customFormat="1">
      <c r="A390" s="38"/>
      <c r="B390" s="39"/>
      <c r="C390" s="40"/>
      <c r="D390" s="231" t="s">
        <v>137</v>
      </c>
      <c r="E390" s="40"/>
      <c r="F390" s="232" t="s">
        <v>138</v>
      </c>
      <c r="G390" s="40"/>
      <c r="H390" s="40"/>
      <c r="I390" s="233"/>
      <c r="J390" s="40"/>
      <c r="K390" s="40"/>
      <c r="L390" s="44"/>
      <c r="M390" s="234"/>
      <c r="N390" s="235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137</v>
      </c>
      <c r="AU390" s="17" t="s">
        <v>85</v>
      </c>
    </row>
    <row r="391" s="13" customFormat="1">
      <c r="A391" s="13"/>
      <c r="B391" s="236"/>
      <c r="C391" s="237"/>
      <c r="D391" s="231" t="s">
        <v>139</v>
      </c>
      <c r="E391" s="238" t="s">
        <v>1</v>
      </c>
      <c r="F391" s="239" t="s">
        <v>806</v>
      </c>
      <c r="G391" s="237"/>
      <c r="H391" s="238" t="s">
        <v>1</v>
      </c>
      <c r="I391" s="240"/>
      <c r="J391" s="237"/>
      <c r="K391" s="237"/>
      <c r="L391" s="241"/>
      <c r="M391" s="242"/>
      <c r="N391" s="243"/>
      <c r="O391" s="243"/>
      <c r="P391" s="243"/>
      <c r="Q391" s="243"/>
      <c r="R391" s="243"/>
      <c r="S391" s="243"/>
      <c r="T391" s="24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5" t="s">
        <v>139</v>
      </c>
      <c r="AU391" s="245" t="s">
        <v>85</v>
      </c>
      <c r="AV391" s="13" t="s">
        <v>83</v>
      </c>
      <c r="AW391" s="13" t="s">
        <v>32</v>
      </c>
      <c r="AX391" s="13" t="s">
        <v>75</v>
      </c>
      <c r="AY391" s="245" t="s">
        <v>128</v>
      </c>
    </row>
    <row r="392" s="14" customFormat="1">
      <c r="A392" s="14"/>
      <c r="B392" s="246"/>
      <c r="C392" s="247"/>
      <c r="D392" s="231" t="s">
        <v>139</v>
      </c>
      <c r="E392" s="248" t="s">
        <v>1</v>
      </c>
      <c r="F392" s="249" t="s">
        <v>83</v>
      </c>
      <c r="G392" s="247"/>
      <c r="H392" s="250">
        <v>1</v>
      </c>
      <c r="I392" s="251"/>
      <c r="J392" s="247"/>
      <c r="K392" s="247"/>
      <c r="L392" s="252"/>
      <c r="M392" s="253"/>
      <c r="N392" s="254"/>
      <c r="O392" s="254"/>
      <c r="P392" s="254"/>
      <c r="Q392" s="254"/>
      <c r="R392" s="254"/>
      <c r="S392" s="254"/>
      <c r="T392" s="25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6" t="s">
        <v>139</v>
      </c>
      <c r="AU392" s="256" t="s">
        <v>85</v>
      </c>
      <c r="AV392" s="14" t="s">
        <v>85</v>
      </c>
      <c r="AW392" s="14" t="s">
        <v>32</v>
      </c>
      <c r="AX392" s="14" t="s">
        <v>83</v>
      </c>
      <c r="AY392" s="256" t="s">
        <v>128</v>
      </c>
    </row>
    <row r="393" s="2" customFormat="1">
      <c r="A393" s="38"/>
      <c r="B393" s="39"/>
      <c r="C393" s="268" t="s">
        <v>504</v>
      </c>
      <c r="D393" s="268" t="s">
        <v>282</v>
      </c>
      <c r="E393" s="269" t="s">
        <v>807</v>
      </c>
      <c r="F393" s="270" t="s">
        <v>808</v>
      </c>
      <c r="G393" s="271" t="s">
        <v>324</v>
      </c>
      <c r="H393" s="272">
        <v>1</v>
      </c>
      <c r="I393" s="273"/>
      <c r="J393" s="274">
        <f>ROUND(I393*H393,2)</f>
        <v>0</v>
      </c>
      <c r="K393" s="270" t="s">
        <v>245</v>
      </c>
      <c r="L393" s="275"/>
      <c r="M393" s="276" t="s">
        <v>1</v>
      </c>
      <c r="N393" s="277" t="s">
        <v>40</v>
      </c>
      <c r="O393" s="91"/>
      <c r="P393" s="227">
        <f>O393*H393</f>
        <v>0</v>
      </c>
      <c r="Q393" s="227">
        <v>0.00052999999999999998</v>
      </c>
      <c r="R393" s="227">
        <f>Q393*H393</f>
        <v>0.00052999999999999998</v>
      </c>
      <c r="S393" s="227">
        <v>0</v>
      </c>
      <c r="T393" s="228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9" t="s">
        <v>328</v>
      </c>
      <c r="AT393" s="229" t="s">
        <v>282</v>
      </c>
      <c r="AU393" s="229" t="s">
        <v>85</v>
      </c>
      <c r="AY393" s="17" t="s">
        <v>128</v>
      </c>
      <c r="BE393" s="230">
        <f>IF(N393="základní",J393,0)</f>
        <v>0</v>
      </c>
      <c r="BF393" s="230">
        <f>IF(N393="snížená",J393,0)</f>
        <v>0</v>
      </c>
      <c r="BG393" s="230">
        <f>IF(N393="zákl. přenesená",J393,0)</f>
        <v>0</v>
      </c>
      <c r="BH393" s="230">
        <f>IF(N393="sníž. přenesená",J393,0)</f>
        <v>0</v>
      </c>
      <c r="BI393" s="230">
        <f>IF(N393="nulová",J393,0)</f>
        <v>0</v>
      </c>
      <c r="BJ393" s="17" t="s">
        <v>83</v>
      </c>
      <c r="BK393" s="230">
        <f>ROUND(I393*H393,2)</f>
        <v>0</v>
      </c>
      <c r="BL393" s="17" t="s">
        <v>218</v>
      </c>
      <c r="BM393" s="229" t="s">
        <v>809</v>
      </c>
    </row>
    <row r="394" s="2" customFormat="1">
      <c r="A394" s="38"/>
      <c r="B394" s="39"/>
      <c r="C394" s="40"/>
      <c r="D394" s="231" t="s">
        <v>137</v>
      </c>
      <c r="E394" s="40"/>
      <c r="F394" s="232" t="s">
        <v>810</v>
      </c>
      <c r="G394" s="40"/>
      <c r="H394" s="40"/>
      <c r="I394" s="233"/>
      <c r="J394" s="40"/>
      <c r="K394" s="40"/>
      <c r="L394" s="44"/>
      <c r="M394" s="234"/>
      <c r="N394" s="235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137</v>
      </c>
      <c r="AU394" s="17" t="s">
        <v>85</v>
      </c>
    </row>
    <row r="395" s="14" customFormat="1">
      <c r="A395" s="14"/>
      <c r="B395" s="246"/>
      <c r="C395" s="247"/>
      <c r="D395" s="231" t="s">
        <v>139</v>
      </c>
      <c r="E395" s="248" t="s">
        <v>1</v>
      </c>
      <c r="F395" s="249" t="s">
        <v>83</v>
      </c>
      <c r="G395" s="247"/>
      <c r="H395" s="250">
        <v>1</v>
      </c>
      <c r="I395" s="251"/>
      <c r="J395" s="247"/>
      <c r="K395" s="247"/>
      <c r="L395" s="252"/>
      <c r="M395" s="253"/>
      <c r="N395" s="254"/>
      <c r="O395" s="254"/>
      <c r="P395" s="254"/>
      <c r="Q395" s="254"/>
      <c r="R395" s="254"/>
      <c r="S395" s="254"/>
      <c r="T395" s="255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6" t="s">
        <v>139</v>
      </c>
      <c r="AU395" s="256" t="s">
        <v>85</v>
      </c>
      <c r="AV395" s="14" t="s">
        <v>85</v>
      </c>
      <c r="AW395" s="14" t="s">
        <v>32</v>
      </c>
      <c r="AX395" s="14" t="s">
        <v>83</v>
      </c>
      <c r="AY395" s="256" t="s">
        <v>128</v>
      </c>
    </row>
    <row r="396" s="2" customFormat="1">
      <c r="A396" s="38"/>
      <c r="B396" s="39"/>
      <c r="C396" s="218" t="s">
        <v>508</v>
      </c>
      <c r="D396" s="218" t="s">
        <v>130</v>
      </c>
      <c r="E396" s="219" t="s">
        <v>811</v>
      </c>
      <c r="F396" s="220" t="s">
        <v>812</v>
      </c>
      <c r="G396" s="221" t="s">
        <v>177</v>
      </c>
      <c r="H396" s="222">
        <v>25</v>
      </c>
      <c r="I396" s="223"/>
      <c r="J396" s="224">
        <f>ROUND(I396*H396,2)</f>
        <v>0</v>
      </c>
      <c r="K396" s="220" t="s">
        <v>134</v>
      </c>
      <c r="L396" s="44"/>
      <c r="M396" s="225" t="s">
        <v>1</v>
      </c>
      <c r="N396" s="226" t="s">
        <v>40</v>
      </c>
      <c r="O396" s="91"/>
      <c r="P396" s="227">
        <f>O396*H396</f>
        <v>0</v>
      </c>
      <c r="Q396" s="227">
        <v>0.00019000000000000001</v>
      </c>
      <c r="R396" s="227">
        <f>Q396*H396</f>
        <v>0.0047499999999999999</v>
      </c>
      <c r="S396" s="227">
        <v>0</v>
      </c>
      <c r="T396" s="228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9" t="s">
        <v>218</v>
      </c>
      <c r="AT396" s="229" t="s">
        <v>130</v>
      </c>
      <c r="AU396" s="229" t="s">
        <v>85</v>
      </c>
      <c r="AY396" s="17" t="s">
        <v>128</v>
      </c>
      <c r="BE396" s="230">
        <f>IF(N396="základní",J396,0)</f>
        <v>0</v>
      </c>
      <c r="BF396" s="230">
        <f>IF(N396="snížená",J396,0)</f>
        <v>0</v>
      </c>
      <c r="BG396" s="230">
        <f>IF(N396="zákl. přenesená",J396,0)</f>
        <v>0</v>
      </c>
      <c r="BH396" s="230">
        <f>IF(N396="sníž. přenesená",J396,0)</f>
        <v>0</v>
      </c>
      <c r="BI396" s="230">
        <f>IF(N396="nulová",J396,0)</f>
        <v>0</v>
      </c>
      <c r="BJ396" s="17" t="s">
        <v>83</v>
      </c>
      <c r="BK396" s="230">
        <f>ROUND(I396*H396,2)</f>
        <v>0</v>
      </c>
      <c r="BL396" s="17" t="s">
        <v>218</v>
      </c>
      <c r="BM396" s="229" t="s">
        <v>813</v>
      </c>
    </row>
    <row r="397" s="2" customFormat="1">
      <c r="A397" s="38"/>
      <c r="B397" s="39"/>
      <c r="C397" s="40"/>
      <c r="D397" s="231" t="s">
        <v>137</v>
      </c>
      <c r="E397" s="40"/>
      <c r="F397" s="232" t="s">
        <v>138</v>
      </c>
      <c r="G397" s="40"/>
      <c r="H397" s="40"/>
      <c r="I397" s="233"/>
      <c r="J397" s="40"/>
      <c r="K397" s="40"/>
      <c r="L397" s="44"/>
      <c r="M397" s="234"/>
      <c r="N397" s="235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137</v>
      </c>
      <c r="AU397" s="17" t="s">
        <v>85</v>
      </c>
    </row>
    <row r="398" s="14" customFormat="1">
      <c r="A398" s="14"/>
      <c r="B398" s="246"/>
      <c r="C398" s="247"/>
      <c r="D398" s="231" t="s">
        <v>139</v>
      </c>
      <c r="E398" s="248" t="s">
        <v>1</v>
      </c>
      <c r="F398" s="249" t="s">
        <v>281</v>
      </c>
      <c r="G398" s="247"/>
      <c r="H398" s="250">
        <v>25</v>
      </c>
      <c r="I398" s="251"/>
      <c r="J398" s="247"/>
      <c r="K398" s="247"/>
      <c r="L398" s="252"/>
      <c r="M398" s="253"/>
      <c r="N398" s="254"/>
      <c r="O398" s="254"/>
      <c r="P398" s="254"/>
      <c r="Q398" s="254"/>
      <c r="R398" s="254"/>
      <c r="S398" s="254"/>
      <c r="T398" s="25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6" t="s">
        <v>139</v>
      </c>
      <c r="AU398" s="256" t="s">
        <v>85</v>
      </c>
      <c r="AV398" s="14" t="s">
        <v>85</v>
      </c>
      <c r="AW398" s="14" t="s">
        <v>32</v>
      </c>
      <c r="AX398" s="14" t="s">
        <v>83</v>
      </c>
      <c r="AY398" s="256" t="s">
        <v>128</v>
      </c>
    </row>
    <row r="399" s="2" customFormat="1" ht="21.75" customHeight="1">
      <c r="A399" s="38"/>
      <c r="B399" s="39"/>
      <c r="C399" s="218" t="s">
        <v>512</v>
      </c>
      <c r="D399" s="218" t="s">
        <v>130</v>
      </c>
      <c r="E399" s="219" t="s">
        <v>814</v>
      </c>
      <c r="F399" s="220" t="s">
        <v>815</v>
      </c>
      <c r="G399" s="221" t="s">
        <v>177</v>
      </c>
      <c r="H399" s="222">
        <v>25</v>
      </c>
      <c r="I399" s="223"/>
      <c r="J399" s="224">
        <f>ROUND(I399*H399,2)</f>
        <v>0</v>
      </c>
      <c r="K399" s="220" t="s">
        <v>134</v>
      </c>
      <c r="L399" s="44"/>
      <c r="M399" s="225" t="s">
        <v>1</v>
      </c>
      <c r="N399" s="226" t="s">
        <v>40</v>
      </c>
      <c r="O399" s="91"/>
      <c r="P399" s="227">
        <f>O399*H399</f>
        <v>0</v>
      </c>
      <c r="Q399" s="227">
        <v>1.0000000000000001E-05</v>
      </c>
      <c r="R399" s="227">
        <f>Q399*H399</f>
        <v>0.00025000000000000001</v>
      </c>
      <c r="S399" s="227">
        <v>0</v>
      </c>
      <c r="T399" s="228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9" t="s">
        <v>218</v>
      </c>
      <c r="AT399" s="229" t="s">
        <v>130</v>
      </c>
      <c r="AU399" s="229" t="s">
        <v>85</v>
      </c>
      <c r="AY399" s="17" t="s">
        <v>128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17" t="s">
        <v>83</v>
      </c>
      <c r="BK399" s="230">
        <f>ROUND(I399*H399,2)</f>
        <v>0</v>
      </c>
      <c r="BL399" s="17" t="s">
        <v>218</v>
      </c>
      <c r="BM399" s="229" t="s">
        <v>816</v>
      </c>
    </row>
    <row r="400" s="2" customFormat="1">
      <c r="A400" s="38"/>
      <c r="B400" s="39"/>
      <c r="C400" s="40"/>
      <c r="D400" s="231" t="s">
        <v>137</v>
      </c>
      <c r="E400" s="40"/>
      <c r="F400" s="232" t="s">
        <v>138</v>
      </c>
      <c r="G400" s="40"/>
      <c r="H400" s="40"/>
      <c r="I400" s="233"/>
      <c r="J400" s="40"/>
      <c r="K400" s="40"/>
      <c r="L400" s="44"/>
      <c r="M400" s="234"/>
      <c r="N400" s="235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137</v>
      </c>
      <c r="AU400" s="17" t="s">
        <v>85</v>
      </c>
    </row>
    <row r="401" s="14" customFormat="1">
      <c r="A401" s="14"/>
      <c r="B401" s="246"/>
      <c r="C401" s="247"/>
      <c r="D401" s="231" t="s">
        <v>139</v>
      </c>
      <c r="E401" s="248" t="s">
        <v>1</v>
      </c>
      <c r="F401" s="249" t="s">
        <v>281</v>
      </c>
      <c r="G401" s="247"/>
      <c r="H401" s="250">
        <v>25</v>
      </c>
      <c r="I401" s="251"/>
      <c r="J401" s="247"/>
      <c r="K401" s="247"/>
      <c r="L401" s="252"/>
      <c r="M401" s="253"/>
      <c r="N401" s="254"/>
      <c r="O401" s="254"/>
      <c r="P401" s="254"/>
      <c r="Q401" s="254"/>
      <c r="R401" s="254"/>
      <c r="S401" s="254"/>
      <c r="T401" s="25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6" t="s">
        <v>139</v>
      </c>
      <c r="AU401" s="256" t="s">
        <v>85</v>
      </c>
      <c r="AV401" s="14" t="s">
        <v>85</v>
      </c>
      <c r="AW401" s="14" t="s">
        <v>32</v>
      </c>
      <c r="AX401" s="14" t="s">
        <v>83</v>
      </c>
      <c r="AY401" s="256" t="s">
        <v>128</v>
      </c>
    </row>
    <row r="402" s="2" customFormat="1">
      <c r="A402" s="38"/>
      <c r="B402" s="39"/>
      <c r="C402" s="218" t="s">
        <v>517</v>
      </c>
      <c r="D402" s="218" t="s">
        <v>130</v>
      </c>
      <c r="E402" s="219" t="s">
        <v>817</v>
      </c>
      <c r="F402" s="220" t="s">
        <v>818</v>
      </c>
      <c r="G402" s="221" t="s">
        <v>285</v>
      </c>
      <c r="H402" s="222">
        <v>0.10000000000000001</v>
      </c>
      <c r="I402" s="223"/>
      <c r="J402" s="224">
        <f>ROUND(I402*H402,2)</f>
        <v>0</v>
      </c>
      <c r="K402" s="220" t="s">
        <v>134</v>
      </c>
      <c r="L402" s="44"/>
      <c r="M402" s="225" t="s">
        <v>1</v>
      </c>
      <c r="N402" s="226" t="s">
        <v>40</v>
      </c>
      <c r="O402" s="91"/>
      <c r="P402" s="227">
        <f>O402*H402</f>
        <v>0</v>
      </c>
      <c r="Q402" s="227">
        <v>0</v>
      </c>
      <c r="R402" s="227">
        <f>Q402*H402</f>
        <v>0</v>
      </c>
      <c r="S402" s="227">
        <v>0</v>
      </c>
      <c r="T402" s="228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9" t="s">
        <v>218</v>
      </c>
      <c r="AT402" s="229" t="s">
        <v>130</v>
      </c>
      <c r="AU402" s="229" t="s">
        <v>85</v>
      </c>
      <c r="AY402" s="17" t="s">
        <v>128</v>
      </c>
      <c r="BE402" s="230">
        <f>IF(N402="základní",J402,0)</f>
        <v>0</v>
      </c>
      <c r="BF402" s="230">
        <f>IF(N402="snížená",J402,0)</f>
        <v>0</v>
      </c>
      <c r="BG402" s="230">
        <f>IF(N402="zákl. přenesená",J402,0)</f>
        <v>0</v>
      </c>
      <c r="BH402" s="230">
        <f>IF(N402="sníž. přenesená",J402,0)</f>
        <v>0</v>
      </c>
      <c r="BI402" s="230">
        <f>IF(N402="nulová",J402,0)</f>
        <v>0</v>
      </c>
      <c r="BJ402" s="17" t="s">
        <v>83</v>
      </c>
      <c r="BK402" s="230">
        <f>ROUND(I402*H402,2)</f>
        <v>0</v>
      </c>
      <c r="BL402" s="17" t="s">
        <v>218</v>
      </c>
      <c r="BM402" s="229" t="s">
        <v>819</v>
      </c>
    </row>
    <row r="403" s="2" customFormat="1">
      <c r="A403" s="38"/>
      <c r="B403" s="39"/>
      <c r="C403" s="40"/>
      <c r="D403" s="231" t="s">
        <v>137</v>
      </c>
      <c r="E403" s="40"/>
      <c r="F403" s="232" t="s">
        <v>138</v>
      </c>
      <c r="G403" s="40"/>
      <c r="H403" s="40"/>
      <c r="I403" s="233"/>
      <c r="J403" s="40"/>
      <c r="K403" s="40"/>
      <c r="L403" s="44"/>
      <c r="M403" s="234"/>
      <c r="N403" s="235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137</v>
      </c>
      <c r="AU403" s="17" t="s">
        <v>85</v>
      </c>
    </row>
    <row r="404" s="14" customFormat="1">
      <c r="A404" s="14"/>
      <c r="B404" s="246"/>
      <c r="C404" s="247"/>
      <c r="D404" s="231" t="s">
        <v>139</v>
      </c>
      <c r="E404" s="248" t="s">
        <v>1</v>
      </c>
      <c r="F404" s="249" t="s">
        <v>820</v>
      </c>
      <c r="G404" s="247"/>
      <c r="H404" s="250">
        <v>0.10000000000000001</v>
      </c>
      <c r="I404" s="251"/>
      <c r="J404" s="247"/>
      <c r="K404" s="247"/>
      <c r="L404" s="252"/>
      <c r="M404" s="253"/>
      <c r="N404" s="254"/>
      <c r="O404" s="254"/>
      <c r="P404" s="254"/>
      <c r="Q404" s="254"/>
      <c r="R404" s="254"/>
      <c r="S404" s="254"/>
      <c r="T404" s="25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6" t="s">
        <v>139</v>
      </c>
      <c r="AU404" s="256" t="s">
        <v>85</v>
      </c>
      <c r="AV404" s="14" t="s">
        <v>85</v>
      </c>
      <c r="AW404" s="14" t="s">
        <v>32</v>
      </c>
      <c r="AX404" s="14" t="s">
        <v>83</v>
      </c>
      <c r="AY404" s="256" t="s">
        <v>128</v>
      </c>
    </row>
    <row r="405" s="2" customFormat="1">
      <c r="A405" s="38"/>
      <c r="B405" s="39"/>
      <c r="C405" s="218" t="s">
        <v>522</v>
      </c>
      <c r="D405" s="218" t="s">
        <v>130</v>
      </c>
      <c r="E405" s="219" t="s">
        <v>821</v>
      </c>
      <c r="F405" s="220" t="s">
        <v>822</v>
      </c>
      <c r="G405" s="221" t="s">
        <v>285</v>
      </c>
      <c r="H405" s="222">
        <v>0.050000000000000003</v>
      </c>
      <c r="I405" s="223"/>
      <c r="J405" s="224">
        <f>ROUND(I405*H405,2)</f>
        <v>0</v>
      </c>
      <c r="K405" s="220" t="s">
        <v>134</v>
      </c>
      <c r="L405" s="44"/>
      <c r="M405" s="225" t="s">
        <v>1</v>
      </c>
      <c r="N405" s="226" t="s">
        <v>40</v>
      </c>
      <c r="O405" s="91"/>
      <c r="P405" s="227">
        <f>O405*H405</f>
        <v>0</v>
      </c>
      <c r="Q405" s="227">
        <v>0</v>
      </c>
      <c r="R405" s="227">
        <f>Q405*H405</f>
        <v>0</v>
      </c>
      <c r="S405" s="227">
        <v>0</v>
      </c>
      <c r="T405" s="228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9" t="s">
        <v>218</v>
      </c>
      <c r="AT405" s="229" t="s">
        <v>130</v>
      </c>
      <c r="AU405" s="229" t="s">
        <v>85</v>
      </c>
      <c r="AY405" s="17" t="s">
        <v>128</v>
      </c>
      <c r="BE405" s="230">
        <f>IF(N405="základní",J405,0)</f>
        <v>0</v>
      </c>
      <c r="BF405" s="230">
        <f>IF(N405="snížená",J405,0)</f>
        <v>0</v>
      </c>
      <c r="BG405" s="230">
        <f>IF(N405="zákl. přenesená",J405,0)</f>
        <v>0</v>
      </c>
      <c r="BH405" s="230">
        <f>IF(N405="sníž. přenesená",J405,0)</f>
        <v>0</v>
      </c>
      <c r="BI405" s="230">
        <f>IF(N405="nulová",J405,0)</f>
        <v>0</v>
      </c>
      <c r="BJ405" s="17" t="s">
        <v>83</v>
      </c>
      <c r="BK405" s="230">
        <f>ROUND(I405*H405,2)</f>
        <v>0</v>
      </c>
      <c r="BL405" s="17" t="s">
        <v>218</v>
      </c>
      <c r="BM405" s="229" t="s">
        <v>823</v>
      </c>
    </row>
    <row r="406" s="12" customFormat="1" ht="22.8" customHeight="1">
      <c r="A406" s="12"/>
      <c r="B406" s="202"/>
      <c r="C406" s="203"/>
      <c r="D406" s="204" t="s">
        <v>74</v>
      </c>
      <c r="E406" s="216" t="s">
        <v>824</v>
      </c>
      <c r="F406" s="216" t="s">
        <v>825</v>
      </c>
      <c r="G406" s="203"/>
      <c r="H406" s="203"/>
      <c r="I406" s="206"/>
      <c r="J406" s="217">
        <f>BK406</f>
        <v>0</v>
      </c>
      <c r="K406" s="203"/>
      <c r="L406" s="208"/>
      <c r="M406" s="209"/>
      <c r="N406" s="210"/>
      <c r="O406" s="210"/>
      <c r="P406" s="211">
        <f>SUM(P407:P413)</f>
        <v>0</v>
      </c>
      <c r="Q406" s="210"/>
      <c r="R406" s="211">
        <f>SUM(R407:R413)</f>
        <v>0.00072000000000000005</v>
      </c>
      <c r="S406" s="210"/>
      <c r="T406" s="212">
        <f>SUM(T407:T413)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13" t="s">
        <v>85</v>
      </c>
      <c r="AT406" s="214" t="s">
        <v>74</v>
      </c>
      <c r="AU406" s="214" t="s">
        <v>83</v>
      </c>
      <c r="AY406" s="213" t="s">
        <v>128</v>
      </c>
      <c r="BK406" s="215">
        <f>SUM(BK407:BK413)</f>
        <v>0</v>
      </c>
    </row>
    <row r="407" s="2" customFormat="1">
      <c r="A407" s="38"/>
      <c r="B407" s="39"/>
      <c r="C407" s="218" t="s">
        <v>527</v>
      </c>
      <c r="D407" s="218" t="s">
        <v>130</v>
      </c>
      <c r="E407" s="219" t="s">
        <v>826</v>
      </c>
      <c r="F407" s="220" t="s">
        <v>827</v>
      </c>
      <c r="G407" s="221" t="s">
        <v>177</v>
      </c>
      <c r="H407" s="222">
        <v>36</v>
      </c>
      <c r="I407" s="223"/>
      <c r="J407" s="224">
        <f>ROUND(I407*H407,2)</f>
        <v>0</v>
      </c>
      <c r="K407" s="220" t="s">
        <v>134</v>
      </c>
      <c r="L407" s="44"/>
      <c r="M407" s="225" t="s">
        <v>1</v>
      </c>
      <c r="N407" s="226" t="s">
        <v>40</v>
      </c>
      <c r="O407" s="91"/>
      <c r="P407" s="227">
        <f>O407*H407</f>
        <v>0</v>
      </c>
      <c r="Q407" s="227">
        <v>0</v>
      </c>
      <c r="R407" s="227">
        <f>Q407*H407</f>
        <v>0</v>
      </c>
      <c r="S407" s="227">
        <v>0</v>
      </c>
      <c r="T407" s="228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9" t="s">
        <v>218</v>
      </c>
      <c r="AT407" s="229" t="s">
        <v>130</v>
      </c>
      <c r="AU407" s="229" t="s">
        <v>85</v>
      </c>
      <c r="AY407" s="17" t="s">
        <v>128</v>
      </c>
      <c r="BE407" s="230">
        <f>IF(N407="základní",J407,0)</f>
        <v>0</v>
      </c>
      <c r="BF407" s="230">
        <f>IF(N407="snížená",J407,0)</f>
        <v>0</v>
      </c>
      <c r="BG407" s="230">
        <f>IF(N407="zákl. přenesená",J407,0)</f>
        <v>0</v>
      </c>
      <c r="BH407" s="230">
        <f>IF(N407="sníž. přenesená",J407,0)</f>
        <v>0</v>
      </c>
      <c r="BI407" s="230">
        <f>IF(N407="nulová",J407,0)</f>
        <v>0</v>
      </c>
      <c r="BJ407" s="17" t="s">
        <v>83</v>
      </c>
      <c r="BK407" s="230">
        <f>ROUND(I407*H407,2)</f>
        <v>0</v>
      </c>
      <c r="BL407" s="17" t="s">
        <v>218</v>
      </c>
      <c r="BM407" s="229" t="s">
        <v>828</v>
      </c>
    </row>
    <row r="408" s="2" customFormat="1">
      <c r="A408" s="38"/>
      <c r="B408" s="39"/>
      <c r="C408" s="40"/>
      <c r="D408" s="231" t="s">
        <v>137</v>
      </c>
      <c r="E408" s="40"/>
      <c r="F408" s="232" t="s">
        <v>138</v>
      </c>
      <c r="G408" s="40"/>
      <c r="H408" s="40"/>
      <c r="I408" s="233"/>
      <c r="J408" s="40"/>
      <c r="K408" s="40"/>
      <c r="L408" s="44"/>
      <c r="M408" s="234"/>
      <c r="N408" s="235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137</v>
      </c>
      <c r="AU408" s="17" t="s">
        <v>85</v>
      </c>
    </row>
    <row r="409" s="13" customFormat="1">
      <c r="A409" s="13"/>
      <c r="B409" s="236"/>
      <c r="C409" s="237"/>
      <c r="D409" s="231" t="s">
        <v>139</v>
      </c>
      <c r="E409" s="238" t="s">
        <v>1</v>
      </c>
      <c r="F409" s="239" t="s">
        <v>829</v>
      </c>
      <c r="G409" s="237"/>
      <c r="H409" s="238" t="s">
        <v>1</v>
      </c>
      <c r="I409" s="240"/>
      <c r="J409" s="237"/>
      <c r="K409" s="237"/>
      <c r="L409" s="241"/>
      <c r="M409" s="242"/>
      <c r="N409" s="243"/>
      <c r="O409" s="243"/>
      <c r="P409" s="243"/>
      <c r="Q409" s="243"/>
      <c r="R409" s="243"/>
      <c r="S409" s="243"/>
      <c r="T409" s="24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5" t="s">
        <v>139</v>
      </c>
      <c r="AU409" s="245" t="s">
        <v>85</v>
      </c>
      <c r="AV409" s="13" t="s">
        <v>83</v>
      </c>
      <c r="AW409" s="13" t="s">
        <v>32</v>
      </c>
      <c r="AX409" s="13" t="s">
        <v>75</v>
      </c>
      <c r="AY409" s="245" t="s">
        <v>128</v>
      </c>
    </row>
    <row r="410" s="14" customFormat="1">
      <c r="A410" s="14"/>
      <c r="B410" s="246"/>
      <c r="C410" s="247"/>
      <c r="D410" s="231" t="s">
        <v>139</v>
      </c>
      <c r="E410" s="248" t="s">
        <v>1</v>
      </c>
      <c r="F410" s="249" t="s">
        <v>830</v>
      </c>
      <c r="G410" s="247"/>
      <c r="H410" s="250">
        <v>36</v>
      </c>
      <c r="I410" s="251"/>
      <c r="J410" s="247"/>
      <c r="K410" s="247"/>
      <c r="L410" s="252"/>
      <c r="M410" s="253"/>
      <c r="N410" s="254"/>
      <c r="O410" s="254"/>
      <c r="P410" s="254"/>
      <c r="Q410" s="254"/>
      <c r="R410" s="254"/>
      <c r="S410" s="254"/>
      <c r="T410" s="25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6" t="s">
        <v>139</v>
      </c>
      <c r="AU410" s="256" t="s">
        <v>85</v>
      </c>
      <c r="AV410" s="14" t="s">
        <v>85</v>
      </c>
      <c r="AW410" s="14" t="s">
        <v>32</v>
      </c>
      <c r="AX410" s="14" t="s">
        <v>83</v>
      </c>
      <c r="AY410" s="256" t="s">
        <v>128</v>
      </c>
    </row>
    <row r="411" s="2" customFormat="1" ht="16.5" customHeight="1">
      <c r="A411" s="38"/>
      <c r="B411" s="39"/>
      <c r="C411" s="268" t="s">
        <v>535</v>
      </c>
      <c r="D411" s="268" t="s">
        <v>282</v>
      </c>
      <c r="E411" s="269" t="s">
        <v>831</v>
      </c>
      <c r="F411" s="270" t="s">
        <v>832</v>
      </c>
      <c r="G411" s="271" t="s">
        <v>177</v>
      </c>
      <c r="H411" s="272">
        <v>36</v>
      </c>
      <c r="I411" s="273"/>
      <c r="J411" s="274">
        <f>ROUND(I411*H411,2)</f>
        <v>0</v>
      </c>
      <c r="K411" s="270" t="s">
        <v>134</v>
      </c>
      <c r="L411" s="275"/>
      <c r="M411" s="276" t="s">
        <v>1</v>
      </c>
      <c r="N411" s="277" t="s">
        <v>40</v>
      </c>
      <c r="O411" s="91"/>
      <c r="P411" s="227">
        <f>O411*H411</f>
        <v>0</v>
      </c>
      <c r="Q411" s="227">
        <v>2.0000000000000002E-05</v>
      </c>
      <c r="R411" s="227">
        <f>Q411*H411</f>
        <v>0.00072000000000000005</v>
      </c>
      <c r="S411" s="227">
        <v>0</v>
      </c>
      <c r="T411" s="228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9" t="s">
        <v>328</v>
      </c>
      <c r="AT411" s="229" t="s">
        <v>282</v>
      </c>
      <c r="AU411" s="229" t="s">
        <v>85</v>
      </c>
      <c r="AY411" s="17" t="s">
        <v>128</v>
      </c>
      <c r="BE411" s="230">
        <f>IF(N411="základní",J411,0)</f>
        <v>0</v>
      </c>
      <c r="BF411" s="230">
        <f>IF(N411="snížená",J411,0)</f>
        <v>0</v>
      </c>
      <c r="BG411" s="230">
        <f>IF(N411="zákl. přenesená",J411,0)</f>
        <v>0</v>
      </c>
      <c r="BH411" s="230">
        <f>IF(N411="sníž. přenesená",J411,0)</f>
        <v>0</v>
      </c>
      <c r="BI411" s="230">
        <f>IF(N411="nulová",J411,0)</f>
        <v>0</v>
      </c>
      <c r="BJ411" s="17" t="s">
        <v>83</v>
      </c>
      <c r="BK411" s="230">
        <f>ROUND(I411*H411,2)</f>
        <v>0</v>
      </c>
      <c r="BL411" s="17" t="s">
        <v>218</v>
      </c>
      <c r="BM411" s="229" t="s">
        <v>833</v>
      </c>
    </row>
    <row r="412" s="2" customFormat="1">
      <c r="A412" s="38"/>
      <c r="B412" s="39"/>
      <c r="C412" s="40"/>
      <c r="D412" s="231" t="s">
        <v>137</v>
      </c>
      <c r="E412" s="40"/>
      <c r="F412" s="232" t="s">
        <v>138</v>
      </c>
      <c r="G412" s="40"/>
      <c r="H412" s="40"/>
      <c r="I412" s="233"/>
      <c r="J412" s="40"/>
      <c r="K412" s="40"/>
      <c r="L412" s="44"/>
      <c r="M412" s="234"/>
      <c r="N412" s="235"/>
      <c r="O412" s="91"/>
      <c r="P412" s="91"/>
      <c r="Q412" s="91"/>
      <c r="R412" s="91"/>
      <c r="S412" s="91"/>
      <c r="T412" s="92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137</v>
      </c>
      <c r="AU412" s="17" t="s">
        <v>85</v>
      </c>
    </row>
    <row r="413" s="14" customFormat="1">
      <c r="A413" s="14"/>
      <c r="B413" s="246"/>
      <c r="C413" s="247"/>
      <c r="D413" s="231" t="s">
        <v>139</v>
      </c>
      <c r="E413" s="248" t="s">
        <v>1</v>
      </c>
      <c r="F413" s="249" t="s">
        <v>830</v>
      </c>
      <c r="G413" s="247"/>
      <c r="H413" s="250">
        <v>36</v>
      </c>
      <c r="I413" s="251"/>
      <c r="J413" s="247"/>
      <c r="K413" s="247"/>
      <c r="L413" s="252"/>
      <c r="M413" s="282"/>
      <c r="N413" s="283"/>
      <c r="O413" s="283"/>
      <c r="P413" s="283"/>
      <c r="Q413" s="283"/>
      <c r="R413" s="283"/>
      <c r="S413" s="283"/>
      <c r="T413" s="28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6" t="s">
        <v>139</v>
      </c>
      <c r="AU413" s="256" t="s">
        <v>85</v>
      </c>
      <c r="AV413" s="14" t="s">
        <v>85</v>
      </c>
      <c r="AW413" s="14" t="s">
        <v>32</v>
      </c>
      <c r="AX413" s="14" t="s">
        <v>83</v>
      </c>
      <c r="AY413" s="256" t="s">
        <v>128</v>
      </c>
    </row>
    <row r="414" s="2" customFormat="1" ht="6.96" customHeight="1">
      <c r="A414" s="38"/>
      <c r="B414" s="66"/>
      <c r="C414" s="67"/>
      <c r="D414" s="67"/>
      <c r="E414" s="67"/>
      <c r="F414" s="67"/>
      <c r="G414" s="67"/>
      <c r="H414" s="67"/>
      <c r="I414" s="67"/>
      <c r="J414" s="67"/>
      <c r="K414" s="67"/>
      <c r="L414" s="44"/>
      <c r="M414" s="38"/>
      <c r="O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</row>
  </sheetData>
  <sheetProtection sheet="1" autoFilter="0" formatColumns="0" formatRows="0" objects="1" scenarios="1" spinCount="100000" saltValue="Nwl6dyOgqNm9LCkeC7oceisa7+dRGKgp/NAmfGYTVYvaZ90ZoJ8GWhxMtPI5UJgGqnp7dG0HIuZQ5TD8lJGmgQ==" hashValue="Li1Y0uUmOB+Q03wAyqpFd6IboMdjNvvG4FyAzNR+agELeMMCJZtc4gPDBwz2nRPQsmtvD7g4FcdMtVOWpJt3IA==" algorithmName="SHA-512" password="CC35"/>
  <autoFilter ref="C124:K41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PŘEPOJENÍ KANALIZACE A ZRUŠENÍ SEPTIKŮ NA UL. HUSOVA Č.P. 553, 561, 786 A 792 BOHUMÍN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834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23. 2. 2021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ROUND((SUM(BE118:BE132)),  2)</f>
        <v>0</v>
      </c>
      <c r="G33" s="38"/>
      <c r="H33" s="38"/>
      <c r="I33" s="155">
        <v>0.20999999999999999</v>
      </c>
      <c r="J33" s="154">
        <f>ROUND(((SUM(BE118:BE132))*I33),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ROUND((SUM(BF118:BF132)),  2)</f>
        <v>0</v>
      </c>
      <c r="G34" s="38"/>
      <c r="H34" s="38"/>
      <c r="I34" s="155">
        <v>0.14999999999999999</v>
      </c>
      <c r="J34" s="154">
        <f>ROUND(((SUM(BF118:BF132))*I34),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ROUND((SUM(BG118:BG132)),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ROUND((SUM(BH118:BH132)),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ROUND((SUM(BI118:BI132)),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PŘEPOJENÍ KANALIZACE A ZRUŠENÍ SEPTIKŮ NA UL. HUSOVA Č.P. 553, 561, 786 A 792 BOHUMÍN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Husova, Bohumín</v>
      </c>
      <c r="G89" s="40"/>
      <c r="H89" s="40"/>
      <c r="I89" s="32" t="s">
        <v>22</v>
      </c>
      <c r="J89" s="79" t="str">
        <f>IF(J12="","",J12)</f>
        <v>23. 2. 2021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BOHUMÍN</v>
      </c>
      <c r="G91" s="40"/>
      <c r="H91" s="40"/>
      <c r="I91" s="32" t="s">
        <v>30</v>
      </c>
      <c r="J91" s="36" t="str">
        <f>E21</f>
        <v>Ing. Tomáš Janošec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Tomáš Janošec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835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836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113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PŘEPOJENÍ KANALIZACE A ZRUŠENÍ SEPTIKŮ NA UL. HUSOVA Č.P. 553, 561, 786 A 792 BOHUMÍN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93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03 - VEDLEJŠÍ ROZPOČTOVÉ NÁKLADY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ul. Husova, Bohumín</v>
      </c>
      <c r="G112" s="40"/>
      <c r="H112" s="40"/>
      <c r="I112" s="32" t="s">
        <v>22</v>
      </c>
      <c r="J112" s="79" t="str">
        <f>IF(J12="","",J12)</f>
        <v>23. 2. 2021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MĚSTO BOHUMÍN</v>
      </c>
      <c r="G114" s="40"/>
      <c r="H114" s="40"/>
      <c r="I114" s="32" t="s">
        <v>30</v>
      </c>
      <c r="J114" s="36" t="str">
        <f>E21</f>
        <v>Ing. Tomáš Janošec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Ing. Tomáš Janošec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114</v>
      </c>
      <c r="D117" s="194" t="s">
        <v>60</v>
      </c>
      <c r="E117" s="194" t="s">
        <v>56</v>
      </c>
      <c r="F117" s="194" t="s">
        <v>57</v>
      </c>
      <c r="G117" s="194" t="s">
        <v>115</v>
      </c>
      <c r="H117" s="194" t="s">
        <v>116</v>
      </c>
      <c r="I117" s="194" t="s">
        <v>117</v>
      </c>
      <c r="J117" s="194" t="s">
        <v>97</v>
      </c>
      <c r="K117" s="195" t="s">
        <v>118</v>
      </c>
      <c r="L117" s="196"/>
      <c r="M117" s="100" t="s">
        <v>1</v>
      </c>
      <c r="N117" s="101" t="s">
        <v>39</v>
      </c>
      <c r="O117" s="101" t="s">
        <v>119</v>
      </c>
      <c r="P117" s="101" t="s">
        <v>120</v>
      </c>
      <c r="Q117" s="101" t="s">
        <v>121</v>
      </c>
      <c r="R117" s="101" t="s">
        <v>122</v>
      </c>
      <c r="S117" s="101" t="s">
        <v>123</v>
      </c>
      <c r="T117" s="102" t="s">
        <v>124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125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0.00011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99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74</v>
      </c>
      <c r="E119" s="205" t="s">
        <v>837</v>
      </c>
      <c r="F119" s="205" t="s">
        <v>838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0.00011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160</v>
      </c>
      <c r="AT119" s="214" t="s">
        <v>74</v>
      </c>
      <c r="AU119" s="214" t="s">
        <v>75</v>
      </c>
      <c r="AY119" s="213" t="s">
        <v>128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74</v>
      </c>
      <c r="E120" s="216" t="s">
        <v>839</v>
      </c>
      <c r="F120" s="216" t="s">
        <v>840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SUM(P121:P132)</f>
        <v>0</v>
      </c>
      <c r="Q120" s="210"/>
      <c r="R120" s="211">
        <f>SUM(R121:R132)</f>
        <v>0.00011</v>
      </c>
      <c r="S120" s="210"/>
      <c r="T120" s="212">
        <f>SUM(T121:T132)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160</v>
      </c>
      <c r="AT120" s="214" t="s">
        <v>74</v>
      </c>
      <c r="AU120" s="214" t="s">
        <v>83</v>
      </c>
      <c r="AY120" s="213" t="s">
        <v>128</v>
      </c>
      <c r="BK120" s="215">
        <f>SUM(BK121:BK132)</f>
        <v>0</v>
      </c>
    </row>
    <row r="121" s="2" customFormat="1" ht="16.5" customHeight="1">
      <c r="A121" s="38"/>
      <c r="B121" s="39"/>
      <c r="C121" s="218" t="s">
        <v>83</v>
      </c>
      <c r="D121" s="218" t="s">
        <v>130</v>
      </c>
      <c r="E121" s="219" t="s">
        <v>841</v>
      </c>
      <c r="F121" s="220" t="s">
        <v>842</v>
      </c>
      <c r="G121" s="221" t="s">
        <v>843</v>
      </c>
      <c r="H121" s="222">
        <v>1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40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844</v>
      </c>
      <c r="AT121" s="229" t="s">
        <v>130</v>
      </c>
      <c r="AU121" s="229" t="s">
        <v>85</v>
      </c>
      <c r="AY121" s="17" t="s">
        <v>128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83</v>
      </c>
      <c r="BK121" s="230">
        <f>ROUND(I121*H121,2)</f>
        <v>0</v>
      </c>
      <c r="BL121" s="17" t="s">
        <v>844</v>
      </c>
      <c r="BM121" s="229" t="s">
        <v>845</v>
      </c>
    </row>
    <row r="122" s="13" customFormat="1">
      <c r="A122" s="13"/>
      <c r="B122" s="236"/>
      <c r="C122" s="237"/>
      <c r="D122" s="231" t="s">
        <v>139</v>
      </c>
      <c r="E122" s="238" t="s">
        <v>1</v>
      </c>
      <c r="F122" s="239" t="s">
        <v>846</v>
      </c>
      <c r="G122" s="237"/>
      <c r="H122" s="238" t="s">
        <v>1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5" t="s">
        <v>139</v>
      </c>
      <c r="AU122" s="245" t="s">
        <v>85</v>
      </c>
      <c r="AV122" s="13" t="s">
        <v>83</v>
      </c>
      <c r="AW122" s="13" t="s">
        <v>32</v>
      </c>
      <c r="AX122" s="13" t="s">
        <v>75</v>
      </c>
      <c r="AY122" s="245" t="s">
        <v>128</v>
      </c>
    </row>
    <row r="123" s="14" customFormat="1">
      <c r="A123" s="14"/>
      <c r="B123" s="246"/>
      <c r="C123" s="247"/>
      <c r="D123" s="231" t="s">
        <v>139</v>
      </c>
      <c r="E123" s="248" t="s">
        <v>1</v>
      </c>
      <c r="F123" s="249" t="s">
        <v>83</v>
      </c>
      <c r="G123" s="247"/>
      <c r="H123" s="250">
        <v>1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139</v>
      </c>
      <c r="AU123" s="256" t="s">
        <v>85</v>
      </c>
      <c r="AV123" s="14" t="s">
        <v>85</v>
      </c>
      <c r="AW123" s="14" t="s">
        <v>32</v>
      </c>
      <c r="AX123" s="14" t="s">
        <v>83</v>
      </c>
      <c r="AY123" s="256" t="s">
        <v>128</v>
      </c>
    </row>
    <row r="124" s="2" customFormat="1" ht="16.5" customHeight="1">
      <c r="A124" s="38"/>
      <c r="B124" s="39"/>
      <c r="C124" s="218" t="s">
        <v>85</v>
      </c>
      <c r="D124" s="218" t="s">
        <v>130</v>
      </c>
      <c r="E124" s="219" t="s">
        <v>847</v>
      </c>
      <c r="F124" s="220" t="s">
        <v>848</v>
      </c>
      <c r="G124" s="221" t="s">
        <v>843</v>
      </c>
      <c r="H124" s="222">
        <v>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40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844</v>
      </c>
      <c r="AT124" s="229" t="s">
        <v>130</v>
      </c>
      <c r="AU124" s="229" t="s">
        <v>85</v>
      </c>
      <c r="AY124" s="17" t="s">
        <v>128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844</v>
      </c>
      <c r="BM124" s="229" t="s">
        <v>849</v>
      </c>
    </row>
    <row r="125" s="13" customFormat="1">
      <c r="A125" s="13"/>
      <c r="B125" s="236"/>
      <c r="C125" s="237"/>
      <c r="D125" s="231" t="s">
        <v>139</v>
      </c>
      <c r="E125" s="238" t="s">
        <v>1</v>
      </c>
      <c r="F125" s="239" t="s">
        <v>850</v>
      </c>
      <c r="G125" s="237"/>
      <c r="H125" s="238" t="s">
        <v>1</v>
      </c>
      <c r="I125" s="240"/>
      <c r="J125" s="237"/>
      <c r="K125" s="237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139</v>
      </c>
      <c r="AU125" s="245" t="s">
        <v>85</v>
      </c>
      <c r="AV125" s="13" t="s">
        <v>83</v>
      </c>
      <c r="AW125" s="13" t="s">
        <v>32</v>
      </c>
      <c r="AX125" s="13" t="s">
        <v>75</v>
      </c>
      <c r="AY125" s="245" t="s">
        <v>128</v>
      </c>
    </row>
    <row r="126" s="14" customFormat="1">
      <c r="A126" s="14"/>
      <c r="B126" s="246"/>
      <c r="C126" s="247"/>
      <c r="D126" s="231" t="s">
        <v>139</v>
      </c>
      <c r="E126" s="248" t="s">
        <v>1</v>
      </c>
      <c r="F126" s="249" t="s">
        <v>83</v>
      </c>
      <c r="G126" s="247"/>
      <c r="H126" s="250">
        <v>1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6" t="s">
        <v>139</v>
      </c>
      <c r="AU126" s="256" t="s">
        <v>85</v>
      </c>
      <c r="AV126" s="14" t="s">
        <v>85</v>
      </c>
      <c r="AW126" s="14" t="s">
        <v>32</v>
      </c>
      <c r="AX126" s="14" t="s">
        <v>83</v>
      </c>
      <c r="AY126" s="256" t="s">
        <v>128</v>
      </c>
    </row>
    <row r="127" s="2" customFormat="1" ht="16.5" customHeight="1">
      <c r="A127" s="38"/>
      <c r="B127" s="39"/>
      <c r="C127" s="218" t="s">
        <v>146</v>
      </c>
      <c r="D127" s="218" t="s">
        <v>130</v>
      </c>
      <c r="E127" s="219" t="s">
        <v>851</v>
      </c>
      <c r="F127" s="220" t="s">
        <v>852</v>
      </c>
      <c r="G127" s="221" t="s">
        <v>843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40</v>
      </c>
      <c r="O127" s="91"/>
      <c r="P127" s="227">
        <f>O127*H127</f>
        <v>0</v>
      </c>
      <c r="Q127" s="227">
        <v>0.00011</v>
      </c>
      <c r="R127" s="227">
        <f>Q127*H127</f>
        <v>0.00011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135</v>
      </c>
      <c r="AT127" s="229" t="s">
        <v>130</v>
      </c>
      <c r="AU127" s="229" t="s">
        <v>85</v>
      </c>
      <c r="AY127" s="17" t="s">
        <v>128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135</v>
      </c>
      <c r="BM127" s="229" t="s">
        <v>853</v>
      </c>
    </row>
    <row r="128" s="13" customFormat="1">
      <c r="A128" s="13"/>
      <c r="B128" s="236"/>
      <c r="C128" s="237"/>
      <c r="D128" s="231" t="s">
        <v>139</v>
      </c>
      <c r="E128" s="238" t="s">
        <v>1</v>
      </c>
      <c r="F128" s="239" t="s">
        <v>854</v>
      </c>
      <c r="G128" s="237"/>
      <c r="H128" s="238" t="s">
        <v>1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139</v>
      </c>
      <c r="AU128" s="245" t="s">
        <v>85</v>
      </c>
      <c r="AV128" s="13" t="s">
        <v>83</v>
      </c>
      <c r="AW128" s="13" t="s">
        <v>32</v>
      </c>
      <c r="AX128" s="13" t="s">
        <v>75</v>
      </c>
      <c r="AY128" s="245" t="s">
        <v>128</v>
      </c>
    </row>
    <row r="129" s="14" customFormat="1">
      <c r="A129" s="14"/>
      <c r="B129" s="246"/>
      <c r="C129" s="247"/>
      <c r="D129" s="231" t="s">
        <v>139</v>
      </c>
      <c r="E129" s="248" t="s">
        <v>1</v>
      </c>
      <c r="F129" s="249" t="s">
        <v>83</v>
      </c>
      <c r="G129" s="247"/>
      <c r="H129" s="250">
        <v>1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139</v>
      </c>
      <c r="AU129" s="256" t="s">
        <v>85</v>
      </c>
      <c r="AV129" s="14" t="s">
        <v>85</v>
      </c>
      <c r="AW129" s="14" t="s">
        <v>32</v>
      </c>
      <c r="AX129" s="14" t="s">
        <v>83</v>
      </c>
      <c r="AY129" s="256" t="s">
        <v>128</v>
      </c>
    </row>
    <row r="130" s="2" customFormat="1" ht="16.5" customHeight="1">
      <c r="A130" s="38"/>
      <c r="B130" s="39"/>
      <c r="C130" s="218" t="s">
        <v>135</v>
      </c>
      <c r="D130" s="218" t="s">
        <v>130</v>
      </c>
      <c r="E130" s="219" t="s">
        <v>855</v>
      </c>
      <c r="F130" s="220" t="s">
        <v>856</v>
      </c>
      <c r="G130" s="221" t="s">
        <v>843</v>
      </c>
      <c r="H130" s="222">
        <v>1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40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844</v>
      </c>
      <c r="AT130" s="229" t="s">
        <v>130</v>
      </c>
      <c r="AU130" s="229" t="s">
        <v>85</v>
      </c>
      <c r="AY130" s="17" t="s">
        <v>128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83</v>
      </c>
      <c r="BK130" s="230">
        <f>ROUND(I130*H130,2)</f>
        <v>0</v>
      </c>
      <c r="BL130" s="17" t="s">
        <v>844</v>
      </c>
      <c r="BM130" s="229" t="s">
        <v>857</v>
      </c>
    </row>
    <row r="131" s="13" customFormat="1">
      <c r="A131" s="13"/>
      <c r="B131" s="236"/>
      <c r="C131" s="237"/>
      <c r="D131" s="231" t="s">
        <v>139</v>
      </c>
      <c r="E131" s="238" t="s">
        <v>1</v>
      </c>
      <c r="F131" s="239" t="s">
        <v>858</v>
      </c>
      <c r="G131" s="237"/>
      <c r="H131" s="238" t="s">
        <v>1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139</v>
      </c>
      <c r="AU131" s="245" t="s">
        <v>85</v>
      </c>
      <c r="AV131" s="13" t="s">
        <v>83</v>
      </c>
      <c r="AW131" s="13" t="s">
        <v>32</v>
      </c>
      <c r="AX131" s="13" t="s">
        <v>75</v>
      </c>
      <c r="AY131" s="245" t="s">
        <v>128</v>
      </c>
    </row>
    <row r="132" s="14" customFormat="1">
      <c r="A132" s="14"/>
      <c r="B132" s="246"/>
      <c r="C132" s="247"/>
      <c r="D132" s="231" t="s">
        <v>139</v>
      </c>
      <c r="E132" s="248" t="s">
        <v>1</v>
      </c>
      <c r="F132" s="249" t="s">
        <v>83</v>
      </c>
      <c r="G132" s="247"/>
      <c r="H132" s="250">
        <v>1</v>
      </c>
      <c r="I132" s="251"/>
      <c r="J132" s="247"/>
      <c r="K132" s="247"/>
      <c r="L132" s="252"/>
      <c r="M132" s="282"/>
      <c r="N132" s="283"/>
      <c r="O132" s="283"/>
      <c r="P132" s="283"/>
      <c r="Q132" s="283"/>
      <c r="R132" s="283"/>
      <c r="S132" s="283"/>
      <c r="T132" s="28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139</v>
      </c>
      <c r="AU132" s="256" t="s">
        <v>85</v>
      </c>
      <c r="AV132" s="14" t="s">
        <v>85</v>
      </c>
      <c r="AW132" s="14" t="s">
        <v>32</v>
      </c>
      <c r="AX132" s="14" t="s">
        <v>83</v>
      </c>
      <c r="AY132" s="256" t="s">
        <v>128</v>
      </c>
    </row>
    <row r="133" s="2" customFormat="1" ht="6.96" customHeight="1">
      <c r="A133" s="38"/>
      <c r="B133" s="66"/>
      <c r="C133" s="67"/>
      <c r="D133" s="67"/>
      <c r="E133" s="67"/>
      <c r="F133" s="67"/>
      <c r="G133" s="67"/>
      <c r="H133" s="67"/>
      <c r="I133" s="67"/>
      <c r="J133" s="67"/>
      <c r="K133" s="67"/>
      <c r="L133" s="44"/>
      <c r="M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</sheetData>
  <sheetProtection sheet="1" autoFilter="0" formatColumns="0" formatRows="0" objects="1" scenarios="1" spinCount="100000" saltValue="wo3Dc+FQcMjs3CwqPMItprt/SpF57anVwHk1qgS2XB5hAXAVciaRJa1ts3BHwaLMQ2lBFl776F8ro1n8iDo0Ig==" hashValue="4XzbMMBIRdJI8QQGjwFGvwN18X6oM4MUuhRRi8HBafdB8SJ6lRM0PgB3GMHD4l+bLggdA8wOZaAUKu1YSrzYQw==" algorithmName="SHA-512" password="CC35"/>
  <autoFilter ref="C117:K13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DESKTOP-PTL9IJ8\Tomáš</dc:creator>
  <cp:lastModifiedBy>DESKTOP-PTL9IJ8\Tomáš</cp:lastModifiedBy>
  <dcterms:created xsi:type="dcterms:W3CDTF">2021-03-03T08:46:40Z</dcterms:created>
  <dcterms:modified xsi:type="dcterms:W3CDTF">2021-03-03T08:46:56Z</dcterms:modified>
</cp:coreProperties>
</file>