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Zateplení BD ul.Janáč..." sheetId="2" r:id="rId2"/>
    <sheet name="2 - Oprava střech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Zateplení BD ul.Janáč...'!$C$132:$K$344</definedName>
    <definedName name="_xlnm.Print_Area" localSheetId="1">'1 - Zateplení BD ul.Janáč...'!$C$4:$J$76,'1 - Zateplení BD ul.Janáč...'!$C$120:$K$344</definedName>
    <definedName name="_xlnm.Print_Titles" localSheetId="1">'1 - Zateplení BD ul.Janáč...'!$132:$132</definedName>
    <definedName name="_xlnm._FilterDatabase" localSheetId="2" hidden="1">'2 - Oprava střechy'!$C$120:$K$182</definedName>
    <definedName name="_xlnm.Print_Area" localSheetId="2">'2 - Oprava střechy'!$C$4:$J$76,'2 - Oprava střechy'!$C$108:$K$182</definedName>
    <definedName name="_xlnm.Print_Titles" localSheetId="2">'2 - Oprava střechy'!$120:$120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82"/>
  <c r="BH182"/>
  <c r="BG182"/>
  <c r="BE182"/>
  <c r="T182"/>
  <c r="R182"/>
  <c r="P182"/>
  <c r="BK182"/>
  <c r="J182"/>
  <c r="BF182"/>
  <c r="BI181"/>
  <c r="BH181"/>
  <c r="BG181"/>
  <c r="BE181"/>
  <c r="T181"/>
  <c r="R181"/>
  <c r="P181"/>
  <c r="BK181"/>
  <c r="J181"/>
  <c r="BF181"/>
  <c r="BI179"/>
  <c r="BH179"/>
  <c r="BG179"/>
  <c r="BE179"/>
  <c r="T179"/>
  <c r="R179"/>
  <c r="P179"/>
  <c r="BK179"/>
  <c r="J179"/>
  <c r="BF179"/>
  <c r="BI177"/>
  <c r="BH177"/>
  <c r="BG177"/>
  <c r="BE177"/>
  <c r="T177"/>
  <c r="T176"/>
  <c r="R177"/>
  <c r="R176"/>
  <c r="P177"/>
  <c r="P176"/>
  <c r="BK177"/>
  <c r="BK176"/>
  <c r="J176"/>
  <c r="J177"/>
  <c r="BF177"/>
  <c r="J101"/>
  <c r="BI175"/>
  <c r="BH175"/>
  <c r="BG175"/>
  <c r="BE175"/>
  <c r="T175"/>
  <c r="R175"/>
  <c r="P175"/>
  <c r="BK175"/>
  <c r="J175"/>
  <c r="BF175"/>
  <c r="BI174"/>
  <c r="BH174"/>
  <c r="BG174"/>
  <c r="BE174"/>
  <c r="T174"/>
  <c r="R174"/>
  <c r="P174"/>
  <c r="BK174"/>
  <c r="J174"/>
  <c r="BF174"/>
  <c r="BI172"/>
  <c r="BH172"/>
  <c r="BG172"/>
  <c r="BE172"/>
  <c r="T172"/>
  <c r="R172"/>
  <c r="P172"/>
  <c r="BK172"/>
  <c r="J172"/>
  <c r="BF172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6"/>
  <c r="BH166"/>
  <c r="BG166"/>
  <c r="BE166"/>
  <c r="T166"/>
  <c r="R166"/>
  <c r="P166"/>
  <c r="BK166"/>
  <c r="J166"/>
  <c r="BF166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58"/>
  <c r="BH158"/>
  <c r="BG158"/>
  <c r="BE158"/>
  <c r="T158"/>
  <c r="R158"/>
  <c r="P158"/>
  <c r="BK158"/>
  <c r="J158"/>
  <c r="BF158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T145"/>
  <c r="R146"/>
  <c r="R145"/>
  <c r="P146"/>
  <c r="P145"/>
  <c r="BK146"/>
  <c r="BK145"/>
  <c r="J145"/>
  <c r="J146"/>
  <c r="BF146"/>
  <c r="J100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38"/>
  <c r="BH138"/>
  <c r="BG138"/>
  <c r="BE138"/>
  <c r="T138"/>
  <c r="R138"/>
  <c r="P138"/>
  <c r="BK138"/>
  <c r="J138"/>
  <c r="BF138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T133"/>
  <c r="R134"/>
  <c r="R133"/>
  <c r="P134"/>
  <c r="P133"/>
  <c r="BK134"/>
  <c r="BK133"/>
  <c r="J133"/>
  <c r="J134"/>
  <c r="BF134"/>
  <c r="J99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T129"/>
  <c r="R130"/>
  <c r="R129"/>
  <c r="P130"/>
  <c r="P129"/>
  <c r="BK130"/>
  <c r="BK129"/>
  <c r="J129"/>
  <c r="J130"/>
  <c r="BF130"/>
  <c r="J98"/>
  <c r="BI128"/>
  <c r="BH128"/>
  <c r="BG128"/>
  <c r="BE128"/>
  <c r="T128"/>
  <c r="R128"/>
  <c r="P128"/>
  <c r="BK128"/>
  <c r="J128"/>
  <c r="BF128"/>
  <c r="BI126"/>
  <c r="BH126"/>
  <c r="BG126"/>
  <c r="BE126"/>
  <c r="T126"/>
  <c r="R126"/>
  <c r="P126"/>
  <c r="BK126"/>
  <c r="J126"/>
  <c r="BF126"/>
  <c r="BI123"/>
  <c r="F37"/>
  <c i="1" r="BD96"/>
  <c i="3" r="BH123"/>
  <c r="F36"/>
  <c i="1" r="BC96"/>
  <c i="3" r="BG123"/>
  <c r="F35"/>
  <c i="1" r="BB96"/>
  <c i="3" r="BE123"/>
  <c r="J33"/>
  <c i="1" r="AV96"/>
  <c i="3" r="F33"/>
  <c i="1" r="AZ96"/>
  <c i="3" r="T123"/>
  <c r="T122"/>
  <c r="T121"/>
  <c r="R123"/>
  <c r="R122"/>
  <c r="R121"/>
  <c r="P123"/>
  <c r="P122"/>
  <c r="P121"/>
  <c i="1" r="AU96"/>
  <c i="3" r="BK123"/>
  <c r="BK122"/>
  <c r="J122"/>
  <c r="BK121"/>
  <c r="J121"/>
  <c r="J96"/>
  <c r="J30"/>
  <c i="1" r="AG96"/>
  <c i="3" r="J123"/>
  <c r="BF123"/>
  <c r="J34"/>
  <c i="1" r="AW96"/>
  <c i="3" r="F34"/>
  <c i="1" r="BA96"/>
  <c i="3" r="J97"/>
  <c r="J118"/>
  <c r="J117"/>
  <c r="F117"/>
  <c r="F115"/>
  <c r="E113"/>
  <c r="J92"/>
  <c r="J91"/>
  <c r="F91"/>
  <c r="F89"/>
  <c r="E87"/>
  <c r="J39"/>
  <c r="J18"/>
  <c r="E18"/>
  <c r="F118"/>
  <c r="F92"/>
  <c r="J17"/>
  <c r="J12"/>
  <c r="J115"/>
  <c r="J89"/>
  <c r="E7"/>
  <c r="E111"/>
  <c r="E85"/>
  <c i="2" r="J37"/>
  <c r="J36"/>
  <c i="1" r="AY95"/>
  <c i="2" r="J35"/>
  <c i="1" r="AX95"/>
  <c i="2" r="BI344"/>
  <c r="BH344"/>
  <c r="BG344"/>
  <c r="BE344"/>
  <c r="T344"/>
  <c r="R344"/>
  <c r="P344"/>
  <c r="BK344"/>
  <c r="J344"/>
  <c r="BF344"/>
  <c r="BI342"/>
  <c r="BH342"/>
  <c r="BG342"/>
  <c r="BE342"/>
  <c r="T342"/>
  <c r="R342"/>
  <c r="P342"/>
  <c r="BK342"/>
  <c r="J342"/>
  <c r="BF342"/>
  <c r="BI339"/>
  <c r="BH339"/>
  <c r="BG339"/>
  <c r="BE339"/>
  <c r="T339"/>
  <c r="R339"/>
  <c r="P339"/>
  <c r="BK339"/>
  <c r="J339"/>
  <c r="BF339"/>
  <c r="BI338"/>
  <c r="BH338"/>
  <c r="BG338"/>
  <c r="BE338"/>
  <c r="T338"/>
  <c r="R338"/>
  <c r="P338"/>
  <c r="BK338"/>
  <c r="J338"/>
  <c r="BF338"/>
  <c r="BI337"/>
  <c r="BH337"/>
  <c r="BG337"/>
  <c r="BE337"/>
  <c r="T337"/>
  <c r="T336"/>
  <c r="R337"/>
  <c r="R336"/>
  <c r="P337"/>
  <c r="P336"/>
  <c r="BK337"/>
  <c r="BK336"/>
  <c r="J336"/>
  <c r="J337"/>
  <c r="BF337"/>
  <c r="J113"/>
  <c r="BI335"/>
  <c r="BH335"/>
  <c r="BG335"/>
  <c r="BE335"/>
  <c r="T335"/>
  <c r="R335"/>
  <c r="P335"/>
  <c r="BK335"/>
  <c r="J335"/>
  <c r="BF335"/>
  <c r="BI334"/>
  <c r="BH334"/>
  <c r="BG334"/>
  <c r="BE334"/>
  <c r="T334"/>
  <c r="T333"/>
  <c r="R334"/>
  <c r="R333"/>
  <c r="P334"/>
  <c r="P333"/>
  <c r="BK334"/>
  <c r="BK333"/>
  <c r="J333"/>
  <c r="J334"/>
  <c r="BF334"/>
  <c r="J112"/>
  <c r="BI332"/>
  <c r="BH332"/>
  <c r="BG332"/>
  <c r="BE332"/>
  <c r="T332"/>
  <c r="R332"/>
  <c r="P332"/>
  <c r="BK332"/>
  <c r="J332"/>
  <c r="BF332"/>
  <c r="BI331"/>
  <c r="BH331"/>
  <c r="BG331"/>
  <c r="BE331"/>
  <c r="T331"/>
  <c r="R331"/>
  <c r="P331"/>
  <c r="BK331"/>
  <c r="J331"/>
  <c r="BF331"/>
  <c r="BI330"/>
  <c r="BH330"/>
  <c r="BG330"/>
  <c r="BE330"/>
  <c r="T330"/>
  <c r="R330"/>
  <c r="P330"/>
  <c r="BK330"/>
  <c r="J330"/>
  <c r="BF330"/>
  <c r="BI329"/>
  <c r="BH329"/>
  <c r="BG329"/>
  <c r="BE329"/>
  <c r="T329"/>
  <c r="R329"/>
  <c r="P329"/>
  <c r="BK329"/>
  <c r="J329"/>
  <c r="BF329"/>
  <c r="BI328"/>
  <c r="BH328"/>
  <c r="BG328"/>
  <c r="BE328"/>
  <c r="T328"/>
  <c r="T327"/>
  <c r="R328"/>
  <c r="R327"/>
  <c r="P328"/>
  <c r="P327"/>
  <c r="BK328"/>
  <c r="BK327"/>
  <c r="J327"/>
  <c r="J328"/>
  <c r="BF328"/>
  <c r="J111"/>
  <c r="BI326"/>
  <c r="BH326"/>
  <c r="BG326"/>
  <c r="BE326"/>
  <c r="T326"/>
  <c r="R326"/>
  <c r="P326"/>
  <c r="BK326"/>
  <c r="J326"/>
  <c r="BF326"/>
  <c r="BI325"/>
  <c r="BH325"/>
  <c r="BG325"/>
  <c r="BE325"/>
  <c r="T325"/>
  <c r="R325"/>
  <c r="P325"/>
  <c r="BK325"/>
  <c r="J325"/>
  <c r="BF325"/>
  <c r="BI324"/>
  <c r="BH324"/>
  <c r="BG324"/>
  <c r="BE324"/>
  <c r="T324"/>
  <c r="T323"/>
  <c r="R324"/>
  <c r="R323"/>
  <c r="P324"/>
  <c r="P323"/>
  <c r="BK324"/>
  <c r="BK323"/>
  <c r="J323"/>
  <c r="J324"/>
  <c r="BF324"/>
  <c r="J110"/>
  <c r="BI322"/>
  <c r="BH322"/>
  <c r="BG322"/>
  <c r="BE322"/>
  <c r="T322"/>
  <c r="R322"/>
  <c r="P322"/>
  <c r="BK322"/>
  <c r="J322"/>
  <c r="BF322"/>
  <c r="BI317"/>
  <c r="BH317"/>
  <c r="BG317"/>
  <c r="BE317"/>
  <c r="T317"/>
  <c r="R317"/>
  <c r="P317"/>
  <c r="BK317"/>
  <c r="J317"/>
  <c r="BF317"/>
  <c r="BI315"/>
  <c r="BH315"/>
  <c r="BG315"/>
  <c r="BE315"/>
  <c r="T315"/>
  <c r="R315"/>
  <c r="P315"/>
  <c r="BK315"/>
  <c r="J315"/>
  <c r="BF315"/>
  <c r="BI314"/>
  <c r="BH314"/>
  <c r="BG314"/>
  <c r="BE314"/>
  <c r="T314"/>
  <c r="R314"/>
  <c r="P314"/>
  <c r="BK314"/>
  <c r="J314"/>
  <c r="BF314"/>
  <c r="BI312"/>
  <c r="BH312"/>
  <c r="BG312"/>
  <c r="BE312"/>
  <c r="T312"/>
  <c r="R312"/>
  <c r="P312"/>
  <c r="BK312"/>
  <c r="J312"/>
  <c r="BF312"/>
  <c r="BI309"/>
  <c r="BH309"/>
  <c r="BG309"/>
  <c r="BE309"/>
  <c r="T309"/>
  <c r="T308"/>
  <c r="R309"/>
  <c r="R308"/>
  <c r="P309"/>
  <c r="P308"/>
  <c r="BK309"/>
  <c r="BK308"/>
  <c r="J308"/>
  <c r="J309"/>
  <c r="BF309"/>
  <c r="J109"/>
  <c r="BI307"/>
  <c r="BH307"/>
  <c r="BG307"/>
  <c r="BE307"/>
  <c r="T307"/>
  <c r="R307"/>
  <c r="P307"/>
  <c r="BK307"/>
  <c r="J307"/>
  <c r="BF307"/>
  <c r="BI305"/>
  <c r="BH305"/>
  <c r="BG305"/>
  <c r="BE305"/>
  <c r="T305"/>
  <c r="R305"/>
  <c r="P305"/>
  <c r="BK305"/>
  <c r="J305"/>
  <c r="BF305"/>
  <c r="BI304"/>
  <c r="BH304"/>
  <c r="BG304"/>
  <c r="BE304"/>
  <c r="T304"/>
  <c r="R304"/>
  <c r="P304"/>
  <c r="BK304"/>
  <c r="J304"/>
  <c r="BF304"/>
  <c r="BI303"/>
  <c r="BH303"/>
  <c r="BG303"/>
  <c r="BE303"/>
  <c r="T303"/>
  <c r="T302"/>
  <c r="R303"/>
  <c r="R302"/>
  <c r="P303"/>
  <c r="P302"/>
  <c r="BK303"/>
  <c r="BK302"/>
  <c r="J302"/>
  <c r="J303"/>
  <c r="BF303"/>
  <c r="J108"/>
  <c r="BI301"/>
  <c r="BH301"/>
  <c r="BG301"/>
  <c r="BE301"/>
  <c r="T301"/>
  <c r="T300"/>
  <c r="R301"/>
  <c r="R300"/>
  <c r="P301"/>
  <c r="P300"/>
  <c r="BK301"/>
  <c r="BK300"/>
  <c r="J300"/>
  <c r="J301"/>
  <c r="BF301"/>
  <c r="J107"/>
  <c r="BI298"/>
  <c r="BH298"/>
  <c r="BG298"/>
  <c r="BE298"/>
  <c r="T298"/>
  <c r="T297"/>
  <c r="R298"/>
  <c r="R297"/>
  <c r="P298"/>
  <c r="P297"/>
  <c r="BK298"/>
  <c r="BK297"/>
  <c r="J297"/>
  <c r="J298"/>
  <c r="BF298"/>
  <c r="J106"/>
  <c r="BI296"/>
  <c r="BH296"/>
  <c r="BG296"/>
  <c r="BE296"/>
  <c r="T296"/>
  <c r="R296"/>
  <c r="P296"/>
  <c r="BK296"/>
  <c r="J296"/>
  <c r="BF296"/>
  <c r="BI291"/>
  <c r="BH291"/>
  <c r="BG291"/>
  <c r="BE291"/>
  <c r="T291"/>
  <c r="R291"/>
  <c r="P291"/>
  <c r="BK291"/>
  <c r="J291"/>
  <c r="BF291"/>
  <c r="BI289"/>
  <c r="BH289"/>
  <c r="BG289"/>
  <c r="BE289"/>
  <c r="T289"/>
  <c r="R289"/>
  <c r="P289"/>
  <c r="BK289"/>
  <c r="J289"/>
  <c r="BF289"/>
  <c r="BI282"/>
  <c r="BH282"/>
  <c r="BG282"/>
  <c r="BE282"/>
  <c r="T282"/>
  <c r="T281"/>
  <c r="R282"/>
  <c r="R281"/>
  <c r="P282"/>
  <c r="P281"/>
  <c r="BK282"/>
  <c r="BK281"/>
  <c r="J281"/>
  <c r="J282"/>
  <c r="BF282"/>
  <c r="J105"/>
  <c r="BI280"/>
  <c r="BH280"/>
  <c r="BG280"/>
  <c r="BE280"/>
  <c r="T280"/>
  <c r="T279"/>
  <c r="R280"/>
  <c r="R279"/>
  <c r="P280"/>
  <c r="P279"/>
  <c r="BK280"/>
  <c r="BK279"/>
  <c r="J279"/>
  <c r="J280"/>
  <c r="BF280"/>
  <c r="J104"/>
  <c r="BI278"/>
  <c r="BH278"/>
  <c r="BG278"/>
  <c r="BE278"/>
  <c r="T278"/>
  <c r="R278"/>
  <c r="P278"/>
  <c r="BK278"/>
  <c r="J278"/>
  <c r="BF278"/>
  <c r="BI276"/>
  <c r="BH276"/>
  <c r="BG276"/>
  <c r="BE276"/>
  <c r="T276"/>
  <c r="R276"/>
  <c r="P276"/>
  <c r="BK276"/>
  <c r="J276"/>
  <c r="BF276"/>
  <c r="BI273"/>
  <c r="BH273"/>
  <c r="BG273"/>
  <c r="BE273"/>
  <c r="T273"/>
  <c r="T272"/>
  <c r="R273"/>
  <c r="R272"/>
  <c r="P273"/>
  <c r="P272"/>
  <c r="BK273"/>
  <c r="BK272"/>
  <c r="J272"/>
  <c r="J273"/>
  <c r="BF273"/>
  <c r="J103"/>
  <c r="BI270"/>
  <c r="BH270"/>
  <c r="BG270"/>
  <c r="BE270"/>
  <c r="T270"/>
  <c r="T269"/>
  <c r="R270"/>
  <c r="R269"/>
  <c r="P270"/>
  <c r="P269"/>
  <c r="BK270"/>
  <c r="BK269"/>
  <c r="J269"/>
  <c r="J270"/>
  <c r="BF270"/>
  <c r="J102"/>
  <c r="BI268"/>
  <c r="BH268"/>
  <c r="BG268"/>
  <c r="BE268"/>
  <c r="T268"/>
  <c r="R268"/>
  <c r="P268"/>
  <c r="BK268"/>
  <c r="J268"/>
  <c r="BF268"/>
  <c r="BI262"/>
  <c r="BH262"/>
  <c r="BG262"/>
  <c r="BE262"/>
  <c r="T262"/>
  <c r="R262"/>
  <c r="P262"/>
  <c r="BK262"/>
  <c r="J262"/>
  <c r="BF262"/>
  <c r="BI260"/>
  <c r="BH260"/>
  <c r="BG260"/>
  <c r="BE260"/>
  <c r="T260"/>
  <c r="R260"/>
  <c r="P260"/>
  <c r="BK260"/>
  <c r="J260"/>
  <c r="BF260"/>
  <c r="BI255"/>
  <c r="BH255"/>
  <c r="BG255"/>
  <c r="BE255"/>
  <c r="T255"/>
  <c r="R255"/>
  <c r="P255"/>
  <c r="BK255"/>
  <c r="J255"/>
  <c r="BF255"/>
  <c r="BI249"/>
  <c r="BH249"/>
  <c r="BG249"/>
  <c r="BE249"/>
  <c r="T249"/>
  <c r="R249"/>
  <c r="P249"/>
  <c r="BK249"/>
  <c r="J249"/>
  <c r="BF249"/>
  <c r="BI243"/>
  <c r="BH243"/>
  <c r="BG243"/>
  <c r="BE243"/>
  <c r="T243"/>
  <c r="R243"/>
  <c r="P243"/>
  <c r="BK243"/>
  <c r="J243"/>
  <c r="BF243"/>
  <c r="BI239"/>
  <c r="BH239"/>
  <c r="BG239"/>
  <c r="BE239"/>
  <c r="T239"/>
  <c r="R239"/>
  <c r="P239"/>
  <c r="BK239"/>
  <c r="J239"/>
  <c r="BF239"/>
  <c r="BI236"/>
  <c r="BH236"/>
  <c r="BG236"/>
  <c r="BE236"/>
  <c r="T236"/>
  <c r="R236"/>
  <c r="P236"/>
  <c r="BK236"/>
  <c r="J236"/>
  <c r="BF236"/>
  <c r="BI232"/>
  <c r="BH232"/>
  <c r="BG232"/>
  <c r="BE232"/>
  <c r="T232"/>
  <c r="R232"/>
  <c r="P232"/>
  <c r="BK232"/>
  <c r="J232"/>
  <c r="BF232"/>
  <c r="BI227"/>
  <c r="BH227"/>
  <c r="BG227"/>
  <c r="BE227"/>
  <c r="T227"/>
  <c r="R227"/>
  <c r="P227"/>
  <c r="BK227"/>
  <c r="J227"/>
  <c r="BF227"/>
  <c r="BI225"/>
  <c r="BH225"/>
  <c r="BG225"/>
  <c r="BE225"/>
  <c r="T225"/>
  <c r="R225"/>
  <c r="P225"/>
  <c r="BK225"/>
  <c r="J225"/>
  <c r="BF225"/>
  <c r="BI213"/>
  <c r="BH213"/>
  <c r="BG213"/>
  <c r="BE213"/>
  <c r="T213"/>
  <c r="R213"/>
  <c r="P213"/>
  <c r="BK213"/>
  <c r="J213"/>
  <c r="BF213"/>
  <c r="BI211"/>
  <c r="BH211"/>
  <c r="BG211"/>
  <c r="BE211"/>
  <c r="T211"/>
  <c r="R211"/>
  <c r="P211"/>
  <c r="BK211"/>
  <c r="J211"/>
  <c r="BF211"/>
  <c r="BI209"/>
  <c r="BH209"/>
  <c r="BG209"/>
  <c r="BE209"/>
  <c r="T209"/>
  <c r="R209"/>
  <c r="P209"/>
  <c r="BK209"/>
  <c r="J209"/>
  <c r="BF209"/>
  <c r="BI207"/>
  <c r="BH207"/>
  <c r="BG207"/>
  <c r="BE207"/>
  <c r="T207"/>
  <c r="R207"/>
  <c r="P207"/>
  <c r="BK207"/>
  <c r="J207"/>
  <c r="BF207"/>
  <c r="BI203"/>
  <c r="BH203"/>
  <c r="BG203"/>
  <c r="BE203"/>
  <c r="T203"/>
  <c r="R203"/>
  <c r="P203"/>
  <c r="BK203"/>
  <c r="J203"/>
  <c r="BF203"/>
  <c r="BI201"/>
  <c r="BH201"/>
  <c r="BG201"/>
  <c r="BE201"/>
  <c r="T201"/>
  <c r="R201"/>
  <c r="P201"/>
  <c r="BK201"/>
  <c r="J201"/>
  <c r="BF201"/>
  <c r="BI200"/>
  <c r="BH200"/>
  <c r="BG200"/>
  <c r="BE200"/>
  <c r="T200"/>
  <c r="R200"/>
  <c r="P200"/>
  <c r="BK200"/>
  <c r="J200"/>
  <c r="BF200"/>
  <c r="BI186"/>
  <c r="BH186"/>
  <c r="BG186"/>
  <c r="BE186"/>
  <c r="T186"/>
  <c r="R186"/>
  <c r="P186"/>
  <c r="BK186"/>
  <c r="J186"/>
  <c r="BF186"/>
  <c r="BI184"/>
  <c r="BH184"/>
  <c r="BG184"/>
  <c r="BE184"/>
  <c r="T184"/>
  <c r="R184"/>
  <c r="P184"/>
  <c r="BK184"/>
  <c r="J184"/>
  <c r="BF184"/>
  <c r="BI179"/>
  <c r="BH179"/>
  <c r="BG179"/>
  <c r="BE179"/>
  <c r="T179"/>
  <c r="R179"/>
  <c r="P179"/>
  <c r="BK179"/>
  <c r="J179"/>
  <c r="BF179"/>
  <c r="BI177"/>
  <c r="BH177"/>
  <c r="BG177"/>
  <c r="BE177"/>
  <c r="T177"/>
  <c r="R177"/>
  <c r="P177"/>
  <c r="BK177"/>
  <c r="J177"/>
  <c r="BF177"/>
  <c r="BI175"/>
  <c r="BH175"/>
  <c r="BG175"/>
  <c r="BE175"/>
  <c r="T175"/>
  <c r="T174"/>
  <c r="R175"/>
  <c r="R174"/>
  <c r="P175"/>
  <c r="P174"/>
  <c r="BK175"/>
  <c r="BK174"/>
  <c r="J174"/>
  <c r="J175"/>
  <c r="BF175"/>
  <c r="J101"/>
  <c r="BI171"/>
  <c r="BH171"/>
  <c r="BG171"/>
  <c r="BE171"/>
  <c r="T171"/>
  <c r="R171"/>
  <c r="P171"/>
  <c r="BK171"/>
  <c r="J171"/>
  <c r="BF171"/>
  <c r="BI168"/>
  <c r="BH168"/>
  <c r="BG168"/>
  <c r="BE168"/>
  <c r="T168"/>
  <c r="R168"/>
  <c r="P168"/>
  <c r="BK168"/>
  <c r="J168"/>
  <c r="BF168"/>
  <c r="BI166"/>
  <c r="BH166"/>
  <c r="BG166"/>
  <c r="BE166"/>
  <c r="T166"/>
  <c r="R166"/>
  <c r="P166"/>
  <c r="BK166"/>
  <c r="J166"/>
  <c r="BF166"/>
  <c r="BI164"/>
  <c r="BH164"/>
  <c r="BG164"/>
  <c r="BE164"/>
  <c r="T164"/>
  <c r="R164"/>
  <c r="P164"/>
  <c r="BK164"/>
  <c r="J164"/>
  <c r="BF164"/>
  <c r="BI161"/>
  <c r="BH161"/>
  <c r="BG161"/>
  <c r="BE161"/>
  <c r="T161"/>
  <c r="R161"/>
  <c r="P161"/>
  <c r="BK161"/>
  <c r="J161"/>
  <c r="BF161"/>
  <c r="BI160"/>
  <c r="BH160"/>
  <c r="BG160"/>
  <c r="BE160"/>
  <c r="T160"/>
  <c r="T159"/>
  <c r="R160"/>
  <c r="R159"/>
  <c r="P160"/>
  <c r="P159"/>
  <c r="BK160"/>
  <c r="BK159"/>
  <c r="J159"/>
  <c r="J160"/>
  <c r="BF160"/>
  <c r="J100"/>
  <c r="BI157"/>
  <c r="BH157"/>
  <c r="BG157"/>
  <c r="BE157"/>
  <c r="T157"/>
  <c r="T156"/>
  <c r="R157"/>
  <c r="R156"/>
  <c r="P157"/>
  <c r="P156"/>
  <c r="BK157"/>
  <c r="BK156"/>
  <c r="J156"/>
  <c r="J157"/>
  <c r="BF157"/>
  <c r="J99"/>
  <c r="BI153"/>
  <c r="BH153"/>
  <c r="BG153"/>
  <c r="BE153"/>
  <c r="T153"/>
  <c r="T152"/>
  <c r="R153"/>
  <c r="R152"/>
  <c r="P153"/>
  <c r="P152"/>
  <c r="BK153"/>
  <c r="BK152"/>
  <c r="J152"/>
  <c r="J153"/>
  <c r="BF153"/>
  <c r="J98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3"/>
  <c r="BH143"/>
  <c r="BG143"/>
  <c r="BE143"/>
  <c r="T143"/>
  <c r="R143"/>
  <c r="P143"/>
  <c r="BK143"/>
  <c r="J143"/>
  <c r="BF143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5"/>
  <c r="F37"/>
  <c i="1" r="BD95"/>
  <c i="2" r="BH135"/>
  <c r="F36"/>
  <c i="1" r="BC95"/>
  <c i="2" r="BG135"/>
  <c r="F35"/>
  <c i="1" r="BB95"/>
  <c i="2" r="BE135"/>
  <c r="J33"/>
  <c i="1" r="AV95"/>
  <c i="2" r="F33"/>
  <c i="1" r="AZ95"/>
  <c i="2" r="T135"/>
  <c r="T134"/>
  <c r="T133"/>
  <c r="R135"/>
  <c r="R134"/>
  <c r="R133"/>
  <c r="P135"/>
  <c r="P134"/>
  <c r="P133"/>
  <c i="1" r="AU95"/>
  <c i="2" r="BK135"/>
  <c r="BK134"/>
  <c r="J134"/>
  <c r="BK133"/>
  <c r="J133"/>
  <c r="J96"/>
  <c r="J30"/>
  <c i="1" r="AG95"/>
  <c i="2" r="J135"/>
  <c r="BF135"/>
  <c r="J34"/>
  <c i="1" r="AW95"/>
  <c i="2" r="F34"/>
  <c i="1" r="BA95"/>
  <c i="2" r="J97"/>
  <c r="J130"/>
  <c r="J129"/>
  <c r="F129"/>
  <c r="F127"/>
  <c r="E125"/>
  <c r="J92"/>
  <c r="J91"/>
  <c r="F91"/>
  <c r="F89"/>
  <c r="E87"/>
  <c r="J39"/>
  <c r="J18"/>
  <c r="E18"/>
  <c r="F130"/>
  <c r="F92"/>
  <c r="J17"/>
  <c r="J12"/>
  <c r="J127"/>
  <c r="J89"/>
  <c r="E7"/>
  <c r="E123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<sst xmlns="http://schemas.openxmlformats.org/spreadsheetml/2006/main">
  <si>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</si>
  <si>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</si>
  <si>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</si>
  <si>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</si>
  <si>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</si>
  <si>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{e720a822-14a7-4375-9cf0-3f031728c10a}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</si>
  <si>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</si>
  <si>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</si>
  <si>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</si>
  <si>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</si>
  <si>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</si>
  <si>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</si>
  <si>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</si>
  <si>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</si>
  <si>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</si>
  <si>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</si>
  <si>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</si>
  <si>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BD Janáčkova čp. 804-811, 833-834 - Bohumín</t>
  </si>
  <si>
    <t>KSO:</t>
  </si>
  <si>
    <t>CC-CZ:</t>
  </si>
  <si>
    <t>Místo:</t>
  </si>
  <si>
    <t>Bohumín</t>
  </si>
  <si>
    <t>Datum:</t>
  </si>
  <si>
    <t>8. 1. 2019</t>
  </si>
  <si>
    <t>Zadavatel:</t>
  </si>
  <si>
    <t>IČ:</t>
  </si>
  <si>
    <t>Město Bohumín</t>
  </si>
  <si>
    <t>DIČ:</t>
  </si>
  <si>
    <t>Uchazeč:</t>
  </si>
  <si>
    <t>Vyplň údaj</t>
  </si>
  <si>
    <t>Projektant:</t>
  </si>
  <si>
    <t>Ing. Michal Maslák</t>
  </si>
  <si>
    <t>True</t>
  </si>
  <si>
    <t>Zpracovatel:</t>
  </si>
  <si>
    <t>Johančíková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</si>
  <si>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</si>
  <si>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</si>
  <si>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</si>
  <si>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</si>
  <si>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</si>
  <si>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</si>
  <si>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</si>
  <si>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</si>
  <si>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</si>
  <si>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</si>
  <si>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</si>
  <si>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</si>
  <si>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</si>
  <si>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</si>
  <si>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</si>
  <si>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</si>
  <si>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</si>
  <si>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</si>
  <si>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</si>
  <si>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</si>
  <si>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</si>
  <si>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</si>
  <si>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</si>
  <si>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</si>
  <si>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</si>
  <si>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</si>
  <si>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</si>
  <si>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</si>
  <si>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</si>
  <si>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</si>
  <si>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</si>
  <si>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</si>
  <si>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</si>
  <si>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</si>
  <si>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</si>
  <si>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</si>
  <si>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</si>
  <si>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</si>
  <si>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</si>
  <si>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</si>
  <si>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</si>
  <si>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</si>
  <si>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</si>
  <si>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</si>
  <si>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</si>
  <si>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</si>
  <si>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</si>
  <si>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Zateplení BD ul.Janáčkova č.p. 804-811, 833-834, Bohumín</t>
  </si>
  <si>
    <t>STA</t>
  </si>
  <si>
    <t>{ea9be83a-9980-4c88-b66e-5ae00bd232da}</t>
  </si>
  <si>
    <t>2</t>
  </si>
  <si>
    <t>Oprava střechy</t>
  </si>
  <si>
    <t>{1d0e94c8-0efb-473d-bf24-828c1e5f1da1}</t>
  </si>
  <si>
    <t>KRYCÍ LIST SOUPISU PRACÍ</t>
  </si>
  <si>
    <t>Objekt:</t>
  </si>
  <si>
    <t>1 - Zateplení BD ul.Janáčkova č.p. 804-811, 833-834, Bohumín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</si>
  <si>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</si>
  <si>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</si>
  <si>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</si>
  <si>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</si>
  <si>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</si>
  <si>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</si>
  <si>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11 - Zemní práce - přípravné a přidružené práce</t>
  </si>
  <si>
    <t>56 - Podkladní vrstvy komunikací, letišť a ploch</t>
  </si>
  <si>
    <t>59 - Kryty pozemních komunikací, letišť a ploch dlážděné</t>
  </si>
  <si>
    <t>62 - Úprava povrchů vnějších</t>
  </si>
  <si>
    <t>91 - Doplňující konstrukce a práce pozemních komunikací, letišť a ploch</t>
  </si>
  <si>
    <t>94 - Lešení a stavební výtahy</t>
  </si>
  <si>
    <t>95 - Různé dokončovací konstrukce a práce pozemních staveb</t>
  </si>
  <si>
    <t>96 - Bourání konstrukcí</t>
  </si>
  <si>
    <t>97 - Prorážení otvorů a ostatní bourací práce</t>
  </si>
  <si>
    <t>99 - Přesuny hmot a suti</t>
  </si>
  <si>
    <t>997 - Přesun sutě</t>
  </si>
  <si>
    <t>711 - Izolace proti vodě, vlhkosti a plynům</t>
  </si>
  <si>
    <t>721 - Zdravotechnika - vnitřní kanalizace</t>
  </si>
  <si>
    <t>764 - Konstrukce klempířské</t>
  </si>
  <si>
    <t>749 - Elektromontáže - ostatní práce a konstrukce</t>
  </si>
  <si>
    <t>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</si>
  <si>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</si>
  <si>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</si>
  <si>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</si>
  <si>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</si>
  <si>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</si>
  <si>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</si>
  <si>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</si>
  <si>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</si>
  <si>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</si>
  <si>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</si>
  <si>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</si>
  <si>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</si>
  <si>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</si>
  <si>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</si>
  <si>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</si>
  <si>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</si>
  <si>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132301101</t>
  </si>
  <si>
    <t>Hloubení zapažených i nezapažených rýh šířky do 600 mm s urovnáním dna do předepsaného profilu a spádu v hornině tř. 4 do 100 m3</t>
  </si>
  <si>
    <t>m3</t>
  </si>
  <si>
    <t>CS ÚRS 2017 01</t>
  </si>
  <si>
    <t>4</t>
  </si>
  <si>
    <t>76052678</t>
  </si>
  <si>
    <t>VV</t>
  </si>
  <si>
    <t>(114,1+11,75)*2*0,4*0,4</t>
  </si>
  <si>
    <t>58</t>
  </si>
  <si>
    <t>132301109</t>
  </si>
  <si>
    <t>Hloubení zapažených i nezapažených rýh šířky do 600 mm s urovnáním dna do předepsaného profilu a spádu v hornině tř. 4 Příplatek k cenám za lepivost horniny tř. 4</t>
  </si>
  <si>
    <t>1569229176</t>
  </si>
  <si>
    <t>61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</si>
  <si>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</si>
  <si>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</si>
  <si>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202660661</t>
  </si>
  <si>
    <t>40,272-27,172</t>
  </si>
  <si>
    <t>62</t>
  </si>
  <si>
    <t>171201201</t>
  </si>
  <si>
    <t>Uložení sypaniny na skládky</t>
  </si>
  <si>
    <t>2108677526</t>
  </si>
  <si>
    <t>63</t>
  </si>
  <si>
    <t>171201211</t>
  </si>
  <si>
    <t>Uložení sypaniny poplatek za uložení sypaniny na skládce (skládkovné)</t>
  </si>
  <si>
    <t>t</t>
  </si>
  <si>
    <t>-1607960052</t>
  </si>
  <si>
    <t>13,1*1,6 'Přepočtené koeficientem množství</t>
  </si>
  <si>
    <t>60</t>
  </si>
  <si>
    <t>174101101</t>
  </si>
  <si>
    <t>Zásyp sypaninou z jakékoliv horniny s uložením výkopku ve vrstvách se zhutněním jam, šachet, rýh nebo kolem objektů v těchto vykopávkách</t>
  </si>
  <si>
    <t>796520661</t>
  </si>
  <si>
    <t>(114,1+11,75)*2*0,4*(0,4-0,14)</t>
  </si>
  <si>
    <t>po odstraněném pařezu</t>
  </si>
  <si>
    <t>91</t>
  </si>
  <si>
    <t>112151311</t>
  </si>
  <si>
    <t>Pokácení stromu postupné bez spouštění částí kmene a koruny o průměru na řezné ploše pařezu přes 100 do 200 mm</t>
  </si>
  <si>
    <t>kus</t>
  </si>
  <si>
    <t>-465358433</t>
  </si>
  <si>
    <t>92</t>
  </si>
  <si>
    <t>112201111</t>
  </si>
  <si>
    <t>Odstranění pařezu v rovině nebo na svahu do 1:5 o průměru pařezu na řezné ploše do 200 mm</t>
  </si>
  <si>
    <t>262308158</t>
  </si>
  <si>
    <t>93</t>
  </si>
  <si>
    <t>162301405</t>
  </si>
  <si>
    <t>Vodorovné přemístění větví, kmenů nebo pařezů s naložením, složením a dopravou do 5000 m větví stromů jehličnatých, průměru kmene přes 100 do 300 mm</t>
  </si>
  <si>
    <t>975947777</t>
  </si>
  <si>
    <t>94</t>
  </si>
  <si>
    <t>162301415</t>
  </si>
  <si>
    <t>Vodorovné přemístění větví, kmenů nebo pařezů s naložením, složením a dopravou do 5000 m kmenů stromů jehličnatých, průměru přes 100 do 300 mm</t>
  </si>
  <si>
    <t>1952638279</t>
  </si>
  <si>
    <t>95</t>
  </si>
  <si>
    <t>162301421</t>
  </si>
  <si>
    <t>Vodorovné přemístění větví, kmenů nebo pařezů s naložením, složením a dopravou do 5000 m pařezů kmenů, průměru přes 100 do 300 mm</t>
  </si>
  <si>
    <t>554641044</t>
  </si>
  <si>
    <t>11</t>
  </si>
  <si>
    <t>Zemní práce - přípravné a přidružené práce</t>
  </si>
  <si>
    <t>113106021</t>
  </si>
  <si>
    <t>Rozebrání dlažeb při překopech inženýrských sítí plochy do 15 m2 s přemístěním hmot na skládku na vzdálenost do 3 m nebo s naložením na dopravní prostředek komunikací pro pěší s ložem z kameniva nebo živice a s výplní spár z betonových nebo kameninových dlaždic, desek nebo tvarovek</t>
  </si>
  <si>
    <t>m2</t>
  </si>
  <si>
    <t>1669224843</t>
  </si>
  <si>
    <t>114,6*0,6</t>
  </si>
  <si>
    <t>(114,3+11,75*2)*0,5</t>
  </si>
  <si>
    <t>56</t>
  </si>
  <si>
    <t>Podkladní vrstvy komunikací, letišť a ploch</t>
  </si>
  <si>
    <t>59</t>
  </si>
  <si>
    <t>564231111</t>
  </si>
  <si>
    <t>Podklad nebo podsyp ze štěrkopísku ŠP s rozprostřením, vlhčením a zhutněním, po zhutnění tl. 100 mm</t>
  </si>
  <si>
    <t>-351547054</t>
  </si>
  <si>
    <t>(114,1+11,75)*2*0,4</t>
  </si>
  <si>
    <t>Kryty pozemních komunikací, letišť a ploch dlážděné</t>
  </si>
  <si>
    <t>5</t>
  </si>
  <si>
    <t>596811121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</si>
  <si>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50 do 100 m2</t>
  </si>
  <si>
    <t>-805020619</t>
  </si>
  <si>
    <t>M</t>
  </si>
  <si>
    <t>592453150</t>
  </si>
  <si>
    <t>dlažba desková betonová 30x30x5,5 cm sedá</t>
  </si>
  <si>
    <t>8</t>
  </si>
  <si>
    <t>1772932084</t>
  </si>
  <si>
    <t>20% bude nahrazeno novými</t>
  </si>
  <si>
    <t>68,76*0,8</t>
  </si>
  <si>
    <t>5924531501</t>
  </si>
  <si>
    <t>1189234866</t>
  </si>
  <si>
    <t>68,76*0,2*1,1</t>
  </si>
  <si>
    <t>6</t>
  </si>
  <si>
    <t>596811221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</si>
  <si>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50 do 100 m2</t>
  </si>
  <si>
    <t>1515933327</t>
  </si>
  <si>
    <t>7</t>
  </si>
  <si>
    <t>5924562001</t>
  </si>
  <si>
    <t>dlažba desková betonová 50x50x6 cm šedá</t>
  </si>
  <si>
    <t>1628986384</t>
  </si>
  <si>
    <t>20% bude nahrazeno novými dlaždicemi</t>
  </si>
  <si>
    <t>68,9*0,8</t>
  </si>
  <si>
    <t>9</t>
  </si>
  <si>
    <t>5924562009</t>
  </si>
  <si>
    <t>-172117353</t>
  </si>
  <si>
    <t>68,9*0,2*1,1</t>
  </si>
  <si>
    <t>Úprava povrchů vnějších</t>
  </si>
  <si>
    <t>14</t>
  </si>
  <si>
    <t>622211001</t>
  </si>
  <si>
    <t>Montáž kontaktního zateplení z polystyrenových desek nebo z kombinovaných desek na vnější stěny, tloušťky desek do 40 mm</t>
  </si>
  <si>
    <t>1862413672</t>
  </si>
  <si>
    <t>(11,45*2+11,3*8+11,75)*2*0,3</t>
  </si>
  <si>
    <t>283759320</t>
  </si>
  <si>
    <t>deska fasádní polystyrénová EPS 70 F 1000 x 500 x 40 mm</t>
  </si>
  <si>
    <t>-952854541</t>
  </si>
  <si>
    <t>75,03*1,02 'Přepočtené koeficientem množství</t>
  </si>
  <si>
    <t>65</t>
  </si>
  <si>
    <t>622212001</t>
  </si>
  <si>
    <t>Montáž kontaktního zateplení vnějšího ostění, nadpraží nebo parapetu z polystyrenových desek hloubky špalet do 200 mm, tloušťky desek do 40 mm</t>
  </si>
  <si>
    <t>m</t>
  </si>
  <si>
    <t>1307843500</t>
  </si>
  <si>
    <t>(1,4*2+1,6)*60</t>
  </si>
  <si>
    <t>(1,4*2+1,45)*60</t>
  </si>
  <si>
    <t>(0,6*2+0,55)*100</t>
  </si>
  <si>
    <t>(2,2*2+1,5)*10</t>
  </si>
  <si>
    <t>66</t>
  </si>
  <si>
    <t>463854663</t>
  </si>
  <si>
    <t>753,0*0,2*1,02</t>
  </si>
  <si>
    <t>16</t>
  </si>
  <si>
    <t>622211031</t>
  </si>
  <si>
    <t>Montáž kontaktního zateplení z polystyrenových desek nebo z kombinovaných desek na vnější stěny, tloušťky desek přes 120 do 160 mm</t>
  </si>
  <si>
    <t>826444552</t>
  </si>
  <si>
    <t>sokl- XPS</t>
  </si>
  <si>
    <t>((11,45*2+11,3*8+0,15*2*10)+11,75)*2*0,7</t>
  </si>
  <si>
    <t>-(1,5+1,72)*0,3*10</t>
  </si>
  <si>
    <t>stěny nad požárním pruhem</t>
  </si>
  <si>
    <t>((11,45*2+11,3*2+0,15*2*10)+11,75)*2*(9,75+1,375-0,3-0,9)</t>
  </si>
  <si>
    <t>boční stěny vikýřů</t>
  </si>
  <si>
    <t>0,95+3,8</t>
  </si>
  <si>
    <t>čelní strany vikýřů</t>
  </si>
  <si>
    <t>3,2*0,85*10</t>
  </si>
  <si>
    <t>boční strany předsazených vstupů</t>
  </si>
  <si>
    <t>6,28+25,12</t>
  </si>
  <si>
    <t>odpočet otvorů</t>
  </si>
  <si>
    <t>-(1,6*1,4*60+1,45*1,4*60+0,55*0,6*100+1,1*1,4*20+1,55*1,2*10+1,72*1,2*10)</t>
  </si>
  <si>
    <t>64</t>
  </si>
  <si>
    <t>283764080</t>
  </si>
  <si>
    <t>deska z polystyrénu XPS s pevností 500 kPa, hrana polodrážková lambda 0,035 [W/mK] 1250 x 600 mm</t>
  </si>
  <si>
    <t>-1193773140</t>
  </si>
  <si>
    <t>17</t>
  </si>
  <si>
    <t>283759350</t>
  </si>
  <si>
    <t>deska fasádní polystyrénová EPS 70 F 1000 x 500 x 150 mm</t>
  </si>
  <si>
    <t>641927686</t>
  </si>
  <si>
    <t>900,073*1,02 'Přepočtené koeficientem množství</t>
  </si>
  <si>
    <t>18</t>
  </si>
  <si>
    <t>622221031</t>
  </si>
  <si>
    <t>Montáž kontaktního zateplení z desek z minerální vlny s podélnou orientací vláken na vnější stěny, tloušťky desek přes 120 do 160 mm</t>
  </si>
  <si>
    <t>387097566</t>
  </si>
  <si>
    <t>sokl nad 300 mm</t>
  </si>
  <si>
    <t>((11,45*2+11,3*8+0,15*2*10)+11,75)*2*0,9</t>
  </si>
  <si>
    <t>-(1,5+1,72)*0,9*10</t>
  </si>
  <si>
    <t>19</t>
  </si>
  <si>
    <t>631515380</t>
  </si>
  <si>
    <t>deska izolační minerální kontaktních fasád podélné vlákno λ-0.036 tl. 160 mm</t>
  </si>
  <si>
    <t>1337012602</t>
  </si>
  <si>
    <t>201,51*1,02 'Přepočtené koeficientem množství</t>
  </si>
  <si>
    <t>20</t>
  </si>
  <si>
    <t>622252001</t>
  </si>
  <si>
    <t>Montáž lišt kontaktního zateplení zakládacích soklových připevněných hmoždinkami</t>
  </si>
  <si>
    <t>620211053</t>
  </si>
  <si>
    <t>(11,45*2+11,3*8+0,15*2+11,75)*2-(1,5+1,72)*10</t>
  </si>
  <si>
    <t>590516530</t>
  </si>
  <si>
    <t>lišta soklová Al s okapničkou, zakládací U 16 cm, 0,95/200 cm</t>
  </si>
  <si>
    <t>-816666366</t>
  </si>
  <si>
    <t>218,5*1,05 'Přepočtené koeficientem množství</t>
  </si>
  <si>
    <t>22</t>
  </si>
  <si>
    <t>622252002</t>
  </si>
  <si>
    <t>Montáž lišt kontaktního zateplení ostatních stěnových, dilatačních apod. lepených do tmelu</t>
  </si>
  <si>
    <t>-511863386</t>
  </si>
  <si>
    <t>lišta rohová</t>
  </si>
  <si>
    <t>(9,75+1,375)*4</t>
  </si>
  <si>
    <t>(9,75+1,375+0,85)*2*10</t>
  </si>
  <si>
    <t>2,5*2*10</t>
  </si>
  <si>
    <t>lišta okenní</t>
  </si>
  <si>
    <t>lišta parapetní</t>
  </si>
  <si>
    <t>(1,6+1,45)*60+0,55*100+1,1*20</t>
  </si>
  <si>
    <t>23</t>
  </si>
  <si>
    <t>590514860</t>
  </si>
  <si>
    <t>lišta rohová PVC 10/15 cm s tkaninou 2,5 m</t>
  </si>
  <si>
    <t>874653660</t>
  </si>
  <si>
    <t>334*1,1 'Přepočtené koeficientem množství</t>
  </si>
  <si>
    <t>67</t>
  </si>
  <si>
    <t>590515100</t>
  </si>
  <si>
    <t>profil okenní s nepřiznanou podomítkovou okapnicí PVC 2,0 m</t>
  </si>
  <si>
    <t>-1487036324</t>
  </si>
  <si>
    <t>68</t>
  </si>
  <si>
    <t>590515120</t>
  </si>
  <si>
    <t>profil parapetní se sklovláknitou armovací tkaninou PVC 2 m</t>
  </si>
  <si>
    <t>755502540</t>
  </si>
  <si>
    <t>(1,6+1,45)*60</t>
  </si>
  <si>
    <t>0,55*100</t>
  </si>
  <si>
    <t>1,1*20</t>
  </si>
  <si>
    <t>622325107</t>
  </si>
  <si>
    <t>Oprava vápenocementové omítky vnějších ploch stupně členitosti 1 hladké stěn, v rozsahu opravované plochy přes 50 do 65%</t>
  </si>
  <si>
    <t>-1458894274</t>
  </si>
  <si>
    <t>sokl</t>
  </si>
  <si>
    <t>327,34</t>
  </si>
  <si>
    <t>69</t>
  </si>
  <si>
    <t>622325102</t>
  </si>
  <si>
    <t>Oprava vápenocementové omítky vnějších ploch stupně členitosti 1 hladké stěn, v rozsahu opravované plochy přes 10 do 30%</t>
  </si>
  <si>
    <t>-30502108</t>
  </si>
  <si>
    <t>(11,45*2+11,3*8+11,75)*2*9,75</t>
  </si>
  <si>
    <t>-(1,6*1,4*60+1,45*1,4*60+0,55*0,6*100+1,1*1,4*20+1,55*2,2*10+1,72*2,2*10)</t>
  </si>
  <si>
    <t>26</t>
  </si>
  <si>
    <t>622821031</t>
  </si>
  <si>
    <t>Sanační omítka vnějších ploch stěn vyrovnávací vrstva, prováděná v tl. do 20 mm ručně</t>
  </si>
  <si>
    <t>1862188386</t>
  </si>
  <si>
    <t>70</t>
  </si>
  <si>
    <t>622532031</t>
  </si>
  <si>
    <t>Omítka tenkovrstvá silikonová vnějších ploch probarvená, včetně penetrace podkladu hydrofilní, s regulací vlhkosti na povrchu a se zvýšenou ochranou proti mikroorganismům zrnitá, tloušťky 3,0 mm stěn</t>
  </si>
  <si>
    <t>1902428836</t>
  </si>
  <si>
    <t>kolem vstupů</t>
  </si>
  <si>
    <t>-(2,5*3,5-1,5*2,2)*10</t>
  </si>
  <si>
    <t>71</t>
  </si>
  <si>
    <t>622511111</t>
  </si>
  <si>
    <t>Omítka tenkovrstvá akrylátová vnějších ploch probarvená, včetně penetrace podkladu mozaiková střednězrnná stěn</t>
  </si>
  <si>
    <t>-1215429800</t>
  </si>
  <si>
    <t>(2,5*3,5-1,5*2,2)*10</t>
  </si>
  <si>
    <t>28</t>
  </si>
  <si>
    <t>629991011</t>
  </si>
  <si>
    <t>Zakrytí vnějších ploch před znečištěním včetně pozdějšího odkrytí výplní otvorů a svislých ploch fólií přilepenou lepící páskou</t>
  </si>
  <si>
    <t>-1480546410</t>
  </si>
  <si>
    <t>1,6*1,4*60+1,45*1,4*60+0,55*0,6*100+1,1*1,4*20+1,55*2,2*10+1,72*2,2*10</t>
  </si>
  <si>
    <t>49</t>
  </si>
  <si>
    <t>629995101</t>
  </si>
  <si>
    <t>Očištění vnějších ploch tlakovou vodou omytím</t>
  </si>
  <si>
    <t>777456193</t>
  </si>
  <si>
    <t>((11,45*2+11,3*8+11,75)*2*(9,75+1,375)+6,28+25,12+0,95+3,8)</t>
  </si>
  <si>
    <t>-(0,4*0,3*2*10+1,2*0,3*10)</t>
  </si>
  <si>
    <t>-0,4*0,3*4*10</t>
  </si>
  <si>
    <t>80</t>
  </si>
  <si>
    <t>622</t>
  </si>
  <si>
    <t>úpravy a napojení na stávající zateplení zadních vchodů</t>
  </si>
  <si>
    <t>soubor</t>
  </si>
  <si>
    <t>185255499</t>
  </si>
  <si>
    <t>Doplňující konstrukce a práce pozemních komunikací, letišť a ploch</t>
  </si>
  <si>
    <t>919726122</t>
  </si>
  <si>
    <t>Geotextilie netkaná pro ochranu, separaci nebo filtraci měrná hmotnost přes 200 do 300 g/m2</t>
  </si>
  <si>
    <t>-458214385</t>
  </si>
  <si>
    <t>((11,45*2+11,3*8)+11,75*2)*2*(0,6+0,2)</t>
  </si>
  <si>
    <t>Lešení a stavební výtahy</t>
  </si>
  <si>
    <t>72</t>
  </si>
  <si>
    <t>941111121</t>
  </si>
  <si>
    <t>Montáž lešení řadového trubkového lehkého pracovního s podlahami s provozním zatížením tř. 3 do 200 kg/m2 šířky tř. W09 přes 0,9 do 1,2 m, výšky do 10 m</t>
  </si>
  <si>
    <t>-1802808801</t>
  </si>
  <si>
    <t>(115,3+11,75)*2*(11,075-1,8)</t>
  </si>
  <si>
    <t>3,2*1,3*10</t>
  </si>
  <si>
    <t>73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</si>
  <si>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</si>
  <si>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</si>
  <si>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-1532174321</t>
  </si>
  <si>
    <t>2398,378/10*15</t>
  </si>
  <si>
    <t>74</t>
  </si>
  <si>
    <t>941111821</t>
  </si>
  <si>
    <t>Demontáž lešení řadového trubkového lehkého pracovního s podlahami s provozním zatížením tř. 3 do 200 kg/m2 šířky tř. W09 přes 0,9 do 1,2 m, výšky do 10 m</t>
  </si>
  <si>
    <t>-1544538590</t>
  </si>
  <si>
    <t>Různé dokončovací konstrukce a práce pozemních staveb</t>
  </si>
  <si>
    <t>45</t>
  </si>
  <si>
    <t>950</t>
  </si>
  <si>
    <t>Demontáž, úprava a zpětná montáž konzol s anténou</t>
  </si>
  <si>
    <t>-1380873347</t>
  </si>
  <si>
    <t>96</t>
  </si>
  <si>
    <t>Bourání konstrukcí</t>
  </si>
  <si>
    <t>34</t>
  </si>
  <si>
    <t>764002851</t>
  </si>
  <si>
    <t>Demontáž klempířských konstrukcí oplechování parapetů do suti</t>
  </si>
  <si>
    <t>148024305</t>
  </si>
  <si>
    <t>1.np</t>
  </si>
  <si>
    <t>1,7*20+1,55*20+0,65*20</t>
  </si>
  <si>
    <t>2.np</t>
  </si>
  <si>
    <t>1,7*20+1,55*20+0,65*40+1,2*10</t>
  </si>
  <si>
    <t>3.np</t>
  </si>
  <si>
    <t>1,7*20+1,55*20+0,65*40-1,2*10</t>
  </si>
  <si>
    <t>36</t>
  </si>
  <si>
    <t>764004861</t>
  </si>
  <si>
    <t>Demontáž klempířských konstrukcí svodu do suti</t>
  </si>
  <si>
    <t>-996021820</t>
  </si>
  <si>
    <t>11,5*15</t>
  </si>
  <si>
    <t>44</t>
  </si>
  <si>
    <t>764002861</t>
  </si>
  <si>
    <t>Demontáž klempířských konstrukcí oplechování říms do suti</t>
  </si>
  <si>
    <t>-445806876</t>
  </si>
  <si>
    <t>(11,45*2-1,5-1,72)*2</t>
  </si>
  <si>
    <t>(11,3*2-1,72-1,5)*8</t>
  </si>
  <si>
    <t>11,75*2</t>
  </si>
  <si>
    <t>3,2*10</t>
  </si>
  <si>
    <t>84</t>
  </si>
  <si>
    <t>764003801</t>
  </si>
  <si>
    <t>Demontáž klempířských konstrukcí lemování trub, konzol, držáků, ventilačních nástavců a ostatních kusových prvků do suti</t>
  </si>
  <si>
    <t>1294865962</t>
  </si>
  <si>
    <t>97</t>
  </si>
  <si>
    <t>Prorážení otvorů a ostatní bourací práce</t>
  </si>
  <si>
    <t>10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</si>
  <si>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</si>
  <si>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</si>
  <si>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621528740</t>
  </si>
  <si>
    <t>137,66*0,8</t>
  </si>
  <si>
    <t>99</t>
  </si>
  <si>
    <t>Přesuny hmot a suti</t>
  </si>
  <si>
    <t>32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</si>
  <si>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</si>
  <si>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</si>
  <si>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1694807327</t>
  </si>
  <si>
    <t>997</t>
  </si>
  <si>
    <t>Přesun sutě</t>
  </si>
  <si>
    <t>87</t>
  </si>
  <si>
    <t>997013153</t>
  </si>
  <si>
    <t>Vnitrostaveništní doprava suti a vybouraných hmot vodorovně do 50 m svisle s omezením mechanizace pro budovy a haly výšky přes 9 do 12 m</t>
  </si>
  <si>
    <t>-1538312647</t>
  </si>
  <si>
    <t>88</t>
  </si>
  <si>
    <t>997013501</t>
  </si>
  <si>
    <t>Odvoz suti a vybouraných hmot na skládku nebo meziskládku se složením, na vzdálenost do 1 km</t>
  </si>
  <si>
    <t>-336440984</t>
  </si>
  <si>
    <t>89</t>
  </si>
  <si>
    <t>997013509</t>
  </si>
  <si>
    <t>Odvoz suti a vybouraných hmot na skládku nebo meziskládku se složením, na vzdálenost Příplatek k ceně za každý další i započatý 1 km přes 1 km</t>
  </si>
  <si>
    <t>-427573568</t>
  </si>
  <si>
    <t>9,41*9 'Přepočtené koeficientem množství</t>
  </si>
  <si>
    <t>90</t>
  </si>
  <si>
    <t>9970138</t>
  </si>
  <si>
    <t>Poplatek za uložení stavebního odpadu na skládce (skládkovné) směsného</t>
  </si>
  <si>
    <t>854485010</t>
  </si>
  <si>
    <t>711</t>
  </si>
  <si>
    <t>Izolace proti vodě, vlhkosti a plynům</t>
  </si>
  <si>
    <t>50</t>
  </si>
  <si>
    <t>711112001</t>
  </si>
  <si>
    <t>Provedení izolace proti zemní vlhkosti natěradly a tmely za studena na ploše svislé S nátěrem penetračním</t>
  </si>
  <si>
    <t>-1578833567</t>
  </si>
  <si>
    <t>(((11,45*2+11,3*8)+11,75)*2+0,15*2*10)*0,35</t>
  </si>
  <si>
    <t>-(1,5+1,72)*0,15*10</t>
  </si>
  <si>
    <t>51</t>
  </si>
  <si>
    <t>111631500</t>
  </si>
  <si>
    <t>lak asfaltový penetrační (MJ t) bal 9 kg</t>
  </si>
  <si>
    <t>1639183524</t>
  </si>
  <si>
    <t>83,755*0,00035 'Přepočtené koeficientem množství</t>
  </si>
  <si>
    <t>52</t>
  </si>
  <si>
    <t>711142559</t>
  </si>
  <si>
    <t>Provedení izolace proti zemní vlhkosti pásy přitavením NAIP na ploše svislé S</t>
  </si>
  <si>
    <t>-2001372771</t>
  </si>
  <si>
    <t>54</t>
  </si>
  <si>
    <t>628331590</t>
  </si>
  <si>
    <t>pás těžký asfaltovaný G 200 S40</t>
  </si>
  <si>
    <t>1021696766</t>
  </si>
  <si>
    <t>83,755*1,2 'Přepočtené koeficientem množství</t>
  </si>
  <si>
    <t>55</t>
  </si>
  <si>
    <t>711161302</t>
  </si>
  <si>
    <t>Izolace proti zemní vlhkosti nopovými foliemi [FONDALINE] základů nebo stěn pro běžné podmínky tloušťky 0,4 mm, šířky 1,0 m</t>
  </si>
  <si>
    <t>1871701994</t>
  </si>
  <si>
    <t>(((11,45*2+11,3*8)+11,75)*2+0,15*2*10)*0,2</t>
  </si>
  <si>
    <t>((11,45*2+11,3*8)+11,75*2)*2*0,6</t>
  </si>
  <si>
    <t>(11,45*2+11,3*2)*0,4</t>
  </si>
  <si>
    <t>57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</si>
  <si>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</si>
  <si>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</si>
  <si>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</si>
  <si>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962051695</t>
  </si>
  <si>
    <t>721</t>
  </si>
  <si>
    <t>Zdravotechnika - vnitřní kanalizace</t>
  </si>
  <si>
    <t>46</t>
  </si>
  <si>
    <t>721242803</t>
  </si>
  <si>
    <t>Demontáž lapačů střešních splavenin DN 110</t>
  </si>
  <si>
    <t>-2099952495</t>
  </si>
  <si>
    <t>47</t>
  </si>
  <si>
    <t>721242115</t>
  </si>
  <si>
    <t>Lapače střešních splavenin z polypropylenu (PP) DN 110 [HL 600]</t>
  </si>
  <si>
    <t>68385869</t>
  </si>
  <si>
    <t>48</t>
  </si>
  <si>
    <t>998721202</t>
  </si>
  <si>
    <t>Přesun hmot pro vnitřní kanalizace stanovený procentní sazbou (%) z ceny vodorovná dopravní vzdálenost do 50 m v objektech výšky přes 6 do 12 m</t>
  </si>
  <si>
    <t>-1855925307</t>
  </si>
  <si>
    <t>764</t>
  </si>
  <si>
    <t>Konstrukce klempířské</t>
  </si>
  <si>
    <t>37</t>
  </si>
  <si>
    <t>764216605</t>
  </si>
  <si>
    <t>Oplechování parapetů z pozinkovaného plechu s povrchovou úpravou rovných mechanicky kotvené, bez rohů rš 400 mm</t>
  </si>
  <si>
    <t>2118339897</t>
  </si>
  <si>
    <t>86</t>
  </si>
  <si>
    <t>764218604</t>
  </si>
  <si>
    <t>Oplechování říms a ozdobných prvků z pozinkovaného plechu s povrchovou úpravou rovných, bez rohů mechanicky kotvené rš 330 mm</t>
  </si>
  <si>
    <t>581842833</t>
  </si>
  <si>
    <t>83</t>
  </si>
  <si>
    <t>764501108</t>
  </si>
  <si>
    <t>Montáž žlabu podokapního půlkruhového kotlíku</t>
  </si>
  <si>
    <t>516687055</t>
  </si>
  <si>
    <t>85</t>
  </si>
  <si>
    <t>764518623</t>
  </si>
  <si>
    <t>Svod z pozinkovaného plechu s upraveným povrchem včetně objímek, kolen a odskoků kruhový, průměru 120 mm</t>
  </si>
  <si>
    <t>1246465822</t>
  </si>
  <si>
    <t>42</t>
  </si>
  <si>
    <t>998764202</t>
  </si>
  <si>
    <t>Přesun hmot pro konstrukce klempířské stanovený procentní sazbou (%) z ceny vodorovná dopravní vzdálenost do 50 m v objektech výšky přes 6 do 12 m</t>
  </si>
  <si>
    <t>1471488119</t>
  </si>
  <si>
    <t>749</t>
  </si>
  <si>
    <t>Elektromontáže - ostatní práce a konstrukce</t>
  </si>
  <si>
    <t>33</t>
  </si>
  <si>
    <t>749-3</t>
  </si>
  <si>
    <t>hromosvod</t>
  </si>
  <si>
    <t>-264213474</t>
  </si>
  <si>
    <t>75</t>
  </si>
  <si>
    <t>749-4</t>
  </si>
  <si>
    <t>dem. a zpětná montáž osvětlení a čidel</t>
  </si>
  <si>
    <t>816323268</t>
  </si>
  <si>
    <t>767</t>
  </si>
  <si>
    <t>Konstrukce zámečnické</t>
  </si>
  <si>
    <t>81</t>
  </si>
  <si>
    <t>demontáž a úprava oplocení</t>
  </si>
  <si>
    <t>-657465990</t>
  </si>
  <si>
    <t>82</t>
  </si>
  <si>
    <t>767-1</t>
  </si>
  <si>
    <t>demontáž a zpětná montáž tabulek a větr. mřížek</t>
  </si>
  <si>
    <t>1721454281</t>
  </si>
  <si>
    <t>76</t>
  </si>
  <si>
    <t>767662120</t>
  </si>
  <si>
    <t>Montáž mříží pevných, připevněných svařováním</t>
  </si>
  <si>
    <t>-385212262</t>
  </si>
  <si>
    <t>0,6*0,4*(4*10+20)</t>
  </si>
  <si>
    <t>1,2*0,4*10</t>
  </si>
  <si>
    <t>78</t>
  </si>
  <si>
    <t>767996701</t>
  </si>
  <si>
    <t>Demontáž ostatních zámečnických konstrukcí o hmotnosti jednotlivých dílů řezáním do 50 kg</t>
  </si>
  <si>
    <t>kg</t>
  </si>
  <si>
    <t>-1300588745</t>
  </si>
  <si>
    <t>60*5+10*8</t>
  </si>
  <si>
    <t>79</t>
  </si>
  <si>
    <t>998767202</t>
  </si>
  <si>
    <t>Přesun hmot pro zámečnické konstrukce stanovený procentní sazbou (%) z ceny vodorovná dopravní vzdálenost do 50 m v objektech výšky přes 6 do 12 m</t>
  </si>
  <si>
    <t>215772942</t>
  </si>
  <si>
    <t>2 - Oprava střechy</t>
  </si>
  <si>
    <t>762 - Konstrukce tesařské</t>
  </si>
  <si>
    <t>-1510655055</t>
  </si>
  <si>
    <t>zvýšení dle BOZP</t>
  </si>
  <si>
    <t>(115,3+11,75)*2*1,8</t>
  </si>
  <si>
    <t>1191591160</t>
  </si>
  <si>
    <t>457,38/10*15</t>
  </si>
  <si>
    <t>38</t>
  </si>
  <si>
    <t>1134860689</t>
  </si>
  <si>
    <t>39</t>
  </si>
  <si>
    <t>-2113737628</t>
  </si>
  <si>
    <t>41</t>
  </si>
  <si>
    <t>HZS4211</t>
  </si>
  <si>
    <t xml:space="preserve">Hodinové zúčtovací sazby ostatních profesí  revizní a kontrolní činnost revizní technik</t>
  </si>
  <si>
    <t>hod</t>
  </si>
  <si>
    <t>CS ÚRS 2019 01</t>
  </si>
  <si>
    <t>512</t>
  </si>
  <si>
    <t>548388267</t>
  </si>
  <si>
    <t>40</t>
  </si>
  <si>
    <t>HZS4212</t>
  </si>
  <si>
    <t xml:space="preserve">Hodinové zúčtovací sazby ostatních profesí  revizní a kontrolní činnost revizní technik specialista</t>
  </si>
  <si>
    <t>-1607410313</t>
  </si>
  <si>
    <t>762</t>
  </si>
  <si>
    <t>Konstrukce tesařské</t>
  </si>
  <si>
    <t>25</t>
  </si>
  <si>
    <t>762341811</t>
  </si>
  <si>
    <t xml:space="preserve">Demontáž bednění a laťování  bednění střech rovných, obloukových, sklonu do 60° se všemi nadstřešními konstrukcemi z prken hrubých, hoblovaných tl. do 32 mm</t>
  </si>
  <si>
    <t>-1452811829</t>
  </si>
  <si>
    <t>762342214</t>
  </si>
  <si>
    <t>Bednění a laťování montáž laťování střech jednoduchých sklonu do 60 st. při osové vzdálenosti latí přes 150 do 360 mm</t>
  </si>
  <si>
    <t>134860164</t>
  </si>
  <si>
    <t>31</t>
  </si>
  <si>
    <t>762342441</t>
  </si>
  <si>
    <t>Bednění a laťování montáž lišt trojúhelníkových nebo kontralatí</t>
  </si>
  <si>
    <t>-1584036280</t>
  </si>
  <si>
    <t>329,21+1297,92</t>
  </si>
  <si>
    <t>605141140</t>
  </si>
  <si>
    <t>řezivo jehličnaté latě střešní impregnované dl 4 m</t>
  </si>
  <si>
    <t>-1919244314</t>
  </si>
  <si>
    <t>kontralatě</t>
  </si>
  <si>
    <t>(329,21+1297,92)*0,04*0,06*1,1</t>
  </si>
  <si>
    <t>latě</t>
  </si>
  <si>
    <t>(1409,0+4708,8)*0,06*0,04*1,1</t>
  </si>
  <si>
    <t>762343913</t>
  </si>
  <si>
    <t xml:space="preserve">Bednění a laťování střech  zabednění jednotlivých otvorů ve střeše prkny tl. do 32 mm (materiál v ceně), otvoru plochy jednotlivě přes 4 do 8 m2</t>
  </si>
  <si>
    <t>-779453096</t>
  </si>
  <si>
    <t>998762202</t>
  </si>
  <si>
    <t>Přesun hmot pro konstrukce tesařské stanovený procentní sazbou (%) z ceny vodorovná dopravní vzdálenost do 50 m v objektech výšky přes 6 do 12 m</t>
  </si>
  <si>
    <t>1456313079</t>
  </si>
  <si>
    <t>27</t>
  </si>
  <si>
    <t>764111641</t>
  </si>
  <si>
    <t>Krytina ze svitků nebo z taškových tabulí z pozinkovaného plechu s povrchovou úpravou s úpravou u okapů, prostupů a výčnělků střechy rovné drážkováním ze svitků do rš 670 mm, sklon střechy do 30°</t>
  </si>
  <si>
    <t>1639198060</t>
  </si>
  <si>
    <t>764212606</t>
  </si>
  <si>
    <t>Oplechování střešních prvků z pozinkovaného plechu s povrchovou úpravou úžlabí rš 500 mm</t>
  </si>
  <si>
    <t>1029617726</t>
  </si>
  <si>
    <t>764212664</t>
  </si>
  <si>
    <t>Oplechování střešních prvků z pozinkovaného plechu s povrchovou úpravou okapu okapovým plechem střechy rovné rš 330 mm</t>
  </si>
  <si>
    <t>-4726638</t>
  </si>
  <si>
    <t>K.02</t>
  </si>
  <si>
    <t>255</t>
  </si>
  <si>
    <t>K.03</t>
  </si>
  <si>
    <t>3</t>
  </si>
  <si>
    <t>764511602</t>
  </si>
  <si>
    <t>Žlab podokapní z pozinkovaného plechu s povrchovou úpravou včetně háků a čel půlkruhový rš 330 mm</t>
  </si>
  <si>
    <t>851007223</t>
  </si>
  <si>
    <t>764511603</t>
  </si>
  <si>
    <t>Žlab podokapní z pozinkovaného plechu s povrchovou úpravou včetně háků a čel půlkruhový rš 400 mm</t>
  </si>
  <si>
    <t>-1601070271</t>
  </si>
  <si>
    <t>764211655</t>
  </si>
  <si>
    <t>Oplechování střešních prvků z pozinkovaného plechu s povrchovou úpravou nároží větraného, včetně větracího pásu rš 400 mm</t>
  </si>
  <si>
    <t>2116103276</t>
  </si>
  <si>
    <t>764214607</t>
  </si>
  <si>
    <t>Oplechování horních ploch zdí a nadezdívek (atik) z pozinkovaného plechu s povrchovou úpravou mechanicky kotvené rš 670 mm</t>
  </si>
  <si>
    <t>-1597839930</t>
  </si>
  <si>
    <t>764213614</t>
  </si>
  <si>
    <t>Oplechování střešních prvků z pozinkovaného plechu s povrchovou úpravou střešní dilatace jednodílná rš 330 mm</t>
  </si>
  <si>
    <t>-783706158</t>
  </si>
  <si>
    <t>764314612</t>
  </si>
  <si>
    <t>Lemování prostupů z pozinkovaného plechu s povrchovou úpravou bez lišty, střech s krytinou skládanou nebo z plechu</t>
  </si>
  <si>
    <t>-1751635075</t>
  </si>
  <si>
    <t xml:space="preserve">20 ks komínů a 10 kusů  střešních výlezů</t>
  </si>
  <si>
    <t>72,0*0,45</t>
  </si>
  <si>
    <t>764211626</t>
  </si>
  <si>
    <t>Oplechování střešních prvků z pozinkovaného plechu s povrchovou úpravou hřebene větraného s použitím hřebenového plechu s větracím pásem rš 500 mm</t>
  </si>
  <si>
    <t>1157641561</t>
  </si>
  <si>
    <t>764002831</t>
  </si>
  <si>
    <t>Demontáž klempířských konstrukcí sněhového zachytávače do suti</t>
  </si>
  <si>
    <t>-1782158719</t>
  </si>
  <si>
    <t>176,0*0,3</t>
  </si>
  <si>
    <t>764002821</t>
  </si>
  <si>
    <t>Demontáž klempířských konstrukcí střešního výlezu do suti</t>
  </si>
  <si>
    <t>2043893992</t>
  </si>
  <si>
    <t>764213455</t>
  </si>
  <si>
    <t>Oplechování střešních prvků z pozinkovaného plechu sněhový zachytávač průbežný jednotrubkový</t>
  </si>
  <si>
    <t>-1473703001</t>
  </si>
  <si>
    <t>764-1</t>
  </si>
  <si>
    <t>síťka proti hmyzu a ptactvu</t>
  </si>
  <si>
    <t>-323087552</t>
  </si>
  <si>
    <t>765135013</t>
  </si>
  <si>
    <t xml:space="preserve">Montáž střešních doplňků vláknocementové krytiny skládané  střešních výlezů, plochy jednotlivě přes 0,25 do 1,0 m2</t>
  </si>
  <si>
    <t>608591277</t>
  </si>
  <si>
    <t>61140606</t>
  </si>
  <si>
    <t>výlez střešní pro sklon střechy 20-65° 460x610mm</t>
  </si>
  <si>
    <t>-142750325</t>
  </si>
  <si>
    <t>764-2</t>
  </si>
  <si>
    <t>Oprava oplechování stříšek komínů (odhad)</t>
  </si>
  <si>
    <t>-58683626</t>
  </si>
  <si>
    <t>24</t>
  </si>
  <si>
    <t>764001821</t>
  </si>
  <si>
    <t>Demontáž klempířských konstrukcí krytiny ze svitků nebo tabulí do suti</t>
  </si>
  <si>
    <t>-1028739367</t>
  </si>
  <si>
    <t>29</t>
  </si>
  <si>
    <t>765191001</t>
  </si>
  <si>
    <t xml:space="preserve">Montáž pojistné hydroizolační fólie  kladené ve sklonu do 20° lepením (vodotěsné podstřeší) na bednění nebo tepelnou izolaci</t>
  </si>
  <si>
    <t>777530878</t>
  </si>
  <si>
    <t>30</t>
  </si>
  <si>
    <t>DRK.02202543</t>
  </si>
  <si>
    <t>DELTA VENT S plus(1,5m x 50m)</t>
  </si>
  <si>
    <t>-2014797150</t>
  </si>
  <si>
    <t>1645,76*1,1 'Přepočtené koeficientem množství</t>
  </si>
  <si>
    <t>35</t>
  </si>
  <si>
    <t>765192001</t>
  </si>
  <si>
    <t>Nouzové zakrytí střechy plachtou</t>
  </si>
  <si>
    <t>912572342</t>
  </si>
  <si>
    <t>-1797844379</t>
  </si>
  <si>
    <t>767851102</t>
  </si>
  <si>
    <t>Montáž komínových lávek pochůzné a části nosné konstrukce lávky</t>
  </si>
  <si>
    <t>108179753</t>
  </si>
  <si>
    <t>5,0*2</t>
  </si>
  <si>
    <t>12</t>
  </si>
  <si>
    <t>767851104</t>
  </si>
  <si>
    <t>Montáž komínových lávek kompletní celé lávky</t>
  </si>
  <si>
    <t>1098206396</t>
  </si>
  <si>
    <t>2,0*50</t>
  </si>
  <si>
    <t>13</t>
  </si>
  <si>
    <t>553446840</t>
  </si>
  <si>
    <t>lávka komínová 250 x 2000</t>
  </si>
  <si>
    <t>-1486611352</t>
  </si>
  <si>
    <t xml:space="preserve">Přesun hmot pro zámečnické konstrukce  stanovený procentní sazbou (%) z ceny vodorovná dopravní vzdálenost do 50 m v objektech výšky přes 6 do 12 m</t>
  </si>
  <si>
    <t>259460351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</si>
</sst>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40</v>
      </c>
      <c r="E29" s="43"/>
      <c r="F29" s="29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2" customFormat="1" ht="14.4" customHeight="1">
      <c r="B30" s="42"/>
      <c r="C30" s="43"/>
      <c r="D30" s="43"/>
      <c r="E30" s="43"/>
      <c r="F30" s="29" t="s">
        <v>42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2" customFormat="1" ht="14.4" customHeight="1">
      <c r="B31" s="42"/>
      <c r="C31" s="43"/>
      <c r="D31" s="43"/>
      <c r="E31" s="43"/>
      <c r="F31" s="29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2" customFormat="1" ht="14.4" customHeight="1">
      <c r="B32" s="42"/>
      <c r="C32" s="43"/>
      <c r="D32" s="43"/>
      <c r="E32" s="43"/>
      <c r="F32" s="29" t="s">
        <v>44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2" customFormat="1" ht="14.4" customHeight="1">
      <c r="B33" s="42"/>
      <c r="C33" s="43"/>
      <c r="D33" s="43"/>
      <c r="E33" s="43"/>
      <c r="F33" s="29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14.4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</row>
    <row r="38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1" customFormat="1" ht="14.4" customHeight="1">
      <c r="B49" s="35"/>
      <c r="C49" s="36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P49" s="36"/>
      <c r="AQ49" s="36"/>
      <c r="AR49" s="4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1" customFormat="1">
      <c r="B60" s="35"/>
      <c r="C60" s="36"/>
      <c r="D60" s="57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7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7" t="s">
        <v>51</v>
      </c>
      <c r="AI60" s="38"/>
      <c r="AJ60" s="38"/>
      <c r="AK60" s="38"/>
      <c r="AL60" s="38"/>
      <c r="AM60" s="57" t="s">
        <v>52</v>
      </c>
      <c r="AN60" s="38"/>
      <c r="AO60" s="38"/>
      <c r="AP60" s="36"/>
      <c r="AQ60" s="36"/>
      <c r="AR60" s="40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1" customFormat="1">
      <c r="B64" s="35"/>
      <c r="C64" s="36"/>
      <c r="D64" s="55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5" t="s">
        <v>54</v>
      </c>
      <c r="AI64" s="56"/>
      <c r="AJ64" s="56"/>
      <c r="AK64" s="56"/>
      <c r="AL64" s="56"/>
      <c r="AM64" s="56"/>
      <c r="AN64" s="56"/>
      <c r="AO64" s="56"/>
      <c r="AP64" s="36"/>
      <c r="AQ64" s="36"/>
      <c r="AR64" s="40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1" customFormat="1">
      <c r="B75" s="35"/>
      <c r="C75" s="36"/>
      <c r="D75" s="57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7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7" t="s">
        <v>51</v>
      </c>
      <c r="AI75" s="38"/>
      <c r="AJ75" s="38"/>
      <c r="AK75" s="38"/>
      <c r="AL75" s="38"/>
      <c r="AM75" s="57" t="s">
        <v>52</v>
      </c>
      <c r="AN75" s="38"/>
      <c r="AO75" s="38"/>
      <c r="AP75" s="36"/>
      <c r="AQ75" s="36"/>
      <c r="AR75" s="40"/>
    </row>
    <row r="76" s="1" customFormat="1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40"/>
    </row>
    <row r="81" s="1" customFormat="1" ht="6.96" customHeight="1"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40"/>
    </row>
    <row r="82" s="1" customFormat="1" ht="24.96" customHeight="1">
      <c r="B82" s="35"/>
      <c r="C82" s="20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</row>
    <row r="84" s="3" customFormat="1" ht="12" customHeight="1">
      <c r="B84" s="62"/>
      <c r="C84" s="29" t="s">
        <v>13</v>
      </c>
      <c r="D84" s="63"/>
      <c r="E84" s="63"/>
      <c r="F84" s="63"/>
      <c r="G84" s="63"/>
      <c r="H84" s="63"/>
      <c r="I84" s="63"/>
      <c r="J84" s="63"/>
      <c r="K84" s="63"/>
      <c r="L84" s="63" t="str">
        <f>K5</f>
        <v>2A</v>
      </c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4"/>
    </row>
    <row r="85" s="4" customFormat="1" ht="36.96" customHeight="1">
      <c r="B85" s="65"/>
      <c r="C85" s="66" t="s">
        <v>16</v>
      </c>
      <c r="D85" s="67"/>
      <c r="E85" s="67"/>
      <c r="F85" s="67"/>
      <c r="G85" s="67"/>
      <c r="H85" s="67"/>
      <c r="I85" s="67"/>
      <c r="J85" s="67"/>
      <c r="K85" s="67"/>
      <c r="L85" s="68" t="str">
        <f>K6</f>
        <v>Zateplení BD Janáčkova čp. 804-811, 833-834 - Bohumín</v>
      </c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9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</row>
    <row r="87" s="1" customFormat="1" ht="12" customHeight="1"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70" t="str">
        <f>IF(K8="","",K8)</f>
        <v>Bohumín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71" t="str">
        <f>IF(AN8= "","",AN8)</f>
        <v>8. 1. 2019</v>
      </c>
      <c r="AN87" s="71"/>
      <c r="AO87" s="36"/>
      <c r="AP87" s="36"/>
      <c r="AQ87" s="36"/>
      <c r="AR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</row>
    <row r="89" s="1" customFormat="1" ht="15.15" customHeight="1"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63" t="str">
        <f>IF(E11= "","",E11)</f>
        <v>Město Bohumín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72" t="str">
        <f>IF(E17="","",E17)</f>
        <v>Ing. Michal Maslák</v>
      </c>
      <c r="AN89" s="63"/>
      <c r="AO89" s="63"/>
      <c r="AP89" s="63"/>
      <c r="AQ89" s="36"/>
      <c r="AR89" s="40"/>
      <c r="AS89" s="73" t="s">
        <v>56</v>
      </c>
      <c r="AT89" s="74"/>
      <c r="AU89" s="75"/>
      <c r="AV89" s="75"/>
      <c r="AW89" s="75"/>
      <c r="AX89" s="75"/>
      <c r="AY89" s="75"/>
      <c r="AZ89" s="75"/>
      <c r="BA89" s="75"/>
      <c r="BB89" s="75"/>
      <c r="BC89" s="75"/>
      <c r="BD89" s="76"/>
    </row>
    <row r="90" s="1" customFormat="1" ht="15.15" customHeight="1"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63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72" t="str">
        <f>IF(E20="","",E20)</f>
        <v>Johančíková</v>
      </c>
      <c r="AN90" s="63"/>
      <c r="AO90" s="63"/>
      <c r="AP90" s="63"/>
      <c r="AQ90" s="36"/>
      <c r="AR90" s="40"/>
      <c r="AS90" s="77"/>
      <c r="AT90" s="78"/>
      <c r="AU90" s="79"/>
      <c r="AV90" s="79"/>
      <c r="AW90" s="79"/>
      <c r="AX90" s="79"/>
      <c r="AY90" s="79"/>
      <c r="AZ90" s="79"/>
      <c r="BA90" s="79"/>
      <c r="BB90" s="79"/>
      <c r="BC90" s="79"/>
      <c r="BD90" s="80"/>
    </row>
    <row r="91" s="1" customFormat="1" ht="10.8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1"/>
      <c r="AT91" s="82"/>
      <c r="AU91" s="83"/>
      <c r="AV91" s="83"/>
      <c r="AW91" s="83"/>
      <c r="AX91" s="83"/>
      <c r="AY91" s="83"/>
      <c r="AZ91" s="83"/>
      <c r="BA91" s="83"/>
      <c r="BB91" s="83"/>
      <c r="BC91" s="83"/>
      <c r="BD91" s="84"/>
    </row>
    <row r="92" s="1" customFormat="1" ht="29.28" customHeight="1">
      <c r="B92" s="35"/>
      <c r="C92" s="85" t="s">
        <v>57</v>
      </c>
      <c r="D92" s="86"/>
      <c r="E92" s="86"/>
      <c r="F92" s="86"/>
      <c r="G92" s="86"/>
      <c r="H92" s="87"/>
      <c r="I92" s="88" t="s">
        <v>58</v>
      </c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9" t="s">
        <v>59</v>
      </c>
      <c r="AH92" s="86"/>
      <c r="AI92" s="86"/>
      <c r="AJ92" s="86"/>
      <c r="AK92" s="86"/>
      <c r="AL92" s="86"/>
      <c r="AM92" s="86"/>
      <c r="AN92" s="88" t="s">
        <v>60</v>
      </c>
      <c r="AO92" s="86"/>
      <c r="AP92" s="90"/>
      <c r="AQ92" s="91" t="s">
        <v>61</v>
      </c>
      <c r="AR92" s="40"/>
      <c r="AS92" s="92" t="s">
        <v>62</v>
      </c>
      <c r="AT92" s="93" t="s">
        <v>63</v>
      </c>
      <c r="AU92" s="93" t="s">
        <v>64</v>
      </c>
      <c r="AV92" s="93" t="s">
        <v>65</v>
      </c>
      <c r="AW92" s="93" t="s">
        <v>66</v>
      </c>
      <c r="AX92" s="93" t="s">
        <v>67</v>
      </c>
      <c r="AY92" s="93" t="s">
        <v>68</v>
      </c>
      <c r="AZ92" s="93" t="s">
        <v>69</v>
      </c>
      <c r="BA92" s="93" t="s">
        <v>70</v>
      </c>
      <c r="BB92" s="93" t="s">
        <v>71</v>
      </c>
      <c r="BC92" s="93" t="s">
        <v>72</v>
      </c>
      <c r="BD92" s="94" t="s">
        <v>73</v>
      </c>
    </row>
    <row r="93" s="1" customFormat="1" ht="10.8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5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7"/>
    </row>
    <row r="94" s="5" customFormat="1" ht="32.4" customHeight="1">
      <c r="B94" s="98"/>
      <c r="C94" s="99" t="s">
        <v>74</v>
      </c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1">
        <f>ROUND(SUM(AG95:AG96),2)</f>
        <v>0</v>
      </c>
      <c r="AH94" s="101"/>
      <c r="AI94" s="101"/>
      <c r="AJ94" s="101"/>
      <c r="AK94" s="101"/>
      <c r="AL94" s="101"/>
      <c r="AM94" s="101"/>
      <c r="AN94" s="102">
        <f>SUM(AG94,AT94)</f>
        <v>0</v>
      </c>
      <c r="AO94" s="102"/>
      <c r="AP94" s="102"/>
      <c r="AQ94" s="103" t="s">
        <v>1</v>
      </c>
      <c r="AR94" s="104"/>
      <c r="AS94" s="105">
        <f>ROUND(SUM(AS95:AS96),2)</f>
        <v>0</v>
      </c>
      <c r="AT94" s="106">
        <f>ROUND(SUM(AV94:AW94),2)</f>
        <v>0</v>
      </c>
      <c r="AU94" s="107">
        <f>ROUND(SUM(AU95:AU96),5)</f>
        <v>0</v>
      </c>
      <c r="AV94" s="106">
        <f>ROUND(AZ94*L29,2)</f>
        <v>0</v>
      </c>
      <c r="AW94" s="106">
        <f>ROUND(BA94*L30,2)</f>
        <v>0</v>
      </c>
      <c r="AX94" s="106">
        <f>ROUND(BB94*L29,2)</f>
        <v>0</v>
      </c>
      <c r="AY94" s="106">
        <f>ROUND(BC94*L30,2)</f>
        <v>0</v>
      </c>
      <c r="AZ94" s="106">
        <f>ROUND(SUM(AZ95:AZ96),2)</f>
        <v>0</v>
      </c>
      <c r="BA94" s="106">
        <f>ROUND(SUM(BA95:BA96),2)</f>
        <v>0</v>
      </c>
      <c r="BB94" s="106">
        <f>ROUND(SUM(BB95:BB96),2)</f>
        <v>0</v>
      </c>
      <c r="BC94" s="106">
        <f>ROUND(SUM(BC95:BC96),2)</f>
        <v>0</v>
      </c>
      <c r="BD94" s="108">
        <f>ROUND(SUM(BD95:BD96),2)</f>
        <v>0</v>
      </c>
      <c r="BS94" s="109" t="s">
        <v>75</v>
      </c>
      <c r="BT94" s="109" t="s">
        <v>76</v>
      </c>
      <c r="BU94" s="110" t="s">
        <v>77</v>
      </c>
      <c r="BV94" s="109" t="s">
        <v>78</v>
      </c>
      <c r="BW94" s="109" t="s">
        <v>5</v>
      </c>
      <c r="BX94" s="109" t="s">
        <v>79</v>
      </c>
      <c r="CL94" s="109" t="s">
        <v>1</v>
      </c>
    </row>
    <row r="95" s="6" customFormat="1" ht="27" customHeight="1">
      <c r="A95" s="111" t="s">
        <v>80</v>
      </c>
      <c r="B95" s="112"/>
      <c r="C95" s="113"/>
      <c r="D95" s="114" t="s">
        <v>81</v>
      </c>
      <c r="E95" s="114"/>
      <c r="F95" s="114"/>
      <c r="G95" s="114"/>
      <c r="H95" s="114"/>
      <c r="I95" s="115"/>
      <c r="J95" s="114" t="s">
        <v>82</v>
      </c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6">
        <f>'1 - Zateplení BD ul.Janáč...'!J30</f>
        <v>0</v>
      </c>
      <c r="AH95" s="115"/>
      <c r="AI95" s="115"/>
      <c r="AJ95" s="115"/>
      <c r="AK95" s="115"/>
      <c r="AL95" s="115"/>
      <c r="AM95" s="115"/>
      <c r="AN95" s="116">
        <f>SUM(AG95,AT95)</f>
        <v>0</v>
      </c>
      <c r="AO95" s="115"/>
      <c r="AP95" s="115"/>
      <c r="AQ95" s="117" t="s">
        <v>83</v>
      </c>
      <c r="AR95" s="118"/>
      <c r="AS95" s="119">
        <v>0</v>
      </c>
      <c r="AT95" s="120">
        <f>ROUND(SUM(AV95:AW95),2)</f>
        <v>0</v>
      </c>
      <c r="AU95" s="121">
        <f>'1 - Zateplení BD ul.Janáč...'!P133</f>
        <v>0</v>
      </c>
      <c r="AV95" s="120">
        <f>'1 - Zateplení BD ul.Janáč...'!J33</f>
        <v>0</v>
      </c>
      <c r="AW95" s="120">
        <f>'1 - Zateplení BD ul.Janáč...'!J34</f>
        <v>0</v>
      </c>
      <c r="AX95" s="120">
        <f>'1 - Zateplení BD ul.Janáč...'!J35</f>
        <v>0</v>
      </c>
      <c r="AY95" s="120">
        <f>'1 - Zateplení BD ul.Janáč...'!J36</f>
        <v>0</v>
      </c>
      <c r="AZ95" s="120">
        <f>'1 - Zateplení BD ul.Janáč...'!F33</f>
        <v>0</v>
      </c>
      <c r="BA95" s="120">
        <f>'1 - Zateplení BD ul.Janáč...'!F34</f>
        <v>0</v>
      </c>
      <c r="BB95" s="120">
        <f>'1 - Zateplení BD ul.Janáč...'!F35</f>
        <v>0</v>
      </c>
      <c r="BC95" s="120">
        <f>'1 - Zateplení BD ul.Janáč...'!F36</f>
        <v>0</v>
      </c>
      <c r="BD95" s="122">
        <f>'1 - Zateplení BD ul.Janáč...'!F37</f>
        <v>0</v>
      </c>
      <c r="BT95" s="123" t="s">
        <v>81</v>
      </c>
      <c r="BV95" s="123" t="s">
        <v>78</v>
      </c>
      <c r="BW95" s="123" t="s">
        <v>84</v>
      </c>
      <c r="BX95" s="123" t="s">
        <v>5</v>
      </c>
      <c r="CL95" s="123" t="s">
        <v>1</v>
      </c>
      <c r="CM95" s="123" t="s">
        <v>81</v>
      </c>
    </row>
    <row r="96" s="6" customFormat="1" ht="16.5" customHeight="1">
      <c r="A96" s="111" t="s">
        <v>80</v>
      </c>
      <c r="B96" s="112"/>
      <c r="C96" s="113"/>
      <c r="D96" s="114" t="s">
        <v>85</v>
      </c>
      <c r="E96" s="114"/>
      <c r="F96" s="114"/>
      <c r="G96" s="114"/>
      <c r="H96" s="114"/>
      <c r="I96" s="115"/>
      <c r="J96" s="114" t="s">
        <v>86</v>
      </c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6">
        <f>'2 - Oprava střechy'!J30</f>
        <v>0</v>
      </c>
      <c r="AH96" s="115"/>
      <c r="AI96" s="115"/>
      <c r="AJ96" s="115"/>
      <c r="AK96" s="115"/>
      <c r="AL96" s="115"/>
      <c r="AM96" s="115"/>
      <c r="AN96" s="116">
        <f>SUM(AG96,AT96)</f>
        <v>0</v>
      </c>
      <c r="AO96" s="115"/>
      <c r="AP96" s="115"/>
      <c r="AQ96" s="117" t="s">
        <v>83</v>
      </c>
      <c r="AR96" s="118"/>
      <c r="AS96" s="124">
        <v>0</v>
      </c>
      <c r="AT96" s="125">
        <f>ROUND(SUM(AV96:AW96),2)</f>
        <v>0</v>
      </c>
      <c r="AU96" s="126">
        <f>'2 - Oprava střechy'!P121</f>
        <v>0</v>
      </c>
      <c r="AV96" s="125">
        <f>'2 - Oprava střechy'!J33</f>
        <v>0</v>
      </c>
      <c r="AW96" s="125">
        <f>'2 - Oprava střechy'!J34</f>
        <v>0</v>
      </c>
      <c r="AX96" s="125">
        <f>'2 - Oprava střechy'!J35</f>
        <v>0</v>
      </c>
      <c r="AY96" s="125">
        <f>'2 - Oprava střechy'!J36</f>
        <v>0</v>
      </c>
      <c r="AZ96" s="125">
        <f>'2 - Oprava střechy'!F33</f>
        <v>0</v>
      </c>
      <c r="BA96" s="125">
        <f>'2 - Oprava střechy'!F34</f>
        <v>0</v>
      </c>
      <c r="BB96" s="125">
        <f>'2 - Oprava střechy'!F35</f>
        <v>0</v>
      </c>
      <c r="BC96" s="125">
        <f>'2 - Oprava střechy'!F36</f>
        <v>0</v>
      </c>
      <c r="BD96" s="127">
        <f>'2 - Oprava střechy'!F37</f>
        <v>0</v>
      </c>
      <c r="BT96" s="123" t="s">
        <v>81</v>
      </c>
      <c r="BV96" s="123" t="s">
        <v>78</v>
      </c>
      <c r="BW96" s="123" t="s">
        <v>87</v>
      </c>
      <c r="BX96" s="123" t="s">
        <v>5</v>
      </c>
      <c r="CL96" s="123" t="s">
        <v>1</v>
      </c>
      <c r="CM96" s="123" t="s">
        <v>81</v>
      </c>
    </row>
    <row r="97" s="1" customFormat="1" ht="30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40"/>
    </row>
    <row r="98" s="1" customFormat="1" ht="6.96" customHeight="1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40"/>
    </row>
  </sheetData>
  <sheetProtection sheet="1" formatColumns="0" formatRows="0" objects="1" scenarios="1" spinCount="100000" saltValue="urTS7vOkwlVS2dqro6LNNgIbIkdXMuomqQgrTIKvQAi6IghulEn65LTWbHbmC9FKe5uHkIefxIPdZ77NGwZWpw==" hashValue="BqllMlyiYO1rsW88aGBQtDdmQivkzmsww5JreaT13xtSq4kxwjrHlbHlotJD1KexgPfOH4DzDfyOy0W5lyOvXg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1 - Zateplení BD ul.Janáč...'!C2" display="/"/>
    <hyperlink ref="A96" location="'2 - Oprava stře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84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81</v>
      </c>
    </row>
    <row r="4" ht="24.96" customHeight="1">
      <c r="B4" s="17"/>
      <c r="D4" s="132" t="s">
        <v>88</v>
      </c>
      <c r="L4" s="17"/>
      <c r="M4" s="133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34" t="s">
        <v>16</v>
      </c>
      <c r="L6" s="17"/>
    </row>
    <row r="7" ht="16.5" customHeight="1">
      <c r="B7" s="17"/>
      <c r="E7" s="135" t="str">
        <f>'Rekapitulace stavby'!K6</f>
        <v>Zateplení BD Janáčkova čp. 804-811, 833-834 - Bohumín</v>
      </c>
      <c r="F7" s="134"/>
      <c r="G7" s="134"/>
      <c r="H7" s="134"/>
      <c r="L7" s="17"/>
    </row>
    <row r="8" s="1" customFormat="1" ht="12" customHeight="1">
      <c r="B8" s="40"/>
      <c r="D8" s="134" t="s">
        <v>89</v>
      </c>
      <c r="I8" s="136"/>
      <c r="L8" s="40"/>
    </row>
    <row r="9" s="1" customFormat="1" ht="36.96" customHeight="1">
      <c r="B9" s="40"/>
      <c r="E9" s="137" t="s">
        <v>90</v>
      </c>
      <c r="F9" s="1"/>
      <c r="G9" s="1"/>
      <c r="H9" s="1"/>
      <c r="I9" s="136"/>
      <c r="L9" s="40"/>
    </row>
    <row r="10" s="1" customFormat="1">
      <c r="B10" s="40"/>
      <c r="I10" s="136"/>
      <c r="L10" s="40"/>
    </row>
    <row r="11" s="1" customFormat="1" ht="12" customHeight="1">
      <c r="B11" s="40"/>
      <c r="D11" s="134" t="s">
        <v>18</v>
      </c>
      <c r="F11" s="138" t="s">
        <v>1</v>
      </c>
      <c r="I11" s="139" t="s">
        <v>19</v>
      </c>
      <c r="J11" s="138" t="s">
        <v>1</v>
      </c>
      <c r="L11" s="40"/>
    </row>
    <row r="12" s="1" customFormat="1" ht="12" customHeight="1">
      <c r="B12" s="40"/>
      <c r="D12" s="134" t="s">
        <v>20</v>
      </c>
      <c r="F12" s="138" t="s">
        <v>21</v>
      </c>
      <c r="I12" s="139" t="s">
        <v>22</v>
      </c>
      <c r="J12" s="140" t="str">
        <f>'Rekapitulace stavby'!AN8</f>
        <v>8. 1. 2019</v>
      </c>
      <c r="L12" s="40"/>
    </row>
    <row r="13" s="1" customFormat="1" ht="10.8" customHeight="1">
      <c r="B13" s="40"/>
      <c r="I13" s="136"/>
      <c r="L13" s="40"/>
    </row>
    <row r="14" s="1" customFormat="1" ht="12" customHeight="1">
      <c r="B14" s="40"/>
      <c r="D14" s="134" t="s">
        <v>24</v>
      </c>
      <c r="I14" s="139" t="s">
        <v>25</v>
      </c>
      <c r="J14" s="138" t="s">
        <v>1</v>
      </c>
      <c r="L14" s="40"/>
    </row>
    <row r="15" s="1" customFormat="1" ht="18" customHeight="1">
      <c r="B15" s="40"/>
      <c r="E15" s="138" t="s">
        <v>26</v>
      </c>
      <c r="I15" s="139" t="s">
        <v>27</v>
      </c>
      <c r="J15" s="138" t="s">
        <v>1</v>
      </c>
      <c r="L15" s="40"/>
    </row>
    <row r="16" s="1" customFormat="1" ht="6.96" customHeight="1">
      <c r="B16" s="40"/>
      <c r="I16" s="136"/>
      <c r="L16" s="40"/>
    </row>
    <row r="17" s="1" customFormat="1" ht="12" customHeight="1">
      <c r="B17" s="40"/>
      <c r="D17" s="134" t="s">
        <v>28</v>
      </c>
      <c r="I17" s="139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38"/>
      <c r="G18" s="138"/>
      <c r="H18" s="138"/>
      <c r="I18" s="139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36"/>
      <c r="L19" s="40"/>
    </row>
    <row r="20" s="1" customFormat="1" ht="12" customHeight="1">
      <c r="B20" s="40"/>
      <c r="D20" s="134" t="s">
        <v>30</v>
      </c>
      <c r="I20" s="139" t="s">
        <v>25</v>
      </c>
      <c r="J20" s="138" t="s">
        <v>1</v>
      </c>
      <c r="L20" s="40"/>
    </row>
    <row r="21" s="1" customFormat="1" ht="18" customHeight="1">
      <c r="B21" s="40"/>
      <c r="E21" s="138" t="s">
        <v>31</v>
      </c>
      <c r="I21" s="139" t="s">
        <v>27</v>
      </c>
      <c r="J21" s="138" t="s">
        <v>1</v>
      </c>
      <c r="L21" s="40"/>
    </row>
    <row r="22" s="1" customFormat="1" ht="6.96" customHeight="1">
      <c r="B22" s="40"/>
      <c r="I22" s="136"/>
      <c r="L22" s="40"/>
    </row>
    <row r="23" s="1" customFormat="1" ht="12" customHeight="1">
      <c r="B23" s="40"/>
      <c r="D23" s="134" t="s">
        <v>33</v>
      </c>
      <c r="I23" s="139" t="s">
        <v>25</v>
      </c>
      <c r="J23" s="138" t="s">
        <v>1</v>
      </c>
      <c r="L23" s="40"/>
    </row>
    <row r="24" s="1" customFormat="1" ht="18" customHeight="1">
      <c r="B24" s="40"/>
      <c r="E24" s="138" t="s">
        <v>34</v>
      </c>
      <c r="I24" s="139" t="s">
        <v>27</v>
      </c>
      <c r="J24" s="138" t="s">
        <v>1</v>
      </c>
      <c r="L24" s="40"/>
    </row>
    <row r="25" s="1" customFormat="1" ht="6.96" customHeight="1">
      <c r="B25" s="40"/>
      <c r="I25" s="136"/>
      <c r="L25" s="40"/>
    </row>
    <row r="26" s="1" customFormat="1" ht="12" customHeight="1">
      <c r="B26" s="40"/>
      <c r="D26" s="134" t="s">
        <v>35</v>
      </c>
      <c r="I26" s="136"/>
      <c r="L26" s="40"/>
    </row>
    <row r="27" s="7" customFormat="1" ht="16.5" customHeight="1">
      <c r="B27" s="141"/>
      <c r="E27" s="142" t="s">
        <v>1</v>
      </c>
      <c r="F27" s="142"/>
      <c r="G27" s="142"/>
      <c r="H27" s="142"/>
      <c r="I27" s="143"/>
      <c r="L27" s="141"/>
    </row>
    <row r="28" s="1" customFormat="1" ht="6.96" customHeight="1">
      <c r="B28" s="40"/>
      <c r="I28" s="136"/>
      <c r="L28" s="40"/>
    </row>
    <row r="29" s="1" customFormat="1" ht="6.96" customHeight="1">
      <c r="B29" s="40"/>
      <c r="D29" s="75"/>
      <c r="E29" s="75"/>
      <c r="F29" s="75"/>
      <c r="G29" s="75"/>
      <c r="H29" s="75"/>
      <c r="I29" s="144"/>
      <c r="J29" s="75"/>
      <c r="K29" s="75"/>
      <c r="L29" s="40"/>
    </row>
    <row r="30" s="1" customFormat="1" ht="25.44" customHeight="1">
      <c r="B30" s="40"/>
      <c r="D30" s="145" t="s">
        <v>36</v>
      </c>
      <c r="I30" s="136"/>
      <c r="J30" s="146">
        <f>ROUND(J133, 2)</f>
        <v>0</v>
      </c>
      <c r="L30" s="40"/>
    </row>
    <row r="31" s="1" customFormat="1" ht="6.96" customHeight="1">
      <c r="B31" s="40"/>
      <c r="D31" s="75"/>
      <c r="E31" s="75"/>
      <c r="F31" s="75"/>
      <c r="G31" s="75"/>
      <c r="H31" s="75"/>
      <c r="I31" s="144"/>
      <c r="J31" s="75"/>
      <c r="K31" s="75"/>
      <c r="L31" s="40"/>
    </row>
    <row r="32" s="1" customFormat="1" ht="14.4" customHeight="1">
      <c r="B32" s="40"/>
      <c r="F32" s="147" t="s">
        <v>38</v>
      </c>
      <c r="I32" s="148" t="s">
        <v>37</v>
      </c>
      <c r="J32" s="147" t="s">
        <v>39</v>
      </c>
      <c r="L32" s="40"/>
    </row>
    <row r="33" s="1" customFormat="1" ht="14.4" customHeight="1">
      <c r="B33" s="40"/>
      <c r="D33" s="149" t="s">
        <v>40</v>
      </c>
      <c r="E33" s="134" t="s">
        <v>41</v>
      </c>
      <c r="F33" s="150">
        <f>ROUND((SUM(BE133:BE344)),  2)</f>
        <v>0</v>
      </c>
      <c r="I33" s="151">
        <v>0.20999999999999999</v>
      </c>
      <c r="J33" s="150">
        <f>ROUND(((SUM(BE133:BE344))*I33),  2)</f>
        <v>0</v>
      </c>
      <c r="L33" s="40"/>
    </row>
    <row r="34" s="1" customFormat="1" ht="14.4" customHeight="1">
      <c r="B34" s="40"/>
      <c r="E34" s="134" t="s">
        <v>42</v>
      </c>
      <c r="F34" s="150">
        <f>ROUND((SUM(BF133:BF344)),  2)</f>
        <v>0</v>
      </c>
      <c r="I34" s="151">
        <v>0.14999999999999999</v>
      </c>
      <c r="J34" s="150">
        <f>ROUND(((SUM(BF133:BF344))*I34),  2)</f>
        <v>0</v>
      </c>
      <c r="L34" s="40"/>
    </row>
    <row r="35" hidden="1" s="1" customFormat="1" ht="14.4" customHeight="1">
      <c r="B35" s="40"/>
      <c r="E35" s="134" t="s">
        <v>43</v>
      </c>
      <c r="F35" s="150">
        <f>ROUND((SUM(BG133:BG344)),  2)</f>
        <v>0</v>
      </c>
      <c r="I35" s="151">
        <v>0.20999999999999999</v>
      </c>
      <c r="J35" s="150">
        <f>0</f>
        <v>0</v>
      </c>
      <c r="L35" s="40"/>
    </row>
    <row r="36" hidden="1" s="1" customFormat="1" ht="14.4" customHeight="1">
      <c r="B36" s="40"/>
      <c r="E36" s="134" t="s">
        <v>44</v>
      </c>
      <c r="F36" s="150">
        <f>ROUND((SUM(BH133:BH344)),  2)</f>
        <v>0</v>
      </c>
      <c r="I36" s="151">
        <v>0.14999999999999999</v>
      </c>
      <c r="J36" s="150">
        <f>0</f>
        <v>0</v>
      </c>
      <c r="L36" s="40"/>
    </row>
    <row r="37" hidden="1" s="1" customFormat="1" ht="14.4" customHeight="1">
      <c r="B37" s="40"/>
      <c r="E37" s="134" t="s">
        <v>45</v>
      </c>
      <c r="F37" s="150">
        <f>ROUND((SUM(BI133:BI344)),  2)</f>
        <v>0</v>
      </c>
      <c r="I37" s="151">
        <v>0</v>
      </c>
      <c r="J37" s="150">
        <f>0</f>
        <v>0</v>
      </c>
      <c r="L37" s="40"/>
    </row>
    <row r="38" s="1" customFormat="1" ht="6.96" customHeight="1">
      <c r="B38" s="40"/>
      <c r="I38" s="136"/>
      <c r="L38" s="40"/>
    </row>
    <row r="39" s="1" customFormat="1" ht="25.44" customHeight="1">
      <c r="B39" s="40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7"/>
      <c r="J39" s="158">
        <f>SUM(J30:J37)</f>
        <v>0</v>
      </c>
      <c r="K39" s="159"/>
      <c r="L39" s="40"/>
    </row>
    <row r="40" s="1" customFormat="1" ht="14.4" customHeight="1">
      <c r="B40" s="40"/>
      <c r="I40" s="136"/>
      <c r="L40" s="40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40"/>
      <c r="D50" s="160" t="s">
        <v>49</v>
      </c>
      <c r="E50" s="161"/>
      <c r="F50" s="161"/>
      <c r="G50" s="160" t="s">
        <v>50</v>
      </c>
      <c r="H50" s="161"/>
      <c r="I50" s="162"/>
      <c r="J50" s="161"/>
      <c r="K50" s="161"/>
      <c r="L50" s="4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40"/>
      <c r="D61" s="163" t="s">
        <v>51</v>
      </c>
      <c r="E61" s="164"/>
      <c r="F61" s="165" t="s">
        <v>52</v>
      </c>
      <c r="G61" s="163" t="s">
        <v>51</v>
      </c>
      <c r="H61" s="164"/>
      <c r="I61" s="166"/>
      <c r="J61" s="167" t="s">
        <v>52</v>
      </c>
      <c r="K61" s="164"/>
      <c r="L61" s="40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40"/>
      <c r="D65" s="160" t="s">
        <v>53</v>
      </c>
      <c r="E65" s="161"/>
      <c r="F65" s="161"/>
      <c r="G65" s="160" t="s">
        <v>54</v>
      </c>
      <c r="H65" s="161"/>
      <c r="I65" s="162"/>
      <c r="J65" s="161"/>
      <c r="K65" s="161"/>
      <c r="L65" s="40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40"/>
      <c r="D76" s="163" t="s">
        <v>51</v>
      </c>
      <c r="E76" s="164"/>
      <c r="F76" s="165" t="s">
        <v>52</v>
      </c>
      <c r="G76" s="163" t="s">
        <v>51</v>
      </c>
      <c r="H76" s="164"/>
      <c r="I76" s="166"/>
      <c r="J76" s="167" t="s">
        <v>52</v>
      </c>
      <c r="K76" s="164"/>
      <c r="L76" s="40"/>
    </row>
    <row r="77" s="1" customFormat="1" ht="14.4" customHeight="1">
      <c r="B77" s="168"/>
      <c r="C77" s="169"/>
      <c r="D77" s="169"/>
      <c r="E77" s="169"/>
      <c r="F77" s="169"/>
      <c r="G77" s="169"/>
      <c r="H77" s="169"/>
      <c r="I77" s="170"/>
      <c r="J77" s="169"/>
      <c r="K77" s="169"/>
      <c r="L77" s="40"/>
    </row>
    <row r="81" hidden="1" s="1" customFormat="1" ht="6.96" customHeight="1">
      <c r="B81" s="171"/>
      <c r="C81" s="172"/>
      <c r="D81" s="172"/>
      <c r="E81" s="172"/>
      <c r="F81" s="172"/>
      <c r="G81" s="172"/>
      <c r="H81" s="172"/>
      <c r="I81" s="173"/>
      <c r="J81" s="172"/>
      <c r="K81" s="172"/>
      <c r="L81" s="40"/>
    </row>
    <row r="82" hidden="1" s="1" customFormat="1" ht="24.96" customHeight="1">
      <c r="B82" s="35"/>
      <c r="C82" s="20" t="s">
        <v>91</v>
      </c>
      <c r="D82" s="36"/>
      <c r="E82" s="36"/>
      <c r="F82" s="36"/>
      <c r="G82" s="36"/>
      <c r="H82" s="36"/>
      <c r="I82" s="136"/>
      <c r="J82" s="36"/>
      <c r="K82" s="36"/>
      <c r="L82" s="40"/>
    </row>
    <row r="83" hidden="1" s="1" customFormat="1" ht="6.96" customHeight="1">
      <c r="B83" s="35"/>
      <c r="C83" s="36"/>
      <c r="D83" s="36"/>
      <c r="E83" s="36"/>
      <c r="F83" s="36"/>
      <c r="G83" s="36"/>
      <c r="H83" s="36"/>
      <c r="I83" s="136"/>
      <c r="J83" s="36"/>
      <c r="K83" s="36"/>
      <c r="L83" s="40"/>
    </row>
    <row r="84" hidden="1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6"/>
      <c r="J84" s="36"/>
      <c r="K84" s="36"/>
      <c r="L84" s="40"/>
    </row>
    <row r="85" hidden="1" s="1" customFormat="1" ht="16.5" customHeight="1">
      <c r="B85" s="35"/>
      <c r="C85" s="36"/>
      <c r="D85" s="36"/>
      <c r="E85" s="174" t="str">
        <f>E7</f>
        <v>Zateplení BD Janáčkova čp. 804-811, 833-834 - Bohumín</v>
      </c>
      <c r="F85" s="29"/>
      <c r="G85" s="29"/>
      <c r="H85" s="29"/>
      <c r="I85" s="136"/>
      <c r="J85" s="36"/>
      <c r="K85" s="36"/>
      <c r="L85" s="40"/>
    </row>
    <row r="86" hidden="1" s="1" customFormat="1" ht="12" customHeight="1">
      <c r="B86" s="35"/>
      <c r="C86" s="29" t="s">
        <v>89</v>
      </c>
      <c r="D86" s="36"/>
      <c r="E86" s="36"/>
      <c r="F86" s="36"/>
      <c r="G86" s="36"/>
      <c r="H86" s="36"/>
      <c r="I86" s="136"/>
      <c r="J86" s="36"/>
      <c r="K86" s="36"/>
      <c r="L86" s="40"/>
    </row>
    <row r="87" hidden="1" s="1" customFormat="1" ht="16.5" customHeight="1">
      <c r="B87" s="35"/>
      <c r="C87" s="36"/>
      <c r="D87" s="36"/>
      <c r="E87" s="68" t="str">
        <f>E9</f>
        <v>1 - Zateplení BD ul.Janáčkova č.p. 804-811, 833-834, Bohumín</v>
      </c>
      <c r="F87" s="36"/>
      <c r="G87" s="36"/>
      <c r="H87" s="36"/>
      <c r="I87" s="136"/>
      <c r="J87" s="36"/>
      <c r="K87" s="36"/>
      <c r="L87" s="40"/>
    </row>
    <row r="88" hidden="1" s="1" customFormat="1" ht="6.96" customHeight="1">
      <c r="B88" s="35"/>
      <c r="C88" s="36"/>
      <c r="D88" s="36"/>
      <c r="E88" s="36"/>
      <c r="F88" s="36"/>
      <c r="G88" s="36"/>
      <c r="H88" s="36"/>
      <c r="I88" s="136"/>
      <c r="J88" s="36"/>
      <c r="K88" s="36"/>
      <c r="L88" s="40"/>
    </row>
    <row r="89" hidden="1" s="1" customFormat="1" ht="12" customHeight="1">
      <c r="B89" s="35"/>
      <c r="C89" s="29" t="s">
        <v>20</v>
      </c>
      <c r="D89" s="36"/>
      <c r="E89" s="36"/>
      <c r="F89" s="24" t="str">
        <f>F12</f>
        <v>Bohumín</v>
      </c>
      <c r="G89" s="36"/>
      <c r="H89" s="36"/>
      <c r="I89" s="139" t="s">
        <v>22</v>
      </c>
      <c r="J89" s="71" t="str">
        <f>IF(J12="","",J12)</f>
        <v>8. 1. 2019</v>
      </c>
      <c r="K89" s="36"/>
      <c r="L89" s="40"/>
    </row>
    <row r="90" hidden="1" s="1" customFormat="1" ht="6.96" customHeight="1">
      <c r="B90" s="35"/>
      <c r="C90" s="36"/>
      <c r="D90" s="36"/>
      <c r="E90" s="36"/>
      <c r="F90" s="36"/>
      <c r="G90" s="36"/>
      <c r="H90" s="36"/>
      <c r="I90" s="136"/>
      <c r="J90" s="36"/>
      <c r="K90" s="36"/>
      <c r="L90" s="40"/>
    </row>
    <row r="91" hidden="1" s="1" customFormat="1" ht="15.15" customHeight="1">
      <c r="B91" s="35"/>
      <c r="C91" s="29" t="s">
        <v>24</v>
      </c>
      <c r="D91" s="36"/>
      <c r="E91" s="36"/>
      <c r="F91" s="24" t="str">
        <f>E15</f>
        <v>Město Bohumín</v>
      </c>
      <c r="G91" s="36"/>
      <c r="H91" s="36"/>
      <c r="I91" s="139" t="s">
        <v>30</v>
      </c>
      <c r="J91" s="33" t="str">
        <f>E21</f>
        <v>Ing. Michal Maslák</v>
      </c>
      <c r="K91" s="36"/>
      <c r="L91" s="40"/>
    </row>
    <row r="92" hidden="1" s="1" customFormat="1" ht="15.15" customHeight="1">
      <c r="B92" s="35"/>
      <c r="C92" s="29" t="s">
        <v>28</v>
      </c>
      <c r="D92" s="36"/>
      <c r="E92" s="36"/>
      <c r="F92" s="24" t="str">
        <f>IF(E18="","",E18)</f>
        <v>Vyplň údaj</v>
      </c>
      <c r="G92" s="36"/>
      <c r="H92" s="36"/>
      <c r="I92" s="139" t="s">
        <v>33</v>
      </c>
      <c r="J92" s="33" t="str">
        <f>E24</f>
        <v>Johančíková</v>
      </c>
      <c r="K92" s="36"/>
      <c r="L92" s="40"/>
    </row>
    <row r="93" hidden="1" s="1" customFormat="1" ht="10.32" customHeight="1">
      <c r="B93" s="35"/>
      <c r="C93" s="36"/>
      <c r="D93" s="36"/>
      <c r="E93" s="36"/>
      <c r="F93" s="36"/>
      <c r="G93" s="36"/>
      <c r="H93" s="36"/>
      <c r="I93" s="136"/>
      <c r="J93" s="36"/>
      <c r="K93" s="36"/>
      <c r="L93" s="40"/>
    </row>
    <row r="94" hidden="1" s="1" customFormat="1" ht="29.28" customHeight="1">
      <c r="B94" s="35"/>
      <c r="C94" s="175" t="s">
        <v>92</v>
      </c>
      <c r="D94" s="176"/>
      <c r="E94" s="176"/>
      <c r="F94" s="176"/>
      <c r="G94" s="176"/>
      <c r="H94" s="176"/>
      <c r="I94" s="177"/>
      <c r="J94" s="178" t="s">
        <v>93</v>
      </c>
      <c r="K94" s="176"/>
      <c r="L94" s="40"/>
    </row>
    <row r="95" hidden="1" s="1" customFormat="1" ht="10.32" customHeight="1">
      <c r="B95" s="35"/>
      <c r="C95" s="36"/>
      <c r="D95" s="36"/>
      <c r="E95" s="36"/>
      <c r="F95" s="36"/>
      <c r="G95" s="36"/>
      <c r="H95" s="36"/>
      <c r="I95" s="136"/>
      <c r="J95" s="36"/>
      <c r="K95" s="36"/>
      <c r="L95" s="40"/>
    </row>
    <row r="96" hidden="1" s="1" customFormat="1" ht="22.8" customHeight="1">
      <c r="B96" s="35"/>
      <c r="C96" s="179" t="s">
        <v>94</v>
      </c>
      <c r="D96" s="36"/>
      <c r="E96" s="36"/>
      <c r="F96" s="36"/>
      <c r="G96" s="36"/>
      <c r="H96" s="36"/>
      <c r="I96" s="136"/>
      <c r="J96" s="102">
        <f>J133</f>
        <v>0</v>
      </c>
      <c r="K96" s="36"/>
      <c r="L96" s="40"/>
      <c r="AU96" s="14" t="s">
        <v>95</v>
      </c>
    </row>
    <row r="97" hidden="1" s="8" customFormat="1" ht="24.96" customHeight="1">
      <c r="B97" s="180"/>
      <c r="C97" s="181"/>
      <c r="D97" s="182" t="s">
        <v>96</v>
      </c>
      <c r="E97" s="183"/>
      <c r="F97" s="183"/>
      <c r="G97" s="183"/>
      <c r="H97" s="183"/>
      <c r="I97" s="184"/>
      <c r="J97" s="185">
        <f>J134</f>
        <v>0</v>
      </c>
      <c r="K97" s="181"/>
      <c r="L97" s="186"/>
    </row>
    <row r="98" hidden="1" s="8" customFormat="1" ht="24.96" customHeight="1">
      <c r="B98" s="180"/>
      <c r="C98" s="181"/>
      <c r="D98" s="182" t="s">
        <v>97</v>
      </c>
      <c r="E98" s="183"/>
      <c r="F98" s="183"/>
      <c r="G98" s="183"/>
      <c r="H98" s="183"/>
      <c r="I98" s="184"/>
      <c r="J98" s="185">
        <f>J152</f>
        <v>0</v>
      </c>
      <c r="K98" s="181"/>
      <c r="L98" s="186"/>
    </row>
    <row r="99" hidden="1" s="8" customFormat="1" ht="24.96" customHeight="1">
      <c r="B99" s="180"/>
      <c r="C99" s="181"/>
      <c r="D99" s="182" t="s">
        <v>98</v>
      </c>
      <c r="E99" s="183"/>
      <c r="F99" s="183"/>
      <c r="G99" s="183"/>
      <c r="H99" s="183"/>
      <c r="I99" s="184"/>
      <c r="J99" s="185">
        <f>J156</f>
        <v>0</v>
      </c>
      <c r="K99" s="181"/>
      <c r="L99" s="186"/>
    </row>
    <row r="100" hidden="1" s="8" customFormat="1" ht="24.96" customHeight="1">
      <c r="B100" s="180"/>
      <c r="C100" s="181"/>
      <c r="D100" s="182" t="s">
        <v>99</v>
      </c>
      <c r="E100" s="183"/>
      <c r="F100" s="183"/>
      <c r="G100" s="183"/>
      <c r="H100" s="183"/>
      <c r="I100" s="184"/>
      <c r="J100" s="185">
        <f>J159</f>
        <v>0</v>
      </c>
      <c r="K100" s="181"/>
      <c r="L100" s="186"/>
    </row>
    <row r="101" hidden="1" s="8" customFormat="1" ht="24.96" customHeight="1">
      <c r="B101" s="180"/>
      <c r="C101" s="181"/>
      <c r="D101" s="182" t="s">
        <v>100</v>
      </c>
      <c r="E101" s="183"/>
      <c r="F101" s="183"/>
      <c r="G101" s="183"/>
      <c r="H101" s="183"/>
      <c r="I101" s="184"/>
      <c r="J101" s="185">
        <f>J174</f>
        <v>0</v>
      </c>
      <c r="K101" s="181"/>
      <c r="L101" s="186"/>
    </row>
    <row r="102" hidden="1" s="8" customFormat="1" ht="24.96" customHeight="1">
      <c r="B102" s="180"/>
      <c r="C102" s="181"/>
      <c r="D102" s="182" t="s">
        <v>101</v>
      </c>
      <c r="E102" s="183"/>
      <c r="F102" s="183"/>
      <c r="G102" s="183"/>
      <c r="H102" s="183"/>
      <c r="I102" s="184"/>
      <c r="J102" s="185">
        <f>J269</f>
        <v>0</v>
      </c>
      <c r="K102" s="181"/>
      <c r="L102" s="186"/>
    </row>
    <row r="103" hidden="1" s="8" customFormat="1" ht="24.96" customHeight="1">
      <c r="B103" s="180"/>
      <c r="C103" s="181"/>
      <c r="D103" s="182" t="s">
        <v>102</v>
      </c>
      <c r="E103" s="183"/>
      <c r="F103" s="183"/>
      <c r="G103" s="183"/>
      <c r="H103" s="183"/>
      <c r="I103" s="184"/>
      <c r="J103" s="185">
        <f>J272</f>
        <v>0</v>
      </c>
      <c r="K103" s="181"/>
      <c r="L103" s="186"/>
    </row>
    <row r="104" hidden="1" s="8" customFormat="1" ht="24.96" customHeight="1">
      <c r="B104" s="180"/>
      <c r="C104" s="181"/>
      <c r="D104" s="182" t="s">
        <v>103</v>
      </c>
      <c r="E104" s="183"/>
      <c r="F104" s="183"/>
      <c r="G104" s="183"/>
      <c r="H104" s="183"/>
      <c r="I104" s="184"/>
      <c r="J104" s="185">
        <f>J279</f>
        <v>0</v>
      </c>
      <c r="K104" s="181"/>
      <c r="L104" s="186"/>
    </row>
    <row r="105" hidden="1" s="8" customFormat="1" ht="24.96" customHeight="1">
      <c r="B105" s="180"/>
      <c r="C105" s="181"/>
      <c r="D105" s="182" t="s">
        <v>104</v>
      </c>
      <c r="E105" s="183"/>
      <c r="F105" s="183"/>
      <c r="G105" s="183"/>
      <c r="H105" s="183"/>
      <c r="I105" s="184"/>
      <c r="J105" s="185">
        <f>J281</f>
        <v>0</v>
      </c>
      <c r="K105" s="181"/>
      <c r="L105" s="186"/>
    </row>
    <row r="106" hidden="1" s="8" customFormat="1" ht="24.96" customHeight="1">
      <c r="B106" s="180"/>
      <c r="C106" s="181"/>
      <c r="D106" s="182" t="s">
        <v>105</v>
      </c>
      <c r="E106" s="183"/>
      <c r="F106" s="183"/>
      <c r="G106" s="183"/>
      <c r="H106" s="183"/>
      <c r="I106" s="184"/>
      <c r="J106" s="185">
        <f>J297</f>
        <v>0</v>
      </c>
      <c r="K106" s="181"/>
      <c r="L106" s="186"/>
    </row>
    <row r="107" hidden="1" s="8" customFormat="1" ht="24.96" customHeight="1">
      <c r="B107" s="180"/>
      <c r="C107" s="181"/>
      <c r="D107" s="182" t="s">
        <v>106</v>
      </c>
      <c r="E107" s="183"/>
      <c r="F107" s="183"/>
      <c r="G107" s="183"/>
      <c r="H107" s="183"/>
      <c r="I107" s="184"/>
      <c r="J107" s="185">
        <f>J300</f>
        <v>0</v>
      </c>
      <c r="K107" s="181"/>
      <c r="L107" s="186"/>
    </row>
    <row r="108" hidden="1" s="8" customFormat="1" ht="24.96" customHeight="1">
      <c r="B108" s="180"/>
      <c r="C108" s="181"/>
      <c r="D108" s="182" t="s">
        <v>107</v>
      </c>
      <c r="E108" s="183"/>
      <c r="F108" s="183"/>
      <c r="G108" s="183"/>
      <c r="H108" s="183"/>
      <c r="I108" s="184"/>
      <c r="J108" s="185">
        <f>J302</f>
        <v>0</v>
      </c>
      <c r="K108" s="181"/>
      <c r="L108" s="186"/>
    </row>
    <row r="109" hidden="1" s="8" customFormat="1" ht="24.96" customHeight="1">
      <c r="B109" s="180"/>
      <c r="C109" s="181"/>
      <c r="D109" s="182" t="s">
        <v>108</v>
      </c>
      <c r="E109" s="183"/>
      <c r="F109" s="183"/>
      <c r="G109" s="183"/>
      <c r="H109" s="183"/>
      <c r="I109" s="184"/>
      <c r="J109" s="185">
        <f>J308</f>
        <v>0</v>
      </c>
      <c r="K109" s="181"/>
      <c r="L109" s="186"/>
    </row>
    <row r="110" hidden="1" s="8" customFormat="1" ht="24.96" customHeight="1">
      <c r="B110" s="180"/>
      <c r="C110" s="181"/>
      <c r="D110" s="182" t="s">
        <v>109</v>
      </c>
      <c r="E110" s="183"/>
      <c r="F110" s="183"/>
      <c r="G110" s="183"/>
      <c r="H110" s="183"/>
      <c r="I110" s="184"/>
      <c r="J110" s="185">
        <f>J323</f>
        <v>0</v>
      </c>
      <c r="K110" s="181"/>
      <c r="L110" s="186"/>
    </row>
    <row r="111" hidden="1" s="8" customFormat="1" ht="24.96" customHeight="1">
      <c r="B111" s="180"/>
      <c r="C111" s="181"/>
      <c r="D111" s="182" t="s">
        <v>110</v>
      </c>
      <c r="E111" s="183"/>
      <c r="F111" s="183"/>
      <c r="G111" s="183"/>
      <c r="H111" s="183"/>
      <c r="I111" s="184"/>
      <c r="J111" s="185">
        <f>J327</f>
        <v>0</v>
      </c>
      <c r="K111" s="181"/>
      <c r="L111" s="186"/>
    </row>
    <row r="112" hidden="1" s="8" customFormat="1" ht="24.96" customHeight="1">
      <c r="B112" s="180"/>
      <c r="C112" s="181"/>
      <c r="D112" s="182" t="s">
        <v>111</v>
      </c>
      <c r="E112" s="183"/>
      <c r="F112" s="183"/>
      <c r="G112" s="183"/>
      <c r="H112" s="183"/>
      <c r="I112" s="184"/>
      <c r="J112" s="185">
        <f>J333</f>
        <v>0</v>
      </c>
      <c r="K112" s="181"/>
      <c r="L112" s="186"/>
    </row>
    <row r="113" hidden="1" s="8" customFormat="1" ht="24.96" customHeight="1">
      <c r="B113" s="180"/>
      <c r="C113" s="181"/>
      <c r="D113" s="182" t="s">
        <v>112</v>
      </c>
      <c r="E113" s="183"/>
      <c r="F113" s="183"/>
      <c r="G113" s="183"/>
      <c r="H113" s="183"/>
      <c r="I113" s="184"/>
      <c r="J113" s="185">
        <f>J336</f>
        <v>0</v>
      </c>
      <c r="K113" s="181"/>
      <c r="L113" s="186"/>
    </row>
    <row r="114" hidden="1" s="1" customFormat="1" ht="21.84" customHeight="1">
      <c r="B114" s="35"/>
      <c r="C114" s="36"/>
      <c r="D114" s="36"/>
      <c r="E114" s="36"/>
      <c r="F114" s="36"/>
      <c r="G114" s="36"/>
      <c r="H114" s="36"/>
      <c r="I114" s="136"/>
      <c r="J114" s="36"/>
      <c r="K114" s="36"/>
      <c r="L114" s="40"/>
    </row>
    <row r="115" hidden="1" s="1" customFormat="1" ht="6.96" customHeight="1">
      <c r="B115" s="58"/>
      <c r="C115" s="59"/>
      <c r="D115" s="59"/>
      <c r="E115" s="59"/>
      <c r="F115" s="59"/>
      <c r="G115" s="59"/>
      <c r="H115" s="59"/>
      <c r="I115" s="170"/>
      <c r="J115" s="59"/>
      <c r="K115" s="59"/>
      <c r="L115" s="40"/>
    </row>
    <row r="116" hidden="1"/>
    <row r="117" hidden="1"/>
    <row r="118" hidden="1"/>
    <row r="119" s="1" customFormat="1" ht="6.96" customHeight="1">
      <c r="B119" s="60"/>
      <c r="C119" s="61"/>
      <c r="D119" s="61"/>
      <c r="E119" s="61"/>
      <c r="F119" s="61"/>
      <c r="G119" s="61"/>
      <c r="H119" s="61"/>
      <c r="I119" s="173"/>
      <c r="J119" s="61"/>
      <c r="K119" s="61"/>
      <c r="L119" s="40"/>
    </row>
    <row r="120" s="1" customFormat="1" ht="24.96" customHeight="1">
      <c r="B120" s="35"/>
      <c r="C120" s="20" t="s">
        <v>113</v>
      </c>
      <c r="D120" s="36"/>
      <c r="E120" s="36"/>
      <c r="F120" s="36"/>
      <c r="G120" s="36"/>
      <c r="H120" s="36"/>
      <c r="I120" s="136"/>
      <c r="J120" s="36"/>
      <c r="K120" s="36"/>
      <c r="L120" s="40"/>
    </row>
    <row r="121" s="1" customFormat="1" ht="6.96" customHeight="1">
      <c r="B121" s="35"/>
      <c r="C121" s="36"/>
      <c r="D121" s="36"/>
      <c r="E121" s="36"/>
      <c r="F121" s="36"/>
      <c r="G121" s="36"/>
      <c r="H121" s="36"/>
      <c r="I121" s="136"/>
      <c r="J121" s="36"/>
      <c r="K121" s="36"/>
      <c r="L121" s="40"/>
    </row>
    <row r="122" s="1" customFormat="1" ht="12" customHeight="1">
      <c r="B122" s="35"/>
      <c r="C122" s="29" t="s">
        <v>16</v>
      </c>
      <c r="D122" s="36"/>
      <c r="E122" s="36"/>
      <c r="F122" s="36"/>
      <c r="G122" s="36"/>
      <c r="H122" s="36"/>
      <c r="I122" s="136"/>
      <c r="J122" s="36"/>
      <c r="K122" s="36"/>
      <c r="L122" s="40"/>
    </row>
    <row r="123" s="1" customFormat="1" ht="16.5" customHeight="1">
      <c r="B123" s="35"/>
      <c r="C123" s="36"/>
      <c r="D123" s="36"/>
      <c r="E123" s="174" t="str">
        <f>E7</f>
        <v>Zateplení BD Janáčkova čp. 804-811, 833-834 - Bohumín</v>
      </c>
      <c r="F123" s="29"/>
      <c r="G123" s="29"/>
      <c r="H123" s="29"/>
      <c r="I123" s="136"/>
      <c r="J123" s="36"/>
      <c r="K123" s="36"/>
      <c r="L123" s="40"/>
    </row>
    <row r="124" s="1" customFormat="1" ht="12" customHeight="1">
      <c r="B124" s="35"/>
      <c r="C124" s="29" t="s">
        <v>89</v>
      </c>
      <c r="D124" s="36"/>
      <c r="E124" s="36"/>
      <c r="F124" s="36"/>
      <c r="G124" s="36"/>
      <c r="H124" s="36"/>
      <c r="I124" s="136"/>
      <c r="J124" s="36"/>
      <c r="K124" s="36"/>
      <c r="L124" s="40"/>
    </row>
    <row r="125" s="1" customFormat="1" ht="16.5" customHeight="1">
      <c r="B125" s="35"/>
      <c r="C125" s="36"/>
      <c r="D125" s="36"/>
      <c r="E125" s="68" t="str">
        <f>E9</f>
        <v>1 - Zateplení BD ul.Janáčkova č.p. 804-811, 833-834, Bohumín</v>
      </c>
      <c r="F125" s="36"/>
      <c r="G125" s="36"/>
      <c r="H125" s="36"/>
      <c r="I125" s="136"/>
      <c r="J125" s="36"/>
      <c r="K125" s="36"/>
      <c r="L125" s="40"/>
    </row>
    <row r="126" s="1" customFormat="1" ht="6.96" customHeight="1">
      <c r="B126" s="35"/>
      <c r="C126" s="36"/>
      <c r="D126" s="36"/>
      <c r="E126" s="36"/>
      <c r="F126" s="36"/>
      <c r="G126" s="36"/>
      <c r="H126" s="36"/>
      <c r="I126" s="136"/>
      <c r="J126" s="36"/>
      <c r="K126" s="36"/>
      <c r="L126" s="40"/>
    </row>
    <row r="127" s="1" customFormat="1" ht="12" customHeight="1">
      <c r="B127" s="35"/>
      <c r="C127" s="29" t="s">
        <v>20</v>
      </c>
      <c r="D127" s="36"/>
      <c r="E127" s="36"/>
      <c r="F127" s="24" t="str">
        <f>F12</f>
        <v>Bohumín</v>
      </c>
      <c r="G127" s="36"/>
      <c r="H127" s="36"/>
      <c r="I127" s="139" t="s">
        <v>22</v>
      </c>
      <c r="J127" s="71" t="str">
        <f>IF(J12="","",J12)</f>
        <v>8. 1. 2019</v>
      </c>
      <c r="K127" s="36"/>
      <c r="L127" s="40"/>
    </row>
    <row r="128" s="1" customFormat="1" ht="6.96" customHeight="1">
      <c r="B128" s="35"/>
      <c r="C128" s="36"/>
      <c r="D128" s="36"/>
      <c r="E128" s="36"/>
      <c r="F128" s="36"/>
      <c r="G128" s="36"/>
      <c r="H128" s="36"/>
      <c r="I128" s="136"/>
      <c r="J128" s="36"/>
      <c r="K128" s="36"/>
      <c r="L128" s="40"/>
    </row>
    <row r="129" s="1" customFormat="1" ht="15.15" customHeight="1">
      <c r="B129" s="35"/>
      <c r="C129" s="29" t="s">
        <v>24</v>
      </c>
      <c r="D129" s="36"/>
      <c r="E129" s="36"/>
      <c r="F129" s="24" t="str">
        <f>E15</f>
        <v>Město Bohumín</v>
      </c>
      <c r="G129" s="36"/>
      <c r="H129" s="36"/>
      <c r="I129" s="139" t="s">
        <v>30</v>
      </c>
      <c r="J129" s="33" t="str">
        <f>E21</f>
        <v>Ing. Michal Maslák</v>
      </c>
      <c r="K129" s="36"/>
      <c r="L129" s="40"/>
    </row>
    <row r="130" s="1" customFormat="1" ht="15.15" customHeight="1">
      <c r="B130" s="35"/>
      <c r="C130" s="29" t="s">
        <v>28</v>
      </c>
      <c r="D130" s="36"/>
      <c r="E130" s="36"/>
      <c r="F130" s="24" t="str">
        <f>IF(E18="","",E18)</f>
        <v>Vyplň údaj</v>
      </c>
      <c r="G130" s="36"/>
      <c r="H130" s="36"/>
      <c r="I130" s="139" t="s">
        <v>33</v>
      </c>
      <c r="J130" s="33" t="str">
        <f>E24</f>
        <v>Johančíková</v>
      </c>
      <c r="K130" s="36"/>
      <c r="L130" s="40"/>
    </row>
    <row r="131" s="1" customFormat="1" ht="10.32" customHeight="1">
      <c r="B131" s="35"/>
      <c r="C131" s="36"/>
      <c r="D131" s="36"/>
      <c r="E131" s="36"/>
      <c r="F131" s="36"/>
      <c r="G131" s="36"/>
      <c r="H131" s="36"/>
      <c r="I131" s="136"/>
      <c r="J131" s="36"/>
      <c r="K131" s="36"/>
      <c r="L131" s="40"/>
    </row>
    <row r="132" s="9" customFormat="1" ht="29.28" customHeight="1">
      <c r="B132" s="187"/>
      <c r="C132" s="188" t="s">
        <v>114</v>
      </c>
      <c r="D132" s="189" t="s">
        <v>61</v>
      </c>
      <c r="E132" s="189" t="s">
        <v>57</v>
      </c>
      <c r="F132" s="189" t="s">
        <v>58</v>
      </c>
      <c r="G132" s="189" t="s">
        <v>115</v>
      </c>
      <c r="H132" s="189" t="s">
        <v>116</v>
      </c>
      <c r="I132" s="190" t="s">
        <v>117</v>
      </c>
      <c r="J132" s="191" t="s">
        <v>93</v>
      </c>
      <c r="K132" s="192" t="s">
        <v>118</v>
      </c>
      <c r="L132" s="193"/>
      <c r="M132" s="92" t="s">
        <v>1</v>
      </c>
      <c r="N132" s="93" t="s">
        <v>40</v>
      </c>
      <c r="O132" s="93" t="s">
        <v>119</v>
      </c>
      <c r="P132" s="93" t="s">
        <v>120</v>
      </c>
      <c r="Q132" s="93" t="s">
        <v>121</v>
      </c>
      <c r="R132" s="93" t="s">
        <v>122</v>
      </c>
      <c r="S132" s="93" t="s">
        <v>123</v>
      </c>
      <c r="T132" s="94" t="s">
        <v>124</v>
      </c>
    </row>
    <row r="133" s="1" customFormat="1" ht="22.8" customHeight="1">
      <c r="B133" s="35"/>
      <c r="C133" s="99" t="s">
        <v>125</v>
      </c>
      <c r="D133" s="36"/>
      <c r="E133" s="36"/>
      <c r="F133" s="36"/>
      <c r="G133" s="36"/>
      <c r="H133" s="36"/>
      <c r="I133" s="136"/>
      <c r="J133" s="194">
        <f>BK133</f>
        <v>0</v>
      </c>
      <c r="K133" s="36"/>
      <c r="L133" s="40"/>
      <c r="M133" s="95"/>
      <c r="N133" s="96"/>
      <c r="O133" s="96"/>
      <c r="P133" s="195">
        <f>P134+P152+P156+P159+P174+P269+P272+P279+P281+P297+P300+P302+P308+P323+P327+P333+P336</f>
        <v>0</v>
      </c>
      <c r="Q133" s="96"/>
      <c r="R133" s="195">
        <f>R134+R152+R156+R159+R174+R269+R272+R279+R281+R297+R300+R302+R308+R323+R327+R333+R336</f>
        <v>140.82342814</v>
      </c>
      <c r="S133" s="96"/>
      <c r="T133" s="196">
        <f>T134+T152+T156+T159+T174+T269+T272+T279+T281+T297+T300+T302+T308+T323+T327+T333+T336</f>
        <v>9.4098670000000002</v>
      </c>
      <c r="AT133" s="14" t="s">
        <v>75</v>
      </c>
      <c r="AU133" s="14" t="s">
        <v>95</v>
      </c>
      <c r="BK133" s="197">
        <f>BK134+BK152+BK156+BK159+BK174+BK269+BK272+BK279+BK281+BK297+BK300+BK302+BK308+BK323+BK327+BK333+BK336</f>
        <v>0</v>
      </c>
    </row>
    <row r="134" s="10" customFormat="1" ht="25.92" customHeight="1">
      <c r="B134" s="198"/>
      <c r="C134" s="199"/>
      <c r="D134" s="200" t="s">
        <v>75</v>
      </c>
      <c r="E134" s="201" t="s">
        <v>81</v>
      </c>
      <c r="F134" s="201" t="s">
        <v>126</v>
      </c>
      <c r="G134" s="199"/>
      <c r="H134" s="199"/>
      <c r="I134" s="202"/>
      <c r="J134" s="203">
        <f>BK134</f>
        <v>0</v>
      </c>
      <c r="K134" s="199"/>
      <c r="L134" s="204"/>
      <c r="M134" s="205"/>
      <c r="N134" s="206"/>
      <c r="O134" s="206"/>
      <c r="P134" s="207">
        <f>SUM(P135:P151)</f>
        <v>0</v>
      </c>
      <c r="Q134" s="206"/>
      <c r="R134" s="207">
        <f>SUM(R135:R151)</f>
        <v>0</v>
      </c>
      <c r="S134" s="206"/>
      <c r="T134" s="208">
        <f>SUM(T135:T151)</f>
        <v>0</v>
      </c>
      <c r="AR134" s="209" t="s">
        <v>81</v>
      </c>
      <c r="AT134" s="210" t="s">
        <v>75</v>
      </c>
      <c r="AU134" s="210" t="s">
        <v>76</v>
      </c>
      <c r="AY134" s="209" t="s">
        <v>127</v>
      </c>
      <c r="BK134" s="211">
        <f>SUM(BK135:BK151)</f>
        <v>0</v>
      </c>
    </row>
    <row r="135" s="1" customFormat="1" ht="36" customHeight="1">
      <c r="B135" s="35"/>
      <c r="C135" s="212" t="s">
        <v>81</v>
      </c>
      <c r="D135" s="212" t="s">
        <v>128</v>
      </c>
      <c r="E135" s="213" t="s">
        <v>129</v>
      </c>
      <c r="F135" s="214" t="s">
        <v>130</v>
      </c>
      <c r="G135" s="215" t="s">
        <v>131</v>
      </c>
      <c r="H135" s="216">
        <v>40.271999999999998</v>
      </c>
      <c r="I135" s="217"/>
      <c r="J135" s="218">
        <f>ROUND(I135*H135,2)</f>
        <v>0</v>
      </c>
      <c r="K135" s="214" t="s">
        <v>132</v>
      </c>
      <c r="L135" s="40"/>
      <c r="M135" s="219" t="s">
        <v>1</v>
      </c>
      <c r="N135" s="220" t="s">
        <v>42</v>
      </c>
      <c r="O135" s="83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AR135" s="223" t="s">
        <v>133</v>
      </c>
      <c r="AT135" s="223" t="s">
        <v>128</v>
      </c>
      <c r="AU135" s="223" t="s">
        <v>81</v>
      </c>
      <c r="AY135" s="14" t="s">
        <v>127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4" t="s">
        <v>85</v>
      </c>
      <c r="BK135" s="224">
        <f>ROUND(I135*H135,2)</f>
        <v>0</v>
      </c>
      <c r="BL135" s="14" t="s">
        <v>133</v>
      </c>
      <c r="BM135" s="223" t="s">
        <v>134</v>
      </c>
    </row>
    <row r="136" s="11" customFormat="1">
      <c r="B136" s="225"/>
      <c r="C136" s="226"/>
      <c r="D136" s="227" t="s">
        <v>135</v>
      </c>
      <c r="E136" s="228" t="s">
        <v>1</v>
      </c>
      <c r="F136" s="229" t="s">
        <v>136</v>
      </c>
      <c r="G136" s="226"/>
      <c r="H136" s="230">
        <v>40.271999999999998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135</v>
      </c>
      <c r="AU136" s="236" t="s">
        <v>81</v>
      </c>
      <c r="AV136" s="11" t="s">
        <v>85</v>
      </c>
      <c r="AW136" s="11" t="s">
        <v>32</v>
      </c>
      <c r="AX136" s="11" t="s">
        <v>76</v>
      </c>
      <c r="AY136" s="236" t="s">
        <v>127</v>
      </c>
    </row>
    <row r="137" s="1" customFormat="1" ht="48" customHeight="1">
      <c r="B137" s="35"/>
      <c r="C137" s="212" t="s">
        <v>137</v>
      </c>
      <c r="D137" s="212" t="s">
        <v>128</v>
      </c>
      <c r="E137" s="213" t="s">
        <v>138</v>
      </c>
      <c r="F137" s="214" t="s">
        <v>139</v>
      </c>
      <c r="G137" s="215" t="s">
        <v>131</v>
      </c>
      <c r="H137" s="216">
        <v>40.271999999999998</v>
      </c>
      <c r="I137" s="217"/>
      <c r="J137" s="218">
        <f>ROUND(I137*H137,2)</f>
        <v>0</v>
      </c>
      <c r="K137" s="214" t="s">
        <v>132</v>
      </c>
      <c r="L137" s="40"/>
      <c r="M137" s="219" t="s">
        <v>1</v>
      </c>
      <c r="N137" s="220" t="s">
        <v>42</v>
      </c>
      <c r="O137" s="83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AR137" s="223" t="s">
        <v>133</v>
      </c>
      <c r="AT137" s="223" t="s">
        <v>128</v>
      </c>
      <c r="AU137" s="223" t="s">
        <v>81</v>
      </c>
      <c r="AY137" s="14" t="s">
        <v>127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4" t="s">
        <v>85</v>
      </c>
      <c r="BK137" s="224">
        <f>ROUND(I137*H137,2)</f>
        <v>0</v>
      </c>
      <c r="BL137" s="14" t="s">
        <v>133</v>
      </c>
      <c r="BM137" s="223" t="s">
        <v>140</v>
      </c>
    </row>
    <row r="138" s="1" customFormat="1" ht="60" customHeight="1">
      <c r="B138" s="35"/>
      <c r="C138" s="212" t="s">
        <v>141</v>
      </c>
      <c r="D138" s="212" t="s">
        <v>128</v>
      </c>
      <c r="E138" s="213" t="s">
        <v>142</v>
      </c>
      <c r="F138" s="214" t="s">
        <v>143</v>
      </c>
      <c r="G138" s="215" t="s">
        <v>131</v>
      </c>
      <c r="H138" s="216">
        <v>13.1</v>
      </c>
      <c r="I138" s="217"/>
      <c r="J138" s="218">
        <f>ROUND(I138*H138,2)</f>
        <v>0</v>
      </c>
      <c r="K138" s="214" t="s">
        <v>132</v>
      </c>
      <c r="L138" s="40"/>
      <c r="M138" s="219" t="s">
        <v>1</v>
      </c>
      <c r="N138" s="220" t="s">
        <v>42</v>
      </c>
      <c r="O138" s="83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AR138" s="223" t="s">
        <v>133</v>
      </c>
      <c r="AT138" s="223" t="s">
        <v>128</v>
      </c>
      <c r="AU138" s="223" t="s">
        <v>81</v>
      </c>
      <c r="AY138" s="14" t="s">
        <v>127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4" t="s">
        <v>85</v>
      </c>
      <c r="BK138" s="224">
        <f>ROUND(I138*H138,2)</f>
        <v>0</v>
      </c>
      <c r="BL138" s="14" t="s">
        <v>133</v>
      </c>
      <c r="BM138" s="223" t="s">
        <v>144</v>
      </c>
    </row>
    <row r="139" s="11" customFormat="1">
      <c r="B139" s="225"/>
      <c r="C139" s="226"/>
      <c r="D139" s="227" t="s">
        <v>135</v>
      </c>
      <c r="E139" s="228" t="s">
        <v>1</v>
      </c>
      <c r="F139" s="229" t="s">
        <v>145</v>
      </c>
      <c r="G139" s="226"/>
      <c r="H139" s="230">
        <v>13.1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135</v>
      </c>
      <c r="AU139" s="236" t="s">
        <v>81</v>
      </c>
      <c r="AV139" s="11" t="s">
        <v>85</v>
      </c>
      <c r="AW139" s="11" t="s">
        <v>32</v>
      </c>
      <c r="AX139" s="11" t="s">
        <v>76</v>
      </c>
      <c r="AY139" s="236" t="s">
        <v>127</v>
      </c>
    </row>
    <row r="140" s="1" customFormat="1" ht="16.5" customHeight="1">
      <c r="B140" s="35"/>
      <c r="C140" s="212" t="s">
        <v>146</v>
      </c>
      <c r="D140" s="212" t="s">
        <v>128</v>
      </c>
      <c r="E140" s="213" t="s">
        <v>147</v>
      </c>
      <c r="F140" s="214" t="s">
        <v>148</v>
      </c>
      <c r="G140" s="215" t="s">
        <v>131</v>
      </c>
      <c r="H140" s="216">
        <v>13.1</v>
      </c>
      <c r="I140" s="217"/>
      <c r="J140" s="218">
        <f>ROUND(I140*H140,2)</f>
        <v>0</v>
      </c>
      <c r="K140" s="214" t="s">
        <v>132</v>
      </c>
      <c r="L140" s="40"/>
      <c r="M140" s="219" t="s">
        <v>1</v>
      </c>
      <c r="N140" s="220" t="s">
        <v>42</v>
      </c>
      <c r="O140" s="83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AR140" s="223" t="s">
        <v>133</v>
      </c>
      <c r="AT140" s="223" t="s">
        <v>128</v>
      </c>
      <c r="AU140" s="223" t="s">
        <v>81</v>
      </c>
      <c r="AY140" s="14" t="s">
        <v>127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4" t="s">
        <v>85</v>
      </c>
      <c r="BK140" s="224">
        <f>ROUND(I140*H140,2)</f>
        <v>0</v>
      </c>
      <c r="BL140" s="14" t="s">
        <v>133</v>
      </c>
      <c r="BM140" s="223" t="s">
        <v>149</v>
      </c>
    </row>
    <row r="141" s="1" customFormat="1" ht="24" customHeight="1">
      <c r="B141" s="35"/>
      <c r="C141" s="212" t="s">
        <v>150</v>
      </c>
      <c r="D141" s="212" t="s">
        <v>128</v>
      </c>
      <c r="E141" s="213" t="s">
        <v>151</v>
      </c>
      <c r="F141" s="214" t="s">
        <v>152</v>
      </c>
      <c r="G141" s="215" t="s">
        <v>153</v>
      </c>
      <c r="H141" s="216">
        <v>20.960000000000001</v>
      </c>
      <c r="I141" s="217"/>
      <c r="J141" s="218">
        <f>ROUND(I141*H141,2)</f>
        <v>0</v>
      </c>
      <c r="K141" s="214" t="s">
        <v>132</v>
      </c>
      <c r="L141" s="40"/>
      <c r="M141" s="219" t="s">
        <v>1</v>
      </c>
      <c r="N141" s="220" t="s">
        <v>42</v>
      </c>
      <c r="O141" s="83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AR141" s="223" t="s">
        <v>133</v>
      </c>
      <c r="AT141" s="223" t="s">
        <v>128</v>
      </c>
      <c r="AU141" s="223" t="s">
        <v>81</v>
      </c>
      <c r="AY141" s="14" t="s">
        <v>127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4" t="s">
        <v>85</v>
      </c>
      <c r="BK141" s="224">
        <f>ROUND(I141*H141,2)</f>
        <v>0</v>
      </c>
      <c r="BL141" s="14" t="s">
        <v>133</v>
      </c>
      <c r="BM141" s="223" t="s">
        <v>154</v>
      </c>
    </row>
    <row r="142" s="11" customFormat="1">
      <c r="B142" s="225"/>
      <c r="C142" s="226"/>
      <c r="D142" s="227" t="s">
        <v>135</v>
      </c>
      <c r="E142" s="226"/>
      <c r="F142" s="229" t="s">
        <v>155</v>
      </c>
      <c r="G142" s="226"/>
      <c r="H142" s="230">
        <v>20.960000000000001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135</v>
      </c>
      <c r="AU142" s="236" t="s">
        <v>81</v>
      </c>
      <c r="AV142" s="11" t="s">
        <v>85</v>
      </c>
      <c r="AW142" s="11" t="s">
        <v>4</v>
      </c>
      <c r="AX142" s="11" t="s">
        <v>81</v>
      </c>
      <c r="AY142" s="236" t="s">
        <v>127</v>
      </c>
    </row>
    <row r="143" s="1" customFormat="1" ht="36" customHeight="1">
      <c r="B143" s="35"/>
      <c r="C143" s="212" t="s">
        <v>156</v>
      </c>
      <c r="D143" s="212" t="s">
        <v>128</v>
      </c>
      <c r="E143" s="213" t="s">
        <v>157</v>
      </c>
      <c r="F143" s="214" t="s">
        <v>158</v>
      </c>
      <c r="G143" s="215" t="s">
        <v>131</v>
      </c>
      <c r="H143" s="216">
        <v>27.177</v>
      </c>
      <c r="I143" s="217"/>
      <c r="J143" s="218">
        <f>ROUND(I143*H143,2)</f>
        <v>0</v>
      </c>
      <c r="K143" s="214" t="s">
        <v>132</v>
      </c>
      <c r="L143" s="40"/>
      <c r="M143" s="219" t="s">
        <v>1</v>
      </c>
      <c r="N143" s="220" t="s">
        <v>42</v>
      </c>
      <c r="O143" s="83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AR143" s="223" t="s">
        <v>133</v>
      </c>
      <c r="AT143" s="223" t="s">
        <v>128</v>
      </c>
      <c r="AU143" s="223" t="s">
        <v>81</v>
      </c>
      <c r="AY143" s="14" t="s">
        <v>127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4" t="s">
        <v>85</v>
      </c>
      <c r="BK143" s="224">
        <f>ROUND(I143*H143,2)</f>
        <v>0</v>
      </c>
      <c r="BL143" s="14" t="s">
        <v>133</v>
      </c>
      <c r="BM143" s="223" t="s">
        <v>159</v>
      </c>
    </row>
    <row r="144" s="11" customFormat="1">
      <c r="B144" s="225"/>
      <c r="C144" s="226"/>
      <c r="D144" s="227" t="s">
        <v>135</v>
      </c>
      <c r="E144" s="228" t="s">
        <v>1</v>
      </c>
      <c r="F144" s="229" t="s">
        <v>160</v>
      </c>
      <c r="G144" s="226"/>
      <c r="H144" s="230">
        <v>26.177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135</v>
      </c>
      <c r="AU144" s="236" t="s">
        <v>81</v>
      </c>
      <c r="AV144" s="11" t="s">
        <v>85</v>
      </c>
      <c r="AW144" s="11" t="s">
        <v>32</v>
      </c>
      <c r="AX144" s="11" t="s">
        <v>76</v>
      </c>
      <c r="AY144" s="236" t="s">
        <v>127</v>
      </c>
    </row>
    <row r="145" s="12" customFormat="1">
      <c r="B145" s="237"/>
      <c r="C145" s="238"/>
      <c r="D145" s="227" t="s">
        <v>135</v>
      </c>
      <c r="E145" s="239" t="s">
        <v>1</v>
      </c>
      <c r="F145" s="240" t="s">
        <v>161</v>
      </c>
      <c r="G145" s="238"/>
      <c r="H145" s="239" t="s">
        <v>1</v>
      </c>
      <c r="I145" s="241"/>
      <c r="J145" s="238"/>
      <c r="K145" s="238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135</v>
      </c>
      <c r="AU145" s="246" t="s">
        <v>81</v>
      </c>
      <c r="AV145" s="12" t="s">
        <v>81</v>
      </c>
      <c r="AW145" s="12" t="s">
        <v>32</v>
      </c>
      <c r="AX145" s="12" t="s">
        <v>76</v>
      </c>
      <c r="AY145" s="246" t="s">
        <v>127</v>
      </c>
    </row>
    <row r="146" s="11" customFormat="1">
      <c r="B146" s="225"/>
      <c r="C146" s="226"/>
      <c r="D146" s="227" t="s">
        <v>135</v>
      </c>
      <c r="E146" s="228" t="s">
        <v>1</v>
      </c>
      <c r="F146" s="229" t="s">
        <v>81</v>
      </c>
      <c r="G146" s="226"/>
      <c r="H146" s="230">
        <v>1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135</v>
      </c>
      <c r="AU146" s="236" t="s">
        <v>81</v>
      </c>
      <c r="AV146" s="11" t="s">
        <v>85</v>
      </c>
      <c r="AW146" s="11" t="s">
        <v>32</v>
      </c>
      <c r="AX146" s="11" t="s">
        <v>76</v>
      </c>
      <c r="AY146" s="236" t="s">
        <v>127</v>
      </c>
    </row>
    <row r="147" s="1" customFormat="1" ht="36" customHeight="1">
      <c r="B147" s="35"/>
      <c r="C147" s="212" t="s">
        <v>162</v>
      </c>
      <c r="D147" s="212" t="s">
        <v>128</v>
      </c>
      <c r="E147" s="213" t="s">
        <v>163</v>
      </c>
      <c r="F147" s="214" t="s">
        <v>164</v>
      </c>
      <c r="G147" s="215" t="s">
        <v>165</v>
      </c>
      <c r="H147" s="216">
        <v>1</v>
      </c>
      <c r="I147" s="217"/>
      <c r="J147" s="218">
        <f>ROUND(I147*H147,2)</f>
        <v>0</v>
      </c>
      <c r="K147" s="214" t="s">
        <v>132</v>
      </c>
      <c r="L147" s="40"/>
      <c r="M147" s="219" t="s">
        <v>1</v>
      </c>
      <c r="N147" s="220" t="s">
        <v>42</v>
      </c>
      <c r="O147" s="83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AR147" s="223" t="s">
        <v>133</v>
      </c>
      <c r="AT147" s="223" t="s">
        <v>128</v>
      </c>
      <c r="AU147" s="223" t="s">
        <v>81</v>
      </c>
      <c r="AY147" s="14" t="s">
        <v>127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4" t="s">
        <v>85</v>
      </c>
      <c r="BK147" s="224">
        <f>ROUND(I147*H147,2)</f>
        <v>0</v>
      </c>
      <c r="BL147" s="14" t="s">
        <v>133</v>
      </c>
      <c r="BM147" s="223" t="s">
        <v>166</v>
      </c>
    </row>
    <row r="148" s="1" customFormat="1" ht="24" customHeight="1">
      <c r="B148" s="35"/>
      <c r="C148" s="212" t="s">
        <v>167</v>
      </c>
      <c r="D148" s="212" t="s">
        <v>128</v>
      </c>
      <c r="E148" s="213" t="s">
        <v>168</v>
      </c>
      <c r="F148" s="214" t="s">
        <v>169</v>
      </c>
      <c r="G148" s="215" t="s">
        <v>165</v>
      </c>
      <c r="H148" s="216">
        <v>1</v>
      </c>
      <c r="I148" s="217"/>
      <c r="J148" s="218">
        <f>ROUND(I148*H148,2)</f>
        <v>0</v>
      </c>
      <c r="K148" s="214" t="s">
        <v>132</v>
      </c>
      <c r="L148" s="40"/>
      <c r="M148" s="219" t="s">
        <v>1</v>
      </c>
      <c r="N148" s="220" t="s">
        <v>42</v>
      </c>
      <c r="O148" s="83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AR148" s="223" t="s">
        <v>133</v>
      </c>
      <c r="AT148" s="223" t="s">
        <v>128</v>
      </c>
      <c r="AU148" s="223" t="s">
        <v>81</v>
      </c>
      <c r="AY148" s="14" t="s">
        <v>127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4" t="s">
        <v>85</v>
      </c>
      <c r="BK148" s="224">
        <f>ROUND(I148*H148,2)</f>
        <v>0</v>
      </c>
      <c r="BL148" s="14" t="s">
        <v>133</v>
      </c>
      <c r="BM148" s="223" t="s">
        <v>170</v>
      </c>
    </row>
    <row r="149" s="1" customFormat="1" ht="48" customHeight="1">
      <c r="B149" s="35"/>
      <c r="C149" s="212" t="s">
        <v>171</v>
      </c>
      <c r="D149" s="212" t="s">
        <v>128</v>
      </c>
      <c r="E149" s="213" t="s">
        <v>172</v>
      </c>
      <c r="F149" s="214" t="s">
        <v>173</v>
      </c>
      <c r="G149" s="215" t="s">
        <v>165</v>
      </c>
      <c r="H149" s="216">
        <v>1</v>
      </c>
      <c r="I149" s="217"/>
      <c r="J149" s="218">
        <f>ROUND(I149*H149,2)</f>
        <v>0</v>
      </c>
      <c r="K149" s="214" t="s">
        <v>132</v>
      </c>
      <c r="L149" s="40"/>
      <c r="M149" s="219" t="s">
        <v>1</v>
      </c>
      <c r="N149" s="220" t="s">
        <v>42</v>
      </c>
      <c r="O149" s="83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AR149" s="223" t="s">
        <v>133</v>
      </c>
      <c r="AT149" s="223" t="s">
        <v>128</v>
      </c>
      <c r="AU149" s="223" t="s">
        <v>81</v>
      </c>
      <c r="AY149" s="14" t="s">
        <v>127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4" t="s">
        <v>85</v>
      </c>
      <c r="BK149" s="224">
        <f>ROUND(I149*H149,2)</f>
        <v>0</v>
      </c>
      <c r="BL149" s="14" t="s">
        <v>133</v>
      </c>
      <c r="BM149" s="223" t="s">
        <v>174</v>
      </c>
    </row>
    <row r="150" s="1" customFormat="1" ht="36" customHeight="1">
      <c r="B150" s="35"/>
      <c r="C150" s="212" t="s">
        <v>175</v>
      </c>
      <c r="D150" s="212" t="s">
        <v>128</v>
      </c>
      <c r="E150" s="213" t="s">
        <v>176</v>
      </c>
      <c r="F150" s="214" t="s">
        <v>177</v>
      </c>
      <c r="G150" s="215" t="s">
        <v>165</v>
      </c>
      <c r="H150" s="216">
        <v>1</v>
      </c>
      <c r="I150" s="217"/>
      <c r="J150" s="218">
        <f>ROUND(I150*H150,2)</f>
        <v>0</v>
      </c>
      <c r="K150" s="214" t="s">
        <v>132</v>
      </c>
      <c r="L150" s="40"/>
      <c r="M150" s="219" t="s">
        <v>1</v>
      </c>
      <c r="N150" s="220" t="s">
        <v>42</v>
      </c>
      <c r="O150" s="83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AR150" s="223" t="s">
        <v>133</v>
      </c>
      <c r="AT150" s="223" t="s">
        <v>128</v>
      </c>
      <c r="AU150" s="223" t="s">
        <v>81</v>
      </c>
      <c r="AY150" s="14" t="s">
        <v>127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4" t="s">
        <v>85</v>
      </c>
      <c r="BK150" s="224">
        <f>ROUND(I150*H150,2)</f>
        <v>0</v>
      </c>
      <c r="BL150" s="14" t="s">
        <v>133</v>
      </c>
      <c r="BM150" s="223" t="s">
        <v>178</v>
      </c>
    </row>
    <row r="151" s="1" customFormat="1" ht="36" customHeight="1">
      <c r="B151" s="35"/>
      <c r="C151" s="212" t="s">
        <v>179</v>
      </c>
      <c r="D151" s="212" t="s">
        <v>128</v>
      </c>
      <c r="E151" s="213" t="s">
        <v>180</v>
      </c>
      <c r="F151" s="214" t="s">
        <v>181</v>
      </c>
      <c r="G151" s="215" t="s">
        <v>165</v>
      </c>
      <c r="H151" s="216">
        <v>1</v>
      </c>
      <c r="I151" s="217"/>
      <c r="J151" s="218">
        <f>ROUND(I151*H151,2)</f>
        <v>0</v>
      </c>
      <c r="K151" s="214" t="s">
        <v>132</v>
      </c>
      <c r="L151" s="40"/>
      <c r="M151" s="219" t="s">
        <v>1</v>
      </c>
      <c r="N151" s="220" t="s">
        <v>42</v>
      </c>
      <c r="O151" s="83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AR151" s="223" t="s">
        <v>133</v>
      </c>
      <c r="AT151" s="223" t="s">
        <v>128</v>
      </c>
      <c r="AU151" s="223" t="s">
        <v>81</v>
      </c>
      <c r="AY151" s="14" t="s">
        <v>127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4" t="s">
        <v>85</v>
      </c>
      <c r="BK151" s="224">
        <f>ROUND(I151*H151,2)</f>
        <v>0</v>
      </c>
      <c r="BL151" s="14" t="s">
        <v>133</v>
      </c>
      <c r="BM151" s="223" t="s">
        <v>182</v>
      </c>
    </row>
    <row r="152" s="10" customFormat="1" ht="25.92" customHeight="1">
      <c r="B152" s="198"/>
      <c r="C152" s="199"/>
      <c r="D152" s="200" t="s">
        <v>75</v>
      </c>
      <c r="E152" s="201" t="s">
        <v>183</v>
      </c>
      <c r="F152" s="201" t="s">
        <v>184</v>
      </c>
      <c r="G152" s="199"/>
      <c r="H152" s="199"/>
      <c r="I152" s="202"/>
      <c r="J152" s="203">
        <f>BK152</f>
        <v>0</v>
      </c>
      <c r="K152" s="199"/>
      <c r="L152" s="204"/>
      <c r="M152" s="205"/>
      <c r="N152" s="206"/>
      <c r="O152" s="206"/>
      <c r="P152" s="207">
        <f>SUM(P153:P155)</f>
        <v>0</v>
      </c>
      <c r="Q152" s="206"/>
      <c r="R152" s="207">
        <f>SUM(R153:R155)</f>
        <v>0</v>
      </c>
      <c r="S152" s="206"/>
      <c r="T152" s="208">
        <f>SUM(T153:T155)</f>
        <v>7.0206599999999995</v>
      </c>
      <c r="AR152" s="209" t="s">
        <v>81</v>
      </c>
      <c r="AT152" s="210" t="s">
        <v>75</v>
      </c>
      <c r="AU152" s="210" t="s">
        <v>76</v>
      </c>
      <c r="AY152" s="209" t="s">
        <v>127</v>
      </c>
      <c r="BK152" s="211">
        <f>SUM(BK153:BK155)</f>
        <v>0</v>
      </c>
    </row>
    <row r="153" s="1" customFormat="1" ht="72" customHeight="1">
      <c r="B153" s="35"/>
      <c r="C153" s="212" t="s">
        <v>85</v>
      </c>
      <c r="D153" s="212" t="s">
        <v>128</v>
      </c>
      <c r="E153" s="213" t="s">
        <v>185</v>
      </c>
      <c r="F153" s="214" t="s">
        <v>186</v>
      </c>
      <c r="G153" s="215" t="s">
        <v>187</v>
      </c>
      <c r="H153" s="216">
        <v>137.66</v>
      </c>
      <c r="I153" s="217"/>
      <c r="J153" s="218">
        <f>ROUND(I153*H153,2)</f>
        <v>0</v>
      </c>
      <c r="K153" s="214" t="s">
        <v>132</v>
      </c>
      <c r="L153" s="40"/>
      <c r="M153" s="219" t="s">
        <v>1</v>
      </c>
      <c r="N153" s="220" t="s">
        <v>42</v>
      </c>
      <c r="O153" s="83"/>
      <c r="P153" s="221">
        <f>O153*H153</f>
        <v>0</v>
      </c>
      <c r="Q153" s="221">
        <v>0</v>
      </c>
      <c r="R153" s="221">
        <f>Q153*H153</f>
        <v>0</v>
      </c>
      <c r="S153" s="221">
        <v>0.050999999999999997</v>
      </c>
      <c r="T153" s="222">
        <f>S153*H153</f>
        <v>7.0206599999999995</v>
      </c>
      <c r="AR153" s="223" t="s">
        <v>133</v>
      </c>
      <c r="AT153" s="223" t="s">
        <v>128</v>
      </c>
      <c r="AU153" s="223" t="s">
        <v>81</v>
      </c>
      <c r="AY153" s="14" t="s">
        <v>127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4" t="s">
        <v>85</v>
      </c>
      <c r="BK153" s="224">
        <f>ROUND(I153*H153,2)</f>
        <v>0</v>
      </c>
      <c r="BL153" s="14" t="s">
        <v>133</v>
      </c>
      <c r="BM153" s="223" t="s">
        <v>188</v>
      </c>
    </row>
    <row r="154" s="11" customFormat="1">
      <c r="B154" s="225"/>
      <c r="C154" s="226"/>
      <c r="D154" s="227" t="s">
        <v>135</v>
      </c>
      <c r="E154" s="228" t="s">
        <v>1</v>
      </c>
      <c r="F154" s="229" t="s">
        <v>189</v>
      </c>
      <c r="G154" s="226"/>
      <c r="H154" s="230">
        <v>68.760000000000005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135</v>
      </c>
      <c r="AU154" s="236" t="s">
        <v>81</v>
      </c>
      <c r="AV154" s="11" t="s">
        <v>85</v>
      </c>
      <c r="AW154" s="11" t="s">
        <v>32</v>
      </c>
      <c r="AX154" s="11" t="s">
        <v>76</v>
      </c>
      <c r="AY154" s="236" t="s">
        <v>127</v>
      </c>
    </row>
    <row r="155" s="11" customFormat="1">
      <c r="B155" s="225"/>
      <c r="C155" s="226"/>
      <c r="D155" s="227" t="s">
        <v>135</v>
      </c>
      <c r="E155" s="228" t="s">
        <v>1</v>
      </c>
      <c r="F155" s="229" t="s">
        <v>190</v>
      </c>
      <c r="G155" s="226"/>
      <c r="H155" s="230">
        <v>68.900000000000006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135</v>
      </c>
      <c r="AU155" s="236" t="s">
        <v>81</v>
      </c>
      <c r="AV155" s="11" t="s">
        <v>85</v>
      </c>
      <c r="AW155" s="11" t="s">
        <v>32</v>
      </c>
      <c r="AX155" s="11" t="s">
        <v>76</v>
      </c>
      <c r="AY155" s="236" t="s">
        <v>127</v>
      </c>
    </row>
    <row r="156" s="10" customFormat="1" ht="25.92" customHeight="1">
      <c r="B156" s="198"/>
      <c r="C156" s="199"/>
      <c r="D156" s="200" t="s">
        <v>75</v>
      </c>
      <c r="E156" s="201" t="s">
        <v>191</v>
      </c>
      <c r="F156" s="201" t="s">
        <v>192</v>
      </c>
      <c r="G156" s="199"/>
      <c r="H156" s="199"/>
      <c r="I156" s="202"/>
      <c r="J156" s="203">
        <f>BK156</f>
        <v>0</v>
      </c>
      <c r="K156" s="199"/>
      <c r="L156" s="204"/>
      <c r="M156" s="205"/>
      <c r="N156" s="206"/>
      <c r="O156" s="206"/>
      <c r="P156" s="207">
        <f>SUM(P157:P158)</f>
        <v>0</v>
      </c>
      <c r="Q156" s="206"/>
      <c r="R156" s="207">
        <f>SUM(R157:R158)</f>
        <v>0</v>
      </c>
      <c r="S156" s="206"/>
      <c r="T156" s="208">
        <f>SUM(T157:T158)</f>
        <v>0</v>
      </c>
      <c r="AR156" s="209" t="s">
        <v>81</v>
      </c>
      <c r="AT156" s="210" t="s">
        <v>75</v>
      </c>
      <c r="AU156" s="210" t="s">
        <v>76</v>
      </c>
      <c r="AY156" s="209" t="s">
        <v>127</v>
      </c>
      <c r="BK156" s="211">
        <f>SUM(BK157:BK158)</f>
        <v>0</v>
      </c>
    </row>
    <row r="157" s="1" customFormat="1" ht="36" customHeight="1">
      <c r="B157" s="35"/>
      <c r="C157" s="212" t="s">
        <v>193</v>
      </c>
      <c r="D157" s="212" t="s">
        <v>128</v>
      </c>
      <c r="E157" s="213" t="s">
        <v>194</v>
      </c>
      <c r="F157" s="214" t="s">
        <v>195</v>
      </c>
      <c r="G157" s="215" t="s">
        <v>187</v>
      </c>
      <c r="H157" s="216">
        <v>100.68000000000001</v>
      </c>
      <c r="I157" s="217"/>
      <c r="J157" s="218">
        <f>ROUND(I157*H157,2)</f>
        <v>0</v>
      </c>
      <c r="K157" s="214" t="s">
        <v>132</v>
      </c>
      <c r="L157" s="40"/>
      <c r="M157" s="219" t="s">
        <v>1</v>
      </c>
      <c r="N157" s="220" t="s">
        <v>42</v>
      </c>
      <c r="O157" s="83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AR157" s="223" t="s">
        <v>133</v>
      </c>
      <c r="AT157" s="223" t="s">
        <v>128</v>
      </c>
      <c r="AU157" s="223" t="s">
        <v>81</v>
      </c>
      <c r="AY157" s="14" t="s">
        <v>127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4" t="s">
        <v>85</v>
      </c>
      <c r="BK157" s="224">
        <f>ROUND(I157*H157,2)</f>
        <v>0</v>
      </c>
      <c r="BL157" s="14" t="s">
        <v>133</v>
      </c>
      <c r="BM157" s="223" t="s">
        <v>196</v>
      </c>
    </row>
    <row r="158" s="11" customFormat="1">
      <c r="B158" s="225"/>
      <c r="C158" s="226"/>
      <c r="D158" s="227" t="s">
        <v>135</v>
      </c>
      <c r="E158" s="228" t="s">
        <v>1</v>
      </c>
      <c r="F158" s="229" t="s">
        <v>197</v>
      </c>
      <c r="G158" s="226"/>
      <c r="H158" s="230">
        <v>100.68000000000001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135</v>
      </c>
      <c r="AU158" s="236" t="s">
        <v>81</v>
      </c>
      <c r="AV158" s="11" t="s">
        <v>85</v>
      </c>
      <c r="AW158" s="11" t="s">
        <v>32</v>
      </c>
      <c r="AX158" s="11" t="s">
        <v>76</v>
      </c>
      <c r="AY158" s="236" t="s">
        <v>127</v>
      </c>
    </row>
    <row r="159" s="10" customFormat="1" ht="25.92" customHeight="1">
      <c r="B159" s="198"/>
      <c r="C159" s="199"/>
      <c r="D159" s="200" t="s">
        <v>75</v>
      </c>
      <c r="E159" s="201" t="s">
        <v>193</v>
      </c>
      <c r="F159" s="201" t="s">
        <v>198</v>
      </c>
      <c r="G159" s="199"/>
      <c r="H159" s="199"/>
      <c r="I159" s="202"/>
      <c r="J159" s="203">
        <f>BK159</f>
        <v>0</v>
      </c>
      <c r="K159" s="199"/>
      <c r="L159" s="204"/>
      <c r="M159" s="205"/>
      <c r="N159" s="206"/>
      <c r="O159" s="206"/>
      <c r="P159" s="207">
        <f>SUM(P160:P173)</f>
        <v>0</v>
      </c>
      <c r="Q159" s="206"/>
      <c r="R159" s="207">
        <f>SUM(R160:R173)</f>
        <v>30.895206000000002</v>
      </c>
      <c r="S159" s="206"/>
      <c r="T159" s="208">
        <f>SUM(T160:T173)</f>
        <v>0</v>
      </c>
      <c r="AR159" s="209" t="s">
        <v>81</v>
      </c>
      <c r="AT159" s="210" t="s">
        <v>75</v>
      </c>
      <c r="AU159" s="210" t="s">
        <v>76</v>
      </c>
      <c r="AY159" s="209" t="s">
        <v>127</v>
      </c>
      <c r="BK159" s="211">
        <f>SUM(BK160:BK173)</f>
        <v>0</v>
      </c>
    </row>
    <row r="160" s="1" customFormat="1" ht="72" customHeight="1">
      <c r="B160" s="35"/>
      <c r="C160" s="212" t="s">
        <v>199</v>
      </c>
      <c r="D160" s="212" t="s">
        <v>128</v>
      </c>
      <c r="E160" s="213" t="s">
        <v>200</v>
      </c>
      <c r="F160" s="214" t="s">
        <v>201</v>
      </c>
      <c r="G160" s="215" t="s">
        <v>187</v>
      </c>
      <c r="H160" s="216">
        <v>68.760000000000005</v>
      </c>
      <c r="I160" s="217"/>
      <c r="J160" s="218">
        <f>ROUND(I160*H160,2)</f>
        <v>0</v>
      </c>
      <c r="K160" s="214" t="s">
        <v>132</v>
      </c>
      <c r="L160" s="40"/>
      <c r="M160" s="219" t="s">
        <v>1</v>
      </c>
      <c r="N160" s="220" t="s">
        <v>42</v>
      </c>
      <c r="O160" s="83"/>
      <c r="P160" s="221">
        <f>O160*H160</f>
        <v>0</v>
      </c>
      <c r="Q160" s="221">
        <v>0.10100000000000001</v>
      </c>
      <c r="R160" s="221">
        <f>Q160*H160</f>
        <v>6.9447600000000014</v>
      </c>
      <c r="S160" s="221">
        <v>0</v>
      </c>
      <c r="T160" s="222">
        <f>S160*H160</f>
        <v>0</v>
      </c>
      <c r="AR160" s="223" t="s">
        <v>133</v>
      </c>
      <c r="AT160" s="223" t="s">
        <v>128</v>
      </c>
      <c r="AU160" s="223" t="s">
        <v>81</v>
      </c>
      <c r="AY160" s="14" t="s">
        <v>127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4" t="s">
        <v>85</v>
      </c>
      <c r="BK160" s="224">
        <f>ROUND(I160*H160,2)</f>
        <v>0</v>
      </c>
      <c r="BL160" s="14" t="s">
        <v>133</v>
      </c>
      <c r="BM160" s="223" t="s">
        <v>202</v>
      </c>
    </row>
    <row r="161" s="1" customFormat="1" ht="16.5" customHeight="1">
      <c r="B161" s="35"/>
      <c r="C161" s="247" t="s">
        <v>133</v>
      </c>
      <c r="D161" s="247" t="s">
        <v>203</v>
      </c>
      <c r="E161" s="248" t="s">
        <v>204</v>
      </c>
      <c r="F161" s="249" t="s">
        <v>205</v>
      </c>
      <c r="G161" s="250" t="s">
        <v>187</v>
      </c>
      <c r="H161" s="251">
        <v>55.008000000000003</v>
      </c>
      <c r="I161" s="252"/>
      <c r="J161" s="253">
        <f>ROUND(I161*H161,2)</f>
        <v>0</v>
      </c>
      <c r="K161" s="249" t="s">
        <v>132</v>
      </c>
      <c r="L161" s="254"/>
      <c r="M161" s="255" t="s">
        <v>1</v>
      </c>
      <c r="N161" s="256" t="s">
        <v>42</v>
      </c>
      <c r="O161" s="83"/>
      <c r="P161" s="221">
        <f>O161*H161</f>
        <v>0</v>
      </c>
      <c r="Q161" s="221">
        <v>0.11</v>
      </c>
      <c r="R161" s="221">
        <f>Q161*H161</f>
        <v>6.0508800000000003</v>
      </c>
      <c r="S161" s="221">
        <v>0</v>
      </c>
      <c r="T161" s="222">
        <f>S161*H161</f>
        <v>0</v>
      </c>
      <c r="AR161" s="223" t="s">
        <v>206</v>
      </c>
      <c r="AT161" s="223" t="s">
        <v>203</v>
      </c>
      <c r="AU161" s="223" t="s">
        <v>81</v>
      </c>
      <c r="AY161" s="14" t="s">
        <v>127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4" t="s">
        <v>85</v>
      </c>
      <c r="BK161" s="224">
        <f>ROUND(I161*H161,2)</f>
        <v>0</v>
      </c>
      <c r="BL161" s="14" t="s">
        <v>133</v>
      </c>
      <c r="BM161" s="223" t="s">
        <v>207</v>
      </c>
    </row>
    <row r="162" s="12" customFormat="1">
      <c r="B162" s="237"/>
      <c r="C162" s="238"/>
      <c r="D162" s="227" t="s">
        <v>135</v>
      </c>
      <c r="E162" s="239" t="s">
        <v>1</v>
      </c>
      <c r="F162" s="240" t="s">
        <v>208</v>
      </c>
      <c r="G162" s="238"/>
      <c r="H162" s="239" t="s">
        <v>1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AT162" s="246" t="s">
        <v>135</v>
      </c>
      <c r="AU162" s="246" t="s">
        <v>81</v>
      </c>
      <c r="AV162" s="12" t="s">
        <v>81</v>
      </c>
      <c r="AW162" s="12" t="s">
        <v>32</v>
      </c>
      <c r="AX162" s="12" t="s">
        <v>76</v>
      </c>
      <c r="AY162" s="246" t="s">
        <v>127</v>
      </c>
    </row>
    <row r="163" s="11" customFormat="1">
      <c r="B163" s="225"/>
      <c r="C163" s="226"/>
      <c r="D163" s="227" t="s">
        <v>135</v>
      </c>
      <c r="E163" s="228" t="s">
        <v>1</v>
      </c>
      <c r="F163" s="229" t="s">
        <v>209</v>
      </c>
      <c r="G163" s="226"/>
      <c r="H163" s="230">
        <v>55.008000000000003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135</v>
      </c>
      <c r="AU163" s="236" t="s">
        <v>81</v>
      </c>
      <c r="AV163" s="11" t="s">
        <v>85</v>
      </c>
      <c r="AW163" s="11" t="s">
        <v>32</v>
      </c>
      <c r="AX163" s="11" t="s">
        <v>76</v>
      </c>
      <c r="AY163" s="236" t="s">
        <v>127</v>
      </c>
    </row>
    <row r="164" s="1" customFormat="1" ht="16.5" customHeight="1">
      <c r="B164" s="35"/>
      <c r="C164" s="247" t="s">
        <v>206</v>
      </c>
      <c r="D164" s="247" t="s">
        <v>203</v>
      </c>
      <c r="E164" s="248" t="s">
        <v>210</v>
      </c>
      <c r="F164" s="249" t="s">
        <v>205</v>
      </c>
      <c r="G164" s="250" t="s">
        <v>187</v>
      </c>
      <c r="H164" s="251">
        <v>15.127000000000001</v>
      </c>
      <c r="I164" s="252"/>
      <c r="J164" s="253">
        <f>ROUND(I164*H164,2)</f>
        <v>0</v>
      </c>
      <c r="K164" s="249" t="s">
        <v>1</v>
      </c>
      <c r="L164" s="254"/>
      <c r="M164" s="255" t="s">
        <v>1</v>
      </c>
      <c r="N164" s="256" t="s">
        <v>42</v>
      </c>
      <c r="O164" s="83"/>
      <c r="P164" s="221">
        <f>O164*H164</f>
        <v>0</v>
      </c>
      <c r="Q164" s="221">
        <v>0.11</v>
      </c>
      <c r="R164" s="221">
        <f>Q164*H164</f>
        <v>1.6639700000000002</v>
      </c>
      <c r="S164" s="221">
        <v>0</v>
      </c>
      <c r="T164" s="222">
        <f>S164*H164</f>
        <v>0</v>
      </c>
      <c r="AR164" s="223" t="s">
        <v>206</v>
      </c>
      <c r="AT164" s="223" t="s">
        <v>203</v>
      </c>
      <c r="AU164" s="223" t="s">
        <v>81</v>
      </c>
      <c r="AY164" s="14" t="s">
        <v>127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4" t="s">
        <v>85</v>
      </c>
      <c r="BK164" s="224">
        <f>ROUND(I164*H164,2)</f>
        <v>0</v>
      </c>
      <c r="BL164" s="14" t="s">
        <v>133</v>
      </c>
      <c r="BM164" s="223" t="s">
        <v>211</v>
      </c>
    </row>
    <row r="165" s="11" customFormat="1">
      <c r="B165" s="225"/>
      <c r="C165" s="226"/>
      <c r="D165" s="227" t="s">
        <v>135</v>
      </c>
      <c r="E165" s="228" t="s">
        <v>1</v>
      </c>
      <c r="F165" s="229" t="s">
        <v>212</v>
      </c>
      <c r="G165" s="226"/>
      <c r="H165" s="230">
        <v>15.127000000000001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135</v>
      </c>
      <c r="AU165" s="236" t="s">
        <v>81</v>
      </c>
      <c r="AV165" s="11" t="s">
        <v>85</v>
      </c>
      <c r="AW165" s="11" t="s">
        <v>32</v>
      </c>
      <c r="AX165" s="11" t="s">
        <v>76</v>
      </c>
      <c r="AY165" s="236" t="s">
        <v>127</v>
      </c>
    </row>
    <row r="166" s="1" customFormat="1" ht="72" customHeight="1">
      <c r="B166" s="35"/>
      <c r="C166" s="212" t="s">
        <v>213</v>
      </c>
      <c r="D166" s="212" t="s">
        <v>128</v>
      </c>
      <c r="E166" s="213" t="s">
        <v>214</v>
      </c>
      <c r="F166" s="214" t="s">
        <v>215</v>
      </c>
      <c r="G166" s="215" t="s">
        <v>187</v>
      </c>
      <c r="H166" s="216">
        <v>68.900000000000006</v>
      </c>
      <c r="I166" s="217"/>
      <c r="J166" s="218">
        <f>ROUND(I166*H166,2)</f>
        <v>0</v>
      </c>
      <c r="K166" s="214" t="s">
        <v>132</v>
      </c>
      <c r="L166" s="40"/>
      <c r="M166" s="219" t="s">
        <v>1</v>
      </c>
      <c r="N166" s="220" t="s">
        <v>42</v>
      </c>
      <c r="O166" s="83"/>
      <c r="P166" s="221">
        <f>O166*H166</f>
        <v>0</v>
      </c>
      <c r="Q166" s="221">
        <v>0.10100000000000001</v>
      </c>
      <c r="R166" s="221">
        <f>Q166*H166</f>
        <v>6.9589000000000008</v>
      </c>
      <c r="S166" s="221">
        <v>0</v>
      </c>
      <c r="T166" s="222">
        <f>S166*H166</f>
        <v>0</v>
      </c>
      <c r="AR166" s="223" t="s">
        <v>133</v>
      </c>
      <c r="AT166" s="223" t="s">
        <v>128</v>
      </c>
      <c r="AU166" s="223" t="s">
        <v>81</v>
      </c>
      <c r="AY166" s="14" t="s">
        <v>127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4" t="s">
        <v>85</v>
      </c>
      <c r="BK166" s="224">
        <f>ROUND(I166*H166,2)</f>
        <v>0</v>
      </c>
      <c r="BL166" s="14" t="s">
        <v>133</v>
      </c>
      <c r="BM166" s="223" t="s">
        <v>216</v>
      </c>
    </row>
    <row r="167" s="11" customFormat="1">
      <c r="B167" s="225"/>
      <c r="C167" s="226"/>
      <c r="D167" s="227" t="s">
        <v>135</v>
      </c>
      <c r="E167" s="228" t="s">
        <v>1</v>
      </c>
      <c r="F167" s="229" t="s">
        <v>190</v>
      </c>
      <c r="G167" s="226"/>
      <c r="H167" s="230">
        <v>68.900000000000006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135</v>
      </c>
      <c r="AU167" s="236" t="s">
        <v>81</v>
      </c>
      <c r="AV167" s="11" t="s">
        <v>85</v>
      </c>
      <c r="AW167" s="11" t="s">
        <v>32</v>
      </c>
      <c r="AX167" s="11" t="s">
        <v>81</v>
      </c>
      <c r="AY167" s="236" t="s">
        <v>127</v>
      </c>
    </row>
    <row r="168" s="1" customFormat="1" ht="16.5" customHeight="1">
      <c r="B168" s="35"/>
      <c r="C168" s="247" t="s">
        <v>217</v>
      </c>
      <c r="D168" s="247" t="s">
        <v>203</v>
      </c>
      <c r="E168" s="248" t="s">
        <v>218</v>
      </c>
      <c r="F168" s="249" t="s">
        <v>219</v>
      </c>
      <c r="G168" s="250" t="s">
        <v>187</v>
      </c>
      <c r="H168" s="251">
        <v>55.119999999999997</v>
      </c>
      <c r="I168" s="252"/>
      <c r="J168" s="253">
        <f>ROUND(I168*H168,2)</f>
        <v>0</v>
      </c>
      <c r="K168" s="249" t="s">
        <v>1</v>
      </c>
      <c r="L168" s="254"/>
      <c r="M168" s="255" t="s">
        <v>1</v>
      </c>
      <c r="N168" s="256" t="s">
        <v>42</v>
      </c>
      <c r="O168" s="83"/>
      <c r="P168" s="221">
        <f>O168*H168</f>
        <v>0</v>
      </c>
      <c r="Q168" s="221">
        <v>0.13200000000000001</v>
      </c>
      <c r="R168" s="221">
        <f>Q168*H168</f>
        <v>7.2758399999999996</v>
      </c>
      <c r="S168" s="221">
        <v>0</v>
      </c>
      <c r="T168" s="222">
        <f>S168*H168</f>
        <v>0</v>
      </c>
      <c r="AR168" s="223" t="s">
        <v>206</v>
      </c>
      <c r="AT168" s="223" t="s">
        <v>203</v>
      </c>
      <c r="AU168" s="223" t="s">
        <v>81</v>
      </c>
      <c r="AY168" s="14" t="s">
        <v>127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4" t="s">
        <v>85</v>
      </c>
      <c r="BK168" s="224">
        <f>ROUND(I168*H168,2)</f>
        <v>0</v>
      </c>
      <c r="BL168" s="14" t="s">
        <v>133</v>
      </c>
      <c r="BM168" s="223" t="s">
        <v>220</v>
      </c>
    </row>
    <row r="169" s="12" customFormat="1">
      <c r="B169" s="237"/>
      <c r="C169" s="238"/>
      <c r="D169" s="227" t="s">
        <v>135</v>
      </c>
      <c r="E169" s="239" t="s">
        <v>1</v>
      </c>
      <c r="F169" s="240" t="s">
        <v>221</v>
      </c>
      <c r="G169" s="238"/>
      <c r="H169" s="239" t="s">
        <v>1</v>
      </c>
      <c r="I169" s="241"/>
      <c r="J169" s="238"/>
      <c r="K169" s="238"/>
      <c r="L169" s="242"/>
      <c r="M169" s="243"/>
      <c r="N169" s="244"/>
      <c r="O169" s="244"/>
      <c r="P169" s="244"/>
      <c r="Q169" s="244"/>
      <c r="R169" s="244"/>
      <c r="S169" s="244"/>
      <c r="T169" s="245"/>
      <c r="AT169" s="246" t="s">
        <v>135</v>
      </c>
      <c r="AU169" s="246" t="s">
        <v>81</v>
      </c>
      <c r="AV169" s="12" t="s">
        <v>81</v>
      </c>
      <c r="AW169" s="12" t="s">
        <v>32</v>
      </c>
      <c r="AX169" s="12" t="s">
        <v>76</v>
      </c>
      <c r="AY169" s="246" t="s">
        <v>127</v>
      </c>
    </row>
    <row r="170" s="11" customFormat="1">
      <c r="B170" s="225"/>
      <c r="C170" s="226"/>
      <c r="D170" s="227" t="s">
        <v>135</v>
      </c>
      <c r="E170" s="228" t="s">
        <v>1</v>
      </c>
      <c r="F170" s="229" t="s">
        <v>222</v>
      </c>
      <c r="G170" s="226"/>
      <c r="H170" s="230">
        <v>55.119999999999997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135</v>
      </c>
      <c r="AU170" s="236" t="s">
        <v>81</v>
      </c>
      <c r="AV170" s="11" t="s">
        <v>85</v>
      </c>
      <c r="AW170" s="11" t="s">
        <v>32</v>
      </c>
      <c r="AX170" s="11" t="s">
        <v>76</v>
      </c>
      <c r="AY170" s="236" t="s">
        <v>127</v>
      </c>
    </row>
    <row r="171" s="1" customFormat="1" ht="16.5" customHeight="1">
      <c r="B171" s="35"/>
      <c r="C171" s="247" t="s">
        <v>223</v>
      </c>
      <c r="D171" s="247" t="s">
        <v>203</v>
      </c>
      <c r="E171" s="248" t="s">
        <v>224</v>
      </c>
      <c r="F171" s="249" t="s">
        <v>219</v>
      </c>
      <c r="G171" s="250" t="s">
        <v>187</v>
      </c>
      <c r="H171" s="251">
        <v>15.158</v>
      </c>
      <c r="I171" s="252"/>
      <c r="J171" s="253">
        <f>ROUND(I171*H171,2)</f>
        <v>0</v>
      </c>
      <c r="K171" s="249" t="s">
        <v>1</v>
      </c>
      <c r="L171" s="254"/>
      <c r="M171" s="255" t="s">
        <v>1</v>
      </c>
      <c r="N171" s="256" t="s">
        <v>42</v>
      </c>
      <c r="O171" s="83"/>
      <c r="P171" s="221">
        <f>O171*H171</f>
        <v>0</v>
      </c>
      <c r="Q171" s="221">
        <v>0.13200000000000001</v>
      </c>
      <c r="R171" s="221">
        <f>Q171*H171</f>
        <v>2.0008560000000002</v>
      </c>
      <c r="S171" s="221">
        <v>0</v>
      </c>
      <c r="T171" s="222">
        <f>S171*H171</f>
        <v>0</v>
      </c>
      <c r="AR171" s="223" t="s">
        <v>206</v>
      </c>
      <c r="AT171" s="223" t="s">
        <v>203</v>
      </c>
      <c r="AU171" s="223" t="s">
        <v>81</v>
      </c>
      <c r="AY171" s="14" t="s">
        <v>127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4" t="s">
        <v>85</v>
      </c>
      <c r="BK171" s="224">
        <f>ROUND(I171*H171,2)</f>
        <v>0</v>
      </c>
      <c r="BL171" s="14" t="s">
        <v>133</v>
      </c>
      <c r="BM171" s="223" t="s">
        <v>225</v>
      </c>
    </row>
    <row r="172" s="12" customFormat="1">
      <c r="B172" s="237"/>
      <c r="C172" s="238"/>
      <c r="D172" s="227" t="s">
        <v>135</v>
      </c>
      <c r="E172" s="239" t="s">
        <v>1</v>
      </c>
      <c r="F172" s="240" t="s">
        <v>221</v>
      </c>
      <c r="G172" s="238"/>
      <c r="H172" s="239" t="s">
        <v>1</v>
      </c>
      <c r="I172" s="241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AT172" s="246" t="s">
        <v>135</v>
      </c>
      <c r="AU172" s="246" t="s">
        <v>81</v>
      </c>
      <c r="AV172" s="12" t="s">
        <v>81</v>
      </c>
      <c r="AW172" s="12" t="s">
        <v>32</v>
      </c>
      <c r="AX172" s="12" t="s">
        <v>76</v>
      </c>
      <c r="AY172" s="246" t="s">
        <v>127</v>
      </c>
    </row>
    <row r="173" s="11" customFormat="1">
      <c r="B173" s="225"/>
      <c r="C173" s="226"/>
      <c r="D173" s="227" t="s">
        <v>135</v>
      </c>
      <c r="E173" s="228" t="s">
        <v>1</v>
      </c>
      <c r="F173" s="229" t="s">
        <v>226</v>
      </c>
      <c r="G173" s="226"/>
      <c r="H173" s="230">
        <v>15.158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135</v>
      </c>
      <c r="AU173" s="236" t="s">
        <v>81</v>
      </c>
      <c r="AV173" s="11" t="s">
        <v>85</v>
      </c>
      <c r="AW173" s="11" t="s">
        <v>32</v>
      </c>
      <c r="AX173" s="11" t="s">
        <v>76</v>
      </c>
      <c r="AY173" s="236" t="s">
        <v>127</v>
      </c>
    </row>
    <row r="174" s="10" customFormat="1" ht="25.92" customHeight="1">
      <c r="B174" s="198"/>
      <c r="C174" s="199"/>
      <c r="D174" s="200" t="s">
        <v>75</v>
      </c>
      <c r="E174" s="201" t="s">
        <v>146</v>
      </c>
      <c r="F174" s="201" t="s">
        <v>227</v>
      </c>
      <c r="G174" s="199"/>
      <c r="H174" s="199"/>
      <c r="I174" s="202"/>
      <c r="J174" s="203">
        <f>BK174</f>
        <v>0</v>
      </c>
      <c r="K174" s="199"/>
      <c r="L174" s="204"/>
      <c r="M174" s="205"/>
      <c r="N174" s="206"/>
      <c r="O174" s="206"/>
      <c r="P174" s="207">
        <f>SUM(P175:P268)</f>
        <v>0</v>
      </c>
      <c r="Q174" s="206"/>
      <c r="R174" s="207">
        <f>SUM(R175:R268)</f>
        <v>107.13389654</v>
      </c>
      <c r="S174" s="206"/>
      <c r="T174" s="208">
        <f>SUM(T175:T268)</f>
        <v>0</v>
      </c>
      <c r="AR174" s="209" t="s">
        <v>81</v>
      </c>
      <c r="AT174" s="210" t="s">
        <v>75</v>
      </c>
      <c r="AU174" s="210" t="s">
        <v>76</v>
      </c>
      <c r="AY174" s="209" t="s">
        <v>127</v>
      </c>
      <c r="BK174" s="211">
        <f>SUM(BK175:BK268)</f>
        <v>0</v>
      </c>
    </row>
    <row r="175" s="1" customFormat="1" ht="36" customHeight="1">
      <c r="B175" s="35"/>
      <c r="C175" s="212" t="s">
        <v>228</v>
      </c>
      <c r="D175" s="212" t="s">
        <v>128</v>
      </c>
      <c r="E175" s="213" t="s">
        <v>229</v>
      </c>
      <c r="F175" s="214" t="s">
        <v>230</v>
      </c>
      <c r="G175" s="215" t="s">
        <v>187</v>
      </c>
      <c r="H175" s="216">
        <v>75.030000000000001</v>
      </c>
      <c r="I175" s="217"/>
      <c r="J175" s="218">
        <f>ROUND(I175*H175,2)</f>
        <v>0</v>
      </c>
      <c r="K175" s="214" t="s">
        <v>132</v>
      </c>
      <c r="L175" s="40"/>
      <c r="M175" s="219" t="s">
        <v>1</v>
      </c>
      <c r="N175" s="220" t="s">
        <v>42</v>
      </c>
      <c r="O175" s="83"/>
      <c r="P175" s="221">
        <f>O175*H175</f>
        <v>0</v>
      </c>
      <c r="Q175" s="221">
        <v>0.0082500000000000004</v>
      </c>
      <c r="R175" s="221">
        <f>Q175*H175</f>
        <v>0.61899750000000009</v>
      </c>
      <c r="S175" s="221">
        <v>0</v>
      </c>
      <c r="T175" s="222">
        <f>S175*H175</f>
        <v>0</v>
      </c>
      <c r="AR175" s="223" t="s">
        <v>133</v>
      </c>
      <c r="AT175" s="223" t="s">
        <v>128</v>
      </c>
      <c r="AU175" s="223" t="s">
        <v>81</v>
      </c>
      <c r="AY175" s="14" t="s">
        <v>127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4" t="s">
        <v>85</v>
      </c>
      <c r="BK175" s="224">
        <f>ROUND(I175*H175,2)</f>
        <v>0</v>
      </c>
      <c r="BL175" s="14" t="s">
        <v>133</v>
      </c>
      <c r="BM175" s="223" t="s">
        <v>231</v>
      </c>
    </row>
    <row r="176" s="11" customFormat="1">
      <c r="B176" s="225"/>
      <c r="C176" s="226"/>
      <c r="D176" s="227" t="s">
        <v>135</v>
      </c>
      <c r="E176" s="228" t="s">
        <v>1</v>
      </c>
      <c r="F176" s="229" t="s">
        <v>232</v>
      </c>
      <c r="G176" s="226"/>
      <c r="H176" s="230">
        <v>75.030000000000001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135</v>
      </c>
      <c r="AU176" s="236" t="s">
        <v>81</v>
      </c>
      <c r="AV176" s="11" t="s">
        <v>85</v>
      </c>
      <c r="AW176" s="11" t="s">
        <v>32</v>
      </c>
      <c r="AX176" s="11" t="s">
        <v>76</v>
      </c>
      <c r="AY176" s="236" t="s">
        <v>127</v>
      </c>
    </row>
    <row r="177" s="1" customFormat="1" ht="24" customHeight="1">
      <c r="B177" s="35"/>
      <c r="C177" s="247" t="s">
        <v>8</v>
      </c>
      <c r="D177" s="247" t="s">
        <v>203</v>
      </c>
      <c r="E177" s="248" t="s">
        <v>233</v>
      </c>
      <c r="F177" s="249" t="s">
        <v>234</v>
      </c>
      <c r="G177" s="250" t="s">
        <v>187</v>
      </c>
      <c r="H177" s="251">
        <v>76.531000000000006</v>
      </c>
      <c r="I177" s="252"/>
      <c r="J177" s="253">
        <f>ROUND(I177*H177,2)</f>
        <v>0</v>
      </c>
      <c r="K177" s="249" t="s">
        <v>132</v>
      </c>
      <c r="L177" s="254"/>
      <c r="M177" s="255" t="s">
        <v>1</v>
      </c>
      <c r="N177" s="256" t="s">
        <v>42</v>
      </c>
      <c r="O177" s="83"/>
      <c r="P177" s="221">
        <f>O177*H177</f>
        <v>0</v>
      </c>
      <c r="Q177" s="221">
        <v>0.00068000000000000005</v>
      </c>
      <c r="R177" s="221">
        <f>Q177*H177</f>
        <v>0.05204108000000001</v>
      </c>
      <c r="S177" s="221">
        <v>0</v>
      </c>
      <c r="T177" s="222">
        <f>S177*H177</f>
        <v>0</v>
      </c>
      <c r="AR177" s="223" t="s">
        <v>206</v>
      </c>
      <c r="AT177" s="223" t="s">
        <v>203</v>
      </c>
      <c r="AU177" s="223" t="s">
        <v>81</v>
      </c>
      <c r="AY177" s="14" t="s">
        <v>127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4" t="s">
        <v>85</v>
      </c>
      <c r="BK177" s="224">
        <f>ROUND(I177*H177,2)</f>
        <v>0</v>
      </c>
      <c r="BL177" s="14" t="s">
        <v>133</v>
      </c>
      <c r="BM177" s="223" t="s">
        <v>235</v>
      </c>
    </row>
    <row r="178" s="11" customFormat="1">
      <c r="B178" s="225"/>
      <c r="C178" s="226"/>
      <c r="D178" s="227" t="s">
        <v>135</v>
      </c>
      <c r="E178" s="226"/>
      <c r="F178" s="229" t="s">
        <v>236</v>
      </c>
      <c r="G178" s="226"/>
      <c r="H178" s="230">
        <v>76.531000000000006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135</v>
      </c>
      <c r="AU178" s="236" t="s">
        <v>81</v>
      </c>
      <c r="AV178" s="11" t="s">
        <v>85</v>
      </c>
      <c r="AW178" s="11" t="s">
        <v>4</v>
      </c>
      <c r="AX178" s="11" t="s">
        <v>81</v>
      </c>
      <c r="AY178" s="236" t="s">
        <v>127</v>
      </c>
    </row>
    <row r="179" s="1" customFormat="1" ht="36" customHeight="1">
      <c r="B179" s="35"/>
      <c r="C179" s="212" t="s">
        <v>237</v>
      </c>
      <c r="D179" s="212" t="s">
        <v>128</v>
      </c>
      <c r="E179" s="213" t="s">
        <v>238</v>
      </c>
      <c r="F179" s="214" t="s">
        <v>239</v>
      </c>
      <c r="G179" s="215" t="s">
        <v>240</v>
      </c>
      <c r="H179" s="216">
        <v>753</v>
      </c>
      <c r="I179" s="217"/>
      <c r="J179" s="218">
        <f>ROUND(I179*H179,2)</f>
        <v>0</v>
      </c>
      <c r="K179" s="214" t="s">
        <v>132</v>
      </c>
      <c r="L179" s="40"/>
      <c r="M179" s="219" t="s">
        <v>1</v>
      </c>
      <c r="N179" s="220" t="s">
        <v>42</v>
      </c>
      <c r="O179" s="83"/>
      <c r="P179" s="221">
        <f>O179*H179</f>
        <v>0</v>
      </c>
      <c r="Q179" s="221">
        <v>0.0016800000000000001</v>
      </c>
      <c r="R179" s="221">
        <f>Q179*H179</f>
        <v>1.2650399999999999</v>
      </c>
      <c r="S179" s="221">
        <v>0</v>
      </c>
      <c r="T179" s="222">
        <f>S179*H179</f>
        <v>0</v>
      </c>
      <c r="AR179" s="223" t="s">
        <v>133</v>
      </c>
      <c r="AT179" s="223" t="s">
        <v>128</v>
      </c>
      <c r="AU179" s="223" t="s">
        <v>81</v>
      </c>
      <c r="AY179" s="14" t="s">
        <v>127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4" t="s">
        <v>85</v>
      </c>
      <c r="BK179" s="224">
        <f>ROUND(I179*H179,2)</f>
        <v>0</v>
      </c>
      <c r="BL179" s="14" t="s">
        <v>133</v>
      </c>
      <c r="BM179" s="223" t="s">
        <v>241</v>
      </c>
    </row>
    <row r="180" s="11" customFormat="1">
      <c r="B180" s="225"/>
      <c r="C180" s="226"/>
      <c r="D180" s="227" t="s">
        <v>135</v>
      </c>
      <c r="E180" s="228" t="s">
        <v>1</v>
      </c>
      <c r="F180" s="229" t="s">
        <v>242</v>
      </c>
      <c r="G180" s="226"/>
      <c r="H180" s="230">
        <v>264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135</v>
      </c>
      <c r="AU180" s="236" t="s">
        <v>81</v>
      </c>
      <c r="AV180" s="11" t="s">
        <v>85</v>
      </c>
      <c r="AW180" s="11" t="s">
        <v>32</v>
      </c>
      <c r="AX180" s="11" t="s">
        <v>76</v>
      </c>
      <c r="AY180" s="236" t="s">
        <v>127</v>
      </c>
    </row>
    <row r="181" s="11" customFormat="1">
      <c r="B181" s="225"/>
      <c r="C181" s="226"/>
      <c r="D181" s="227" t="s">
        <v>135</v>
      </c>
      <c r="E181" s="228" t="s">
        <v>1</v>
      </c>
      <c r="F181" s="229" t="s">
        <v>243</v>
      </c>
      <c r="G181" s="226"/>
      <c r="H181" s="230">
        <v>255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135</v>
      </c>
      <c r="AU181" s="236" t="s">
        <v>81</v>
      </c>
      <c r="AV181" s="11" t="s">
        <v>85</v>
      </c>
      <c r="AW181" s="11" t="s">
        <v>32</v>
      </c>
      <c r="AX181" s="11" t="s">
        <v>76</v>
      </c>
      <c r="AY181" s="236" t="s">
        <v>127</v>
      </c>
    </row>
    <row r="182" s="11" customFormat="1">
      <c r="B182" s="225"/>
      <c r="C182" s="226"/>
      <c r="D182" s="227" t="s">
        <v>135</v>
      </c>
      <c r="E182" s="228" t="s">
        <v>1</v>
      </c>
      <c r="F182" s="229" t="s">
        <v>244</v>
      </c>
      <c r="G182" s="226"/>
      <c r="H182" s="230">
        <v>175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135</v>
      </c>
      <c r="AU182" s="236" t="s">
        <v>81</v>
      </c>
      <c r="AV182" s="11" t="s">
        <v>85</v>
      </c>
      <c r="AW182" s="11" t="s">
        <v>32</v>
      </c>
      <c r="AX182" s="11" t="s">
        <v>76</v>
      </c>
      <c r="AY182" s="236" t="s">
        <v>127</v>
      </c>
    </row>
    <row r="183" s="11" customFormat="1">
      <c r="B183" s="225"/>
      <c r="C183" s="226"/>
      <c r="D183" s="227" t="s">
        <v>135</v>
      </c>
      <c r="E183" s="228" t="s">
        <v>1</v>
      </c>
      <c r="F183" s="229" t="s">
        <v>245</v>
      </c>
      <c r="G183" s="226"/>
      <c r="H183" s="230">
        <v>59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135</v>
      </c>
      <c r="AU183" s="236" t="s">
        <v>81</v>
      </c>
      <c r="AV183" s="11" t="s">
        <v>85</v>
      </c>
      <c r="AW183" s="11" t="s">
        <v>32</v>
      </c>
      <c r="AX183" s="11" t="s">
        <v>76</v>
      </c>
      <c r="AY183" s="236" t="s">
        <v>127</v>
      </c>
    </row>
    <row r="184" s="1" customFormat="1" ht="24" customHeight="1">
      <c r="B184" s="35"/>
      <c r="C184" s="247" t="s">
        <v>246</v>
      </c>
      <c r="D184" s="247" t="s">
        <v>203</v>
      </c>
      <c r="E184" s="248" t="s">
        <v>233</v>
      </c>
      <c r="F184" s="249" t="s">
        <v>234</v>
      </c>
      <c r="G184" s="250" t="s">
        <v>187</v>
      </c>
      <c r="H184" s="251">
        <v>153.612</v>
      </c>
      <c r="I184" s="252"/>
      <c r="J184" s="253">
        <f>ROUND(I184*H184,2)</f>
        <v>0</v>
      </c>
      <c r="K184" s="249" t="s">
        <v>132</v>
      </c>
      <c r="L184" s="254"/>
      <c r="M184" s="255" t="s">
        <v>1</v>
      </c>
      <c r="N184" s="256" t="s">
        <v>42</v>
      </c>
      <c r="O184" s="83"/>
      <c r="P184" s="221">
        <f>O184*H184</f>
        <v>0</v>
      </c>
      <c r="Q184" s="221">
        <v>0.00068000000000000005</v>
      </c>
      <c r="R184" s="221">
        <f>Q184*H184</f>
        <v>0.10445616000000001</v>
      </c>
      <c r="S184" s="221">
        <v>0</v>
      </c>
      <c r="T184" s="222">
        <f>S184*H184</f>
        <v>0</v>
      </c>
      <c r="AR184" s="223" t="s">
        <v>206</v>
      </c>
      <c r="AT184" s="223" t="s">
        <v>203</v>
      </c>
      <c r="AU184" s="223" t="s">
        <v>81</v>
      </c>
      <c r="AY184" s="14" t="s">
        <v>127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4" t="s">
        <v>85</v>
      </c>
      <c r="BK184" s="224">
        <f>ROUND(I184*H184,2)</f>
        <v>0</v>
      </c>
      <c r="BL184" s="14" t="s">
        <v>133</v>
      </c>
      <c r="BM184" s="223" t="s">
        <v>247</v>
      </c>
    </row>
    <row r="185" s="11" customFormat="1">
      <c r="B185" s="225"/>
      <c r="C185" s="226"/>
      <c r="D185" s="227" t="s">
        <v>135</v>
      </c>
      <c r="E185" s="228" t="s">
        <v>1</v>
      </c>
      <c r="F185" s="229" t="s">
        <v>248</v>
      </c>
      <c r="G185" s="226"/>
      <c r="H185" s="230">
        <v>153.612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135</v>
      </c>
      <c r="AU185" s="236" t="s">
        <v>81</v>
      </c>
      <c r="AV185" s="11" t="s">
        <v>85</v>
      </c>
      <c r="AW185" s="11" t="s">
        <v>32</v>
      </c>
      <c r="AX185" s="11" t="s">
        <v>76</v>
      </c>
      <c r="AY185" s="236" t="s">
        <v>127</v>
      </c>
    </row>
    <row r="186" s="1" customFormat="1" ht="36" customHeight="1">
      <c r="B186" s="35"/>
      <c r="C186" s="212" t="s">
        <v>249</v>
      </c>
      <c r="D186" s="212" t="s">
        <v>128</v>
      </c>
      <c r="E186" s="213" t="s">
        <v>250</v>
      </c>
      <c r="F186" s="214" t="s">
        <v>251</v>
      </c>
      <c r="G186" s="215" t="s">
        <v>187</v>
      </c>
      <c r="H186" s="216">
        <v>1069.683</v>
      </c>
      <c r="I186" s="217"/>
      <c r="J186" s="218">
        <f>ROUND(I186*H186,2)</f>
        <v>0</v>
      </c>
      <c r="K186" s="214" t="s">
        <v>132</v>
      </c>
      <c r="L186" s="40"/>
      <c r="M186" s="219" t="s">
        <v>1</v>
      </c>
      <c r="N186" s="220" t="s">
        <v>42</v>
      </c>
      <c r="O186" s="83"/>
      <c r="P186" s="221">
        <f>O186*H186</f>
        <v>0</v>
      </c>
      <c r="Q186" s="221">
        <v>0.0085000000000000006</v>
      </c>
      <c r="R186" s="221">
        <f>Q186*H186</f>
        <v>9.0923055000000002</v>
      </c>
      <c r="S186" s="221">
        <v>0</v>
      </c>
      <c r="T186" s="222">
        <f>S186*H186</f>
        <v>0</v>
      </c>
      <c r="AR186" s="223" t="s">
        <v>133</v>
      </c>
      <c r="AT186" s="223" t="s">
        <v>128</v>
      </c>
      <c r="AU186" s="223" t="s">
        <v>81</v>
      </c>
      <c r="AY186" s="14" t="s">
        <v>127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4" t="s">
        <v>85</v>
      </c>
      <c r="BK186" s="224">
        <f>ROUND(I186*H186,2)</f>
        <v>0</v>
      </c>
      <c r="BL186" s="14" t="s">
        <v>133</v>
      </c>
      <c r="BM186" s="223" t="s">
        <v>252</v>
      </c>
    </row>
    <row r="187" s="12" customFormat="1">
      <c r="B187" s="237"/>
      <c r="C187" s="238"/>
      <c r="D187" s="227" t="s">
        <v>135</v>
      </c>
      <c r="E187" s="239" t="s">
        <v>1</v>
      </c>
      <c r="F187" s="240" t="s">
        <v>253</v>
      </c>
      <c r="G187" s="238"/>
      <c r="H187" s="239" t="s">
        <v>1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AT187" s="246" t="s">
        <v>135</v>
      </c>
      <c r="AU187" s="246" t="s">
        <v>81</v>
      </c>
      <c r="AV187" s="12" t="s">
        <v>81</v>
      </c>
      <c r="AW187" s="12" t="s">
        <v>32</v>
      </c>
      <c r="AX187" s="12" t="s">
        <v>76</v>
      </c>
      <c r="AY187" s="246" t="s">
        <v>127</v>
      </c>
    </row>
    <row r="188" s="11" customFormat="1">
      <c r="B188" s="225"/>
      <c r="C188" s="226"/>
      <c r="D188" s="227" t="s">
        <v>135</v>
      </c>
      <c r="E188" s="228" t="s">
        <v>1</v>
      </c>
      <c r="F188" s="229" t="s">
        <v>254</v>
      </c>
      <c r="G188" s="226"/>
      <c r="H188" s="230">
        <v>179.27000000000001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135</v>
      </c>
      <c r="AU188" s="236" t="s">
        <v>81</v>
      </c>
      <c r="AV188" s="11" t="s">
        <v>85</v>
      </c>
      <c r="AW188" s="11" t="s">
        <v>32</v>
      </c>
      <c r="AX188" s="11" t="s">
        <v>76</v>
      </c>
      <c r="AY188" s="236" t="s">
        <v>127</v>
      </c>
    </row>
    <row r="189" s="11" customFormat="1">
      <c r="B189" s="225"/>
      <c r="C189" s="226"/>
      <c r="D189" s="227" t="s">
        <v>135</v>
      </c>
      <c r="E189" s="228" t="s">
        <v>1</v>
      </c>
      <c r="F189" s="229" t="s">
        <v>255</v>
      </c>
      <c r="G189" s="226"/>
      <c r="H189" s="230">
        <v>-9.6600000000000001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135</v>
      </c>
      <c r="AU189" s="236" t="s">
        <v>81</v>
      </c>
      <c r="AV189" s="11" t="s">
        <v>85</v>
      </c>
      <c r="AW189" s="11" t="s">
        <v>32</v>
      </c>
      <c r="AX189" s="11" t="s">
        <v>76</v>
      </c>
      <c r="AY189" s="236" t="s">
        <v>127</v>
      </c>
    </row>
    <row r="190" s="12" customFormat="1">
      <c r="B190" s="237"/>
      <c r="C190" s="238"/>
      <c r="D190" s="227" t="s">
        <v>135</v>
      </c>
      <c r="E190" s="239" t="s">
        <v>1</v>
      </c>
      <c r="F190" s="240" t="s">
        <v>256</v>
      </c>
      <c r="G190" s="238"/>
      <c r="H190" s="239" t="s">
        <v>1</v>
      </c>
      <c r="I190" s="241"/>
      <c r="J190" s="238"/>
      <c r="K190" s="238"/>
      <c r="L190" s="242"/>
      <c r="M190" s="243"/>
      <c r="N190" s="244"/>
      <c r="O190" s="244"/>
      <c r="P190" s="244"/>
      <c r="Q190" s="244"/>
      <c r="R190" s="244"/>
      <c r="S190" s="244"/>
      <c r="T190" s="245"/>
      <c r="AT190" s="246" t="s">
        <v>135</v>
      </c>
      <c r="AU190" s="246" t="s">
        <v>81</v>
      </c>
      <c r="AV190" s="12" t="s">
        <v>81</v>
      </c>
      <c r="AW190" s="12" t="s">
        <v>32</v>
      </c>
      <c r="AX190" s="12" t="s">
        <v>76</v>
      </c>
      <c r="AY190" s="246" t="s">
        <v>127</v>
      </c>
    </row>
    <row r="191" s="11" customFormat="1">
      <c r="B191" s="225"/>
      <c r="C191" s="226"/>
      <c r="D191" s="227" t="s">
        <v>135</v>
      </c>
      <c r="E191" s="228" t="s">
        <v>1</v>
      </c>
      <c r="F191" s="229" t="s">
        <v>257</v>
      </c>
      <c r="G191" s="226"/>
      <c r="H191" s="230">
        <v>1195.963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135</v>
      </c>
      <c r="AU191" s="236" t="s">
        <v>81</v>
      </c>
      <c r="AV191" s="11" t="s">
        <v>85</v>
      </c>
      <c r="AW191" s="11" t="s">
        <v>32</v>
      </c>
      <c r="AX191" s="11" t="s">
        <v>76</v>
      </c>
      <c r="AY191" s="236" t="s">
        <v>127</v>
      </c>
    </row>
    <row r="192" s="12" customFormat="1">
      <c r="B192" s="237"/>
      <c r="C192" s="238"/>
      <c r="D192" s="227" t="s">
        <v>135</v>
      </c>
      <c r="E192" s="239" t="s">
        <v>1</v>
      </c>
      <c r="F192" s="240" t="s">
        <v>258</v>
      </c>
      <c r="G192" s="238"/>
      <c r="H192" s="239" t="s">
        <v>1</v>
      </c>
      <c r="I192" s="241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AT192" s="246" t="s">
        <v>135</v>
      </c>
      <c r="AU192" s="246" t="s">
        <v>81</v>
      </c>
      <c r="AV192" s="12" t="s">
        <v>81</v>
      </c>
      <c r="AW192" s="12" t="s">
        <v>32</v>
      </c>
      <c r="AX192" s="12" t="s">
        <v>76</v>
      </c>
      <c r="AY192" s="246" t="s">
        <v>127</v>
      </c>
    </row>
    <row r="193" s="11" customFormat="1">
      <c r="B193" s="225"/>
      <c r="C193" s="226"/>
      <c r="D193" s="227" t="s">
        <v>135</v>
      </c>
      <c r="E193" s="228" t="s">
        <v>1</v>
      </c>
      <c r="F193" s="229" t="s">
        <v>259</v>
      </c>
      <c r="G193" s="226"/>
      <c r="H193" s="230">
        <v>4.75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135</v>
      </c>
      <c r="AU193" s="236" t="s">
        <v>81</v>
      </c>
      <c r="AV193" s="11" t="s">
        <v>85</v>
      </c>
      <c r="AW193" s="11" t="s">
        <v>32</v>
      </c>
      <c r="AX193" s="11" t="s">
        <v>76</v>
      </c>
      <c r="AY193" s="236" t="s">
        <v>127</v>
      </c>
    </row>
    <row r="194" s="12" customFormat="1">
      <c r="B194" s="237"/>
      <c r="C194" s="238"/>
      <c r="D194" s="227" t="s">
        <v>135</v>
      </c>
      <c r="E194" s="239" t="s">
        <v>1</v>
      </c>
      <c r="F194" s="240" t="s">
        <v>260</v>
      </c>
      <c r="G194" s="238"/>
      <c r="H194" s="239" t="s">
        <v>1</v>
      </c>
      <c r="I194" s="241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AT194" s="246" t="s">
        <v>135</v>
      </c>
      <c r="AU194" s="246" t="s">
        <v>81</v>
      </c>
      <c r="AV194" s="12" t="s">
        <v>81</v>
      </c>
      <c r="AW194" s="12" t="s">
        <v>32</v>
      </c>
      <c r="AX194" s="12" t="s">
        <v>76</v>
      </c>
      <c r="AY194" s="246" t="s">
        <v>127</v>
      </c>
    </row>
    <row r="195" s="11" customFormat="1">
      <c r="B195" s="225"/>
      <c r="C195" s="226"/>
      <c r="D195" s="227" t="s">
        <v>135</v>
      </c>
      <c r="E195" s="228" t="s">
        <v>1</v>
      </c>
      <c r="F195" s="229" t="s">
        <v>261</v>
      </c>
      <c r="G195" s="226"/>
      <c r="H195" s="230">
        <v>27.199999999999999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135</v>
      </c>
      <c r="AU195" s="236" t="s">
        <v>81</v>
      </c>
      <c r="AV195" s="11" t="s">
        <v>85</v>
      </c>
      <c r="AW195" s="11" t="s">
        <v>32</v>
      </c>
      <c r="AX195" s="11" t="s">
        <v>76</v>
      </c>
      <c r="AY195" s="236" t="s">
        <v>127</v>
      </c>
    </row>
    <row r="196" s="12" customFormat="1">
      <c r="B196" s="237"/>
      <c r="C196" s="238"/>
      <c r="D196" s="227" t="s">
        <v>135</v>
      </c>
      <c r="E196" s="239" t="s">
        <v>1</v>
      </c>
      <c r="F196" s="240" t="s">
        <v>262</v>
      </c>
      <c r="G196" s="238"/>
      <c r="H196" s="239" t="s">
        <v>1</v>
      </c>
      <c r="I196" s="241"/>
      <c r="J196" s="238"/>
      <c r="K196" s="238"/>
      <c r="L196" s="242"/>
      <c r="M196" s="243"/>
      <c r="N196" s="244"/>
      <c r="O196" s="244"/>
      <c r="P196" s="244"/>
      <c r="Q196" s="244"/>
      <c r="R196" s="244"/>
      <c r="S196" s="244"/>
      <c r="T196" s="245"/>
      <c r="AT196" s="246" t="s">
        <v>135</v>
      </c>
      <c r="AU196" s="246" t="s">
        <v>81</v>
      </c>
      <c r="AV196" s="12" t="s">
        <v>81</v>
      </c>
      <c r="AW196" s="12" t="s">
        <v>32</v>
      </c>
      <c r="AX196" s="12" t="s">
        <v>76</v>
      </c>
      <c r="AY196" s="246" t="s">
        <v>127</v>
      </c>
    </row>
    <row r="197" s="11" customFormat="1">
      <c r="B197" s="225"/>
      <c r="C197" s="226"/>
      <c r="D197" s="227" t="s">
        <v>135</v>
      </c>
      <c r="E197" s="228" t="s">
        <v>1</v>
      </c>
      <c r="F197" s="229" t="s">
        <v>263</v>
      </c>
      <c r="G197" s="226"/>
      <c r="H197" s="230">
        <v>31.399999999999999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135</v>
      </c>
      <c r="AU197" s="236" t="s">
        <v>81</v>
      </c>
      <c r="AV197" s="11" t="s">
        <v>85</v>
      </c>
      <c r="AW197" s="11" t="s">
        <v>32</v>
      </c>
      <c r="AX197" s="11" t="s">
        <v>76</v>
      </c>
      <c r="AY197" s="236" t="s">
        <v>127</v>
      </c>
    </row>
    <row r="198" s="12" customFormat="1">
      <c r="B198" s="237"/>
      <c r="C198" s="238"/>
      <c r="D198" s="227" t="s">
        <v>135</v>
      </c>
      <c r="E198" s="239" t="s">
        <v>1</v>
      </c>
      <c r="F198" s="240" t="s">
        <v>264</v>
      </c>
      <c r="G198" s="238"/>
      <c r="H198" s="239" t="s">
        <v>1</v>
      </c>
      <c r="I198" s="241"/>
      <c r="J198" s="238"/>
      <c r="K198" s="238"/>
      <c r="L198" s="242"/>
      <c r="M198" s="243"/>
      <c r="N198" s="244"/>
      <c r="O198" s="244"/>
      <c r="P198" s="244"/>
      <c r="Q198" s="244"/>
      <c r="R198" s="244"/>
      <c r="S198" s="244"/>
      <c r="T198" s="245"/>
      <c r="AT198" s="246" t="s">
        <v>135</v>
      </c>
      <c r="AU198" s="246" t="s">
        <v>81</v>
      </c>
      <c r="AV198" s="12" t="s">
        <v>81</v>
      </c>
      <c r="AW198" s="12" t="s">
        <v>32</v>
      </c>
      <c r="AX198" s="12" t="s">
        <v>76</v>
      </c>
      <c r="AY198" s="246" t="s">
        <v>127</v>
      </c>
    </row>
    <row r="199" s="11" customFormat="1">
      <c r="B199" s="225"/>
      <c r="C199" s="226"/>
      <c r="D199" s="227" t="s">
        <v>135</v>
      </c>
      <c r="E199" s="228" t="s">
        <v>1</v>
      </c>
      <c r="F199" s="229" t="s">
        <v>265</v>
      </c>
      <c r="G199" s="226"/>
      <c r="H199" s="230">
        <v>-359.24000000000001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135</v>
      </c>
      <c r="AU199" s="236" t="s">
        <v>81</v>
      </c>
      <c r="AV199" s="11" t="s">
        <v>85</v>
      </c>
      <c r="AW199" s="11" t="s">
        <v>32</v>
      </c>
      <c r="AX199" s="11" t="s">
        <v>76</v>
      </c>
      <c r="AY199" s="236" t="s">
        <v>127</v>
      </c>
    </row>
    <row r="200" s="1" customFormat="1" ht="24" customHeight="1">
      <c r="B200" s="35"/>
      <c r="C200" s="247" t="s">
        <v>266</v>
      </c>
      <c r="D200" s="247" t="s">
        <v>203</v>
      </c>
      <c r="E200" s="248" t="s">
        <v>267</v>
      </c>
      <c r="F200" s="249" t="s">
        <v>268</v>
      </c>
      <c r="G200" s="250" t="s">
        <v>131</v>
      </c>
      <c r="H200" s="251">
        <v>153.96700000000001</v>
      </c>
      <c r="I200" s="252"/>
      <c r="J200" s="253">
        <f>ROUND(I200*H200,2)</f>
        <v>0</v>
      </c>
      <c r="K200" s="249" t="s">
        <v>132</v>
      </c>
      <c r="L200" s="254"/>
      <c r="M200" s="255" t="s">
        <v>1</v>
      </c>
      <c r="N200" s="256" t="s">
        <v>42</v>
      </c>
      <c r="O200" s="83"/>
      <c r="P200" s="221">
        <f>O200*H200</f>
        <v>0</v>
      </c>
      <c r="Q200" s="221">
        <v>0.032000000000000001</v>
      </c>
      <c r="R200" s="221">
        <f>Q200*H200</f>
        <v>4.9269440000000007</v>
      </c>
      <c r="S200" s="221">
        <v>0</v>
      </c>
      <c r="T200" s="222">
        <f>S200*H200</f>
        <v>0</v>
      </c>
      <c r="AR200" s="223" t="s">
        <v>206</v>
      </c>
      <c r="AT200" s="223" t="s">
        <v>203</v>
      </c>
      <c r="AU200" s="223" t="s">
        <v>81</v>
      </c>
      <c r="AY200" s="14" t="s">
        <v>127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4" t="s">
        <v>85</v>
      </c>
      <c r="BK200" s="224">
        <f>ROUND(I200*H200,2)</f>
        <v>0</v>
      </c>
      <c r="BL200" s="14" t="s">
        <v>133</v>
      </c>
      <c r="BM200" s="223" t="s">
        <v>269</v>
      </c>
    </row>
    <row r="201" s="1" customFormat="1" ht="24" customHeight="1">
      <c r="B201" s="35"/>
      <c r="C201" s="247" t="s">
        <v>270</v>
      </c>
      <c r="D201" s="247" t="s">
        <v>203</v>
      </c>
      <c r="E201" s="248" t="s">
        <v>271</v>
      </c>
      <c r="F201" s="249" t="s">
        <v>272</v>
      </c>
      <c r="G201" s="250" t="s">
        <v>187</v>
      </c>
      <c r="H201" s="251">
        <v>918.07399999999996</v>
      </c>
      <c r="I201" s="252"/>
      <c r="J201" s="253">
        <f>ROUND(I201*H201,2)</f>
        <v>0</v>
      </c>
      <c r="K201" s="249" t="s">
        <v>132</v>
      </c>
      <c r="L201" s="254"/>
      <c r="M201" s="255" t="s">
        <v>1</v>
      </c>
      <c r="N201" s="256" t="s">
        <v>42</v>
      </c>
      <c r="O201" s="83"/>
      <c r="P201" s="221">
        <f>O201*H201</f>
        <v>0</v>
      </c>
      <c r="Q201" s="221">
        <v>0.0025500000000000002</v>
      </c>
      <c r="R201" s="221">
        <f>Q201*H201</f>
        <v>2.3410887000000002</v>
      </c>
      <c r="S201" s="221">
        <v>0</v>
      </c>
      <c r="T201" s="222">
        <f>S201*H201</f>
        <v>0</v>
      </c>
      <c r="AR201" s="223" t="s">
        <v>206</v>
      </c>
      <c r="AT201" s="223" t="s">
        <v>203</v>
      </c>
      <c r="AU201" s="223" t="s">
        <v>81</v>
      </c>
      <c r="AY201" s="14" t="s">
        <v>127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4" t="s">
        <v>85</v>
      </c>
      <c r="BK201" s="224">
        <f>ROUND(I201*H201,2)</f>
        <v>0</v>
      </c>
      <c r="BL201" s="14" t="s">
        <v>133</v>
      </c>
      <c r="BM201" s="223" t="s">
        <v>273</v>
      </c>
    </row>
    <row r="202" s="11" customFormat="1">
      <c r="B202" s="225"/>
      <c r="C202" s="226"/>
      <c r="D202" s="227" t="s">
        <v>135</v>
      </c>
      <c r="E202" s="226"/>
      <c r="F202" s="229" t="s">
        <v>274</v>
      </c>
      <c r="G202" s="226"/>
      <c r="H202" s="230">
        <v>918.07399999999996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135</v>
      </c>
      <c r="AU202" s="236" t="s">
        <v>81</v>
      </c>
      <c r="AV202" s="11" t="s">
        <v>85</v>
      </c>
      <c r="AW202" s="11" t="s">
        <v>4</v>
      </c>
      <c r="AX202" s="11" t="s">
        <v>81</v>
      </c>
      <c r="AY202" s="236" t="s">
        <v>127</v>
      </c>
    </row>
    <row r="203" s="1" customFormat="1" ht="36" customHeight="1">
      <c r="B203" s="35"/>
      <c r="C203" s="212" t="s">
        <v>275</v>
      </c>
      <c r="D203" s="212" t="s">
        <v>128</v>
      </c>
      <c r="E203" s="213" t="s">
        <v>276</v>
      </c>
      <c r="F203" s="214" t="s">
        <v>277</v>
      </c>
      <c r="G203" s="215" t="s">
        <v>187</v>
      </c>
      <c r="H203" s="216">
        <v>201.50999999999999</v>
      </c>
      <c r="I203" s="217"/>
      <c r="J203" s="218">
        <f>ROUND(I203*H203,2)</f>
        <v>0</v>
      </c>
      <c r="K203" s="214" t="s">
        <v>132</v>
      </c>
      <c r="L203" s="40"/>
      <c r="M203" s="219" t="s">
        <v>1</v>
      </c>
      <c r="N203" s="220" t="s">
        <v>42</v>
      </c>
      <c r="O203" s="83"/>
      <c r="P203" s="221">
        <f>O203*H203</f>
        <v>0</v>
      </c>
      <c r="Q203" s="221">
        <v>0.0094400000000000005</v>
      </c>
      <c r="R203" s="221">
        <f>Q203*H203</f>
        <v>1.9022543999999999</v>
      </c>
      <c r="S203" s="221">
        <v>0</v>
      </c>
      <c r="T203" s="222">
        <f>S203*H203</f>
        <v>0</v>
      </c>
      <c r="AR203" s="223" t="s">
        <v>133</v>
      </c>
      <c r="AT203" s="223" t="s">
        <v>128</v>
      </c>
      <c r="AU203" s="223" t="s">
        <v>81</v>
      </c>
      <c r="AY203" s="14" t="s">
        <v>127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4" t="s">
        <v>85</v>
      </c>
      <c r="BK203" s="224">
        <f>ROUND(I203*H203,2)</f>
        <v>0</v>
      </c>
      <c r="BL203" s="14" t="s">
        <v>133</v>
      </c>
      <c r="BM203" s="223" t="s">
        <v>278</v>
      </c>
    </row>
    <row r="204" s="12" customFormat="1">
      <c r="B204" s="237"/>
      <c r="C204" s="238"/>
      <c r="D204" s="227" t="s">
        <v>135</v>
      </c>
      <c r="E204" s="239" t="s">
        <v>1</v>
      </c>
      <c r="F204" s="240" t="s">
        <v>279</v>
      </c>
      <c r="G204" s="238"/>
      <c r="H204" s="239" t="s">
        <v>1</v>
      </c>
      <c r="I204" s="241"/>
      <c r="J204" s="238"/>
      <c r="K204" s="238"/>
      <c r="L204" s="242"/>
      <c r="M204" s="243"/>
      <c r="N204" s="244"/>
      <c r="O204" s="244"/>
      <c r="P204" s="244"/>
      <c r="Q204" s="244"/>
      <c r="R204" s="244"/>
      <c r="S204" s="244"/>
      <c r="T204" s="245"/>
      <c r="AT204" s="246" t="s">
        <v>135</v>
      </c>
      <c r="AU204" s="246" t="s">
        <v>81</v>
      </c>
      <c r="AV204" s="12" t="s">
        <v>81</v>
      </c>
      <c r="AW204" s="12" t="s">
        <v>32</v>
      </c>
      <c r="AX204" s="12" t="s">
        <v>76</v>
      </c>
      <c r="AY204" s="246" t="s">
        <v>127</v>
      </c>
    </row>
    <row r="205" s="11" customFormat="1">
      <c r="B205" s="225"/>
      <c r="C205" s="226"/>
      <c r="D205" s="227" t="s">
        <v>135</v>
      </c>
      <c r="E205" s="228" t="s">
        <v>1</v>
      </c>
      <c r="F205" s="229" t="s">
        <v>280</v>
      </c>
      <c r="G205" s="226"/>
      <c r="H205" s="230">
        <v>230.49000000000001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135</v>
      </c>
      <c r="AU205" s="236" t="s">
        <v>81</v>
      </c>
      <c r="AV205" s="11" t="s">
        <v>85</v>
      </c>
      <c r="AW205" s="11" t="s">
        <v>32</v>
      </c>
      <c r="AX205" s="11" t="s">
        <v>76</v>
      </c>
      <c r="AY205" s="236" t="s">
        <v>127</v>
      </c>
    </row>
    <row r="206" s="11" customFormat="1">
      <c r="B206" s="225"/>
      <c r="C206" s="226"/>
      <c r="D206" s="227" t="s">
        <v>135</v>
      </c>
      <c r="E206" s="228" t="s">
        <v>1</v>
      </c>
      <c r="F206" s="229" t="s">
        <v>281</v>
      </c>
      <c r="G206" s="226"/>
      <c r="H206" s="230">
        <v>-28.98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135</v>
      </c>
      <c r="AU206" s="236" t="s">
        <v>81</v>
      </c>
      <c r="AV206" s="11" t="s">
        <v>85</v>
      </c>
      <c r="AW206" s="11" t="s">
        <v>32</v>
      </c>
      <c r="AX206" s="11" t="s">
        <v>76</v>
      </c>
      <c r="AY206" s="236" t="s">
        <v>127</v>
      </c>
    </row>
    <row r="207" s="1" customFormat="1" ht="24" customHeight="1">
      <c r="B207" s="35"/>
      <c r="C207" s="247" t="s">
        <v>282</v>
      </c>
      <c r="D207" s="247" t="s">
        <v>203</v>
      </c>
      <c r="E207" s="248" t="s">
        <v>283</v>
      </c>
      <c r="F207" s="249" t="s">
        <v>284</v>
      </c>
      <c r="G207" s="250" t="s">
        <v>187</v>
      </c>
      <c r="H207" s="251">
        <v>205.53999999999999</v>
      </c>
      <c r="I207" s="252"/>
      <c r="J207" s="253">
        <f>ROUND(I207*H207,2)</f>
        <v>0</v>
      </c>
      <c r="K207" s="249" t="s">
        <v>132</v>
      </c>
      <c r="L207" s="254"/>
      <c r="M207" s="255" t="s">
        <v>1</v>
      </c>
      <c r="N207" s="256" t="s">
        <v>42</v>
      </c>
      <c r="O207" s="83"/>
      <c r="P207" s="221">
        <f>O207*H207</f>
        <v>0</v>
      </c>
      <c r="Q207" s="221">
        <v>0.017999999999999999</v>
      </c>
      <c r="R207" s="221">
        <f>Q207*H207</f>
        <v>3.6997199999999997</v>
      </c>
      <c r="S207" s="221">
        <v>0</v>
      </c>
      <c r="T207" s="222">
        <f>S207*H207</f>
        <v>0</v>
      </c>
      <c r="AR207" s="223" t="s">
        <v>206</v>
      </c>
      <c r="AT207" s="223" t="s">
        <v>203</v>
      </c>
      <c r="AU207" s="223" t="s">
        <v>81</v>
      </c>
      <c r="AY207" s="14" t="s">
        <v>127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4" t="s">
        <v>85</v>
      </c>
      <c r="BK207" s="224">
        <f>ROUND(I207*H207,2)</f>
        <v>0</v>
      </c>
      <c r="BL207" s="14" t="s">
        <v>133</v>
      </c>
      <c r="BM207" s="223" t="s">
        <v>285</v>
      </c>
    </row>
    <row r="208" s="11" customFormat="1">
      <c r="B208" s="225"/>
      <c r="C208" s="226"/>
      <c r="D208" s="227" t="s">
        <v>135</v>
      </c>
      <c r="E208" s="226"/>
      <c r="F208" s="229" t="s">
        <v>286</v>
      </c>
      <c r="G208" s="226"/>
      <c r="H208" s="230">
        <v>205.53999999999999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135</v>
      </c>
      <c r="AU208" s="236" t="s">
        <v>81</v>
      </c>
      <c r="AV208" s="11" t="s">
        <v>85</v>
      </c>
      <c r="AW208" s="11" t="s">
        <v>4</v>
      </c>
      <c r="AX208" s="11" t="s">
        <v>81</v>
      </c>
      <c r="AY208" s="236" t="s">
        <v>127</v>
      </c>
    </row>
    <row r="209" s="1" customFormat="1" ht="24" customHeight="1">
      <c r="B209" s="35"/>
      <c r="C209" s="212" t="s">
        <v>287</v>
      </c>
      <c r="D209" s="212" t="s">
        <v>128</v>
      </c>
      <c r="E209" s="213" t="s">
        <v>288</v>
      </c>
      <c r="F209" s="214" t="s">
        <v>289</v>
      </c>
      <c r="G209" s="215" t="s">
        <v>240</v>
      </c>
      <c r="H209" s="216">
        <v>218.5</v>
      </c>
      <c r="I209" s="217"/>
      <c r="J209" s="218">
        <f>ROUND(I209*H209,2)</f>
        <v>0</v>
      </c>
      <c r="K209" s="214" t="s">
        <v>132</v>
      </c>
      <c r="L209" s="40"/>
      <c r="M209" s="219" t="s">
        <v>1</v>
      </c>
      <c r="N209" s="220" t="s">
        <v>42</v>
      </c>
      <c r="O209" s="83"/>
      <c r="P209" s="221">
        <f>O209*H209</f>
        <v>0</v>
      </c>
      <c r="Q209" s="221">
        <v>6.0000000000000002E-05</v>
      </c>
      <c r="R209" s="221">
        <f>Q209*H209</f>
        <v>0.01311</v>
      </c>
      <c r="S209" s="221">
        <v>0</v>
      </c>
      <c r="T209" s="222">
        <f>S209*H209</f>
        <v>0</v>
      </c>
      <c r="AR209" s="223" t="s">
        <v>133</v>
      </c>
      <c r="AT209" s="223" t="s">
        <v>128</v>
      </c>
      <c r="AU209" s="223" t="s">
        <v>81</v>
      </c>
      <c r="AY209" s="14" t="s">
        <v>127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4" t="s">
        <v>85</v>
      </c>
      <c r="BK209" s="224">
        <f>ROUND(I209*H209,2)</f>
        <v>0</v>
      </c>
      <c r="BL209" s="14" t="s">
        <v>133</v>
      </c>
      <c r="BM209" s="223" t="s">
        <v>290</v>
      </c>
    </row>
    <row r="210" s="11" customFormat="1">
      <c r="B210" s="225"/>
      <c r="C210" s="226"/>
      <c r="D210" s="227" t="s">
        <v>135</v>
      </c>
      <c r="E210" s="228" t="s">
        <v>1</v>
      </c>
      <c r="F210" s="229" t="s">
        <v>291</v>
      </c>
      <c r="G210" s="226"/>
      <c r="H210" s="230">
        <v>218.5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135</v>
      </c>
      <c r="AU210" s="236" t="s">
        <v>81</v>
      </c>
      <c r="AV210" s="11" t="s">
        <v>85</v>
      </c>
      <c r="AW210" s="11" t="s">
        <v>32</v>
      </c>
      <c r="AX210" s="11" t="s">
        <v>76</v>
      </c>
      <c r="AY210" s="236" t="s">
        <v>127</v>
      </c>
    </row>
    <row r="211" s="1" customFormat="1" ht="24" customHeight="1">
      <c r="B211" s="35"/>
      <c r="C211" s="247" t="s">
        <v>7</v>
      </c>
      <c r="D211" s="247" t="s">
        <v>203</v>
      </c>
      <c r="E211" s="248" t="s">
        <v>292</v>
      </c>
      <c r="F211" s="249" t="s">
        <v>293</v>
      </c>
      <c r="G211" s="250" t="s">
        <v>240</v>
      </c>
      <c r="H211" s="251">
        <v>229.42500000000001</v>
      </c>
      <c r="I211" s="252"/>
      <c r="J211" s="253">
        <f>ROUND(I211*H211,2)</f>
        <v>0</v>
      </c>
      <c r="K211" s="249" t="s">
        <v>132</v>
      </c>
      <c r="L211" s="254"/>
      <c r="M211" s="255" t="s">
        <v>1</v>
      </c>
      <c r="N211" s="256" t="s">
        <v>42</v>
      </c>
      <c r="O211" s="83"/>
      <c r="P211" s="221">
        <f>O211*H211</f>
        <v>0</v>
      </c>
      <c r="Q211" s="221">
        <v>0.00059999999999999995</v>
      </c>
      <c r="R211" s="221">
        <f>Q211*H211</f>
        <v>0.137655</v>
      </c>
      <c r="S211" s="221">
        <v>0</v>
      </c>
      <c r="T211" s="222">
        <f>S211*H211</f>
        <v>0</v>
      </c>
      <c r="AR211" s="223" t="s">
        <v>206</v>
      </c>
      <c r="AT211" s="223" t="s">
        <v>203</v>
      </c>
      <c r="AU211" s="223" t="s">
        <v>81</v>
      </c>
      <c r="AY211" s="14" t="s">
        <v>127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4" t="s">
        <v>85</v>
      </c>
      <c r="BK211" s="224">
        <f>ROUND(I211*H211,2)</f>
        <v>0</v>
      </c>
      <c r="BL211" s="14" t="s">
        <v>133</v>
      </c>
      <c r="BM211" s="223" t="s">
        <v>294</v>
      </c>
    </row>
    <row r="212" s="11" customFormat="1">
      <c r="B212" s="225"/>
      <c r="C212" s="226"/>
      <c r="D212" s="227" t="s">
        <v>135</v>
      </c>
      <c r="E212" s="226"/>
      <c r="F212" s="229" t="s">
        <v>295</v>
      </c>
      <c r="G212" s="226"/>
      <c r="H212" s="230">
        <v>229.42500000000001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AT212" s="236" t="s">
        <v>135</v>
      </c>
      <c r="AU212" s="236" t="s">
        <v>81</v>
      </c>
      <c r="AV212" s="11" t="s">
        <v>85</v>
      </c>
      <c r="AW212" s="11" t="s">
        <v>4</v>
      </c>
      <c r="AX212" s="11" t="s">
        <v>81</v>
      </c>
      <c r="AY212" s="236" t="s">
        <v>127</v>
      </c>
    </row>
    <row r="213" s="1" customFormat="1" ht="24" customHeight="1">
      <c r="B213" s="35"/>
      <c r="C213" s="212" t="s">
        <v>296</v>
      </c>
      <c r="D213" s="212" t="s">
        <v>128</v>
      </c>
      <c r="E213" s="213" t="s">
        <v>297</v>
      </c>
      <c r="F213" s="214" t="s">
        <v>298</v>
      </c>
      <c r="G213" s="215" t="s">
        <v>240</v>
      </c>
      <c r="H213" s="216">
        <v>1347</v>
      </c>
      <c r="I213" s="217"/>
      <c r="J213" s="218">
        <f>ROUND(I213*H213,2)</f>
        <v>0</v>
      </c>
      <c r="K213" s="214" t="s">
        <v>132</v>
      </c>
      <c r="L213" s="40"/>
      <c r="M213" s="219" t="s">
        <v>1</v>
      </c>
      <c r="N213" s="220" t="s">
        <v>42</v>
      </c>
      <c r="O213" s="83"/>
      <c r="P213" s="221">
        <f>O213*H213</f>
        <v>0</v>
      </c>
      <c r="Q213" s="221">
        <v>0.00025000000000000001</v>
      </c>
      <c r="R213" s="221">
        <f>Q213*H213</f>
        <v>0.33674999999999999</v>
      </c>
      <c r="S213" s="221">
        <v>0</v>
      </c>
      <c r="T213" s="222">
        <f>S213*H213</f>
        <v>0</v>
      </c>
      <c r="AR213" s="223" t="s">
        <v>133</v>
      </c>
      <c r="AT213" s="223" t="s">
        <v>128</v>
      </c>
      <c r="AU213" s="223" t="s">
        <v>81</v>
      </c>
      <c r="AY213" s="14" t="s">
        <v>127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4" t="s">
        <v>85</v>
      </c>
      <c r="BK213" s="224">
        <f>ROUND(I213*H213,2)</f>
        <v>0</v>
      </c>
      <c r="BL213" s="14" t="s">
        <v>133</v>
      </c>
      <c r="BM213" s="223" t="s">
        <v>299</v>
      </c>
    </row>
    <row r="214" s="12" customFormat="1">
      <c r="B214" s="237"/>
      <c r="C214" s="238"/>
      <c r="D214" s="227" t="s">
        <v>135</v>
      </c>
      <c r="E214" s="239" t="s">
        <v>1</v>
      </c>
      <c r="F214" s="240" t="s">
        <v>300</v>
      </c>
      <c r="G214" s="238"/>
      <c r="H214" s="239" t="s">
        <v>1</v>
      </c>
      <c r="I214" s="241"/>
      <c r="J214" s="238"/>
      <c r="K214" s="238"/>
      <c r="L214" s="242"/>
      <c r="M214" s="243"/>
      <c r="N214" s="244"/>
      <c r="O214" s="244"/>
      <c r="P214" s="244"/>
      <c r="Q214" s="244"/>
      <c r="R214" s="244"/>
      <c r="S214" s="244"/>
      <c r="T214" s="245"/>
      <c r="AT214" s="246" t="s">
        <v>135</v>
      </c>
      <c r="AU214" s="246" t="s">
        <v>81</v>
      </c>
      <c r="AV214" s="12" t="s">
        <v>81</v>
      </c>
      <c r="AW214" s="12" t="s">
        <v>32</v>
      </c>
      <c r="AX214" s="12" t="s">
        <v>76</v>
      </c>
      <c r="AY214" s="246" t="s">
        <v>127</v>
      </c>
    </row>
    <row r="215" s="11" customFormat="1">
      <c r="B215" s="225"/>
      <c r="C215" s="226"/>
      <c r="D215" s="227" t="s">
        <v>135</v>
      </c>
      <c r="E215" s="228" t="s">
        <v>1</v>
      </c>
      <c r="F215" s="229" t="s">
        <v>301</v>
      </c>
      <c r="G215" s="226"/>
      <c r="H215" s="230">
        <v>44.5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135</v>
      </c>
      <c r="AU215" s="236" t="s">
        <v>81</v>
      </c>
      <c r="AV215" s="11" t="s">
        <v>85</v>
      </c>
      <c r="AW215" s="11" t="s">
        <v>32</v>
      </c>
      <c r="AX215" s="11" t="s">
        <v>76</v>
      </c>
      <c r="AY215" s="236" t="s">
        <v>127</v>
      </c>
    </row>
    <row r="216" s="11" customFormat="1">
      <c r="B216" s="225"/>
      <c r="C216" s="226"/>
      <c r="D216" s="227" t="s">
        <v>135</v>
      </c>
      <c r="E216" s="228" t="s">
        <v>1</v>
      </c>
      <c r="F216" s="229" t="s">
        <v>302</v>
      </c>
      <c r="G216" s="226"/>
      <c r="H216" s="230">
        <v>239.5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135</v>
      </c>
      <c r="AU216" s="236" t="s">
        <v>81</v>
      </c>
      <c r="AV216" s="11" t="s">
        <v>85</v>
      </c>
      <c r="AW216" s="11" t="s">
        <v>32</v>
      </c>
      <c r="AX216" s="11" t="s">
        <v>76</v>
      </c>
      <c r="AY216" s="236" t="s">
        <v>127</v>
      </c>
    </row>
    <row r="217" s="11" customFormat="1">
      <c r="B217" s="225"/>
      <c r="C217" s="226"/>
      <c r="D217" s="227" t="s">
        <v>135</v>
      </c>
      <c r="E217" s="228" t="s">
        <v>1</v>
      </c>
      <c r="F217" s="229" t="s">
        <v>303</v>
      </c>
      <c r="G217" s="226"/>
      <c r="H217" s="230">
        <v>50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135</v>
      </c>
      <c r="AU217" s="236" t="s">
        <v>81</v>
      </c>
      <c r="AV217" s="11" t="s">
        <v>85</v>
      </c>
      <c r="AW217" s="11" t="s">
        <v>32</v>
      </c>
      <c r="AX217" s="11" t="s">
        <v>76</v>
      </c>
      <c r="AY217" s="236" t="s">
        <v>127</v>
      </c>
    </row>
    <row r="218" s="12" customFormat="1">
      <c r="B218" s="237"/>
      <c r="C218" s="238"/>
      <c r="D218" s="227" t="s">
        <v>135</v>
      </c>
      <c r="E218" s="239" t="s">
        <v>1</v>
      </c>
      <c r="F218" s="240" t="s">
        <v>304</v>
      </c>
      <c r="G218" s="238"/>
      <c r="H218" s="239" t="s">
        <v>1</v>
      </c>
      <c r="I218" s="241"/>
      <c r="J218" s="238"/>
      <c r="K218" s="238"/>
      <c r="L218" s="242"/>
      <c r="M218" s="243"/>
      <c r="N218" s="244"/>
      <c r="O218" s="244"/>
      <c r="P218" s="244"/>
      <c r="Q218" s="244"/>
      <c r="R218" s="244"/>
      <c r="S218" s="244"/>
      <c r="T218" s="245"/>
      <c r="AT218" s="246" t="s">
        <v>135</v>
      </c>
      <c r="AU218" s="246" t="s">
        <v>81</v>
      </c>
      <c r="AV218" s="12" t="s">
        <v>81</v>
      </c>
      <c r="AW218" s="12" t="s">
        <v>32</v>
      </c>
      <c r="AX218" s="12" t="s">
        <v>76</v>
      </c>
      <c r="AY218" s="246" t="s">
        <v>127</v>
      </c>
    </row>
    <row r="219" s="11" customFormat="1">
      <c r="B219" s="225"/>
      <c r="C219" s="226"/>
      <c r="D219" s="227" t="s">
        <v>135</v>
      </c>
      <c r="E219" s="228" t="s">
        <v>1</v>
      </c>
      <c r="F219" s="229" t="s">
        <v>242</v>
      </c>
      <c r="G219" s="226"/>
      <c r="H219" s="230">
        <v>264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135</v>
      </c>
      <c r="AU219" s="236" t="s">
        <v>81</v>
      </c>
      <c r="AV219" s="11" t="s">
        <v>85</v>
      </c>
      <c r="AW219" s="11" t="s">
        <v>32</v>
      </c>
      <c r="AX219" s="11" t="s">
        <v>76</v>
      </c>
      <c r="AY219" s="236" t="s">
        <v>127</v>
      </c>
    </row>
    <row r="220" s="11" customFormat="1">
      <c r="B220" s="225"/>
      <c r="C220" s="226"/>
      <c r="D220" s="227" t="s">
        <v>135</v>
      </c>
      <c r="E220" s="228" t="s">
        <v>1</v>
      </c>
      <c r="F220" s="229" t="s">
        <v>243</v>
      </c>
      <c r="G220" s="226"/>
      <c r="H220" s="230">
        <v>255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135</v>
      </c>
      <c r="AU220" s="236" t="s">
        <v>81</v>
      </c>
      <c r="AV220" s="11" t="s">
        <v>85</v>
      </c>
      <c r="AW220" s="11" t="s">
        <v>32</v>
      </c>
      <c r="AX220" s="11" t="s">
        <v>76</v>
      </c>
      <c r="AY220" s="236" t="s">
        <v>127</v>
      </c>
    </row>
    <row r="221" s="11" customFormat="1">
      <c r="B221" s="225"/>
      <c r="C221" s="226"/>
      <c r="D221" s="227" t="s">
        <v>135</v>
      </c>
      <c r="E221" s="228" t="s">
        <v>1</v>
      </c>
      <c r="F221" s="229" t="s">
        <v>244</v>
      </c>
      <c r="G221" s="226"/>
      <c r="H221" s="230">
        <v>175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135</v>
      </c>
      <c r="AU221" s="236" t="s">
        <v>81</v>
      </c>
      <c r="AV221" s="11" t="s">
        <v>85</v>
      </c>
      <c r="AW221" s="11" t="s">
        <v>32</v>
      </c>
      <c r="AX221" s="11" t="s">
        <v>76</v>
      </c>
      <c r="AY221" s="236" t="s">
        <v>127</v>
      </c>
    </row>
    <row r="222" s="11" customFormat="1">
      <c r="B222" s="225"/>
      <c r="C222" s="226"/>
      <c r="D222" s="227" t="s">
        <v>135</v>
      </c>
      <c r="E222" s="228" t="s">
        <v>1</v>
      </c>
      <c r="F222" s="229" t="s">
        <v>245</v>
      </c>
      <c r="G222" s="226"/>
      <c r="H222" s="230">
        <v>59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135</v>
      </c>
      <c r="AU222" s="236" t="s">
        <v>81</v>
      </c>
      <c r="AV222" s="11" t="s">
        <v>85</v>
      </c>
      <c r="AW222" s="11" t="s">
        <v>32</v>
      </c>
      <c r="AX222" s="11" t="s">
        <v>76</v>
      </c>
      <c r="AY222" s="236" t="s">
        <v>127</v>
      </c>
    </row>
    <row r="223" s="12" customFormat="1">
      <c r="B223" s="237"/>
      <c r="C223" s="238"/>
      <c r="D223" s="227" t="s">
        <v>135</v>
      </c>
      <c r="E223" s="239" t="s">
        <v>1</v>
      </c>
      <c r="F223" s="240" t="s">
        <v>305</v>
      </c>
      <c r="G223" s="238"/>
      <c r="H223" s="239" t="s">
        <v>1</v>
      </c>
      <c r="I223" s="241"/>
      <c r="J223" s="238"/>
      <c r="K223" s="238"/>
      <c r="L223" s="242"/>
      <c r="M223" s="243"/>
      <c r="N223" s="244"/>
      <c r="O223" s="244"/>
      <c r="P223" s="244"/>
      <c r="Q223" s="244"/>
      <c r="R223" s="244"/>
      <c r="S223" s="244"/>
      <c r="T223" s="245"/>
      <c r="AT223" s="246" t="s">
        <v>135</v>
      </c>
      <c r="AU223" s="246" t="s">
        <v>81</v>
      </c>
      <c r="AV223" s="12" t="s">
        <v>81</v>
      </c>
      <c r="AW223" s="12" t="s">
        <v>32</v>
      </c>
      <c r="AX223" s="12" t="s">
        <v>76</v>
      </c>
      <c r="AY223" s="246" t="s">
        <v>127</v>
      </c>
    </row>
    <row r="224" s="11" customFormat="1">
      <c r="B224" s="225"/>
      <c r="C224" s="226"/>
      <c r="D224" s="227" t="s">
        <v>135</v>
      </c>
      <c r="E224" s="228" t="s">
        <v>1</v>
      </c>
      <c r="F224" s="229" t="s">
        <v>306</v>
      </c>
      <c r="G224" s="226"/>
      <c r="H224" s="230">
        <v>260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135</v>
      </c>
      <c r="AU224" s="236" t="s">
        <v>81</v>
      </c>
      <c r="AV224" s="11" t="s">
        <v>85</v>
      </c>
      <c r="AW224" s="11" t="s">
        <v>32</v>
      </c>
      <c r="AX224" s="11" t="s">
        <v>76</v>
      </c>
      <c r="AY224" s="236" t="s">
        <v>127</v>
      </c>
    </row>
    <row r="225" s="1" customFormat="1" ht="16.5" customHeight="1">
      <c r="B225" s="35"/>
      <c r="C225" s="247" t="s">
        <v>307</v>
      </c>
      <c r="D225" s="247" t="s">
        <v>203</v>
      </c>
      <c r="E225" s="248" t="s">
        <v>308</v>
      </c>
      <c r="F225" s="249" t="s">
        <v>309</v>
      </c>
      <c r="G225" s="250" t="s">
        <v>240</v>
      </c>
      <c r="H225" s="251">
        <v>367.39999999999998</v>
      </c>
      <c r="I225" s="252"/>
      <c r="J225" s="253">
        <f>ROUND(I225*H225,2)</f>
        <v>0</v>
      </c>
      <c r="K225" s="249" t="s">
        <v>132</v>
      </c>
      <c r="L225" s="254"/>
      <c r="M225" s="255" t="s">
        <v>1</v>
      </c>
      <c r="N225" s="256" t="s">
        <v>42</v>
      </c>
      <c r="O225" s="83"/>
      <c r="P225" s="221">
        <f>O225*H225</f>
        <v>0</v>
      </c>
      <c r="Q225" s="221">
        <v>3.0000000000000001E-05</v>
      </c>
      <c r="R225" s="221">
        <f>Q225*H225</f>
        <v>0.011021999999999999</v>
      </c>
      <c r="S225" s="221">
        <v>0</v>
      </c>
      <c r="T225" s="222">
        <f>S225*H225</f>
        <v>0</v>
      </c>
      <c r="AR225" s="223" t="s">
        <v>206</v>
      </c>
      <c r="AT225" s="223" t="s">
        <v>203</v>
      </c>
      <c r="AU225" s="223" t="s">
        <v>81</v>
      </c>
      <c r="AY225" s="14" t="s">
        <v>127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4" t="s">
        <v>85</v>
      </c>
      <c r="BK225" s="224">
        <f>ROUND(I225*H225,2)</f>
        <v>0</v>
      </c>
      <c r="BL225" s="14" t="s">
        <v>133</v>
      </c>
      <c r="BM225" s="223" t="s">
        <v>310</v>
      </c>
    </row>
    <row r="226" s="11" customFormat="1">
      <c r="B226" s="225"/>
      <c r="C226" s="226"/>
      <c r="D226" s="227" t="s">
        <v>135</v>
      </c>
      <c r="E226" s="226"/>
      <c r="F226" s="229" t="s">
        <v>311</v>
      </c>
      <c r="G226" s="226"/>
      <c r="H226" s="230">
        <v>367.39999999999998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135</v>
      </c>
      <c r="AU226" s="236" t="s">
        <v>81</v>
      </c>
      <c r="AV226" s="11" t="s">
        <v>85</v>
      </c>
      <c r="AW226" s="11" t="s">
        <v>4</v>
      </c>
      <c r="AX226" s="11" t="s">
        <v>81</v>
      </c>
      <c r="AY226" s="236" t="s">
        <v>127</v>
      </c>
    </row>
    <row r="227" s="1" customFormat="1" ht="24" customHeight="1">
      <c r="B227" s="35"/>
      <c r="C227" s="247" t="s">
        <v>312</v>
      </c>
      <c r="D227" s="247" t="s">
        <v>203</v>
      </c>
      <c r="E227" s="248" t="s">
        <v>313</v>
      </c>
      <c r="F227" s="249" t="s">
        <v>314</v>
      </c>
      <c r="G227" s="250" t="s">
        <v>240</v>
      </c>
      <c r="H227" s="251">
        <v>753</v>
      </c>
      <c r="I227" s="252"/>
      <c r="J227" s="253">
        <f>ROUND(I227*H227,2)</f>
        <v>0</v>
      </c>
      <c r="K227" s="249" t="s">
        <v>132</v>
      </c>
      <c r="L227" s="254"/>
      <c r="M227" s="255" t="s">
        <v>1</v>
      </c>
      <c r="N227" s="256" t="s">
        <v>42</v>
      </c>
      <c r="O227" s="83"/>
      <c r="P227" s="221">
        <f>O227*H227</f>
        <v>0</v>
      </c>
      <c r="Q227" s="221">
        <v>0.00029999999999999997</v>
      </c>
      <c r="R227" s="221">
        <f>Q227*H227</f>
        <v>0.22589999999999999</v>
      </c>
      <c r="S227" s="221">
        <v>0</v>
      </c>
      <c r="T227" s="222">
        <f>S227*H227</f>
        <v>0</v>
      </c>
      <c r="AR227" s="223" t="s">
        <v>206</v>
      </c>
      <c r="AT227" s="223" t="s">
        <v>203</v>
      </c>
      <c r="AU227" s="223" t="s">
        <v>81</v>
      </c>
      <c r="AY227" s="14" t="s">
        <v>127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4" t="s">
        <v>85</v>
      </c>
      <c r="BK227" s="224">
        <f>ROUND(I227*H227,2)</f>
        <v>0</v>
      </c>
      <c r="BL227" s="14" t="s">
        <v>133</v>
      </c>
      <c r="BM227" s="223" t="s">
        <v>315</v>
      </c>
    </row>
    <row r="228" s="11" customFormat="1">
      <c r="B228" s="225"/>
      <c r="C228" s="226"/>
      <c r="D228" s="227" t="s">
        <v>135</v>
      </c>
      <c r="E228" s="228" t="s">
        <v>1</v>
      </c>
      <c r="F228" s="229" t="s">
        <v>242</v>
      </c>
      <c r="G228" s="226"/>
      <c r="H228" s="230">
        <v>264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135</v>
      </c>
      <c r="AU228" s="236" t="s">
        <v>81</v>
      </c>
      <c r="AV228" s="11" t="s">
        <v>85</v>
      </c>
      <c r="AW228" s="11" t="s">
        <v>32</v>
      </c>
      <c r="AX228" s="11" t="s">
        <v>76</v>
      </c>
      <c r="AY228" s="236" t="s">
        <v>127</v>
      </c>
    </row>
    <row r="229" s="11" customFormat="1">
      <c r="B229" s="225"/>
      <c r="C229" s="226"/>
      <c r="D229" s="227" t="s">
        <v>135</v>
      </c>
      <c r="E229" s="228" t="s">
        <v>1</v>
      </c>
      <c r="F229" s="229" t="s">
        <v>243</v>
      </c>
      <c r="G229" s="226"/>
      <c r="H229" s="230">
        <v>255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AT229" s="236" t="s">
        <v>135</v>
      </c>
      <c r="AU229" s="236" t="s">
        <v>81</v>
      </c>
      <c r="AV229" s="11" t="s">
        <v>85</v>
      </c>
      <c r="AW229" s="11" t="s">
        <v>32</v>
      </c>
      <c r="AX229" s="11" t="s">
        <v>76</v>
      </c>
      <c r="AY229" s="236" t="s">
        <v>127</v>
      </c>
    </row>
    <row r="230" s="11" customFormat="1">
      <c r="B230" s="225"/>
      <c r="C230" s="226"/>
      <c r="D230" s="227" t="s">
        <v>135</v>
      </c>
      <c r="E230" s="228" t="s">
        <v>1</v>
      </c>
      <c r="F230" s="229" t="s">
        <v>244</v>
      </c>
      <c r="G230" s="226"/>
      <c r="H230" s="230">
        <v>175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135</v>
      </c>
      <c r="AU230" s="236" t="s">
        <v>81</v>
      </c>
      <c r="AV230" s="11" t="s">
        <v>85</v>
      </c>
      <c r="AW230" s="11" t="s">
        <v>32</v>
      </c>
      <c r="AX230" s="11" t="s">
        <v>76</v>
      </c>
      <c r="AY230" s="236" t="s">
        <v>127</v>
      </c>
    </row>
    <row r="231" s="11" customFormat="1">
      <c r="B231" s="225"/>
      <c r="C231" s="226"/>
      <c r="D231" s="227" t="s">
        <v>135</v>
      </c>
      <c r="E231" s="228" t="s">
        <v>1</v>
      </c>
      <c r="F231" s="229" t="s">
        <v>245</v>
      </c>
      <c r="G231" s="226"/>
      <c r="H231" s="230">
        <v>59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135</v>
      </c>
      <c r="AU231" s="236" t="s">
        <v>81</v>
      </c>
      <c r="AV231" s="11" t="s">
        <v>85</v>
      </c>
      <c r="AW231" s="11" t="s">
        <v>32</v>
      </c>
      <c r="AX231" s="11" t="s">
        <v>76</v>
      </c>
      <c r="AY231" s="236" t="s">
        <v>127</v>
      </c>
    </row>
    <row r="232" s="1" customFormat="1" ht="24" customHeight="1">
      <c r="B232" s="35"/>
      <c r="C232" s="247" t="s">
        <v>316</v>
      </c>
      <c r="D232" s="247" t="s">
        <v>203</v>
      </c>
      <c r="E232" s="248" t="s">
        <v>317</v>
      </c>
      <c r="F232" s="249" t="s">
        <v>318</v>
      </c>
      <c r="G232" s="250" t="s">
        <v>240</v>
      </c>
      <c r="H232" s="251">
        <v>260</v>
      </c>
      <c r="I232" s="252"/>
      <c r="J232" s="253">
        <f>ROUND(I232*H232,2)</f>
        <v>0</v>
      </c>
      <c r="K232" s="249" t="s">
        <v>132</v>
      </c>
      <c r="L232" s="254"/>
      <c r="M232" s="255" t="s">
        <v>1</v>
      </c>
      <c r="N232" s="256" t="s">
        <v>42</v>
      </c>
      <c r="O232" s="83"/>
      <c r="P232" s="221">
        <f>O232*H232</f>
        <v>0</v>
      </c>
      <c r="Q232" s="221">
        <v>0.00020000000000000001</v>
      </c>
      <c r="R232" s="221">
        <f>Q232*H232</f>
        <v>0.052000000000000005</v>
      </c>
      <c r="S232" s="221">
        <v>0</v>
      </c>
      <c r="T232" s="222">
        <f>S232*H232</f>
        <v>0</v>
      </c>
      <c r="AR232" s="223" t="s">
        <v>206</v>
      </c>
      <c r="AT232" s="223" t="s">
        <v>203</v>
      </c>
      <c r="AU232" s="223" t="s">
        <v>81</v>
      </c>
      <c r="AY232" s="14" t="s">
        <v>127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4" t="s">
        <v>85</v>
      </c>
      <c r="BK232" s="224">
        <f>ROUND(I232*H232,2)</f>
        <v>0</v>
      </c>
      <c r="BL232" s="14" t="s">
        <v>133</v>
      </c>
      <c r="BM232" s="223" t="s">
        <v>319</v>
      </c>
    </row>
    <row r="233" s="11" customFormat="1">
      <c r="B233" s="225"/>
      <c r="C233" s="226"/>
      <c r="D233" s="227" t="s">
        <v>135</v>
      </c>
      <c r="E233" s="228" t="s">
        <v>1</v>
      </c>
      <c r="F233" s="229" t="s">
        <v>320</v>
      </c>
      <c r="G233" s="226"/>
      <c r="H233" s="230">
        <v>183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135</v>
      </c>
      <c r="AU233" s="236" t="s">
        <v>81</v>
      </c>
      <c r="AV233" s="11" t="s">
        <v>85</v>
      </c>
      <c r="AW233" s="11" t="s">
        <v>32</v>
      </c>
      <c r="AX233" s="11" t="s">
        <v>76</v>
      </c>
      <c r="AY233" s="236" t="s">
        <v>127</v>
      </c>
    </row>
    <row r="234" s="11" customFormat="1">
      <c r="B234" s="225"/>
      <c r="C234" s="226"/>
      <c r="D234" s="227" t="s">
        <v>135</v>
      </c>
      <c r="E234" s="228" t="s">
        <v>1</v>
      </c>
      <c r="F234" s="229" t="s">
        <v>321</v>
      </c>
      <c r="G234" s="226"/>
      <c r="H234" s="230">
        <v>55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135</v>
      </c>
      <c r="AU234" s="236" t="s">
        <v>81</v>
      </c>
      <c r="AV234" s="11" t="s">
        <v>85</v>
      </c>
      <c r="AW234" s="11" t="s">
        <v>32</v>
      </c>
      <c r="AX234" s="11" t="s">
        <v>76</v>
      </c>
      <c r="AY234" s="236" t="s">
        <v>127</v>
      </c>
    </row>
    <row r="235" s="11" customFormat="1">
      <c r="B235" s="225"/>
      <c r="C235" s="226"/>
      <c r="D235" s="227" t="s">
        <v>135</v>
      </c>
      <c r="E235" s="228" t="s">
        <v>1</v>
      </c>
      <c r="F235" s="229" t="s">
        <v>322</v>
      </c>
      <c r="G235" s="226"/>
      <c r="H235" s="230">
        <v>22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135</v>
      </c>
      <c r="AU235" s="236" t="s">
        <v>81</v>
      </c>
      <c r="AV235" s="11" t="s">
        <v>85</v>
      </c>
      <c r="AW235" s="11" t="s">
        <v>32</v>
      </c>
      <c r="AX235" s="11" t="s">
        <v>76</v>
      </c>
      <c r="AY235" s="236" t="s">
        <v>127</v>
      </c>
    </row>
    <row r="236" s="1" customFormat="1" ht="36" customHeight="1">
      <c r="B236" s="35"/>
      <c r="C236" s="212" t="s">
        <v>183</v>
      </c>
      <c r="D236" s="212" t="s">
        <v>128</v>
      </c>
      <c r="E236" s="213" t="s">
        <v>323</v>
      </c>
      <c r="F236" s="214" t="s">
        <v>324</v>
      </c>
      <c r="G236" s="215" t="s">
        <v>187</v>
      </c>
      <c r="H236" s="216">
        <v>327.33999999999997</v>
      </c>
      <c r="I236" s="217"/>
      <c r="J236" s="218">
        <f>ROUND(I236*H236,2)</f>
        <v>0</v>
      </c>
      <c r="K236" s="214" t="s">
        <v>132</v>
      </c>
      <c r="L236" s="40"/>
      <c r="M236" s="219" t="s">
        <v>1</v>
      </c>
      <c r="N236" s="220" t="s">
        <v>42</v>
      </c>
      <c r="O236" s="83"/>
      <c r="P236" s="221">
        <f>O236*H236</f>
        <v>0</v>
      </c>
      <c r="Q236" s="221">
        <v>0.024670000000000001</v>
      </c>
      <c r="R236" s="221">
        <f>Q236*H236</f>
        <v>8.0754777999999998</v>
      </c>
      <c r="S236" s="221">
        <v>0</v>
      </c>
      <c r="T236" s="222">
        <f>S236*H236</f>
        <v>0</v>
      </c>
      <c r="AR236" s="223" t="s">
        <v>133</v>
      </c>
      <c r="AT236" s="223" t="s">
        <v>128</v>
      </c>
      <c r="AU236" s="223" t="s">
        <v>81</v>
      </c>
      <c r="AY236" s="14" t="s">
        <v>127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4" t="s">
        <v>85</v>
      </c>
      <c r="BK236" s="224">
        <f>ROUND(I236*H236,2)</f>
        <v>0</v>
      </c>
      <c r="BL236" s="14" t="s">
        <v>133</v>
      </c>
      <c r="BM236" s="223" t="s">
        <v>325</v>
      </c>
    </row>
    <row r="237" s="12" customFormat="1">
      <c r="B237" s="237"/>
      <c r="C237" s="238"/>
      <c r="D237" s="227" t="s">
        <v>135</v>
      </c>
      <c r="E237" s="239" t="s">
        <v>1</v>
      </c>
      <c r="F237" s="240" t="s">
        <v>326</v>
      </c>
      <c r="G237" s="238"/>
      <c r="H237" s="239" t="s">
        <v>1</v>
      </c>
      <c r="I237" s="241"/>
      <c r="J237" s="238"/>
      <c r="K237" s="238"/>
      <c r="L237" s="242"/>
      <c r="M237" s="243"/>
      <c r="N237" s="244"/>
      <c r="O237" s="244"/>
      <c r="P237" s="244"/>
      <c r="Q237" s="244"/>
      <c r="R237" s="244"/>
      <c r="S237" s="244"/>
      <c r="T237" s="245"/>
      <c r="AT237" s="246" t="s">
        <v>135</v>
      </c>
      <c r="AU237" s="246" t="s">
        <v>81</v>
      </c>
      <c r="AV237" s="12" t="s">
        <v>81</v>
      </c>
      <c r="AW237" s="12" t="s">
        <v>32</v>
      </c>
      <c r="AX237" s="12" t="s">
        <v>76</v>
      </c>
      <c r="AY237" s="246" t="s">
        <v>127</v>
      </c>
    </row>
    <row r="238" s="11" customFormat="1">
      <c r="B238" s="225"/>
      <c r="C238" s="226"/>
      <c r="D238" s="227" t="s">
        <v>135</v>
      </c>
      <c r="E238" s="228" t="s">
        <v>1</v>
      </c>
      <c r="F238" s="229" t="s">
        <v>327</v>
      </c>
      <c r="G238" s="226"/>
      <c r="H238" s="230">
        <v>327.33999999999997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135</v>
      </c>
      <c r="AU238" s="236" t="s">
        <v>81</v>
      </c>
      <c r="AV238" s="11" t="s">
        <v>85</v>
      </c>
      <c r="AW238" s="11" t="s">
        <v>32</v>
      </c>
      <c r="AX238" s="11" t="s">
        <v>76</v>
      </c>
      <c r="AY238" s="236" t="s">
        <v>127</v>
      </c>
    </row>
    <row r="239" s="1" customFormat="1" ht="36" customHeight="1">
      <c r="B239" s="35"/>
      <c r="C239" s="212" t="s">
        <v>328</v>
      </c>
      <c r="D239" s="212" t="s">
        <v>128</v>
      </c>
      <c r="E239" s="213" t="s">
        <v>329</v>
      </c>
      <c r="F239" s="214" t="s">
        <v>330</v>
      </c>
      <c r="G239" s="215" t="s">
        <v>187</v>
      </c>
      <c r="H239" s="216">
        <v>2073.7350000000001</v>
      </c>
      <c r="I239" s="217"/>
      <c r="J239" s="218">
        <f>ROUND(I239*H239,2)</f>
        <v>0</v>
      </c>
      <c r="K239" s="214" t="s">
        <v>132</v>
      </c>
      <c r="L239" s="40"/>
      <c r="M239" s="219" t="s">
        <v>1</v>
      </c>
      <c r="N239" s="220" t="s">
        <v>42</v>
      </c>
      <c r="O239" s="83"/>
      <c r="P239" s="221">
        <f>O239*H239</f>
        <v>0</v>
      </c>
      <c r="Q239" s="221">
        <v>0.01146</v>
      </c>
      <c r="R239" s="221">
        <f>Q239*H239</f>
        <v>23.765003100000001</v>
      </c>
      <c r="S239" s="221">
        <v>0</v>
      </c>
      <c r="T239" s="222">
        <f>S239*H239</f>
        <v>0</v>
      </c>
      <c r="AR239" s="223" t="s">
        <v>133</v>
      </c>
      <c r="AT239" s="223" t="s">
        <v>128</v>
      </c>
      <c r="AU239" s="223" t="s">
        <v>81</v>
      </c>
      <c r="AY239" s="14" t="s">
        <v>127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4" t="s">
        <v>85</v>
      </c>
      <c r="BK239" s="224">
        <f>ROUND(I239*H239,2)</f>
        <v>0</v>
      </c>
      <c r="BL239" s="14" t="s">
        <v>133</v>
      </c>
      <c r="BM239" s="223" t="s">
        <v>331</v>
      </c>
    </row>
    <row r="240" s="11" customFormat="1">
      <c r="B240" s="225"/>
      <c r="C240" s="226"/>
      <c r="D240" s="227" t="s">
        <v>135</v>
      </c>
      <c r="E240" s="228" t="s">
        <v>1</v>
      </c>
      <c r="F240" s="229" t="s">
        <v>332</v>
      </c>
      <c r="G240" s="226"/>
      <c r="H240" s="230">
        <v>2438.4749999999999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AT240" s="236" t="s">
        <v>135</v>
      </c>
      <c r="AU240" s="236" t="s">
        <v>81</v>
      </c>
      <c r="AV240" s="11" t="s">
        <v>85</v>
      </c>
      <c r="AW240" s="11" t="s">
        <v>32</v>
      </c>
      <c r="AX240" s="11" t="s">
        <v>76</v>
      </c>
      <c r="AY240" s="236" t="s">
        <v>127</v>
      </c>
    </row>
    <row r="241" s="11" customFormat="1">
      <c r="B241" s="225"/>
      <c r="C241" s="226"/>
      <c r="D241" s="227" t="s">
        <v>135</v>
      </c>
      <c r="E241" s="228" t="s">
        <v>1</v>
      </c>
      <c r="F241" s="229" t="s">
        <v>261</v>
      </c>
      <c r="G241" s="226"/>
      <c r="H241" s="230">
        <v>27.199999999999999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AT241" s="236" t="s">
        <v>135</v>
      </c>
      <c r="AU241" s="236" t="s">
        <v>81</v>
      </c>
      <c r="AV241" s="11" t="s">
        <v>85</v>
      </c>
      <c r="AW241" s="11" t="s">
        <v>32</v>
      </c>
      <c r="AX241" s="11" t="s">
        <v>76</v>
      </c>
      <c r="AY241" s="236" t="s">
        <v>127</v>
      </c>
    </row>
    <row r="242" s="11" customFormat="1">
      <c r="B242" s="225"/>
      <c r="C242" s="226"/>
      <c r="D242" s="227" t="s">
        <v>135</v>
      </c>
      <c r="E242" s="228" t="s">
        <v>1</v>
      </c>
      <c r="F242" s="229" t="s">
        <v>333</v>
      </c>
      <c r="G242" s="226"/>
      <c r="H242" s="230">
        <v>-391.94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135</v>
      </c>
      <c r="AU242" s="236" t="s">
        <v>81</v>
      </c>
      <c r="AV242" s="11" t="s">
        <v>85</v>
      </c>
      <c r="AW242" s="11" t="s">
        <v>32</v>
      </c>
      <c r="AX242" s="11" t="s">
        <v>76</v>
      </c>
      <c r="AY242" s="236" t="s">
        <v>127</v>
      </c>
    </row>
    <row r="243" s="1" customFormat="1" ht="24" customHeight="1">
      <c r="B243" s="35"/>
      <c r="C243" s="212" t="s">
        <v>334</v>
      </c>
      <c r="D243" s="212" t="s">
        <v>128</v>
      </c>
      <c r="E243" s="213" t="s">
        <v>335</v>
      </c>
      <c r="F243" s="214" t="s">
        <v>336</v>
      </c>
      <c r="G243" s="215" t="s">
        <v>187</v>
      </c>
      <c r="H243" s="216">
        <v>2401.0749999999998</v>
      </c>
      <c r="I243" s="217"/>
      <c r="J243" s="218">
        <f>ROUND(I243*H243,2)</f>
        <v>0</v>
      </c>
      <c r="K243" s="214" t="s">
        <v>132</v>
      </c>
      <c r="L243" s="40"/>
      <c r="M243" s="219" t="s">
        <v>1</v>
      </c>
      <c r="N243" s="220" t="s">
        <v>42</v>
      </c>
      <c r="O243" s="83"/>
      <c r="P243" s="221">
        <f>O243*H243</f>
        <v>0</v>
      </c>
      <c r="Q243" s="221">
        <v>0.016</v>
      </c>
      <c r="R243" s="221">
        <f>Q243*H243</f>
        <v>38.417200000000001</v>
      </c>
      <c r="S243" s="221">
        <v>0</v>
      </c>
      <c r="T243" s="222">
        <f>S243*H243</f>
        <v>0</v>
      </c>
      <c r="AR243" s="223" t="s">
        <v>133</v>
      </c>
      <c r="AT243" s="223" t="s">
        <v>128</v>
      </c>
      <c r="AU243" s="223" t="s">
        <v>81</v>
      </c>
      <c r="AY243" s="14" t="s">
        <v>127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4" t="s">
        <v>85</v>
      </c>
      <c r="BK243" s="224">
        <f>ROUND(I243*H243,2)</f>
        <v>0</v>
      </c>
      <c r="BL243" s="14" t="s">
        <v>133</v>
      </c>
      <c r="BM243" s="223" t="s">
        <v>337</v>
      </c>
    </row>
    <row r="244" s="11" customFormat="1">
      <c r="B244" s="225"/>
      <c r="C244" s="226"/>
      <c r="D244" s="227" t="s">
        <v>135</v>
      </c>
      <c r="E244" s="228" t="s">
        <v>1</v>
      </c>
      <c r="F244" s="229" t="s">
        <v>332</v>
      </c>
      <c r="G244" s="226"/>
      <c r="H244" s="230">
        <v>2438.4749999999999</v>
      </c>
      <c r="I244" s="231"/>
      <c r="J244" s="226"/>
      <c r="K244" s="226"/>
      <c r="L244" s="232"/>
      <c r="M244" s="233"/>
      <c r="N244" s="234"/>
      <c r="O244" s="234"/>
      <c r="P244" s="234"/>
      <c r="Q244" s="234"/>
      <c r="R244" s="234"/>
      <c r="S244" s="234"/>
      <c r="T244" s="235"/>
      <c r="AT244" s="236" t="s">
        <v>135</v>
      </c>
      <c r="AU244" s="236" t="s">
        <v>81</v>
      </c>
      <c r="AV244" s="11" t="s">
        <v>85</v>
      </c>
      <c r="AW244" s="11" t="s">
        <v>32</v>
      </c>
      <c r="AX244" s="11" t="s">
        <v>76</v>
      </c>
      <c r="AY244" s="236" t="s">
        <v>127</v>
      </c>
    </row>
    <row r="245" s="11" customFormat="1">
      <c r="B245" s="225"/>
      <c r="C245" s="226"/>
      <c r="D245" s="227" t="s">
        <v>135</v>
      </c>
      <c r="E245" s="228" t="s">
        <v>1</v>
      </c>
      <c r="F245" s="229" t="s">
        <v>261</v>
      </c>
      <c r="G245" s="226"/>
      <c r="H245" s="230">
        <v>27.199999999999999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135</v>
      </c>
      <c r="AU245" s="236" t="s">
        <v>81</v>
      </c>
      <c r="AV245" s="11" t="s">
        <v>85</v>
      </c>
      <c r="AW245" s="11" t="s">
        <v>32</v>
      </c>
      <c r="AX245" s="11" t="s">
        <v>76</v>
      </c>
      <c r="AY245" s="236" t="s">
        <v>127</v>
      </c>
    </row>
    <row r="246" s="11" customFormat="1">
      <c r="B246" s="225"/>
      <c r="C246" s="226"/>
      <c r="D246" s="227" t="s">
        <v>135</v>
      </c>
      <c r="E246" s="228" t="s">
        <v>1</v>
      </c>
      <c r="F246" s="229" t="s">
        <v>333</v>
      </c>
      <c r="G246" s="226"/>
      <c r="H246" s="230">
        <v>-391.94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135</v>
      </c>
      <c r="AU246" s="236" t="s">
        <v>81</v>
      </c>
      <c r="AV246" s="11" t="s">
        <v>85</v>
      </c>
      <c r="AW246" s="11" t="s">
        <v>32</v>
      </c>
      <c r="AX246" s="11" t="s">
        <v>76</v>
      </c>
      <c r="AY246" s="236" t="s">
        <v>127</v>
      </c>
    </row>
    <row r="247" s="12" customFormat="1">
      <c r="B247" s="237"/>
      <c r="C247" s="238"/>
      <c r="D247" s="227" t="s">
        <v>135</v>
      </c>
      <c r="E247" s="239" t="s">
        <v>1</v>
      </c>
      <c r="F247" s="240" t="s">
        <v>326</v>
      </c>
      <c r="G247" s="238"/>
      <c r="H247" s="239" t="s">
        <v>1</v>
      </c>
      <c r="I247" s="241"/>
      <c r="J247" s="238"/>
      <c r="K247" s="238"/>
      <c r="L247" s="242"/>
      <c r="M247" s="243"/>
      <c r="N247" s="244"/>
      <c r="O247" s="244"/>
      <c r="P247" s="244"/>
      <c r="Q247" s="244"/>
      <c r="R247" s="244"/>
      <c r="S247" s="244"/>
      <c r="T247" s="245"/>
      <c r="AT247" s="246" t="s">
        <v>135</v>
      </c>
      <c r="AU247" s="246" t="s">
        <v>81</v>
      </c>
      <c r="AV247" s="12" t="s">
        <v>81</v>
      </c>
      <c r="AW247" s="12" t="s">
        <v>32</v>
      </c>
      <c r="AX247" s="12" t="s">
        <v>76</v>
      </c>
      <c r="AY247" s="246" t="s">
        <v>127</v>
      </c>
    </row>
    <row r="248" s="11" customFormat="1">
      <c r="B248" s="225"/>
      <c r="C248" s="226"/>
      <c r="D248" s="227" t="s">
        <v>135</v>
      </c>
      <c r="E248" s="228" t="s">
        <v>1</v>
      </c>
      <c r="F248" s="229" t="s">
        <v>327</v>
      </c>
      <c r="G248" s="226"/>
      <c r="H248" s="230">
        <v>327.33999999999997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135</v>
      </c>
      <c r="AU248" s="236" t="s">
        <v>81</v>
      </c>
      <c r="AV248" s="11" t="s">
        <v>85</v>
      </c>
      <c r="AW248" s="11" t="s">
        <v>32</v>
      </c>
      <c r="AX248" s="11" t="s">
        <v>76</v>
      </c>
      <c r="AY248" s="236" t="s">
        <v>127</v>
      </c>
    </row>
    <row r="249" s="1" customFormat="1" ht="48" customHeight="1">
      <c r="B249" s="35"/>
      <c r="C249" s="212" t="s">
        <v>338</v>
      </c>
      <c r="D249" s="212" t="s">
        <v>128</v>
      </c>
      <c r="E249" s="213" t="s">
        <v>339</v>
      </c>
      <c r="F249" s="214" t="s">
        <v>340</v>
      </c>
      <c r="G249" s="215" t="s">
        <v>187</v>
      </c>
      <c r="H249" s="216">
        <v>2019.2349999999999</v>
      </c>
      <c r="I249" s="217"/>
      <c r="J249" s="218">
        <f>ROUND(I249*H249,2)</f>
        <v>0</v>
      </c>
      <c r="K249" s="214" t="s">
        <v>132</v>
      </c>
      <c r="L249" s="40"/>
      <c r="M249" s="219" t="s">
        <v>1</v>
      </c>
      <c r="N249" s="220" t="s">
        <v>42</v>
      </c>
      <c r="O249" s="83"/>
      <c r="P249" s="221">
        <f>O249*H249</f>
        <v>0</v>
      </c>
      <c r="Q249" s="221">
        <v>0.0047800000000000004</v>
      </c>
      <c r="R249" s="221">
        <f>Q249*H249</f>
        <v>9.651943300000001</v>
      </c>
      <c r="S249" s="221">
        <v>0</v>
      </c>
      <c r="T249" s="222">
        <f>S249*H249</f>
        <v>0</v>
      </c>
      <c r="AR249" s="223" t="s">
        <v>133</v>
      </c>
      <c r="AT249" s="223" t="s">
        <v>128</v>
      </c>
      <c r="AU249" s="223" t="s">
        <v>81</v>
      </c>
      <c r="AY249" s="14" t="s">
        <v>127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4" t="s">
        <v>85</v>
      </c>
      <c r="BK249" s="224">
        <f>ROUND(I249*H249,2)</f>
        <v>0</v>
      </c>
      <c r="BL249" s="14" t="s">
        <v>133</v>
      </c>
      <c r="BM249" s="223" t="s">
        <v>341</v>
      </c>
    </row>
    <row r="250" s="11" customFormat="1">
      <c r="B250" s="225"/>
      <c r="C250" s="226"/>
      <c r="D250" s="227" t="s">
        <v>135</v>
      </c>
      <c r="E250" s="228" t="s">
        <v>1</v>
      </c>
      <c r="F250" s="229" t="s">
        <v>332</v>
      </c>
      <c r="G250" s="226"/>
      <c r="H250" s="230">
        <v>2438.4749999999999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AT250" s="236" t="s">
        <v>135</v>
      </c>
      <c r="AU250" s="236" t="s">
        <v>81</v>
      </c>
      <c r="AV250" s="11" t="s">
        <v>85</v>
      </c>
      <c r="AW250" s="11" t="s">
        <v>32</v>
      </c>
      <c r="AX250" s="11" t="s">
        <v>76</v>
      </c>
      <c r="AY250" s="236" t="s">
        <v>127</v>
      </c>
    </row>
    <row r="251" s="11" customFormat="1">
      <c r="B251" s="225"/>
      <c r="C251" s="226"/>
      <c r="D251" s="227" t="s">
        <v>135</v>
      </c>
      <c r="E251" s="228" t="s">
        <v>1</v>
      </c>
      <c r="F251" s="229" t="s">
        <v>261</v>
      </c>
      <c r="G251" s="226"/>
      <c r="H251" s="230">
        <v>27.199999999999999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135</v>
      </c>
      <c r="AU251" s="236" t="s">
        <v>81</v>
      </c>
      <c r="AV251" s="11" t="s">
        <v>85</v>
      </c>
      <c r="AW251" s="11" t="s">
        <v>32</v>
      </c>
      <c r="AX251" s="11" t="s">
        <v>76</v>
      </c>
      <c r="AY251" s="236" t="s">
        <v>127</v>
      </c>
    </row>
    <row r="252" s="11" customFormat="1">
      <c r="B252" s="225"/>
      <c r="C252" s="226"/>
      <c r="D252" s="227" t="s">
        <v>135</v>
      </c>
      <c r="E252" s="228" t="s">
        <v>1</v>
      </c>
      <c r="F252" s="229" t="s">
        <v>333</v>
      </c>
      <c r="G252" s="226"/>
      <c r="H252" s="230">
        <v>-391.94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135</v>
      </c>
      <c r="AU252" s="236" t="s">
        <v>81</v>
      </c>
      <c r="AV252" s="11" t="s">
        <v>85</v>
      </c>
      <c r="AW252" s="11" t="s">
        <v>32</v>
      </c>
      <c r="AX252" s="11" t="s">
        <v>76</v>
      </c>
      <c r="AY252" s="236" t="s">
        <v>127</v>
      </c>
    </row>
    <row r="253" s="12" customFormat="1">
      <c r="B253" s="237"/>
      <c r="C253" s="238"/>
      <c r="D253" s="227" t="s">
        <v>135</v>
      </c>
      <c r="E253" s="239" t="s">
        <v>1</v>
      </c>
      <c r="F253" s="240" t="s">
        <v>342</v>
      </c>
      <c r="G253" s="238"/>
      <c r="H253" s="239" t="s">
        <v>1</v>
      </c>
      <c r="I253" s="241"/>
      <c r="J253" s="238"/>
      <c r="K253" s="238"/>
      <c r="L253" s="242"/>
      <c r="M253" s="243"/>
      <c r="N253" s="244"/>
      <c r="O253" s="244"/>
      <c r="P253" s="244"/>
      <c r="Q253" s="244"/>
      <c r="R253" s="244"/>
      <c r="S253" s="244"/>
      <c r="T253" s="245"/>
      <c r="AT253" s="246" t="s">
        <v>135</v>
      </c>
      <c r="AU253" s="246" t="s">
        <v>81</v>
      </c>
      <c r="AV253" s="12" t="s">
        <v>81</v>
      </c>
      <c r="AW253" s="12" t="s">
        <v>32</v>
      </c>
      <c r="AX253" s="12" t="s">
        <v>76</v>
      </c>
      <c r="AY253" s="246" t="s">
        <v>127</v>
      </c>
    </row>
    <row r="254" s="11" customFormat="1">
      <c r="B254" s="225"/>
      <c r="C254" s="226"/>
      <c r="D254" s="227" t="s">
        <v>135</v>
      </c>
      <c r="E254" s="228" t="s">
        <v>1</v>
      </c>
      <c r="F254" s="229" t="s">
        <v>343</v>
      </c>
      <c r="G254" s="226"/>
      <c r="H254" s="230">
        <v>-54.5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AT254" s="236" t="s">
        <v>135</v>
      </c>
      <c r="AU254" s="236" t="s">
        <v>81</v>
      </c>
      <c r="AV254" s="11" t="s">
        <v>85</v>
      </c>
      <c r="AW254" s="11" t="s">
        <v>32</v>
      </c>
      <c r="AX254" s="11" t="s">
        <v>76</v>
      </c>
      <c r="AY254" s="236" t="s">
        <v>127</v>
      </c>
    </row>
    <row r="255" s="1" customFormat="1" ht="36" customHeight="1">
      <c r="B255" s="35"/>
      <c r="C255" s="212" t="s">
        <v>344</v>
      </c>
      <c r="D255" s="212" t="s">
        <v>128</v>
      </c>
      <c r="E255" s="213" t="s">
        <v>345</v>
      </c>
      <c r="F255" s="214" t="s">
        <v>346</v>
      </c>
      <c r="G255" s="215" t="s">
        <v>187</v>
      </c>
      <c r="H255" s="216">
        <v>381.83999999999998</v>
      </c>
      <c r="I255" s="217"/>
      <c r="J255" s="218">
        <f>ROUND(I255*H255,2)</f>
        <v>0</v>
      </c>
      <c r="K255" s="214" t="s">
        <v>132</v>
      </c>
      <c r="L255" s="40"/>
      <c r="M255" s="219" t="s">
        <v>1</v>
      </c>
      <c r="N255" s="220" t="s">
        <v>42</v>
      </c>
      <c r="O255" s="83"/>
      <c r="P255" s="221">
        <f>O255*H255</f>
        <v>0</v>
      </c>
      <c r="Q255" s="221">
        <v>0.00628</v>
      </c>
      <c r="R255" s="221">
        <f>Q255*H255</f>
        <v>2.3979551999999997</v>
      </c>
      <c r="S255" s="221">
        <v>0</v>
      </c>
      <c r="T255" s="222">
        <f>S255*H255</f>
        <v>0</v>
      </c>
      <c r="AR255" s="223" t="s">
        <v>133</v>
      </c>
      <c r="AT255" s="223" t="s">
        <v>128</v>
      </c>
      <c r="AU255" s="223" t="s">
        <v>81</v>
      </c>
      <c r="AY255" s="14" t="s">
        <v>127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4" t="s">
        <v>85</v>
      </c>
      <c r="BK255" s="224">
        <f>ROUND(I255*H255,2)</f>
        <v>0</v>
      </c>
      <c r="BL255" s="14" t="s">
        <v>133</v>
      </c>
      <c r="BM255" s="223" t="s">
        <v>347</v>
      </c>
    </row>
    <row r="256" s="12" customFormat="1">
      <c r="B256" s="237"/>
      <c r="C256" s="238"/>
      <c r="D256" s="227" t="s">
        <v>135</v>
      </c>
      <c r="E256" s="239" t="s">
        <v>1</v>
      </c>
      <c r="F256" s="240" t="s">
        <v>326</v>
      </c>
      <c r="G256" s="238"/>
      <c r="H256" s="239" t="s">
        <v>1</v>
      </c>
      <c r="I256" s="241"/>
      <c r="J256" s="238"/>
      <c r="K256" s="238"/>
      <c r="L256" s="242"/>
      <c r="M256" s="243"/>
      <c r="N256" s="244"/>
      <c r="O256" s="244"/>
      <c r="P256" s="244"/>
      <c r="Q256" s="244"/>
      <c r="R256" s="244"/>
      <c r="S256" s="244"/>
      <c r="T256" s="245"/>
      <c r="AT256" s="246" t="s">
        <v>135</v>
      </c>
      <c r="AU256" s="246" t="s">
        <v>81</v>
      </c>
      <c r="AV256" s="12" t="s">
        <v>81</v>
      </c>
      <c r="AW256" s="12" t="s">
        <v>32</v>
      </c>
      <c r="AX256" s="12" t="s">
        <v>76</v>
      </c>
      <c r="AY256" s="246" t="s">
        <v>127</v>
      </c>
    </row>
    <row r="257" s="11" customFormat="1">
      <c r="B257" s="225"/>
      <c r="C257" s="226"/>
      <c r="D257" s="227" t="s">
        <v>135</v>
      </c>
      <c r="E257" s="228" t="s">
        <v>1</v>
      </c>
      <c r="F257" s="229" t="s">
        <v>327</v>
      </c>
      <c r="G257" s="226"/>
      <c r="H257" s="230">
        <v>327.33999999999997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135</v>
      </c>
      <c r="AU257" s="236" t="s">
        <v>81</v>
      </c>
      <c r="AV257" s="11" t="s">
        <v>85</v>
      </c>
      <c r="AW257" s="11" t="s">
        <v>32</v>
      </c>
      <c r="AX257" s="11" t="s">
        <v>76</v>
      </c>
      <c r="AY257" s="236" t="s">
        <v>127</v>
      </c>
    </row>
    <row r="258" s="12" customFormat="1">
      <c r="B258" s="237"/>
      <c r="C258" s="238"/>
      <c r="D258" s="227" t="s">
        <v>135</v>
      </c>
      <c r="E258" s="239" t="s">
        <v>1</v>
      </c>
      <c r="F258" s="240" t="s">
        <v>342</v>
      </c>
      <c r="G258" s="238"/>
      <c r="H258" s="239" t="s">
        <v>1</v>
      </c>
      <c r="I258" s="241"/>
      <c r="J258" s="238"/>
      <c r="K258" s="238"/>
      <c r="L258" s="242"/>
      <c r="M258" s="243"/>
      <c r="N258" s="244"/>
      <c r="O258" s="244"/>
      <c r="P258" s="244"/>
      <c r="Q258" s="244"/>
      <c r="R258" s="244"/>
      <c r="S258" s="244"/>
      <c r="T258" s="245"/>
      <c r="AT258" s="246" t="s">
        <v>135</v>
      </c>
      <c r="AU258" s="246" t="s">
        <v>81</v>
      </c>
      <c r="AV258" s="12" t="s">
        <v>81</v>
      </c>
      <c r="AW258" s="12" t="s">
        <v>32</v>
      </c>
      <c r="AX258" s="12" t="s">
        <v>76</v>
      </c>
      <c r="AY258" s="246" t="s">
        <v>127</v>
      </c>
    </row>
    <row r="259" s="11" customFormat="1">
      <c r="B259" s="225"/>
      <c r="C259" s="226"/>
      <c r="D259" s="227" t="s">
        <v>135</v>
      </c>
      <c r="E259" s="228" t="s">
        <v>1</v>
      </c>
      <c r="F259" s="229" t="s">
        <v>348</v>
      </c>
      <c r="G259" s="226"/>
      <c r="H259" s="230">
        <v>54.5</v>
      </c>
      <c r="I259" s="231"/>
      <c r="J259" s="226"/>
      <c r="K259" s="226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135</v>
      </c>
      <c r="AU259" s="236" t="s">
        <v>81</v>
      </c>
      <c r="AV259" s="11" t="s">
        <v>85</v>
      </c>
      <c r="AW259" s="11" t="s">
        <v>32</v>
      </c>
      <c r="AX259" s="11" t="s">
        <v>76</v>
      </c>
      <c r="AY259" s="236" t="s">
        <v>127</v>
      </c>
    </row>
    <row r="260" s="1" customFormat="1" ht="36" customHeight="1">
      <c r="B260" s="35"/>
      <c r="C260" s="212" t="s">
        <v>349</v>
      </c>
      <c r="D260" s="212" t="s">
        <v>128</v>
      </c>
      <c r="E260" s="213" t="s">
        <v>350</v>
      </c>
      <c r="F260" s="214" t="s">
        <v>351</v>
      </c>
      <c r="G260" s="215" t="s">
        <v>187</v>
      </c>
      <c r="H260" s="216">
        <v>391.94</v>
      </c>
      <c r="I260" s="217"/>
      <c r="J260" s="218">
        <f>ROUND(I260*H260,2)</f>
        <v>0</v>
      </c>
      <c r="K260" s="214" t="s">
        <v>132</v>
      </c>
      <c r="L260" s="40"/>
      <c r="M260" s="219" t="s">
        <v>1</v>
      </c>
      <c r="N260" s="220" t="s">
        <v>42</v>
      </c>
      <c r="O260" s="83"/>
      <c r="P260" s="221">
        <f>O260*H260</f>
        <v>0</v>
      </c>
      <c r="Q260" s="221">
        <v>0.00012</v>
      </c>
      <c r="R260" s="221">
        <f>Q260*H260</f>
        <v>0.0470328</v>
      </c>
      <c r="S260" s="221">
        <v>0</v>
      </c>
      <c r="T260" s="222">
        <f>S260*H260</f>
        <v>0</v>
      </c>
      <c r="AR260" s="223" t="s">
        <v>133</v>
      </c>
      <c r="AT260" s="223" t="s">
        <v>128</v>
      </c>
      <c r="AU260" s="223" t="s">
        <v>81</v>
      </c>
      <c r="AY260" s="14" t="s">
        <v>127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4" t="s">
        <v>85</v>
      </c>
      <c r="BK260" s="224">
        <f>ROUND(I260*H260,2)</f>
        <v>0</v>
      </c>
      <c r="BL260" s="14" t="s">
        <v>133</v>
      </c>
      <c r="BM260" s="223" t="s">
        <v>352</v>
      </c>
    </row>
    <row r="261" s="11" customFormat="1">
      <c r="B261" s="225"/>
      <c r="C261" s="226"/>
      <c r="D261" s="227" t="s">
        <v>135</v>
      </c>
      <c r="E261" s="228" t="s">
        <v>1</v>
      </c>
      <c r="F261" s="229" t="s">
        <v>353</v>
      </c>
      <c r="G261" s="226"/>
      <c r="H261" s="230">
        <v>391.94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135</v>
      </c>
      <c r="AU261" s="236" t="s">
        <v>81</v>
      </c>
      <c r="AV261" s="11" t="s">
        <v>85</v>
      </c>
      <c r="AW261" s="11" t="s">
        <v>32</v>
      </c>
      <c r="AX261" s="11" t="s">
        <v>76</v>
      </c>
      <c r="AY261" s="236" t="s">
        <v>127</v>
      </c>
    </row>
    <row r="262" s="1" customFormat="1" ht="16.5" customHeight="1">
      <c r="B262" s="35"/>
      <c r="C262" s="212" t="s">
        <v>354</v>
      </c>
      <c r="D262" s="212" t="s">
        <v>128</v>
      </c>
      <c r="E262" s="213" t="s">
        <v>355</v>
      </c>
      <c r="F262" s="214" t="s">
        <v>356</v>
      </c>
      <c r="G262" s="215" t="s">
        <v>187</v>
      </c>
      <c r="H262" s="216">
        <v>2442.973</v>
      </c>
      <c r="I262" s="217"/>
      <c r="J262" s="218">
        <f>ROUND(I262*H262,2)</f>
        <v>0</v>
      </c>
      <c r="K262" s="214" t="s">
        <v>132</v>
      </c>
      <c r="L262" s="40"/>
      <c r="M262" s="219" t="s">
        <v>1</v>
      </c>
      <c r="N262" s="220" t="s">
        <v>42</v>
      </c>
      <c r="O262" s="83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AR262" s="223" t="s">
        <v>133</v>
      </c>
      <c r="AT262" s="223" t="s">
        <v>128</v>
      </c>
      <c r="AU262" s="223" t="s">
        <v>81</v>
      </c>
      <c r="AY262" s="14" t="s">
        <v>127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4" t="s">
        <v>85</v>
      </c>
      <c r="BK262" s="224">
        <f>ROUND(I262*H262,2)</f>
        <v>0</v>
      </c>
      <c r="BL262" s="14" t="s">
        <v>133</v>
      </c>
      <c r="BM262" s="223" t="s">
        <v>357</v>
      </c>
    </row>
    <row r="263" s="11" customFormat="1">
      <c r="B263" s="225"/>
      <c r="C263" s="226"/>
      <c r="D263" s="227" t="s">
        <v>135</v>
      </c>
      <c r="E263" s="228" t="s">
        <v>1</v>
      </c>
      <c r="F263" s="229" t="s">
        <v>358</v>
      </c>
      <c r="G263" s="226"/>
      <c r="H263" s="230">
        <v>2818.5129999999999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135</v>
      </c>
      <c r="AU263" s="236" t="s">
        <v>81</v>
      </c>
      <c r="AV263" s="11" t="s">
        <v>85</v>
      </c>
      <c r="AW263" s="11" t="s">
        <v>32</v>
      </c>
      <c r="AX263" s="11" t="s">
        <v>76</v>
      </c>
      <c r="AY263" s="236" t="s">
        <v>127</v>
      </c>
    </row>
    <row r="264" s="11" customFormat="1">
      <c r="B264" s="225"/>
      <c r="C264" s="226"/>
      <c r="D264" s="227" t="s">
        <v>135</v>
      </c>
      <c r="E264" s="228" t="s">
        <v>1</v>
      </c>
      <c r="F264" s="229" t="s">
        <v>261</v>
      </c>
      <c r="G264" s="226"/>
      <c r="H264" s="230">
        <v>27.199999999999999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AT264" s="236" t="s">
        <v>135</v>
      </c>
      <c r="AU264" s="236" t="s">
        <v>81</v>
      </c>
      <c r="AV264" s="11" t="s">
        <v>85</v>
      </c>
      <c r="AW264" s="11" t="s">
        <v>32</v>
      </c>
      <c r="AX264" s="11" t="s">
        <v>76</v>
      </c>
      <c r="AY264" s="236" t="s">
        <v>127</v>
      </c>
    </row>
    <row r="265" s="11" customFormat="1">
      <c r="B265" s="225"/>
      <c r="C265" s="226"/>
      <c r="D265" s="227" t="s">
        <v>135</v>
      </c>
      <c r="E265" s="228" t="s">
        <v>1</v>
      </c>
      <c r="F265" s="229" t="s">
        <v>333</v>
      </c>
      <c r="G265" s="226"/>
      <c r="H265" s="230">
        <v>-391.94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AT265" s="236" t="s">
        <v>135</v>
      </c>
      <c r="AU265" s="236" t="s">
        <v>81</v>
      </c>
      <c r="AV265" s="11" t="s">
        <v>85</v>
      </c>
      <c r="AW265" s="11" t="s">
        <v>32</v>
      </c>
      <c r="AX265" s="11" t="s">
        <v>76</v>
      </c>
      <c r="AY265" s="236" t="s">
        <v>127</v>
      </c>
    </row>
    <row r="266" s="11" customFormat="1">
      <c r="B266" s="225"/>
      <c r="C266" s="226"/>
      <c r="D266" s="227" t="s">
        <v>135</v>
      </c>
      <c r="E266" s="228" t="s">
        <v>1</v>
      </c>
      <c r="F266" s="229" t="s">
        <v>359</v>
      </c>
      <c r="G266" s="226"/>
      <c r="H266" s="230">
        <v>-6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AT266" s="236" t="s">
        <v>135</v>
      </c>
      <c r="AU266" s="236" t="s">
        <v>81</v>
      </c>
      <c r="AV266" s="11" t="s">
        <v>85</v>
      </c>
      <c r="AW266" s="11" t="s">
        <v>32</v>
      </c>
      <c r="AX266" s="11" t="s">
        <v>76</v>
      </c>
      <c r="AY266" s="236" t="s">
        <v>127</v>
      </c>
    </row>
    <row r="267" s="11" customFormat="1">
      <c r="B267" s="225"/>
      <c r="C267" s="226"/>
      <c r="D267" s="227" t="s">
        <v>135</v>
      </c>
      <c r="E267" s="228" t="s">
        <v>1</v>
      </c>
      <c r="F267" s="229" t="s">
        <v>360</v>
      </c>
      <c r="G267" s="226"/>
      <c r="H267" s="230">
        <v>-4.7999999999999998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AT267" s="236" t="s">
        <v>135</v>
      </c>
      <c r="AU267" s="236" t="s">
        <v>81</v>
      </c>
      <c r="AV267" s="11" t="s">
        <v>85</v>
      </c>
      <c r="AW267" s="11" t="s">
        <v>32</v>
      </c>
      <c r="AX267" s="11" t="s">
        <v>76</v>
      </c>
      <c r="AY267" s="236" t="s">
        <v>127</v>
      </c>
    </row>
    <row r="268" s="1" customFormat="1" ht="16.5" customHeight="1">
      <c r="B268" s="35"/>
      <c r="C268" s="212" t="s">
        <v>361</v>
      </c>
      <c r="D268" s="212" t="s">
        <v>128</v>
      </c>
      <c r="E268" s="213" t="s">
        <v>362</v>
      </c>
      <c r="F268" s="214" t="s">
        <v>363</v>
      </c>
      <c r="G268" s="215" t="s">
        <v>364</v>
      </c>
      <c r="H268" s="216">
        <v>1</v>
      </c>
      <c r="I268" s="217"/>
      <c r="J268" s="218">
        <f>ROUND(I268*H268,2)</f>
        <v>0</v>
      </c>
      <c r="K268" s="214" t="s">
        <v>1</v>
      </c>
      <c r="L268" s="40"/>
      <c r="M268" s="219" t="s">
        <v>1</v>
      </c>
      <c r="N268" s="220" t="s">
        <v>42</v>
      </c>
      <c r="O268" s="83"/>
      <c r="P268" s="221">
        <f>O268*H268</f>
        <v>0</v>
      </c>
      <c r="Q268" s="221">
        <v>0</v>
      </c>
      <c r="R268" s="221">
        <f>Q268*H268</f>
        <v>0</v>
      </c>
      <c r="S268" s="221">
        <v>0</v>
      </c>
      <c r="T268" s="222">
        <f>S268*H268</f>
        <v>0</v>
      </c>
      <c r="AR268" s="223" t="s">
        <v>133</v>
      </c>
      <c r="AT268" s="223" t="s">
        <v>128</v>
      </c>
      <c r="AU268" s="223" t="s">
        <v>81</v>
      </c>
      <c r="AY268" s="14" t="s">
        <v>127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4" t="s">
        <v>85</v>
      </c>
      <c r="BK268" s="224">
        <f>ROUND(I268*H268,2)</f>
        <v>0</v>
      </c>
      <c r="BL268" s="14" t="s">
        <v>133</v>
      </c>
      <c r="BM268" s="223" t="s">
        <v>365</v>
      </c>
    </row>
    <row r="269" s="10" customFormat="1" ht="25.92" customHeight="1">
      <c r="B269" s="198"/>
      <c r="C269" s="199"/>
      <c r="D269" s="200" t="s">
        <v>75</v>
      </c>
      <c r="E269" s="201" t="s">
        <v>162</v>
      </c>
      <c r="F269" s="201" t="s">
        <v>366</v>
      </c>
      <c r="G269" s="199"/>
      <c r="H269" s="199"/>
      <c r="I269" s="202"/>
      <c r="J269" s="203">
        <f>BK269</f>
        <v>0</v>
      </c>
      <c r="K269" s="199"/>
      <c r="L269" s="204"/>
      <c r="M269" s="205"/>
      <c r="N269" s="206"/>
      <c r="O269" s="206"/>
      <c r="P269" s="207">
        <f>SUM(P270:P271)</f>
        <v>0</v>
      </c>
      <c r="Q269" s="206"/>
      <c r="R269" s="207">
        <f>SUM(R270:R271)</f>
        <v>0.1028736</v>
      </c>
      <c r="S269" s="206"/>
      <c r="T269" s="208">
        <f>SUM(T270:T271)</f>
        <v>0</v>
      </c>
      <c r="AR269" s="209" t="s">
        <v>81</v>
      </c>
      <c r="AT269" s="210" t="s">
        <v>75</v>
      </c>
      <c r="AU269" s="210" t="s">
        <v>76</v>
      </c>
      <c r="AY269" s="209" t="s">
        <v>127</v>
      </c>
      <c r="BK269" s="211">
        <f>SUM(BK270:BK271)</f>
        <v>0</v>
      </c>
    </row>
    <row r="270" s="1" customFormat="1" ht="24" customHeight="1">
      <c r="B270" s="35"/>
      <c r="C270" s="212" t="s">
        <v>191</v>
      </c>
      <c r="D270" s="212" t="s">
        <v>128</v>
      </c>
      <c r="E270" s="213" t="s">
        <v>367</v>
      </c>
      <c r="F270" s="214" t="s">
        <v>368</v>
      </c>
      <c r="G270" s="215" t="s">
        <v>187</v>
      </c>
      <c r="H270" s="216">
        <v>218.88</v>
      </c>
      <c r="I270" s="217"/>
      <c r="J270" s="218">
        <f>ROUND(I270*H270,2)</f>
        <v>0</v>
      </c>
      <c r="K270" s="214" t="s">
        <v>132</v>
      </c>
      <c r="L270" s="40"/>
      <c r="M270" s="219" t="s">
        <v>1</v>
      </c>
      <c r="N270" s="220" t="s">
        <v>42</v>
      </c>
      <c r="O270" s="83"/>
      <c r="P270" s="221">
        <f>O270*H270</f>
        <v>0</v>
      </c>
      <c r="Q270" s="221">
        <v>0.00046999999999999999</v>
      </c>
      <c r="R270" s="221">
        <f>Q270*H270</f>
        <v>0.1028736</v>
      </c>
      <c r="S270" s="221">
        <v>0</v>
      </c>
      <c r="T270" s="222">
        <f>S270*H270</f>
        <v>0</v>
      </c>
      <c r="AR270" s="223" t="s">
        <v>133</v>
      </c>
      <c r="AT270" s="223" t="s">
        <v>128</v>
      </c>
      <c r="AU270" s="223" t="s">
        <v>81</v>
      </c>
      <c r="AY270" s="14" t="s">
        <v>127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4" t="s">
        <v>85</v>
      </c>
      <c r="BK270" s="224">
        <f>ROUND(I270*H270,2)</f>
        <v>0</v>
      </c>
      <c r="BL270" s="14" t="s">
        <v>133</v>
      </c>
      <c r="BM270" s="223" t="s">
        <v>369</v>
      </c>
    </row>
    <row r="271" s="11" customFormat="1">
      <c r="B271" s="225"/>
      <c r="C271" s="226"/>
      <c r="D271" s="227" t="s">
        <v>135</v>
      </c>
      <c r="E271" s="228" t="s">
        <v>1</v>
      </c>
      <c r="F271" s="229" t="s">
        <v>370</v>
      </c>
      <c r="G271" s="226"/>
      <c r="H271" s="230">
        <v>218.88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135</v>
      </c>
      <c r="AU271" s="236" t="s">
        <v>81</v>
      </c>
      <c r="AV271" s="11" t="s">
        <v>85</v>
      </c>
      <c r="AW271" s="11" t="s">
        <v>32</v>
      </c>
      <c r="AX271" s="11" t="s">
        <v>81</v>
      </c>
      <c r="AY271" s="236" t="s">
        <v>127</v>
      </c>
    </row>
    <row r="272" s="10" customFormat="1" ht="25.92" customHeight="1">
      <c r="B272" s="198"/>
      <c r="C272" s="199"/>
      <c r="D272" s="200" t="s">
        <v>75</v>
      </c>
      <c r="E272" s="201" t="s">
        <v>175</v>
      </c>
      <c r="F272" s="201" t="s">
        <v>371</v>
      </c>
      <c r="G272" s="199"/>
      <c r="H272" s="199"/>
      <c r="I272" s="202"/>
      <c r="J272" s="203">
        <f>BK272</f>
        <v>0</v>
      </c>
      <c r="K272" s="199"/>
      <c r="L272" s="204"/>
      <c r="M272" s="205"/>
      <c r="N272" s="206"/>
      <c r="O272" s="206"/>
      <c r="P272" s="207">
        <f>SUM(P273:P278)</f>
        <v>0</v>
      </c>
      <c r="Q272" s="206"/>
      <c r="R272" s="207">
        <f>SUM(R273:R278)</f>
        <v>0</v>
      </c>
      <c r="S272" s="206"/>
      <c r="T272" s="208">
        <f>SUM(T273:T278)</f>
        <v>0</v>
      </c>
      <c r="AR272" s="209" t="s">
        <v>81</v>
      </c>
      <c r="AT272" s="210" t="s">
        <v>75</v>
      </c>
      <c r="AU272" s="210" t="s">
        <v>76</v>
      </c>
      <c r="AY272" s="209" t="s">
        <v>127</v>
      </c>
      <c r="BK272" s="211">
        <f>SUM(BK273:BK278)</f>
        <v>0</v>
      </c>
    </row>
    <row r="273" s="1" customFormat="1" ht="48" customHeight="1">
      <c r="B273" s="35"/>
      <c r="C273" s="212" t="s">
        <v>372</v>
      </c>
      <c r="D273" s="212" t="s">
        <v>128</v>
      </c>
      <c r="E273" s="213" t="s">
        <v>373</v>
      </c>
      <c r="F273" s="214" t="s">
        <v>374</v>
      </c>
      <c r="G273" s="215" t="s">
        <v>187</v>
      </c>
      <c r="H273" s="216">
        <v>2398.3780000000002</v>
      </c>
      <c r="I273" s="217"/>
      <c r="J273" s="218">
        <f>ROUND(I273*H273,2)</f>
        <v>0</v>
      </c>
      <c r="K273" s="214" t="s">
        <v>132</v>
      </c>
      <c r="L273" s="40"/>
      <c r="M273" s="219" t="s">
        <v>1</v>
      </c>
      <c r="N273" s="220" t="s">
        <v>42</v>
      </c>
      <c r="O273" s="83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AR273" s="223" t="s">
        <v>133</v>
      </c>
      <c r="AT273" s="223" t="s">
        <v>128</v>
      </c>
      <c r="AU273" s="223" t="s">
        <v>81</v>
      </c>
      <c r="AY273" s="14" t="s">
        <v>127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4" t="s">
        <v>85</v>
      </c>
      <c r="BK273" s="224">
        <f>ROUND(I273*H273,2)</f>
        <v>0</v>
      </c>
      <c r="BL273" s="14" t="s">
        <v>133</v>
      </c>
      <c r="BM273" s="223" t="s">
        <v>375</v>
      </c>
    </row>
    <row r="274" s="11" customFormat="1">
      <c r="B274" s="225"/>
      <c r="C274" s="226"/>
      <c r="D274" s="227" t="s">
        <v>135</v>
      </c>
      <c r="E274" s="228" t="s">
        <v>1</v>
      </c>
      <c r="F274" s="229" t="s">
        <v>376</v>
      </c>
      <c r="G274" s="226"/>
      <c r="H274" s="230">
        <v>2356.7779999999998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135</v>
      </c>
      <c r="AU274" s="236" t="s">
        <v>81</v>
      </c>
      <c r="AV274" s="11" t="s">
        <v>85</v>
      </c>
      <c r="AW274" s="11" t="s">
        <v>32</v>
      </c>
      <c r="AX274" s="11" t="s">
        <v>76</v>
      </c>
      <c r="AY274" s="236" t="s">
        <v>127</v>
      </c>
    </row>
    <row r="275" s="11" customFormat="1">
      <c r="B275" s="225"/>
      <c r="C275" s="226"/>
      <c r="D275" s="227" t="s">
        <v>135</v>
      </c>
      <c r="E275" s="228" t="s">
        <v>1</v>
      </c>
      <c r="F275" s="229" t="s">
        <v>377</v>
      </c>
      <c r="G275" s="226"/>
      <c r="H275" s="230">
        <v>41.600000000000001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135</v>
      </c>
      <c r="AU275" s="236" t="s">
        <v>81</v>
      </c>
      <c r="AV275" s="11" t="s">
        <v>85</v>
      </c>
      <c r="AW275" s="11" t="s">
        <v>32</v>
      </c>
      <c r="AX275" s="11" t="s">
        <v>76</v>
      </c>
      <c r="AY275" s="236" t="s">
        <v>127</v>
      </c>
    </row>
    <row r="276" s="1" customFormat="1" ht="48" customHeight="1">
      <c r="B276" s="35"/>
      <c r="C276" s="212" t="s">
        <v>378</v>
      </c>
      <c r="D276" s="212" t="s">
        <v>128</v>
      </c>
      <c r="E276" s="213" t="s">
        <v>379</v>
      </c>
      <c r="F276" s="214" t="s">
        <v>380</v>
      </c>
      <c r="G276" s="215" t="s">
        <v>187</v>
      </c>
      <c r="H276" s="216">
        <v>3597.567</v>
      </c>
      <c r="I276" s="217"/>
      <c r="J276" s="218">
        <f>ROUND(I276*H276,2)</f>
        <v>0</v>
      </c>
      <c r="K276" s="214" t="s">
        <v>132</v>
      </c>
      <c r="L276" s="40"/>
      <c r="M276" s="219" t="s">
        <v>1</v>
      </c>
      <c r="N276" s="220" t="s">
        <v>42</v>
      </c>
      <c r="O276" s="83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AR276" s="223" t="s">
        <v>133</v>
      </c>
      <c r="AT276" s="223" t="s">
        <v>128</v>
      </c>
      <c r="AU276" s="223" t="s">
        <v>81</v>
      </c>
      <c r="AY276" s="14" t="s">
        <v>127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4" t="s">
        <v>85</v>
      </c>
      <c r="BK276" s="224">
        <f>ROUND(I276*H276,2)</f>
        <v>0</v>
      </c>
      <c r="BL276" s="14" t="s">
        <v>133</v>
      </c>
      <c r="BM276" s="223" t="s">
        <v>381</v>
      </c>
    </row>
    <row r="277" s="11" customFormat="1">
      <c r="B277" s="225"/>
      <c r="C277" s="226"/>
      <c r="D277" s="227" t="s">
        <v>135</v>
      </c>
      <c r="E277" s="228" t="s">
        <v>1</v>
      </c>
      <c r="F277" s="229" t="s">
        <v>382</v>
      </c>
      <c r="G277" s="226"/>
      <c r="H277" s="230">
        <v>3597.567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AT277" s="236" t="s">
        <v>135</v>
      </c>
      <c r="AU277" s="236" t="s">
        <v>81</v>
      </c>
      <c r="AV277" s="11" t="s">
        <v>85</v>
      </c>
      <c r="AW277" s="11" t="s">
        <v>32</v>
      </c>
      <c r="AX277" s="11" t="s">
        <v>76</v>
      </c>
      <c r="AY277" s="236" t="s">
        <v>127</v>
      </c>
    </row>
    <row r="278" s="1" customFormat="1" ht="48" customHeight="1">
      <c r="B278" s="35"/>
      <c r="C278" s="212" t="s">
        <v>383</v>
      </c>
      <c r="D278" s="212" t="s">
        <v>128</v>
      </c>
      <c r="E278" s="213" t="s">
        <v>384</v>
      </c>
      <c r="F278" s="214" t="s">
        <v>385</v>
      </c>
      <c r="G278" s="215" t="s">
        <v>187</v>
      </c>
      <c r="H278" s="216">
        <v>2398.3780000000002</v>
      </c>
      <c r="I278" s="217"/>
      <c r="J278" s="218">
        <f>ROUND(I278*H278,2)</f>
        <v>0</v>
      </c>
      <c r="K278" s="214" t="s">
        <v>132</v>
      </c>
      <c r="L278" s="40"/>
      <c r="M278" s="219" t="s">
        <v>1</v>
      </c>
      <c r="N278" s="220" t="s">
        <v>42</v>
      </c>
      <c r="O278" s="83"/>
      <c r="P278" s="221">
        <f>O278*H278</f>
        <v>0</v>
      </c>
      <c r="Q278" s="221">
        <v>0</v>
      </c>
      <c r="R278" s="221">
        <f>Q278*H278</f>
        <v>0</v>
      </c>
      <c r="S278" s="221">
        <v>0</v>
      </c>
      <c r="T278" s="222">
        <f>S278*H278</f>
        <v>0</v>
      </c>
      <c r="AR278" s="223" t="s">
        <v>133</v>
      </c>
      <c r="AT278" s="223" t="s">
        <v>128</v>
      </c>
      <c r="AU278" s="223" t="s">
        <v>81</v>
      </c>
      <c r="AY278" s="14" t="s">
        <v>127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4" t="s">
        <v>85</v>
      </c>
      <c r="BK278" s="224">
        <f>ROUND(I278*H278,2)</f>
        <v>0</v>
      </c>
      <c r="BL278" s="14" t="s">
        <v>133</v>
      </c>
      <c r="BM278" s="223" t="s">
        <v>386</v>
      </c>
    </row>
    <row r="279" s="10" customFormat="1" ht="25.92" customHeight="1">
      <c r="B279" s="198"/>
      <c r="C279" s="199"/>
      <c r="D279" s="200" t="s">
        <v>75</v>
      </c>
      <c r="E279" s="201" t="s">
        <v>179</v>
      </c>
      <c r="F279" s="201" t="s">
        <v>387</v>
      </c>
      <c r="G279" s="199"/>
      <c r="H279" s="199"/>
      <c r="I279" s="202"/>
      <c r="J279" s="203">
        <f>BK279</f>
        <v>0</v>
      </c>
      <c r="K279" s="199"/>
      <c r="L279" s="204"/>
      <c r="M279" s="205"/>
      <c r="N279" s="206"/>
      <c r="O279" s="206"/>
      <c r="P279" s="207">
        <f>P280</f>
        <v>0</v>
      </c>
      <c r="Q279" s="206"/>
      <c r="R279" s="207">
        <f>R280</f>
        <v>0</v>
      </c>
      <c r="S279" s="206"/>
      <c r="T279" s="208">
        <f>T280</f>
        <v>0</v>
      </c>
      <c r="AR279" s="209" t="s">
        <v>81</v>
      </c>
      <c r="AT279" s="210" t="s">
        <v>75</v>
      </c>
      <c r="AU279" s="210" t="s">
        <v>76</v>
      </c>
      <c r="AY279" s="209" t="s">
        <v>127</v>
      </c>
      <c r="BK279" s="211">
        <f>BK280</f>
        <v>0</v>
      </c>
    </row>
    <row r="280" s="1" customFormat="1" ht="16.5" customHeight="1">
      <c r="B280" s="35"/>
      <c r="C280" s="212" t="s">
        <v>388</v>
      </c>
      <c r="D280" s="212" t="s">
        <v>128</v>
      </c>
      <c r="E280" s="213" t="s">
        <v>389</v>
      </c>
      <c r="F280" s="214" t="s">
        <v>390</v>
      </c>
      <c r="G280" s="215" t="s">
        <v>364</v>
      </c>
      <c r="H280" s="216">
        <v>23</v>
      </c>
      <c r="I280" s="217"/>
      <c r="J280" s="218">
        <f>ROUND(I280*H280,2)</f>
        <v>0</v>
      </c>
      <c r="K280" s="214" t="s">
        <v>1</v>
      </c>
      <c r="L280" s="40"/>
      <c r="M280" s="219" t="s">
        <v>1</v>
      </c>
      <c r="N280" s="220" t="s">
        <v>42</v>
      </c>
      <c r="O280" s="83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AR280" s="223" t="s">
        <v>133</v>
      </c>
      <c r="AT280" s="223" t="s">
        <v>128</v>
      </c>
      <c r="AU280" s="223" t="s">
        <v>81</v>
      </c>
      <c r="AY280" s="14" t="s">
        <v>127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4" t="s">
        <v>85</v>
      </c>
      <c r="BK280" s="224">
        <f>ROUND(I280*H280,2)</f>
        <v>0</v>
      </c>
      <c r="BL280" s="14" t="s">
        <v>133</v>
      </c>
      <c r="BM280" s="223" t="s">
        <v>391</v>
      </c>
    </row>
    <row r="281" s="10" customFormat="1" ht="25.92" customHeight="1">
      <c r="B281" s="198"/>
      <c r="C281" s="199"/>
      <c r="D281" s="200" t="s">
        <v>75</v>
      </c>
      <c r="E281" s="201" t="s">
        <v>392</v>
      </c>
      <c r="F281" s="201" t="s">
        <v>393</v>
      </c>
      <c r="G281" s="199"/>
      <c r="H281" s="199"/>
      <c r="I281" s="202"/>
      <c r="J281" s="203">
        <f>BK281</f>
        <v>0</v>
      </c>
      <c r="K281" s="199"/>
      <c r="L281" s="204"/>
      <c r="M281" s="205"/>
      <c r="N281" s="206"/>
      <c r="O281" s="206"/>
      <c r="P281" s="207">
        <f>SUM(P282:P296)</f>
        <v>0</v>
      </c>
      <c r="Q281" s="206"/>
      <c r="R281" s="207">
        <f>SUM(R282:R296)</f>
        <v>0</v>
      </c>
      <c r="S281" s="206"/>
      <c r="T281" s="208">
        <f>SUM(T282:T296)</f>
        <v>1.671127</v>
      </c>
      <c r="AR281" s="209" t="s">
        <v>81</v>
      </c>
      <c r="AT281" s="210" t="s">
        <v>75</v>
      </c>
      <c r="AU281" s="210" t="s">
        <v>76</v>
      </c>
      <c r="AY281" s="209" t="s">
        <v>127</v>
      </c>
      <c r="BK281" s="211">
        <f>SUM(BK282:BK296)</f>
        <v>0</v>
      </c>
    </row>
    <row r="282" s="1" customFormat="1" ht="24" customHeight="1">
      <c r="B282" s="35"/>
      <c r="C282" s="212" t="s">
        <v>394</v>
      </c>
      <c r="D282" s="212" t="s">
        <v>128</v>
      </c>
      <c r="E282" s="213" t="s">
        <v>395</v>
      </c>
      <c r="F282" s="214" t="s">
        <v>396</v>
      </c>
      <c r="G282" s="215" t="s">
        <v>240</v>
      </c>
      <c r="H282" s="216">
        <v>260</v>
      </c>
      <c r="I282" s="217"/>
      <c r="J282" s="218">
        <f>ROUND(I282*H282,2)</f>
        <v>0</v>
      </c>
      <c r="K282" s="214" t="s">
        <v>132</v>
      </c>
      <c r="L282" s="40"/>
      <c r="M282" s="219" t="s">
        <v>1</v>
      </c>
      <c r="N282" s="220" t="s">
        <v>42</v>
      </c>
      <c r="O282" s="83"/>
      <c r="P282" s="221">
        <f>O282*H282</f>
        <v>0</v>
      </c>
      <c r="Q282" s="221">
        <v>0</v>
      </c>
      <c r="R282" s="221">
        <f>Q282*H282</f>
        <v>0</v>
      </c>
      <c r="S282" s="221">
        <v>0.00167</v>
      </c>
      <c r="T282" s="222">
        <f>S282*H282</f>
        <v>0.43420000000000003</v>
      </c>
      <c r="AR282" s="223" t="s">
        <v>249</v>
      </c>
      <c r="AT282" s="223" t="s">
        <v>128</v>
      </c>
      <c r="AU282" s="223" t="s">
        <v>81</v>
      </c>
      <c r="AY282" s="14" t="s">
        <v>127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4" t="s">
        <v>85</v>
      </c>
      <c r="BK282" s="224">
        <f>ROUND(I282*H282,2)</f>
        <v>0</v>
      </c>
      <c r="BL282" s="14" t="s">
        <v>249</v>
      </c>
      <c r="BM282" s="223" t="s">
        <v>397</v>
      </c>
    </row>
    <row r="283" s="12" customFormat="1">
      <c r="B283" s="237"/>
      <c r="C283" s="238"/>
      <c r="D283" s="227" t="s">
        <v>135</v>
      </c>
      <c r="E283" s="239" t="s">
        <v>1</v>
      </c>
      <c r="F283" s="240" t="s">
        <v>398</v>
      </c>
      <c r="G283" s="238"/>
      <c r="H283" s="239" t="s">
        <v>1</v>
      </c>
      <c r="I283" s="241"/>
      <c r="J283" s="238"/>
      <c r="K283" s="238"/>
      <c r="L283" s="242"/>
      <c r="M283" s="243"/>
      <c r="N283" s="244"/>
      <c r="O283" s="244"/>
      <c r="P283" s="244"/>
      <c r="Q283" s="244"/>
      <c r="R283" s="244"/>
      <c r="S283" s="244"/>
      <c r="T283" s="245"/>
      <c r="AT283" s="246" t="s">
        <v>135</v>
      </c>
      <c r="AU283" s="246" t="s">
        <v>81</v>
      </c>
      <c r="AV283" s="12" t="s">
        <v>81</v>
      </c>
      <c r="AW283" s="12" t="s">
        <v>32</v>
      </c>
      <c r="AX283" s="12" t="s">
        <v>76</v>
      </c>
      <c r="AY283" s="246" t="s">
        <v>127</v>
      </c>
    </row>
    <row r="284" s="11" customFormat="1">
      <c r="B284" s="225"/>
      <c r="C284" s="226"/>
      <c r="D284" s="227" t="s">
        <v>135</v>
      </c>
      <c r="E284" s="228" t="s">
        <v>1</v>
      </c>
      <c r="F284" s="229" t="s">
        <v>399</v>
      </c>
      <c r="G284" s="226"/>
      <c r="H284" s="230">
        <v>78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AT284" s="236" t="s">
        <v>135</v>
      </c>
      <c r="AU284" s="236" t="s">
        <v>81</v>
      </c>
      <c r="AV284" s="11" t="s">
        <v>85</v>
      </c>
      <c r="AW284" s="11" t="s">
        <v>32</v>
      </c>
      <c r="AX284" s="11" t="s">
        <v>76</v>
      </c>
      <c r="AY284" s="236" t="s">
        <v>127</v>
      </c>
    </row>
    <row r="285" s="12" customFormat="1">
      <c r="B285" s="237"/>
      <c r="C285" s="238"/>
      <c r="D285" s="227" t="s">
        <v>135</v>
      </c>
      <c r="E285" s="239" t="s">
        <v>1</v>
      </c>
      <c r="F285" s="240" t="s">
        <v>400</v>
      </c>
      <c r="G285" s="238"/>
      <c r="H285" s="239" t="s">
        <v>1</v>
      </c>
      <c r="I285" s="241"/>
      <c r="J285" s="238"/>
      <c r="K285" s="238"/>
      <c r="L285" s="242"/>
      <c r="M285" s="243"/>
      <c r="N285" s="244"/>
      <c r="O285" s="244"/>
      <c r="P285" s="244"/>
      <c r="Q285" s="244"/>
      <c r="R285" s="244"/>
      <c r="S285" s="244"/>
      <c r="T285" s="245"/>
      <c r="AT285" s="246" t="s">
        <v>135</v>
      </c>
      <c r="AU285" s="246" t="s">
        <v>81</v>
      </c>
      <c r="AV285" s="12" t="s">
        <v>81</v>
      </c>
      <c r="AW285" s="12" t="s">
        <v>32</v>
      </c>
      <c r="AX285" s="12" t="s">
        <v>76</v>
      </c>
      <c r="AY285" s="246" t="s">
        <v>127</v>
      </c>
    </row>
    <row r="286" s="11" customFormat="1">
      <c r="B286" s="225"/>
      <c r="C286" s="226"/>
      <c r="D286" s="227" t="s">
        <v>135</v>
      </c>
      <c r="E286" s="228" t="s">
        <v>1</v>
      </c>
      <c r="F286" s="229" t="s">
        <v>401</v>
      </c>
      <c r="G286" s="226"/>
      <c r="H286" s="230">
        <v>103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135</v>
      </c>
      <c r="AU286" s="236" t="s">
        <v>81</v>
      </c>
      <c r="AV286" s="11" t="s">
        <v>85</v>
      </c>
      <c r="AW286" s="11" t="s">
        <v>32</v>
      </c>
      <c r="AX286" s="11" t="s">
        <v>76</v>
      </c>
      <c r="AY286" s="236" t="s">
        <v>127</v>
      </c>
    </row>
    <row r="287" s="12" customFormat="1">
      <c r="B287" s="237"/>
      <c r="C287" s="238"/>
      <c r="D287" s="227" t="s">
        <v>135</v>
      </c>
      <c r="E287" s="239" t="s">
        <v>1</v>
      </c>
      <c r="F287" s="240" t="s">
        <v>402</v>
      </c>
      <c r="G287" s="238"/>
      <c r="H287" s="239" t="s">
        <v>1</v>
      </c>
      <c r="I287" s="241"/>
      <c r="J287" s="238"/>
      <c r="K287" s="238"/>
      <c r="L287" s="242"/>
      <c r="M287" s="243"/>
      <c r="N287" s="244"/>
      <c r="O287" s="244"/>
      <c r="P287" s="244"/>
      <c r="Q287" s="244"/>
      <c r="R287" s="244"/>
      <c r="S287" s="244"/>
      <c r="T287" s="245"/>
      <c r="AT287" s="246" t="s">
        <v>135</v>
      </c>
      <c r="AU287" s="246" t="s">
        <v>81</v>
      </c>
      <c r="AV287" s="12" t="s">
        <v>81</v>
      </c>
      <c r="AW287" s="12" t="s">
        <v>32</v>
      </c>
      <c r="AX287" s="12" t="s">
        <v>76</v>
      </c>
      <c r="AY287" s="246" t="s">
        <v>127</v>
      </c>
    </row>
    <row r="288" s="11" customFormat="1">
      <c r="B288" s="225"/>
      <c r="C288" s="226"/>
      <c r="D288" s="227" t="s">
        <v>135</v>
      </c>
      <c r="E288" s="228" t="s">
        <v>1</v>
      </c>
      <c r="F288" s="229" t="s">
        <v>403</v>
      </c>
      <c r="G288" s="226"/>
      <c r="H288" s="230">
        <v>79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AT288" s="236" t="s">
        <v>135</v>
      </c>
      <c r="AU288" s="236" t="s">
        <v>81</v>
      </c>
      <c r="AV288" s="11" t="s">
        <v>85</v>
      </c>
      <c r="AW288" s="11" t="s">
        <v>32</v>
      </c>
      <c r="AX288" s="11" t="s">
        <v>76</v>
      </c>
      <c r="AY288" s="236" t="s">
        <v>127</v>
      </c>
    </row>
    <row r="289" s="1" customFormat="1" ht="16.5" customHeight="1">
      <c r="B289" s="35"/>
      <c r="C289" s="212" t="s">
        <v>404</v>
      </c>
      <c r="D289" s="212" t="s">
        <v>128</v>
      </c>
      <c r="E289" s="213" t="s">
        <v>405</v>
      </c>
      <c r="F289" s="214" t="s">
        <v>406</v>
      </c>
      <c r="G289" s="215" t="s">
        <v>240</v>
      </c>
      <c r="H289" s="216">
        <v>172.5</v>
      </c>
      <c r="I289" s="217"/>
      <c r="J289" s="218">
        <f>ROUND(I289*H289,2)</f>
        <v>0</v>
      </c>
      <c r="K289" s="214" t="s">
        <v>132</v>
      </c>
      <c r="L289" s="40"/>
      <c r="M289" s="219" t="s">
        <v>1</v>
      </c>
      <c r="N289" s="220" t="s">
        <v>42</v>
      </c>
      <c r="O289" s="83"/>
      <c r="P289" s="221">
        <f>O289*H289</f>
        <v>0</v>
      </c>
      <c r="Q289" s="221">
        <v>0</v>
      </c>
      <c r="R289" s="221">
        <f>Q289*H289</f>
        <v>0</v>
      </c>
      <c r="S289" s="221">
        <v>0.0039399999999999999</v>
      </c>
      <c r="T289" s="222">
        <f>S289*H289</f>
        <v>0.67964999999999998</v>
      </c>
      <c r="AR289" s="223" t="s">
        <v>249</v>
      </c>
      <c r="AT289" s="223" t="s">
        <v>128</v>
      </c>
      <c r="AU289" s="223" t="s">
        <v>81</v>
      </c>
      <c r="AY289" s="14" t="s">
        <v>127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4" t="s">
        <v>85</v>
      </c>
      <c r="BK289" s="224">
        <f>ROUND(I289*H289,2)</f>
        <v>0</v>
      </c>
      <c r="BL289" s="14" t="s">
        <v>249</v>
      </c>
      <c r="BM289" s="223" t="s">
        <v>407</v>
      </c>
    </row>
    <row r="290" s="11" customFormat="1">
      <c r="B290" s="225"/>
      <c r="C290" s="226"/>
      <c r="D290" s="227" t="s">
        <v>135</v>
      </c>
      <c r="E290" s="228" t="s">
        <v>1</v>
      </c>
      <c r="F290" s="229" t="s">
        <v>408</v>
      </c>
      <c r="G290" s="226"/>
      <c r="H290" s="230">
        <v>172.5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AT290" s="236" t="s">
        <v>135</v>
      </c>
      <c r="AU290" s="236" t="s">
        <v>81</v>
      </c>
      <c r="AV290" s="11" t="s">
        <v>85</v>
      </c>
      <c r="AW290" s="11" t="s">
        <v>32</v>
      </c>
      <c r="AX290" s="11" t="s">
        <v>76</v>
      </c>
      <c r="AY290" s="236" t="s">
        <v>127</v>
      </c>
    </row>
    <row r="291" s="1" customFormat="1" ht="24" customHeight="1">
      <c r="B291" s="35"/>
      <c r="C291" s="212" t="s">
        <v>409</v>
      </c>
      <c r="D291" s="212" t="s">
        <v>128</v>
      </c>
      <c r="E291" s="213" t="s">
        <v>410</v>
      </c>
      <c r="F291" s="214" t="s">
        <v>411</v>
      </c>
      <c r="G291" s="215" t="s">
        <v>240</v>
      </c>
      <c r="H291" s="216">
        <v>249.90000000000001</v>
      </c>
      <c r="I291" s="217"/>
      <c r="J291" s="218">
        <f>ROUND(I291*H291,2)</f>
        <v>0</v>
      </c>
      <c r="K291" s="214" t="s">
        <v>132</v>
      </c>
      <c r="L291" s="40"/>
      <c r="M291" s="219" t="s">
        <v>1</v>
      </c>
      <c r="N291" s="220" t="s">
        <v>42</v>
      </c>
      <c r="O291" s="83"/>
      <c r="P291" s="221">
        <f>O291*H291</f>
        <v>0</v>
      </c>
      <c r="Q291" s="221">
        <v>0</v>
      </c>
      <c r="R291" s="221">
        <f>Q291*H291</f>
        <v>0</v>
      </c>
      <c r="S291" s="221">
        <v>0.0022300000000000002</v>
      </c>
      <c r="T291" s="222">
        <f>S291*H291</f>
        <v>0.55727700000000002</v>
      </c>
      <c r="AR291" s="223" t="s">
        <v>249</v>
      </c>
      <c r="AT291" s="223" t="s">
        <v>128</v>
      </c>
      <c r="AU291" s="223" t="s">
        <v>81</v>
      </c>
      <c r="AY291" s="14" t="s">
        <v>127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4" t="s">
        <v>85</v>
      </c>
      <c r="BK291" s="224">
        <f>ROUND(I291*H291,2)</f>
        <v>0</v>
      </c>
      <c r="BL291" s="14" t="s">
        <v>249</v>
      </c>
      <c r="BM291" s="223" t="s">
        <v>412</v>
      </c>
    </row>
    <row r="292" s="11" customFormat="1">
      <c r="B292" s="225"/>
      <c r="C292" s="226"/>
      <c r="D292" s="227" t="s">
        <v>135</v>
      </c>
      <c r="E292" s="228" t="s">
        <v>1</v>
      </c>
      <c r="F292" s="229" t="s">
        <v>413</v>
      </c>
      <c r="G292" s="226"/>
      <c r="H292" s="230">
        <v>39.359999999999999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AT292" s="236" t="s">
        <v>135</v>
      </c>
      <c r="AU292" s="236" t="s">
        <v>81</v>
      </c>
      <c r="AV292" s="11" t="s">
        <v>85</v>
      </c>
      <c r="AW292" s="11" t="s">
        <v>32</v>
      </c>
      <c r="AX292" s="11" t="s">
        <v>76</v>
      </c>
      <c r="AY292" s="236" t="s">
        <v>127</v>
      </c>
    </row>
    <row r="293" s="11" customFormat="1">
      <c r="B293" s="225"/>
      <c r="C293" s="226"/>
      <c r="D293" s="227" t="s">
        <v>135</v>
      </c>
      <c r="E293" s="228" t="s">
        <v>1</v>
      </c>
      <c r="F293" s="229" t="s">
        <v>414</v>
      </c>
      <c r="G293" s="226"/>
      <c r="H293" s="230">
        <v>155.03999999999999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AT293" s="236" t="s">
        <v>135</v>
      </c>
      <c r="AU293" s="236" t="s">
        <v>81</v>
      </c>
      <c r="AV293" s="11" t="s">
        <v>85</v>
      </c>
      <c r="AW293" s="11" t="s">
        <v>32</v>
      </c>
      <c r="AX293" s="11" t="s">
        <v>76</v>
      </c>
      <c r="AY293" s="236" t="s">
        <v>127</v>
      </c>
    </row>
    <row r="294" s="11" customFormat="1">
      <c r="B294" s="225"/>
      <c r="C294" s="226"/>
      <c r="D294" s="227" t="s">
        <v>135</v>
      </c>
      <c r="E294" s="228" t="s">
        <v>1</v>
      </c>
      <c r="F294" s="229" t="s">
        <v>415</v>
      </c>
      <c r="G294" s="226"/>
      <c r="H294" s="230">
        <v>23.5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AT294" s="236" t="s">
        <v>135</v>
      </c>
      <c r="AU294" s="236" t="s">
        <v>81</v>
      </c>
      <c r="AV294" s="11" t="s">
        <v>85</v>
      </c>
      <c r="AW294" s="11" t="s">
        <v>32</v>
      </c>
      <c r="AX294" s="11" t="s">
        <v>76</v>
      </c>
      <c r="AY294" s="236" t="s">
        <v>127</v>
      </c>
    </row>
    <row r="295" s="11" customFormat="1">
      <c r="B295" s="225"/>
      <c r="C295" s="226"/>
      <c r="D295" s="227" t="s">
        <v>135</v>
      </c>
      <c r="E295" s="228" t="s">
        <v>1</v>
      </c>
      <c r="F295" s="229" t="s">
        <v>416</v>
      </c>
      <c r="G295" s="226"/>
      <c r="H295" s="230">
        <v>32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135</v>
      </c>
      <c r="AU295" s="236" t="s">
        <v>81</v>
      </c>
      <c r="AV295" s="11" t="s">
        <v>85</v>
      </c>
      <c r="AW295" s="11" t="s">
        <v>32</v>
      </c>
      <c r="AX295" s="11" t="s">
        <v>76</v>
      </c>
      <c r="AY295" s="236" t="s">
        <v>127</v>
      </c>
    </row>
    <row r="296" s="1" customFormat="1" ht="36" customHeight="1">
      <c r="B296" s="35"/>
      <c r="C296" s="212" t="s">
        <v>417</v>
      </c>
      <c r="D296" s="212" t="s">
        <v>128</v>
      </c>
      <c r="E296" s="213" t="s">
        <v>418</v>
      </c>
      <c r="F296" s="214" t="s">
        <v>419</v>
      </c>
      <c r="G296" s="215" t="s">
        <v>165</v>
      </c>
      <c r="H296" s="216">
        <v>16</v>
      </c>
      <c r="I296" s="217"/>
      <c r="J296" s="218">
        <f>ROUND(I296*H296,2)</f>
        <v>0</v>
      </c>
      <c r="K296" s="214" t="s">
        <v>132</v>
      </c>
      <c r="L296" s="40"/>
      <c r="M296" s="219" t="s">
        <v>1</v>
      </c>
      <c r="N296" s="220" t="s">
        <v>42</v>
      </c>
      <c r="O296" s="83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AR296" s="223" t="s">
        <v>249</v>
      </c>
      <c r="AT296" s="223" t="s">
        <v>128</v>
      </c>
      <c r="AU296" s="223" t="s">
        <v>81</v>
      </c>
      <c r="AY296" s="14" t="s">
        <v>127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4" t="s">
        <v>85</v>
      </c>
      <c r="BK296" s="224">
        <f>ROUND(I296*H296,2)</f>
        <v>0</v>
      </c>
      <c r="BL296" s="14" t="s">
        <v>249</v>
      </c>
      <c r="BM296" s="223" t="s">
        <v>420</v>
      </c>
    </row>
    <row r="297" s="10" customFormat="1" ht="25.92" customHeight="1">
      <c r="B297" s="198"/>
      <c r="C297" s="199"/>
      <c r="D297" s="200" t="s">
        <v>75</v>
      </c>
      <c r="E297" s="201" t="s">
        <v>421</v>
      </c>
      <c r="F297" s="201" t="s">
        <v>422</v>
      </c>
      <c r="G297" s="199"/>
      <c r="H297" s="199"/>
      <c r="I297" s="202"/>
      <c r="J297" s="203">
        <f>BK297</f>
        <v>0</v>
      </c>
      <c r="K297" s="199"/>
      <c r="L297" s="204"/>
      <c r="M297" s="205"/>
      <c r="N297" s="206"/>
      <c r="O297" s="206"/>
      <c r="P297" s="207">
        <f>SUM(P298:P299)</f>
        <v>0</v>
      </c>
      <c r="Q297" s="206"/>
      <c r="R297" s="207">
        <f>SUM(R298:R299)</f>
        <v>0</v>
      </c>
      <c r="S297" s="206"/>
      <c r="T297" s="208">
        <f>SUM(T298:T299)</f>
        <v>0</v>
      </c>
      <c r="AR297" s="209" t="s">
        <v>81</v>
      </c>
      <c r="AT297" s="210" t="s">
        <v>75</v>
      </c>
      <c r="AU297" s="210" t="s">
        <v>76</v>
      </c>
      <c r="AY297" s="209" t="s">
        <v>127</v>
      </c>
      <c r="BK297" s="211">
        <f>SUM(BK298:BK299)</f>
        <v>0</v>
      </c>
    </row>
    <row r="298" s="1" customFormat="1" ht="72" customHeight="1">
      <c r="B298" s="35"/>
      <c r="C298" s="212" t="s">
        <v>423</v>
      </c>
      <c r="D298" s="212" t="s">
        <v>128</v>
      </c>
      <c r="E298" s="213" t="s">
        <v>424</v>
      </c>
      <c r="F298" s="214" t="s">
        <v>425</v>
      </c>
      <c r="G298" s="215" t="s">
        <v>187</v>
      </c>
      <c r="H298" s="216">
        <v>110.128</v>
      </c>
      <c r="I298" s="217"/>
      <c r="J298" s="218">
        <f>ROUND(I298*H298,2)</f>
        <v>0</v>
      </c>
      <c r="K298" s="214" t="s">
        <v>132</v>
      </c>
      <c r="L298" s="40"/>
      <c r="M298" s="219" t="s">
        <v>1</v>
      </c>
      <c r="N298" s="220" t="s">
        <v>42</v>
      </c>
      <c r="O298" s="83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AR298" s="223" t="s">
        <v>133</v>
      </c>
      <c r="AT298" s="223" t="s">
        <v>128</v>
      </c>
      <c r="AU298" s="223" t="s">
        <v>81</v>
      </c>
      <c r="AY298" s="14" t="s">
        <v>127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4" t="s">
        <v>85</v>
      </c>
      <c r="BK298" s="224">
        <f>ROUND(I298*H298,2)</f>
        <v>0</v>
      </c>
      <c r="BL298" s="14" t="s">
        <v>133</v>
      </c>
      <c r="BM298" s="223" t="s">
        <v>426</v>
      </c>
    </row>
    <row r="299" s="11" customFormat="1">
      <c r="B299" s="225"/>
      <c r="C299" s="226"/>
      <c r="D299" s="227" t="s">
        <v>135</v>
      </c>
      <c r="E299" s="228" t="s">
        <v>1</v>
      </c>
      <c r="F299" s="229" t="s">
        <v>427</v>
      </c>
      <c r="G299" s="226"/>
      <c r="H299" s="230">
        <v>110.128</v>
      </c>
      <c r="I299" s="231"/>
      <c r="J299" s="226"/>
      <c r="K299" s="226"/>
      <c r="L299" s="232"/>
      <c r="M299" s="233"/>
      <c r="N299" s="234"/>
      <c r="O299" s="234"/>
      <c r="P299" s="234"/>
      <c r="Q299" s="234"/>
      <c r="R299" s="234"/>
      <c r="S299" s="234"/>
      <c r="T299" s="235"/>
      <c r="AT299" s="236" t="s">
        <v>135</v>
      </c>
      <c r="AU299" s="236" t="s">
        <v>81</v>
      </c>
      <c r="AV299" s="11" t="s">
        <v>85</v>
      </c>
      <c r="AW299" s="11" t="s">
        <v>32</v>
      </c>
      <c r="AX299" s="11" t="s">
        <v>76</v>
      </c>
      <c r="AY299" s="236" t="s">
        <v>127</v>
      </c>
    </row>
    <row r="300" s="10" customFormat="1" ht="25.92" customHeight="1">
      <c r="B300" s="198"/>
      <c r="C300" s="199"/>
      <c r="D300" s="200" t="s">
        <v>75</v>
      </c>
      <c r="E300" s="201" t="s">
        <v>428</v>
      </c>
      <c r="F300" s="201" t="s">
        <v>429</v>
      </c>
      <c r="G300" s="199"/>
      <c r="H300" s="199"/>
      <c r="I300" s="202"/>
      <c r="J300" s="203">
        <f>BK300</f>
        <v>0</v>
      </c>
      <c r="K300" s="199"/>
      <c r="L300" s="204"/>
      <c r="M300" s="205"/>
      <c r="N300" s="206"/>
      <c r="O300" s="206"/>
      <c r="P300" s="207">
        <f>P301</f>
        <v>0</v>
      </c>
      <c r="Q300" s="206"/>
      <c r="R300" s="207">
        <f>R301</f>
        <v>0</v>
      </c>
      <c r="S300" s="206"/>
      <c r="T300" s="208">
        <f>T301</f>
        <v>0</v>
      </c>
      <c r="AR300" s="209" t="s">
        <v>81</v>
      </c>
      <c r="AT300" s="210" t="s">
        <v>75</v>
      </c>
      <c r="AU300" s="210" t="s">
        <v>76</v>
      </c>
      <c r="AY300" s="209" t="s">
        <v>127</v>
      </c>
      <c r="BK300" s="211">
        <f>BK301</f>
        <v>0</v>
      </c>
    </row>
    <row r="301" s="1" customFormat="1" ht="48" customHeight="1">
      <c r="B301" s="35"/>
      <c r="C301" s="212" t="s">
        <v>430</v>
      </c>
      <c r="D301" s="212" t="s">
        <v>128</v>
      </c>
      <c r="E301" s="213" t="s">
        <v>431</v>
      </c>
      <c r="F301" s="214" t="s">
        <v>432</v>
      </c>
      <c r="G301" s="215" t="s">
        <v>153</v>
      </c>
      <c r="H301" s="216">
        <v>138.13200000000001</v>
      </c>
      <c r="I301" s="217"/>
      <c r="J301" s="218">
        <f>ROUND(I301*H301,2)</f>
        <v>0</v>
      </c>
      <c r="K301" s="214" t="s">
        <v>132</v>
      </c>
      <c r="L301" s="40"/>
      <c r="M301" s="219" t="s">
        <v>1</v>
      </c>
      <c r="N301" s="220" t="s">
        <v>42</v>
      </c>
      <c r="O301" s="83"/>
      <c r="P301" s="221">
        <f>O301*H301</f>
        <v>0</v>
      </c>
      <c r="Q301" s="221">
        <v>0</v>
      </c>
      <c r="R301" s="221">
        <f>Q301*H301</f>
        <v>0</v>
      </c>
      <c r="S301" s="221">
        <v>0</v>
      </c>
      <c r="T301" s="222">
        <f>S301*H301</f>
        <v>0</v>
      </c>
      <c r="AR301" s="223" t="s">
        <v>133</v>
      </c>
      <c r="AT301" s="223" t="s">
        <v>128</v>
      </c>
      <c r="AU301" s="223" t="s">
        <v>81</v>
      </c>
      <c r="AY301" s="14" t="s">
        <v>127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4" t="s">
        <v>85</v>
      </c>
      <c r="BK301" s="224">
        <f>ROUND(I301*H301,2)</f>
        <v>0</v>
      </c>
      <c r="BL301" s="14" t="s">
        <v>133</v>
      </c>
      <c r="BM301" s="223" t="s">
        <v>433</v>
      </c>
    </row>
    <row r="302" s="10" customFormat="1" ht="25.92" customHeight="1">
      <c r="B302" s="198"/>
      <c r="C302" s="199"/>
      <c r="D302" s="200" t="s">
        <v>75</v>
      </c>
      <c r="E302" s="201" t="s">
        <v>434</v>
      </c>
      <c r="F302" s="201" t="s">
        <v>435</v>
      </c>
      <c r="G302" s="199"/>
      <c r="H302" s="199"/>
      <c r="I302" s="202"/>
      <c r="J302" s="203">
        <f>BK302</f>
        <v>0</v>
      </c>
      <c r="K302" s="199"/>
      <c r="L302" s="204"/>
      <c r="M302" s="205"/>
      <c r="N302" s="206"/>
      <c r="O302" s="206"/>
      <c r="P302" s="207">
        <f>SUM(P303:P307)</f>
        <v>0</v>
      </c>
      <c r="Q302" s="206"/>
      <c r="R302" s="207">
        <f>SUM(R303:R307)</f>
        <v>0</v>
      </c>
      <c r="S302" s="206"/>
      <c r="T302" s="208">
        <f>SUM(T303:T307)</f>
        <v>0</v>
      </c>
      <c r="AR302" s="209" t="s">
        <v>81</v>
      </c>
      <c r="AT302" s="210" t="s">
        <v>75</v>
      </c>
      <c r="AU302" s="210" t="s">
        <v>76</v>
      </c>
      <c r="AY302" s="209" t="s">
        <v>127</v>
      </c>
      <c r="BK302" s="211">
        <f>SUM(BK303:BK307)</f>
        <v>0</v>
      </c>
    </row>
    <row r="303" s="1" customFormat="1" ht="36" customHeight="1">
      <c r="B303" s="35"/>
      <c r="C303" s="212" t="s">
        <v>436</v>
      </c>
      <c r="D303" s="212" t="s">
        <v>128</v>
      </c>
      <c r="E303" s="213" t="s">
        <v>437</v>
      </c>
      <c r="F303" s="214" t="s">
        <v>438</v>
      </c>
      <c r="G303" s="215" t="s">
        <v>153</v>
      </c>
      <c r="H303" s="216">
        <v>9.4100000000000001</v>
      </c>
      <c r="I303" s="217"/>
      <c r="J303" s="218">
        <f>ROUND(I303*H303,2)</f>
        <v>0</v>
      </c>
      <c r="K303" s="214" t="s">
        <v>132</v>
      </c>
      <c r="L303" s="40"/>
      <c r="M303" s="219" t="s">
        <v>1</v>
      </c>
      <c r="N303" s="220" t="s">
        <v>42</v>
      </c>
      <c r="O303" s="83"/>
      <c r="P303" s="221">
        <f>O303*H303</f>
        <v>0</v>
      </c>
      <c r="Q303" s="221">
        <v>0</v>
      </c>
      <c r="R303" s="221">
        <f>Q303*H303</f>
        <v>0</v>
      </c>
      <c r="S303" s="221">
        <v>0</v>
      </c>
      <c r="T303" s="222">
        <f>S303*H303</f>
        <v>0</v>
      </c>
      <c r="AR303" s="223" t="s">
        <v>133</v>
      </c>
      <c r="AT303" s="223" t="s">
        <v>128</v>
      </c>
      <c r="AU303" s="223" t="s">
        <v>81</v>
      </c>
      <c r="AY303" s="14" t="s">
        <v>127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4" t="s">
        <v>85</v>
      </c>
      <c r="BK303" s="224">
        <f>ROUND(I303*H303,2)</f>
        <v>0</v>
      </c>
      <c r="BL303" s="14" t="s">
        <v>133</v>
      </c>
      <c r="BM303" s="223" t="s">
        <v>439</v>
      </c>
    </row>
    <row r="304" s="1" customFormat="1" ht="24" customHeight="1">
      <c r="B304" s="35"/>
      <c r="C304" s="212" t="s">
        <v>440</v>
      </c>
      <c r="D304" s="212" t="s">
        <v>128</v>
      </c>
      <c r="E304" s="213" t="s">
        <v>441</v>
      </c>
      <c r="F304" s="214" t="s">
        <v>442</v>
      </c>
      <c r="G304" s="215" t="s">
        <v>153</v>
      </c>
      <c r="H304" s="216">
        <v>9.4100000000000001</v>
      </c>
      <c r="I304" s="217"/>
      <c r="J304" s="218">
        <f>ROUND(I304*H304,2)</f>
        <v>0</v>
      </c>
      <c r="K304" s="214" t="s">
        <v>132</v>
      </c>
      <c r="L304" s="40"/>
      <c r="M304" s="219" t="s">
        <v>1</v>
      </c>
      <c r="N304" s="220" t="s">
        <v>42</v>
      </c>
      <c r="O304" s="83"/>
      <c r="P304" s="221">
        <f>O304*H304</f>
        <v>0</v>
      </c>
      <c r="Q304" s="221">
        <v>0</v>
      </c>
      <c r="R304" s="221">
        <f>Q304*H304</f>
        <v>0</v>
      </c>
      <c r="S304" s="221">
        <v>0</v>
      </c>
      <c r="T304" s="222">
        <f>S304*H304</f>
        <v>0</v>
      </c>
      <c r="AR304" s="223" t="s">
        <v>133</v>
      </c>
      <c r="AT304" s="223" t="s">
        <v>128</v>
      </c>
      <c r="AU304" s="223" t="s">
        <v>81</v>
      </c>
      <c r="AY304" s="14" t="s">
        <v>127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4" t="s">
        <v>85</v>
      </c>
      <c r="BK304" s="224">
        <f>ROUND(I304*H304,2)</f>
        <v>0</v>
      </c>
      <c r="BL304" s="14" t="s">
        <v>133</v>
      </c>
      <c r="BM304" s="223" t="s">
        <v>443</v>
      </c>
    </row>
    <row r="305" s="1" customFormat="1" ht="36" customHeight="1">
      <c r="B305" s="35"/>
      <c r="C305" s="212" t="s">
        <v>444</v>
      </c>
      <c r="D305" s="212" t="s">
        <v>128</v>
      </c>
      <c r="E305" s="213" t="s">
        <v>445</v>
      </c>
      <c r="F305" s="214" t="s">
        <v>446</v>
      </c>
      <c r="G305" s="215" t="s">
        <v>153</v>
      </c>
      <c r="H305" s="216">
        <v>84.689999999999998</v>
      </c>
      <c r="I305" s="217"/>
      <c r="J305" s="218">
        <f>ROUND(I305*H305,2)</f>
        <v>0</v>
      </c>
      <c r="K305" s="214" t="s">
        <v>132</v>
      </c>
      <c r="L305" s="40"/>
      <c r="M305" s="219" t="s">
        <v>1</v>
      </c>
      <c r="N305" s="220" t="s">
        <v>42</v>
      </c>
      <c r="O305" s="83"/>
      <c r="P305" s="221">
        <f>O305*H305</f>
        <v>0</v>
      </c>
      <c r="Q305" s="221">
        <v>0</v>
      </c>
      <c r="R305" s="221">
        <f>Q305*H305</f>
        <v>0</v>
      </c>
      <c r="S305" s="221">
        <v>0</v>
      </c>
      <c r="T305" s="222">
        <f>S305*H305</f>
        <v>0</v>
      </c>
      <c r="AR305" s="223" t="s">
        <v>133</v>
      </c>
      <c r="AT305" s="223" t="s">
        <v>128</v>
      </c>
      <c r="AU305" s="223" t="s">
        <v>81</v>
      </c>
      <c r="AY305" s="14" t="s">
        <v>127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4" t="s">
        <v>85</v>
      </c>
      <c r="BK305" s="224">
        <f>ROUND(I305*H305,2)</f>
        <v>0</v>
      </c>
      <c r="BL305" s="14" t="s">
        <v>133</v>
      </c>
      <c r="BM305" s="223" t="s">
        <v>447</v>
      </c>
    </row>
    <row r="306" s="11" customFormat="1">
      <c r="B306" s="225"/>
      <c r="C306" s="226"/>
      <c r="D306" s="227" t="s">
        <v>135</v>
      </c>
      <c r="E306" s="226"/>
      <c r="F306" s="229" t="s">
        <v>448</v>
      </c>
      <c r="G306" s="226"/>
      <c r="H306" s="230">
        <v>84.689999999999998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AT306" s="236" t="s">
        <v>135</v>
      </c>
      <c r="AU306" s="236" t="s">
        <v>81</v>
      </c>
      <c r="AV306" s="11" t="s">
        <v>85</v>
      </c>
      <c r="AW306" s="11" t="s">
        <v>4</v>
      </c>
      <c r="AX306" s="11" t="s">
        <v>81</v>
      </c>
      <c r="AY306" s="236" t="s">
        <v>127</v>
      </c>
    </row>
    <row r="307" s="1" customFormat="1" ht="24" customHeight="1">
      <c r="B307" s="35"/>
      <c r="C307" s="212" t="s">
        <v>449</v>
      </c>
      <c r="D307" s="212" t="s">
        <v>128</v>
      </c>
      <c r="E307" s="213" t="s">
        <v>450</v>
      </c>
      <c r="F307" s="214" t="s">
        <v>451</v>
      </c>
      <c r="G307" s="215" t="s">
        <v>153</v>
      </c>
      <c r="H307" s="216">
        <v>9.4100000000000001</v>
      </c>
      <c r="I307" s="217"/>
      <c r="J307" s="218">
        <f>ROUND(I307*H307,2)</f>
        <v>0</v>
      </c>
      <c r="K307" s="214" t="s">
        <v>1</v>
      </c>
      <c r="L307" s="40"/>
      <c r="M307" s="219" t="s">
        <v>1</v>
      </c>
      <c r="N307" s="220" t="s">
        <v>42</v>
      </c>
      <c r="O307" s="83"/>
      <c r="P307" s="221">
        <f>O307*H307</f>
        <v>0</v>
      </c>
      <c r="Q307" s="221">
        <v>0</v>
      </c>
      <c r="R307" s="221">
        <f>Q307*H307</f>
        <v>0</v>
      </c>
      <c r="S307" s="221">
        <v>0</v>
      </c>
      <c r="T307" s="222">
        <f>S307*H307</f>
        <v>0</v>
      </c>
      <c r="AR307" s="223" t="s">
        <v>133</v>
      </c>
      <c r="AT307" s="223" t="s">
        <v>128</v>
      </c>
      <c r="AU307" s="223" t="s">
        <v>81</v>
      </c>
      <c r="AY307" s="14" t="s">
        <v>127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4" t="s">
        <v>85</v>
      </c>
      <c r="BK307" s="224">
        <f>ROUND(I307*H307,2)</f>
        <v>0</v>
      </c>
      <c r="BL307" s="14" t="s">
        <v>133</v>
      </c>
      <c r="BM307" s="223" t="s">
        <v>452</v>
      </c>
    </row>
    <row r="308" s="10" customFormat="1" ht="25.92" customHeight="1">
      <c r="B308" s="198"/>
      <c r="C308" s="199"/>
      <c r="D308" s="200" t="s">
        <v>75</v>
      </c>
      <c r="E308" s="201" t="s">
        <v>453</v>
      </c>
      <c r="F308" s="201" t="s">
        <v>454</v>
      </c>
      <c r="G308" s="199"/>
      <c r="H308" s="199"/>
      <c r="I308" s="202"/>
      <c r="J308" s="203">
        <f>BK308</f>
        <v>0</v>
      </c>
      <c r="K308" s="199"/>
      <c r="L308" s="204"/>
      <c r="M308" s="205"/>
      <c r="N308" s="206"/>
      <c r="O308" s="206"/>
      <c r="P308" s="207">
        <f>SUM(P309:P322)</f>
        <v>0</v>
      </c>
      <c r="Q308" s="206"/>
      <c r="R308" s="207">
        <f>SUM(R309:R322)</f>
        <v>0.52551700000000001</v>
      </c>
      <c r="S308" s="206"/>
      <c r="T308" s="208">
        <f>SUM(T309:T322)</f>
        <v>0</v>
      </c>
      <c r="AR308" s="209" t="s">
        <v>85</v>
      </c>
      <c r="AT308" s="210" t="s">
        <v>75</v>
      </c>
      <c r="AU308" s="210" t="s">
        <v>76</v>
      </c>
      <c r="AY308" s="209" t="s">
        <v>127</v>
      </c>
      <c r="BK308" s="211">
        <f>SUM(BK309:BK322)</f>
        <v>0</v>
      </c>
    </row>
    <row r="309" s="1" customFormat="1" ht="24" customHeight="1">
      <c r="B309" s="35"/>
      <c r="C309" s="212" t="s">
        <v>455</v>
      </c>
      <c r="D309" s="212" t="s">
        <v>128</v>
      </c>
      <c r="E309" s="213" t="s">
        <v>456</v>
      </c>
      <c r="F309" s="214" t="s">
        <v>457</v>
      </c>
      <c r="G309" s="215" t="s">
        <v>187</v>
      </c>
      <c r="H309" s="216">
        <v>83.754999999999995</v>
      </c>
      <c r="I309" s="217"/>
      <c r="J309" s="218">
        <f>ROUND(I309*H309,2)</f>
        <v>0</v>
      </c>
      <c r="K309" s="214" t="s">
        <v>132</v>
      </c>
      <c r="L309" s="40"/>
      <c r="M309" s="219" t="s">
        <v>1</v>
      </c>
      <c r="N309" s="220" t="s">
        <v>42</v>
      </c>
      <c r="O309" s="83"/>
      <c r="P309" s="221">
        <f>O309*H309</f>
        <v>0</v>
      </c>
      <c r="Q309" s="221">
        <v>0</v>
      </c>
      <c r="R309" s="221">
        <f>Q309*H309</f>
        <v>0</v>
      </c>
      <c r="S309" s="221">
        <v>0</v>
      </c>
      <c r="T309" s="222">
        <f>S309*H309</f>
        <v>0</v>
      </c>
      <c r="AR309" s="223" t="s">
        <v>249</v>
      </c>
      <c r="AT309" s="223" t="s">
        <v>128</v>
      </c>
      <c r="AU309" s="223" t="s">
        <v>81</v>
      </c>
      <c r="AY309" s="14" t="s">
        <v>127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4" t="s">
        <v>85</v>
      </c>
      <c r="BK309" s="224">
        <f>ROUND(I309*H309,2)</f>
        <v>0</v>
      </c>
      <c r="BL309" s="14" t="s">
        <v>249</v>
      </c>
      <c r="BM309" s="223" t="s">
        <v>458</v>
      </c>
    </row>
    <row r="310" s="11" customFormat="1">
      <c r="B310" s="225"/>
      <c r="C310" s="226"/>
      <c r="D310" s="227" t="s">
        <v>135</v>
      </c>
      <c r="E310" s="228" t="s">
        <v>1</v>
      </c>
      <c r="F310" s="229" t="s">
        <v>459</v>
      </c>
      <c r="G310" s="226"/>
      <c r="H310" s="230">
        <v>88.584999999999994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135</v>
      </c>
      <c r="AU310" s="236" t="s">
        <v>81</v>
      </c>
      <c r="AV310" s="11" t="s">
        <v>85</v>
      </c>
      <c r="AW310" s="11" t="s">
        <v>32</v>
      </c>
      <c r="AX310" s="11" t="s">
        <v>76</v>
      </c>
      <c r="AY310" s="236" t="s">
        <v>127</v>
      </c>
    </row>
    <row r="311" s="11" customFormat="1">
      <c r="B311" s="225"/>
      <c r="C311" s="226"/>
      <c r="D311" s="227" t="s">
        <v>135</v>
      </c>
      <c r="E311" s="228" t="s">
        <v>1</v>
      </c>
      <c r="F311" s="229" t="s">
        <v>460</v>
      </c>
      <c r="G311" s="226"/>
      <c r="H311" s="230">
        <v>-4.8300000000000001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135</v>
      </c>
      <c r="AU311" s="236" t="s">
        <v>81</v>
      </c>
      <c r="AV311" s="11" t="s">
        <v>85</v>
      </c>
      <c r="AW311" s="11" t="s">
        <v>32</v>
      </c>
      <c r="AX311" s="11" t="s">
        <v>76</v>
      </c>
      <c r="AY311" s="236" t="s">
        <v>127</v>
      </c>
    </row>
    <row r="312" s="1" customFormat="1" ht="16.5" customHeight="1">
      <c r="B312" s="35"/>
      <c r="C312" s="247" t="s">
        <v>461</v>
      </c>
      <c r="D312" s="247" t="s">
        <v>203</v>
      </c>
      <c r="E312" s="248" t="s">
        <v>462</v>
      </c>
      <c r="F312" s="249" t="s">
        <v>463</v>
      </c>
      <c r="G312" s="250" t="s">
        <v>153</v>
      </c>
      <c r="H312" s="251">
        <v>0.029000000000000001</v>
      </c>
      <c r="I312" s="252"/>
      <c r="J312" s="253">
        <f>ROUND(I312*H312,2)</f>
        <v>0</v>
      </c>
      <c r="K312" s="249" t="s">
        <v>132</v>
      </c>
      <c r="L312" s="254"/>
      <c r="M312" s="255" t="s">
        <v>1</v>
      </c>
      <c r="N312" s="256" t="s">
        <v>42</v>
      </c>
      <c r="O312" s="83"/>
      <c r="P312" s="221">
        <f>O312*H312</f>
        <v>0</v>
      </c>
      <c r="Q312" s="221">
        <v>1</v>
      </c>
      <c r="R312" s="221">
        <f>Q312*H312</f>
        <v>0.029000000000000001</v>
      </c>
      <c r="S312" s="221">
        <v>0</v>
      </c>
      <c r="T312" s="222">
        <f>S312*H312</f>
        <v>0</v>
      </c>
      <c r="AR312" s="223" t="s">
        <v>430</v>
      </c>
      <c r="AT312" s="223" t="s">
        <v>203</v>
      </c>
      <c r="AU312" s="223" t="s">
        <v>81</v>
      </c>
      <c r="AY312" s="14" t="s">
        <v>127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4" t="s">
        <v>85</v>
      </c>
      <c r="BK312" s="224">
        <f>ROUND(I312*H312,2)</f>
        <v>0</v>
      </c>
      <c r="BL312" s="14" t="s">
        <v>249</v>
      </c>
      <c r="BM312" s="223" t="s">
        <v>464</v>
      </c>
    </row>
    <row r="313" s="11" customFormat="1">
      <c r="B313" s="225"/>
      <c r="C313" s="226"/>
      <c r="D313" s="227" t="s">
        <v>135</v>
      </c>
      <c r="E313" s="226"/>
      <c r="F313" s="229" t="s">
        <v>465</v>
      </c>
      <c r="G313" s="226"/>
      <c r="H313" s="230">
        <v>0.029000000000000001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AT313" s="236" t="s">
        <v>135</v>
      </c>
      <c r="AU313" s="236" t="s">
        <v>81</v>
      </c>
      <c r="AV313" s="11" t="s">
        <v>85</v>
      </c>
      <c r="AW313" s="11" t="s">
        <v>4</v>
      </c>
      <c r="AX313" s="11" t="s">
        <v>81</v>
      </c>
      <c r="AY313" s="236" t="s">
        <v>127</v>
      </c>
    </row>
    <row r="314" s="1" customFormat="1" ht="24" customHeight="1">
      <c r="B314" s="35"/>
      <c r="C314" s="212" t="s">
        <v>466</v>
      </c>
      <c r="D314" s="212" t="s">
        <v>128</v>
      </c>
      <c r="E314" s="213" t="s">
        <v>467</v>
      </c>
      <c r="F314" s="214" t="s">
        <v>468</v>
      </c>
      <c r="G314" s="215" t="s">
        <v>187</v>
      </c>
      <c r="H314" s="216">
        <v>83.754999999999995</v>
      </c>
      <c r="I314" s="217"/>
      <c r="J314" s="218">
        <f>ROUND(I314*H314,2)</f>
        <v>0</v>
      </c>
      <c r="K314" s="214" t="s">
        <v>132</v>
      </c>
      <c r="L314" s="40"/>
      <c r="M314" s="219" t="s">
        <v>1</v>
      </c>
      <c r="N314" s="220" t="s">
        <v>42</v>
      </c>
      <c r="O314" s="83"/>
      <c r="P314" s="221">
        <f>O314*H314</f>
        <v>0</v>
      </c>
      <c r="Q314" s="221">
        <v>0.00040000000000000002</v>
      </c>
      <c r="R314" s="221">
        <f>Q314*H314</f>
        <v>0.033501999999999997</v>
      </c>
      <c r="S314" s="221">
        <v>0</v>
      </c>
      <c r="T314" s="222">
        <f>S314*H314</f>
        <v>0</v>
      </c>
      <c r="AR314" s="223" t="s">
        <v>249</v>
      </c>
      <c r="AT314" s="223" t="s">
        <v>128</v>
      </c>
      <c r="AU314" s="223" t="s">
        <v>81</v>
      </c>
      <c r="AY314" s="14" t="s">
        <v>127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4" t="s">
        <v>85</v>
      </c>
      <c r="BK314" s="224">
        <f>ROUND(I314*H314,2)</f>
        <v>0</v>
      </c>
      <c r="BL314" s="14" t="s">
        <v>249</v>
      </c>
      <c r="BM314" s="223" t="s">
        <v>469</v>
      </c>
    </row>
    <row r="315" s="1" customFormat="1" ht="16.5" customHeight="1">
      <c r="B315" s="35"/>
      <c r="C315" s="247" t="s">
        <v>470</v>
      </c>
      <c r="D315" s="247" t="s">
        <v>203</v>
      </c>
      <c r="E315" s="248" t="s">
        <v>471</v>
      </c>
      <c r="F315" s="249" t="s">
        <v>472</v>
      </c>
      <c r="G315" s="250" t="s">
        <v>187</v>
      </c>
      <c r="H315" s="251">
        <v>100.506</v>
      </c>
      <c r="I315" s="252"/>
      <c r="J315" s="253">
        <f>ROUND(I315*H315,2)</f>
        <v>0</v>
      </c>
      <c r="K315" s="249" t="s">
        <v>132</v>
      </c>
      <c r="L315" s="254"/>
      <c r="M315" s="255" t="s">
        <v>1</v>
      </c>
      <c r="N315" s="256" t="s">
        <v>42</v>
      </c>
      <c r="O315" s="83"/>
      <c r="P315" s="221">
        <f>O315*H315</f>
        <v>0</v>
      </c>
      <c r="Q315" s="221">
        <v>0.0044999999999999997</v>
      </c>
      <c r="R315" s="221">
        <f>Q315*H315</f>
        <v>0.45227699999999998</v>
      </c>
      <c r="S315" s="221">
        <v>0</v>
      </c>
      <c r="T315" s="222">
        <f>S315*H315</f>
        <v>0</v>
      </c>
      <c r="AR315" s="223" t="s">
        <v>430</v>
      </c>
      <c r="AT315" s="223" t="s">
        <v>203</v>
      </c>
      <c r="AU315" s="223" t="s">
        <v>81</v>
      </c>
      <c r="AY315" s="14" t="s">
        <v>127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4" t="s">
        <v>85</v>
      </c>
      <c r="BK315" s="224">
        <f>ROUND(I315*H315,2)</f>
        <v>0</v>
      </c>
      <c r="BL315" s="14" t="s">
        <v>249</v>
      </c>
      <c r="BM315" s="223" t="s">
        <v>473</v>
      </c>
    </row>
    <row r="316" s="11" customFormat="1">
      <c r="B316" s="225"/>
      <c r="C316" s="226"/>
      <c r="D316" s="227" t="s">
        <v>135</v>
      </c>
      <c r="E316" s="226"/>
      <c r="F316" s="229" t="s">
        <v>474</v>
      </c>
      <c r="G316" s="226"/>
      <c r="H316" s="230">
        <v>100.506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AT316" s="236" t="s">
        <v>135</v>
      </c>
      <c r="AU316" s="236" t="s">
        <v>81</v>
      </c>
      <c r="AV316" s="11" t="s">
        <v>85</v>
      </c>
      <c r="AW316" s="11" t="s">
        <v>4</v>
      </c>
      <c r="AX316" s="11" t="s">
        <v>81</v>
      </c>
      <c r="AY316" s="236" t="s">
        <v>127</v>
      </c>
    </row>
    <row r="317" s="1" customFormat="1" ht="36" customHeight="1">
      <c r="B317" s="35"/>
      <c r="C317" s="212" t="s">
        <v>475</v>
      </c>
      <c r="D317" s="212" t="s">
        <v>128</v>
      </c>
      <c r="E317" s="213" t="s">
        <v>476</v>
      </c>
      <c r="F317" s="214" t="s">
        <v>477</v>
      </c>
      <c r="G317" s="215" t="s">
        <v>187</v>
      </c>
      <c r="H317" s="216">
        <v>18.199999999999999</v>
      </c>
      <c r="I317" s="217"/>
      <c r="J317" s="218">
        <f>ROUND(I317*H317,2)</f>
        <v>0</v>
      </c>
      <c r="K317" s="214" t="s">
        <v>132</v>
      </c>
      <c r="L317" s="40"/>
      <c r="M317" s="219" t="s">
        <v>1</v>
      </c>
      <c r="N317" s="220" t="s">
        <v>42</v>
      </c>
      <c r="O317" s="83"/>
      <c r="P317" s="221">
        <f>O317*H317</f>
        <v>0</v>
      </c>
      <c r="Q317" s="221">
        <v>0.00059000000000000003</v>
      </c>
      <c r="R317" s="221">
        <f>Q317*H317</f>
        <v>0.010737999999999999</v>
      </c>
      <c r="S317" s="221">
        <v>0</v>
      </c>
      <c r="T317" s="222">
        <f>S317*H317</f>
        <v>0</v>
      </c>
      <c r="AR317" s="223" t="s">
        <v>249</v>
      </c>
      <c r="AT317" s="223" t="s">
        <v>128</v>
      </c>
      <c r="AU317" s="223" t="s">
        <v>81</v>
      </c>
      <c r="AY317" s="14" t="s">
        <v>127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4" t="s">
        <v>85</v>
      </c>
      <c r="BK317" s="224">
        <f>ROUND(I317*H317,2)</f>
        <v>0</v>
      </c>
      <c r="BL317" s="14" t="s">
        <v>249</v>
      </c>
      <c r="BM317" s="223" t="s">
        <v>478</v>
      </c>
    </row>
    <row r="318" s="11" customFormat="1">
      <c r="B318" s="225"/>
      <c r="C318" s="226"/>
      <c r="D318" s="227" t="s">
        <v>135</v>
      </c>
      <c r="E318" s="228" t="s">
        <v>1</v>
      </c>
      <c r="F318" s="229" t="s">
        <v>479</v>
      </c>
      <c r="G318" s="226"/>
      <c r="H318" s="230">
        <v>50.619999999999997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AT318" s="236" t="s">
        <v>135</v>
      </c>
      <c r="AU318" s="236" t="s">
        <v>81</v>
      </c>
      <c r="AV318" s="11" t="s">
        <v>85</v>
      </c>
      <c r="AW318" s="11" t="s">
        <v>32</v>
      </c>
      <c r="AX318" s="11" t="s">
        <v>76</v>
      </c>
      <c r="AY318" s="236" t="s">
        <v>127</v>
      </c>
    </row>
    <row r="319" s="11" customFormat="1">
      <c r="B319" s="225"/>
      <c r="C319" s="226"/>
      <c r="D319" s="227" t="s">
        <v>135</v>
      </c>
      <c r="E319" s="228" t="s">
        <v>1</v>
      </c>
      <c r="F319" s="229" t="s">
        <v>460</v>
      </c>
      <c r="G319" s="226"/>
      <c r="H319" s="230">
        <v>-4.8300000000000001</v>
      </c>
      <c r="I319" s="231"/>
      <c r="J319" s="226"/>
      <c r="K319" s="226"/>
      <c r="L319" s="232"/>
      <c r="M319" s="233"/>
      <c r="N319" s="234"/>
      <c r="O319" s="234"/>
      <c r="P319" s="234"/>
      <c r="Q319" s="234"/>
      <c r="R319" s="234"/>
      <c r="S319" s="234"/>
      <c r="T319" s="235"/>
      <c r="AT319" s="236" t="s">
        <v>135</v>
      </c>
      <c r="AU319" s="236" t="s">
        <v>81</v>
      </c>
      <c r="AV319" s="11" t="s">
        <v>85</v>
      </c>
      <c r="AW319" s="11" t="s">
        <v>32</v>
      </c>
      <c r="AX319" s="11" t="s">
        <v>76</v>
      </c>
      <c r="AY319" s="236" t="s">
        <v>127</v>
      </c>
    </row>
    <row r="320" s="11" customFormat="1">
      <c r="B320" s="225"/>
      <c r="C320" s="226"/>
      <c r="D320" s="227" t="s">
        <v>135</v>
      </c>
      <c r="E320" s="228" t="s">
        <v>1</v>
      </c>
      <c r="F320" s="229" t="s">
        <v>480</v>
      </c>
      <c r="G320" s="226"/>
      <c r="H320" s="230">
        <v>164.16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AT320" s="236" t="s">
        <v>135</v>
      </c>
      <c r="AU320" s="236" t="s">
        <v>81</v>
      </c>
      <c r="AV320" s="11" t="s">
        <v>85</v>
      </c>
      <c r="AW320" s="11" t="s">
        <v>32</v>
      </c>
      <c r="AX320" s="11" t="s">
        <v>76</v>
      </c>
      <c r="AY320" s="236" t="s">
        <v>127</v>
      </c>
    </row>
    <row r="321" s="11" customFormat="1">
      <c r="B321" s="225"/>
      <c r="C321" s="226"/>
      <c r="D321" s="227" t="s">
        <v>135</v>
      </c>
      <c r="E321" s="228" t="s">
        <v>1</v>
      </c>
      <c r="F321" s="229" t="s">
        <v>481</v>
      </c>
      <c r="G321" s="226"/>
      <c r="H321" s="230">
        <v>18.199999999999999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AT321" s="236" t="s">
        <v>135</v>
      </c>
      <c r="AU321" s="236" t="s">
        <v>81</v>
      </c>
      <c r="AV321" s="11" t="s">
        <v>85</v>
      </c>
      <c r="AW321" s="11" t="s">
        <v>32</v>
      </c>
      <c r="AX321" s="11" t="s">
        <v>81</v>
      </c>
      <c r="AY321" s="236" t="s">
        <v>127</v>
      </c>
    </row>
    <row r="322" s="1" customFormat="1" ht="48" customHeight="1">
      <c r="B322" s="35"/>
      <c r="C322" s="212" t="s">
        <v>482</v>
      </c>
      <c r="D322" s="212" t="s">
        <v>128</v>
      </c>
      <c r="E322" s="213" t="s">
        <v>483</v>
      </c>
      <c r="F322" s="214" t="s">
        <v>484</v>
      </c>
      <c r="G322" s="215" t="s">
        <v>485</v>
      </c>
      <c r="H322" s="257"/>
      <c r="I322" s="217"/>
      <c r="J322" s="218">
        <f>ROUND(I322*H322,2)</f>
        <v>0</v>
      </c>
      <c r="K322" s="214" t="s">
        <v>132</v>
      </c>
      <c r="L322" s="40"/>
      <c r="M322" s="219" t="s">
        <v>1</v>
      </c>
      <c r="N322" s="220" t="s">
        <v>42</v>
      </c>
      <c r="O322" s="83"/>
      <c r="P322" s="221">
        <f>O322*H322</f>
        <v>0</v>
      </c>
      <c r="Q322" s="221">
        <v>0</v>
      </c>
      <c r="R322" s="221">
        <f>Q322*H322</f>
        <v>0</v>
      </c>
      <c r="S322" s="221">
        <v>0</v>
      </c>
      <c r="T322" s="222">
        <f>S322*H322</f>
        <v>0</v>
      </c>
      <c r="AR322" s="223" t="s">
        <v>249</v>
      </c>
      <c r="AT322" s="223" t="s">
        <v>128</v>
      </c>
      <c r="AU322" s="223" t="s">
        <v>81</v>
      </c>
      <c r="AY322" s="14" t="s">
        <v>127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4" t="s">
        <v>85</v>
      </c>
      <c r="BK322" s="224">
        <f>ROUND(I322*H322,2)</f>
        <v>0</v>
      </c>
      <c r="BL322" s="14" t="s">
        <v>249</v>
      </c>
      <c r="BM322" s="223" t="s">
        <v>486</v>
      </c>
    </row>
    <row r="323" s="10" customFormat="1" ht="25.92" customHeight="1">
      <c r="B323" s="198"/>
      <c r="C323" s="199"/>
      <c r="D323" s="200" t="s">
        <v>75</v>
      </c>
      <c r="E323" s="201" t="s">
        <v>487</v>
      </c>
      <c r="F323" s="201" t="s">
        <v>488</v>
      </c>
      <c r="G323" s="199"/>
      <c r="H323" s="199"/>
      <c r="I323" s="202"/>
      <c r="J323" s="203">
        <f>BK323</f>
        <v>0</v>
      </c>
      <c r="K323" s="199"/>
      <c r="L323" s="204"/>
      <c r="M323" s="205"/>
      <c r="N323" s="206"/>
      <c r="O323" s="206"/>
      <c r="P323" s="207">
        <f>SUM(P324:P326)</f>
        <v>0</v>
      </c>
      <c r="Q323" s="206"/>
      <c r="R323" s="207">
        <f>SUM(R324:R326)</f>
        <v>0.022880000000000001</v>
      </c>
      <c r="S323" s="206"/>
      <c r="T323" s="208">
        <f>SUM(T324:T326)</f>
        <v>0.33807999999999999</v>
      </c>
      <c r="AR323" s="209" t="s">
        <v>85</v>
      </c>
      <c r="AT323" s="210" t="s">
        <v>75</v>
      </c>
      <c r="AU323" s="210" t="s">
        <v>76</v>
      </c>
      <c r="AY323" s="209" t="s">
        <v>127</v>
      </c>
      <c r="BK323" s="211">
        <f>SUM(BK324:BK326)</f>
        <v>0</v>
      </c>
    </row>
    <row r="324" s="1" customFormat="1" ht="16.5" customHeight="1">
      <c r="B324" s="35"/>
      <c r="C324" s="212" t="s">
        <v>489</v>
      </c>
      <c r="D324" s="212" t="s">
        <v>128</v>
      </c>
      <c r="E324" s="213" t="s">
        <v>490</v>
      </c>
      <c r="F324" s="214" t="s">
        <v>491</v>
      </c>
      <c r="G324" s="215" t="s">
        <v>165</v>
      </c>
      <c r="H324" s="216">
        <v>16</v>
      </c>
      <c r="I324" s="217"/>
      <c r="J324" s="218">
        <f>ROUND(I324*H324,2)</f>
        <v>0</v>
      </c>
      <c r="K324" s="214" t="s">
        <v>132</v>
      </c>
      <c r="L324" s="40"/>
      <c r="M324" s="219" t="s">
        <v>1</v>
      </c>
      <c r="N324" s="220" t="s">
        <v>42</v>
      </c>
      <c r="O324" s="83"/>
      <c r="P324" s="221">
        <f>O324*H324</f>
        <v>0</v>
      </c>
      <c r="Q324" s="221">
        <v>0</v>
      </c>
      <c r="R324" s="221">
        <f>Q324*H324</f>
        <v>0</v>
      </c>
      <c r="S324" s="221">
        <v>0.021129999999999999</v>
      </c>
      <c r="T324" s="222">
        <f>S324*H324</f>
        <v>0.33807999999999999</v>
      </c>
      <c r="AR324" s="223" t="s">
        <v>249</v>
      </c>
      <c r="AT324" s="223" t="s">
        <v>128</v>
      </c>
      <c r="AU324" s="223" t="s">
        <v>81</v>
      </c>
      <c r="AY324" s="14" t="s">
        <v>127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4" t="s">
        <v>85</v>
      </c>
      <c r="BK324" s="224">
        <f>ROUND(I324*H324,2)</f>
        <v>0</v>
      </c>
      <c r="BL324" s="14" t="s">
        <v>249</v>
      </c>
      <c r="BM324" s="223" t="s">
        <v>492</v>
      </c>
    </row>
    <row r="325" s="1" customFormat="1" ht="24" customHeight="1">
      <c r="B325" s="35"/>
      <c r="C325" s="212" t="s">
        <v>493</v>
      </c>
      <c r="D325" s="212" t="s">
        <v>128</v>
      </c>
      <c r="E325" s="213" t="s">
        <v>494</v>
      </c>
      <c r="F325" s="214" t="s">
        <v>495</v>
      </c>
      <c r="G325" s="215" t="s">
        <v>165</v>
      </c>
      <c r="H325" s="216">
        <v>16</v>
      </c>
      <c r="I325" s="217"/>
      <c r="J325" s="218">
        <f>ROUND(I325*H325,2)</f>
        <v>0</v>
      </c>
      <c r="K325" s="214" t="s">
        <v>132</v>
      </c>
      <c r="L325" s="40"/>
      <c r="M325" s="219" t="s">
        <v>1</v>
      </c>
      <c r="N325" s="220" t="s">
        <v>42</v>
      </c>
      <c r="O325" s="83"/>
      <c r="P325" s="221">
        <f>O325*H325</f>
        <v>0</v>
      </c>
      <c r="Q325" s="221">
        <v>0.0014300000000000001</v>
      </c>
      <c r="R325" s="221">
        <f>Q325*H325</f>
        <v>0.022880000000000001</v>
      </c>
      <c r="S325" s="221">
        <v>0</v>
      </c>
      <c r="T325" s="222">
        <f>S325*H325</f>
        <v>0</v>
      </c>
      <c r="AR325" s="223" t="s">
        <v>249</v>
      </c>
      <c r="AT325" s="223" t="s">
        <v>128</v>
      </c>
      <c r="AU325" s="223" t="s">
        <v>81</v>
      </c>
      <c r="AY325" s="14" t="s">
        <v>127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4" t="s">
        <v>85</v>
      </c>
      <c r="BK325" s="224">
        <f>ROUND(I325*H325,2)</f>
        <v>0</v>
      </c>
      <c r="BL325" s="14" t="s">
        <v>249</v>
      </c>
      <c r="BM325" s="223" t="s">
        <v>496</v>
      </c>
    </row>
    <row r="326" s="1" customFormat="1" ht="36" customHeight="1">
      <c r="B326" s="35"/>
      <c r="C326" s="212" t="s">
        <v>497</v>
      </c>
      <c r="D326" s="212" t="s">
        <v>128</v>
      </c>
      <c r="E326" s="213" t="s">
        <v>498</v>
      </c>
      <c r="F326" s="214" t="s">
        <v>499</v>
      </c>
      <c r="G326" s="215" t="s">
        <v>485</v>
      </c>
      <c r="H326" s="257"/>
      <c r="I326" s="217"/>
      <c r="J326" s="218">
        <f>ROUND(I326*H326,2)</f>
        <v>0</v>
      </c>
      <c r="K326" s="214" t="s">
        <v>132</v>
      </c>
      <c r="L326" s="40"/>
      <c r="M326" s="219" t="s">
        <v>1</v>
      </c>
      <c r="N326" s="220" t="s">
        <v>42</v>
      </c>
      <c r="O326" s="83"/>
      <c r="P326" s="221">
        <f>O326*H326</f>
        <v>0</v>
      </c>
      <c r="Q326" s="221">
        <v>0</v>
      </c>
      <c r="R326" s="221">
        <f>Q326*H326</f>
        <v>0</v>
      </c>
      <c r="S326" s="221">
        <v>0</v>
      </c>
      <c r="T326" s="222">
        <f>S326*H326</f>
        <v>0</v>
      </c>
      <c r="AR326" s="223" t="s">
        <v>249</v>
      </c>
      <c r="AT326" s="223" t="s">
        <v>128</v>
      </c>
      <c r="AU326" s="223" t="s">
        <v>81</v>
      </c>
      <c r="AY326" s="14" t="s">
        <v>127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4" t="s">
        <v>85</v>
      </c>
      <c r="BK326" s="224">
        <f>ROUND(I326*H326,2)</f>
        <v>0</v>
      </c>
      <c r="BL326" s="14" t="s">
        <v>249</v>
      </c>
      <c r="BM326" s="223" t="s">
        <v>500</v>
      </c>
    </row>
    <row r="327" s="10" customFormat="1" ht="25.92" customHeight="1">
      <c r="B327" s="198"/>
      <c r="C327" s="199"/>
      <c r="D327" s="200" t="s">
        <v>75</v>
      </c>
      <c r="E327" s="201" t="s">
        <v>501</v>
      </c>
      <c r="F327" s="201" t="s">
        <v>502</v>
      </c>
      <c r="G327" s="199"/>
      <c r="H327" s="199"/>
      <c r="I327" s="202"/>
      <c r="J327" s="203">
        <f>BK327</f>
        <v>0</v>
      </c>
      <c r="K327" s="199"/>
      <c r="L327" s="204"/>
      <c r="M327" s="205"/>
      <c r="N327" s="206"/>
      <c r="O327" s="206"/>
      <c r="P327" s="207">
        <f>SUM(P328:P332)</f>
        <v>0</v>
      </c>
      <c r="Q327" s="206"/>
      <c r="R327" s="207">
        <f>SUM(R328:R332)</f>
        <v>2.1357590000000002</v>
      </c>
      <c r="S327" s="206"/>
      <c r="T327" s="208">
        <f>SUM(T328:T332)</f>
        <v>0</v>
      </c>
      <c r="AR327" s="209" t="s">
        <v>85</v>
      </c>
      <c r="AT327" s="210" t="s">
        <v>75</v>
      </c>
      <c r="AU327" s="210" t="s">
        <v>76</v>
      </c>
      <c r="AY327" s="209" t="s">
        <v>127</v>
      </c>
      <c r="BK327" s="211">
        <f>SUM(BK328:BK332)</f>
        <v>0</v>
      </c>
    </row>
    <row r="328" s="1" customFormat="1" ht="36" customHeight="1">
      <c r="B328" s="35"/>
      <c r="C328" s="212" t="s">
        <v>503</v>
      </c>
      <c r="D328" s="212" t="s">
        <v>128</v>
      </c>
      <c r="E328" s="213" t="s">
        <v>504</v>
      </c>
      <c r="F328" s="214" t="s">
        <v>505</v>
      </c>
      <c r="G328" s="215" t="s">
        <v>240</v>
      </c>
      <c r="H328" s="216">
        <v>260</v>
      </c>
      <c r="I328" s="217"/>
      <c r="J328" s="218">
        <f>ROUND(I328*H328,2)</f>
        <v>0</v>
      </c>
      <c r="K328" s="214" t="s">
        <v>132</v>
      </c>
      <c r="L328" s="40"/>
      <c r="M328" s="219" t="s">
        <v>1</v>
      </c>
      <c r="N328" s="220" t="s">
        <v>42</v>
      </c>
      <c r="O328" s="83"/>
      <c r="P328" s="221">
        <f>O328*H328</f>
        <v>0</v>
      </c>
      <c r="Q328" s="221">
        <v>0.0035200000000000001</v>
      </c>
      <c r="R328" s="221">
        <f>Q328*H328</f>
        <v>0.91520000000000001</v>
      </c>
      <c r="S328" s="221">
        <v>0</v>
      </c>
      <c r="T328" s="222">
        <f>S328*H328</f>
        <v>0</v>
      </c>
      <c r="AR328" s="223" t="s">
        <v>249</v>
      </c>
      <c r="AT328" s="223" t="s">
        <v>128</v>
      </c>
      <c r="AU328" s="223" t="s">
        <v>81</v>
      </c>
      <c r="AY328" s="14" t="s">
        <v>127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4" t="s">
        <v>85</v>
      </c>
      <c r="BK328" s="224">
        <f>ROUND(I328*H328,2)</f>
        <v>0</v>
      </c>
      <c r="BL328" s="14" t="s">
        <v>249</v>
      </c>
      <c r="BM328" s="223" t="s">
        <v>506</v>
      </c>
    </row>
    <row r="329" s="1" customFormat="1" ht="36" customHeight="1">
      <c r="B329" s="35"/>
      <c r="C329" s="212" t="s">
        <v>507</v>
      </c>
      <c r="D329" s="212" t="s">
        <v>128</v>
      </c>
      <c r="E329" s="213" t="s">
        <v>508</v>
      </c>
      <c r="F329" s="214" t="s">
        <v>509</v>
      </c>
      <c r="G329" s="215" t="s">
        <v>240</v>
      </c>
      <c r="H329" s="216">
        <v>249.90000000000001</v>
      </c>
      <c r="I329" s="217"/>
      <c r="J329" s="218">
        <f>ROUND(I329*H329,2)</f>
        <v>0</v>
      </c>
      <c r="K329" s="214" t="s">
        <v>132</v>
      </c>
      <c r="L329" s="40"/>
      <c r="M329" s="219" t="s">
        <v>1</v>
      </c>
      <c r="N329" s="220" t="s">
        <v>42</v>
      </c>
      <c r="O329" s="83"/>
      <c r="P329" s="221">
        <f>O329*H329</f>
        <v>0</v>
      </c>
      <c r="Q329" s="221">
        <v>0.0029099999999999998</v>
      </c>
      <c r="R329" s="221">
        <f>Q329*H329</f>
        <v>0.72720899999999999</v>
      </c>
      <c r="S329" s="221">
        <v>0</v>
      </c>
      <c r="T329" s="222">
        <f>S329*H329</f>
        <v>0</v>
      </c>
      <c r="AR329" s="223" t="s">
        <v>249</v>
      </c>
      <c r="AT329" s="223" t="s">
        <v>128</v>
      </c>
      <c r="AU329" s="223" t="s">
        <v>81</v>
      </c>
      <c r="AY329" s="14" t="s">
        <v>127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4" t="s">
        <v>85</v>
      </c>
      <c r="BK329" s="224">
        <f>ROUND(I329*H329,2)</f>
        <v>0</v>
      </c>
      <c r="BL329" s="14" t="s">
        <v>249</v>
      </c>
      <c r="BM329" s="223" t="s">
        <v>510</v>
      </c>
    </row>
    <row r="330" s="1" customFormat="1" ht="16.5" customHeight="1">
      <c r="B330" s="35"/>
      <c r="C330" s="212" t="s">
        <v>511</v>
      </c>
      <c r="D330" s="212" t="s">
        <v>128</v>
      </c>
      <c r="E330" s="213" t="s">
        <v>512</v>
      </c>
      <c r="F330" s="214" t="s">
        <v>513</v>
      </c>
      <c r="G330" s="215" t="s">
        <v>165</v>
      </c>
      <c r="H330" s="216">
        <v>16</v>
      </c>
      <c r="I330" s="217"/>
      <c r="J330" s="218">
        <f>ROUND(I330*H330,2)</f>
        <v>0</v>
      </c>
      <c r="K330" s="214" t="s">
        <v>132</v>
      </c>
      <c r="L330" s="40"/>
      <c r="M330" s="219" t="s">
        <v>1</v>
      </c>
      <c r="N330" s="220" t="s">
        <v>42</v>
      </c>
      <c r="O330" s="83"/>
      <c r="P330" s="221">
        <f>O330*H330</f>
        <v>0</v>
      </c>
      <c r="Q330" s="221">
        <v>0</v>
      </c>
      <c r="R330" s="221">
        <f>Q330*H330</f>
        <v>0</v>
      </c>
      <c r="S330" s="221">
        <v>0</v>
      </c>
      <c r="T330" s="222">
        <f>S330*H330</f>
        <v>0</v>
      </c>
      <c r="AR330" s="223" t="s">
        <v>249</v>
      </c>
      <c r="AT330" s="223" t="s">
        <v>128</v>
      </c>
      <c r="AU330" s="223" t="s">
        <v>81</v>
      </c>
      <c r="AY330" s="14" t="s">
        <v>127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4" t="s">
        <v>85</v>
      </c>
      <c r="BK330" s="224">
        <f>ROUND(I330*H330,2)</f>
        <v>0</v>
      </c>
      <c r="BL330" s="14" t="s">
        <v>249</v>
      </c>
      <c r="BM330" s="223" t="s">
        <v>514</v>
      </c>
    </row>
    <row r="331" s="1" customFormat="1" ht="36" customHeight="1">
      <c r="B331" s="35"/>
      <c r="C331" s="212" t="s">
        <v>515</v>
      </c>
      <c r="D331" s="212" t="s">
        <v>128</v>
      </c>
      <c r="E331" s="213" t="s">
        <v>516</v>
      </c>
      <c r="F331" s="214" t="s">
        <v>517</v>
      </c>
      <c r="G331" s="215" t="s">
        <v>240</v>
      </c>
      <c r="H331" s="216">
        <v>172.5</v>
      </c>
      <c r="I331" s="217"/>
      <c r="J331" s="218">
        <f>ROUND(I331*H331,2)</f>
        <v>0</v>
      </c>
      <c r="K331" s="214" t="s">
        <v>132</v>
      </c>
      <c r="L331" s="40"/>
      <c r="M331" s="219" t="s">
        <v>1</v>
      </c>
      <c r="N331" s="220" t="s">
        <v>42</v>
      </c>
      <c r="O331" s="83"/>
      <c r="P331" s="221">
        <f>O331*H331</f>
        <v>0</v>
      </c>
      <c r="Q331" s="221">
        <v>0.0028600000000000001</v>
      </c>
      <c r="R331" s="221">
        <f>Q331*H331</f>
        <v>0.49335000000000001</v>
      </c>
      <c r="S331" s="221">
        <v>0</v>
      </c>
      <c r="T331" s="222">
        <f>S331*H331</f>
        <v>0</v>
      </c>
      <c r="AR331" s="223" t="s">
        <v>249</v>
      </c>
      <c r="AT331" s="223" t="s">
        <v>128</v>
      </c>
      <c r="AU331" s="223" t="s">
        <v>81</v>
      </c>
      <c r="AY331" s="14" t="s">
        <v>127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4" t="s">
        <v>85</v>
      </c>
      <c r="BK331" s="224">
        <f>ROUND(I331*H331,2)</f>
        <v>0</v>
      </c>
      <c r="BL331" s="14" t="s">
        <v>249</v>
      </c>
      <c r="BM331" s="223" t="s">
        <v>518</v>
      </c>
    </row>
    <row r="332" s="1" customFormat="1" ht="36" customHeight="1">
      <c r="B332" s="35"/>
      <c r="C332" s="212" t="s">
        <v>519</v>
      </c>
      <c r="D332" s="212" t="s">
        <v>128</v>
      </c>
      <c r="E332" s="213" t="s">
        <v>520</v>
      </c>
      <c r="F332" s="214" t="s">
        <v>521</v>
      </c>
      <c r="G332" s="215" t="s">
        <v>485</v>
      </c>
      <c r="H332" s="257"/>
      <c r="I332" s="217"/>
      <c r="J332" s="218">
        <f>ROUND(I332*H332,2)</f>
        <v>0</v>
      </c>
      <c r="K332" s="214" t="s">
        <v>132</v>
      </c>
      <c r="L332" s="40"/>
      <c r="M332" s="219" t="s">
        <v>1</v>
      </c>
      <c r="N332" s="220" t="s">
        <v>42</v>
      </c>
      <c r="O332" s="83"/>
      <c r="P332" s="221">
        <f>O332*H332</f>
        <v>0</v>
      </c>
      <c r="Q332" s="221">
        <v>0</v>
      </c>
      <c r="R332" s="221">
        <f>Q332*H332</f>
        <v>0</v>
      </c>
      <c r="S332" s="221">
        <v>0</v>
      </c>
      <c r="T332" s="222">
        <f>S332*H332</f>
        <v>0</v>
      </c>
      <c r="AR332" s="223" t="s">
        <v>249</v>
      </c>
      <c r="AT332" s="223" t="s">
        <v>128</v>
      </c>
      <c r="AU332" s="223" t="s">
        <v>81</v>
      </c>
      <c r="AY332" s="14" t="s">
        <v>127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4" t="s">
        <v>85</v>
      </c>
      <c r="BK332" s="224">
        <f>ROUND(I332*H332,2)</f>
        <v>0</v>
      </c>
      <c r="BL332" s="14" t="s">
        <v>249</v>
      </c>
      <c r="BM332" s="223" t="s">
        <v>522</v>
      </c>
    </row>
    <row r="333" s="10" customFormat="1" ht="25.92" customHeight="1">
      <c r="B333" s="198"/>
      <c r="C333" s="199"/>
      <c r="D333" s="200" t="s">
        <v>75</v>
      </c>
      <c r="E333" s="201" t="s">
        <v>523</v>
      </c>
      <c r="F333" s="201" t="s">
        <v>524</v>
      </c>
      <c r="G333" s="199"/>
      <c r="H333" s="199"/>
      <c r="I333" s="202"/>
      <c r="J333" s="203">
        <f>BK333</f>
        <v>0</v>
      </c>
      <c r="K333" s="199"/>
      <c r="L333" s="204"/>
      <c r="M333" s="205"/>
      <c r="N333" s="206"/>
      <c r="O333" s="206"/>
      <c r="P333" s="207">
        <f>SUM(P334:P335)</f>
        <v>0</v>
      </c>
      <c r="Q333" s="206"/>
      <c r="R333" s="207">
        <f>SUM(R334:R335)</f>
        <v>0</v>
      </c>
      <c r="S333" s="206"/>
      <c r="T333" s="208">
        <f>SUM(T334:T335)</f>
        <v>0</v>
      </c>
      <c r="AR333" s="209" t="s">
        <v>85</v>
      </c>
      <c r="AT333" s="210" t="s">
        <v>75</v>
      </c>
      <c r="AU333" s="210" t="s">
        <v>76</v>
      </c>
      <c r="AY333" s="209" t="s">
        <v>127</v>
      </c>
      <c r="BK333" s="211">
        <f>SUM(BK334:BK335)</f>
        <v>0</v>
      </c>
    </row>
    <row r="334" s="1" customFormat="1" ht="16.5" customHeight="1">
      <c r="B334" s="35"/>
      <c r="C334" s="212" t="s">
        <v>525</v>
      </c>
      <c r="D334" s="212" t="s">
        <v>128</v>
      </c>
      <c r="E334" s="213" t="s">
        <v>526</v>
      </c>
      <c r="F334" s="214" t="s">
        <v>527</v>
      </c>
      <c r="G334" s="215" t="s">
        <v>364</v>
      </c>
      <c r="H334" s="216">
        <v>1</v>
      </c>
      <c r="I334" s="217"/>
      <c r="J334" s="218">
        <f>ROUND(I334*H334,2)</f>
        <v>0</v>
      </c>
      <c r="K334" s="214" t="s">
        <v>1</v>
      </c>
      <c r="L334" s="40"/>
      <c r="M334" s="219" t="s">
        <v>1</v>
      </c>
      <c r="N334" s="220" t="s">
        <v>42</v>
      </c>
      <c r="O334" s="83"/>
      <c r="P334" s="221">
        <f>O334*H334</f>
        <v>0</v>
      </c>
      <c r="Q334" s="221">
        <v>0</v>
      </c>
      <c r="R334" s="221">
        <f>Q334*H334</f>
        <v>0</v>
      </c>
      <c r="S334" s="221">
        <v>0</v>
      </c>
      <c r="T334" s="222">
        <f>S334*H334</f>
        <v>0</v>
      </c>
      <c r="AR334" s="223" t="s">
        <v>249</v>
      </c>
      <c r="AT334" s="223" t="s">
        <v>128</v>
      </c>
      <c r="AU334" s="223" t="s">
        <v>81</v>
      </c>
      <c r="AY334" s="14" t="s">
        <v>127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4" t="s">
        <v>85</v>
      </c>
      <c r="BK334" s="224">
        <f>ROUND(I334*H334,2)</f>
        <v>0</v>
      </c>
      <c r="BL334" s="14" t="s">
        <v>249</v>
      </c>
      <c r="BM334" s="223" t="s">
        <v>528</v>
      </c>
    </row>
    <row r="335" s="1" customFormat="1" ht="16.5" customHeight="1">
      <c r="B335" s="35"/>
      <c r="C335" s="212" t="s">
        <v>529</v>
      </c>
      <c r="D335" s="212" t="s">
        <v>128</v>
      </c>
      <c r="E335" s="213" t="s">
        <v>530</v>
      </c>
      <c r="F335" s="214" t="s">
        <v>531</v>
      </c>
      <c r="G335" s="215" t="s">
        <v>364</v>
      </c>
      <c r="H335" s="216">
        <v>3000</v>
      </c>
      <c r="I335" s="217"/>
      <c r="J335" s="218">
        <f>ROUND(I335*H335,2)</f>
        <v>0</v>
      </c>
      <c r="K335" s="214" t="s">
        <v>1</v>
      </c>
      <c r="L335" s="40"/>
      <c r="M335" s="219" t="s">
        <v>1</v>
      </c>
      <c r="N335" s="220" t="s">
        <v>42</v>
      </c>
      <c r="O335" s="83"/>
      <c r="P335" s="221">
        <f>O335*H335</f>
        <v>0</v>
      </c>
      <c r="Q335" s="221">
        <v>0</v>
      </c>
      <c r="R335" s="221">
        <f>Q335*H335</f>
        <v>0</v>
      </c>
      <c r="S335" s="221">
        <v>0</v>
      </c>
      <c r="T335" s="222">
        <f>S335*H335</f>
        <v>0</v>
      </c>
      <c r="AR335" s="223" t="s">
        <v>249</v>
      </c>
      <c r="AT335" s="223" t="s">
        <v>128</v>
      </c>
      <c r="AU335" s="223" t="s">
        <v>81</v>
      </c>
      <c r="AY335" s="14" t="s">
        <v>127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4" t="s">
        <v>85</v>
      </c>
      <c r="BK335" s="224">
        <f>ROUND(I335*H335,2)</f>
        <v>0</v>
      </c>
      <c r="BL335" s="14" t="s">
        <v>249</v>
      </c>
      <c r="BM335" s="223" t="s">
        <v>532</v>
      </c>
    </row>
    <row r="336" s="10" customFormat="1" ht="25.92" customHeight="1">
      <c r="B336" s="198"/>
      <c r="C336" s="199"/>
      <c r="D336" s="200" t="s">
        <v>75</v>
      </c>
      <c r="E336" s="201" t="s">
        <v>533</v>
      </c>
      <c r="F336" s="201" t="s">
        <v>534</v>
      </c>
      <c r="G336" s="199"/>
      <c r="H336" s="199"/>
      <c r="I336" s="202"/>
      <c r="J336" s="203">
        <f>BK336</f>
        <v>0</v>
      </c>
      <c r="K336" s="199"/>
      <c r="L336" s="204"/>
      <c r="M336" s="205"/>
      <c r="N336" s="206"/>
      <c r="O336" s="206"/>
      <c r="P336" s="207">
        <f>SUM(P337:P344)</f>
        <v>0</v>
      </c>
      <c r="Q336" s="206"/>
      <c r="R336" s="207">
        <f>SUM(R337:R344)</f>
        <v>0.0072960000000000004</v>
      </c>
      <c r="S336" s="206"/>
      <c r="T336" s="208">
        <f>SUM(T337:T344)</f>
        <v>0.38</v>
      </c>
      <c r="AR336" s="209" t="s">
        <v>85</v>
      </c>
      <c r="AT336" s="210" t="s">
        <v>75</v>
      </c>
      <c r="AU336" s="210" t="s">
        <v>76</v>
      </c>
      <c r="AY336" s="209" t="s">
        <v>127</v>
      </c>
      <c r="BK336" s="211">
        <f>SUM(BK337:BK344)</f>
        <v>0</v>
      </c>
    </row>
    <row r="337" s="1" customFormat="1" ht="16.5" customHeight="1">
      <c r="B337" s="35"/>
      <c r="C337" s="212" t="s">
        <v>535</v>
      </c>
      <c r="D337" s="212" t="s">
        <v>128</v>
      </c>
      <c r="E337" s="213" t="s">
        <v>533</v>
      </c>
      <c r="F337" s="214" t="s">
        <v>536</v>
      </c>
      <c r="G337" s="215" t="s">
        <v>364</v>
      </c>
      <c r="H337" s="216">
        <v>1</v>
      </c>
      <c r="I337" s="217"/>
      <c r="J337" s="218">
        <f>ROUND(I337*H337,2)</f>
        <v>0</v>
      </c>
      <c r="K337" s="214" t="s">
        <v>1</v>
      </c>
      <c r="L337" s="40"/>
      <c r="M337" s="219" t="s">
        <v>1</v>
      </c>
      <c r="N337" s="220" t="s">
        <v>42</v>
      </c>
      <c r="O337" s="83"/>
      <c r="P337" s="221">
        <f>O337*H337</f>
        <v>0</v>
      </c>
      <c r="Q337" s="221">
        <v>0</v>
      </c>
      <c r="R337" s="221">
        <f>Q337*H337</f>
        <v>0</v>
      </c>
      <c r="S337" s="221">
        <v>0</v>
      </c>
      <c r="T337" s="222">
        <f>S337*H337</f>
        <v>0</v>
      </c>
      <c r="AR337" s="223" t="s">
        <v>249</v>
      </c>
      <c r="AT337" s="223" t="s">
        <v>128</v>
      </c>
      <c r="AU337" s="223" t="s">
        <v>81</v>
      </c>
      <c r="AY337" s="14" t="s">
        <v>127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4" t="s">
        <v>85</v>
      </c>
      <c r="BK337" s="224">
        <f>ROUND(I337*H337,2)</f>
        <v>0</v>
      </c>
      <c r="BL337" s="14" t="s">
        <v>249</v>
      </c>
      <c r="BM337" s="223" t="s">
        <v>537</v>
      </c>
    </row>
    <row r="338" s="1" customFormat="1" ht="16.5" customHeight="1">
      <c r="B338" s="35"/>
      <c r="C338" s="212" t="s">
        <v>538</v>
      </c>
      <c r="D338" s="212" t="s">
        <v>128</v>
      </c>
      <c r="E338" s="213" t="s">
        <v>539</v>
      </c>
      <c r="F338" s="214" t="s">
        <v>540</v>
      </c>
      <c r="G338" s="215" t="s">
        <v>364</v>
      </c>
      <c r="H338" s="216">
        <v>1</v>
      </c>
      <c r="I338" s="217"/>
      <c r="J338" s="218">
        <f>ROUND(I338*H338,2)</f>
        <v>0</v>
      </c>
      <c r="K338" s="214" t="s">
        <v>1</v>
      </c>
      <c r="L338" s="40"/>
      <c r="M338" s="219" t="s">
        <v>1</v>
      </c>
      <c r="N338" s="220" t="s">
        <v>42</v>
      </c>
      <c r="O338" s="83"/>
      <c r="P338" s="221">
        <f>O338*H338</f>
        <v>0</v>
      </c>
      <c r="Q338" s="221">
        <v>0</v>
      </c>
      <c r="R338" s="221">
        <f>Q338*H338</f>
        <v>0</v>
      </c>
      <c r="S338" s="221">
        <v>0</v>
      </c>
      <c r="T338" s="222">
        <f>S338*H338</f>
        <v>0</v>
      </c>
      <c r="AR338" s="223" t="s">
        <v>249</v>
      </c>
      <c r="AT338" s="223" t="s">
        <v>128</v>
      </c>
      <c r="AU338" s="223" t="s">
        <v>81</v>
      </c>
      <c r="AY338" s="14" t="s">
        <v>127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4" t="s">
        <v>85</v>
      </c>
      <c r="BK338" s="224">
        <f>ROUND(I338*H338,2)</f>
        <v>0</v>
      </c>
      <c r="BL338" s="14" t="s">
        <v>249</v>
      </c>
      <c r="BM338" s="223" t="s">
        <v>541</v>
      </c>
    </row>
    <row r="339" s="1" customFormat="1" ht="16.5" customHeight="1">
      <c r="B339" s="35"/>
      <c r="C339" s="212" t="s">
        <v>542</v>
      </c>
      <c r="D339" s="212" t="s">
        <v>128</v>
      </c>
      <c r="E339" s="213" t="s">
        <v>543</v>
      </c>
      <c r="F339" s="214" t="s">
        <v>544</v>
      </c>
      <c r="G339" s="215" t="s">
        <v>187</v>
      </c>
      <c r="H339" s="216">
        <v>19.199999999999999</v>
      </c>
      <c r="I339" s="217"/>
      <c r="J339" s="218">
        <f>ROUND(I339*H339,2)</f>
        <v>0</v>
      </c>
      <c r="K339" s="214" t="s">
        <v>132</v>
      </c>
      <c r="L339" s="40"/>
      <c r="M339" s="219" t="s">
        <v>1</v>
      </c>
      <c r="N339" s="220" t="s">
        <v>42</v>
      </c>
      <c r="O339" s="83"/>
      <c r="P339" s="221">
        <f>O339*H339</f>
        <v>0</v>
      </c>
      <c r="Q339" s="221">
        <v>0.00038000000000000002</v>
      </c>
      <c r="R339" s="221">
        <f>Q339*H339</f>
        <v>0.0072960000000000004</v>
      </c>
      <c r="S339" s="221">
        <v>0</v>
      </c>
      <c r="T339" s="222">
        <f>S339*H339</f>
        <v>0</v>
      </c>
      <c r="AR339" s="223" t="s">
        <v>249</v>
      </c>
      <c r="AT339" s="223" t="s">
        <v>128</v>
      </c>
      <c r="AU339" s="223" t="s">
        <v>81</v>
      </c>
      <c r="AY339" s="14" t="s">
        <v>127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4" t="s">
        <v>85</v>
      </c>
      <c r="BK339" s="224">
        <f>ROUND(I339*H339,2)</f>
        <v>0</v>
      </c>
      <c r="BL339" s="14" t="s">
        <v>249</v>
      </c>
      <c r="BM339" s="223" t="s">
        <v>545</v>
      </c>
    </row>
    <row r="340" s="11" customFormat="1">
      <c r="B340" s="225"/>
      <c r="C340" s="226"/>
      <c r="D340" s="227" t="s">
        <v>135</v>
      </c>
      <c r="E340" s="228" t="s">
        <v>1</v>
      </c>
      <c r="F340" s="229" t="s">
        <v>546</v>
      </c>
      <c r="G340" s="226"/>
      <c r="H340" s="230">
        <v>14.4</v>
      </c>
      <c r="I340" s="231"/>
      <c r="J340" s="226"/>
      <c r="K340" s="226"/>
      <c r="L340" s="232"/>
      <c r="M340" s="233"/>
      <c r="N340" s="234"/>
      <c r="O340" s="234"/>
      <c r="P340" s="234"/>
      <c r="Q340" s="234"/>
      <c r="R340" s="234"/>
      <c r="S340" s="234"/>
      <c r="T340" s="235"/>
      <c r="AT340" s="236" t="s">
        <v>135</v>
      </c>
      <c r="AU340" s="236" t="s">
        <v>81</v>
      </c>
      <c r="AV340" s="11" t="s">
        <v>85</v>
      </c>
      <c r="AW340" s="11" t="s">
        <v>32</v>
      </c>
      <c r="AX340" s="11" t="s">
        <v>76</v>
      </c>
      <c r="AY340" s="236" t="s">
        <v>127</v>
      </c>
    </row>
    <row r="341" s="11" customFormat="1">
      <c r="B341" s="225"/>
      <c r="C341" s="226"/>
      <c r="D341" s="227" t="s">
        <v>135</v>
      </c>
      <c r="E341" s="228" t="s">
        <v>1</v>
      </c>
      <c r="F341" s="229" t="s">
        <v>547</v>
      </c>
      <c r="G341" s="226"/>
      <c r="H341" s="230">
        <v>4.7999999999999998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AT341" s="236" t="s">
        <v>135</v>
      </c>
      <c r="AU341" s="236" t="s">
        <v>81</v>
      </c>
      <c r="AV341" s="11" t="s">
        <v>85</v>
      </c>
      <c r="AW341" s="11" t="s">
        <v>32</v>
      </c>
      <c r="AX341" s="11" t="s">
        <v>76</v>
      </c>
      <c r="AY341" s="236" t="s">
        <v>127</v>
      </c>
    </row>
    <row r="342" s="1" customFormat="1" ht="24" customHeight="1">
      <c r="B342" s="35"/>
      <c r="C342" s="212" t="s">
        <v>548</v>
      </c>
      <c r="D342" s="212" t="s">
        <v>128</v>
      </c>
      <c r="E342" s="213" t="s">
        <v>549</v>
      </c>
      <c r="F342" s="214" t="s">
        <v>550</v>
      </c>
      <c r="G342" s="215" t="s">
        <v>551</v>
      </c>
      <c r="H342" s="216">
        <v>380</v>
      </c>
      <c r="I342" s="217"/>
      <c r="J342" s="218">
        <f>ROUND(I342*H342,2)</f>
        <v>0</v>
      </c>
      <c r="K342" s="214" t="s">
        <v>132</v>
      </c>
      <c r="L342" s="40"/>
      <c r="M342" s="219" t="s">
        <v>1</v>
      </c>
      <c r="N342" s="220" t="s">
        <v>42</v>
      </c>
      <c r="O342" s="83"/>
      <c r="P342" s="221">
        <f>O342*H342</f>
        <v>0</v>
      </c>
      <c r="Q342" s="221">
        <v>0</v>
      </c>
      <c r="R342" s="221">
        <f>Q342*H342</f>
        <v>0</v>
      </c>
      <c r="S342" s="221">
        <v>0.001</v>
      </c>
      <c r="T342" s="222">
        <f>S342*H342</f>
        <v>0.38</v>
      </c>
      <c r="AR342" s="223" t="s">
        <v>249</v>
      </c>
      <c r="AT342" s="223" t="s">
        <v>128</v>
      </c>
      <c r="AU342" s="223" t="s">
        <v>81</v>
      </c>
      <c r="AY342" s="14" t="s">
        <v>127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4" t="s">
        <v>85</v>
      </c>
      <c r="BK342" s="224">
        <f>ROUND(I342*H342,2)</f>
        <v>0</v>
      </c>
      <c r="BL342" s="14" t="s">
        <v>249</v>
      </c>
      <c r="BM342" s="223" t="s">
        <v>552</v>
      </c>
    </row>
    <row r="343" s="11" customFormat="1">
      <c r="B343" s="225"/>
      <c r="C343" s="226"/>
      <c r="D343" s="227" t="s">
        <v>135</v>
      </c>
      <c r="E343" s="228" t="s">
        <v>1</v>
      </c>
      <c r="F343" s="229" t="s">
        <v>553</v>
      </c>
      <c r="G343" s="226"/>
      <c r="H343" s="230">
        <v>380</v>
      </c>
      <c r="I343" s="231"/>
      <c r="J343" s="226"/>
      <c r="K343" s="226"/>
      <c r="L343" s="232"/>
      <c r="M343" s="233"/>
      <c r="N343" s="234"/>
      <c r="O343" s="234"/>
      <c r="P343" s="234"/>
      <c r="Q343" s="234"/>
      <c r="R343" s="234"/>
      <c r="S343" s="234"/>
      <c r="T343" s="235"/>
      <c r="AT343" s="236" t="s">
        <v>135</v>
      </c>
      <c r="AU343" s="236" t="s">
        <v>81</v>
      </c>
      <c r="AV343" s="11" t="s">
        <v>85</v>
      </c>
      <c r="AW343" s="11" t="s">
        <v>32</v>
      </c>
      <c r="AX343" s="11" t="s">
        <v>76</v>
      </c>
      <c r="AY343" s="236" t="s">
        <v>127</v>
      </c>
    </row>
    <row r="344" s="1" customFormat="1" ht="36" customHeight="1">
      <c r="B344" s="35"/>
      <c r="C344" s="212" t="s">
        <v>554</v>
      </c>
      <c r="D344" s="212" t="s">
        <v>128</v>
      </c>
      <c r="E344" s="213" t="s">
        <v>555</v>
      </c>
      <c r="F344" s="214" t="s">
        <v>556</v>
      </c>
      <c r="G344" s="215" t="s">
        <v>485</v>
      </c>
      <c r="H344" s="257"/>
      <c r="I344" s="217"/>
      <c r="J344" s="218">
        <f>ROUND(I344*H344,2)</f>
        <v>0</v>
      </c>
      <c r="K344" s="214" t="s">
        <v>132</v>
      </c>
      <c r="L344" s="40"/>
      <c r="M344" s="258" t="s">
        <v>1</v>
      </c>
      <c r="N344" s="259" t="s">
        <v>42</v>
      </c>
      <c r="O344" s="260"/>
      <c r="P344" s="261">
        <f>O344*H344</f>
        <v>0</v>
      </c>
      <c r="Q344" s="261">
        <v>0</v>
      </c>
      <c r="R344" s="261">
        <f>Q344*H344</f>
        <v>0</v>
      </c>
      <c r="S344" s="261">
        <v>0</v>
      </c>
      <c r="T344" s="262">
        <f>S344*H344</f>
        <v>0</v>
      </c>
      <c r="AR344" s="223" t="s">
        <v>249</v>
      </c>
      <c r="AT344" s="223" t="s">
        <v>128</v>
      </c>
      <c r="AU344" s="223" t="s">
        <v>81</v>
      </c>
      <c r="AY344" s="14" t="s">
        <v>127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4" t="s">
        <v>85</v>
      </c>
      <c r="BK344" s="224">
        <f>ROUND(I344*H344,2)</f>
        <v>0</v>
      </c>
      <c r="BL344" s="14" t="s">
        <v>249</v>
      </c>
      <c r="BM344" s="223" t="s">
        <v>557</v>
      </c>
    </row>
    <row r="345" s="1" customFormat="1" ht="6.96" customHeight="1">
      <c r="B345" s="58"/>
      <c r="C345" s="59"/>
      <c r="D345" s="59"/>
      <c r="E345" s="59"/>
      <c r="F345" s="59"/>
      <c r="G345" s="59"/>
      <c r="H345" s="59"/>
      <c r="I345" s="170"/>
      <c r="J345" s="59"/>
      <c r="K345" s="59"/>
      <c r="L345" s="40"/>
    </row>
  </sheetData>
  <sheetProtection sheet="1" autoFilter="0" formatColumns="0" formatRows="0" objects="1" scenarios="1" spinCount="100000" saltValue="vALaQKQ397HQnwXXh/qjPWT1a2vQEFDqwlRYNytuDuI1pfa2BR//vR0Bl68vOMAlIhTnwgKPsOe5wdNFxY9XFA==" hashValue="2HmW/L7jU21EZ5CLqBAqvq1W+gxT3pEYB9njvAHTQPao//CqDoigEQfQpO5dAQQljpIwznaYTITCwKht7IspMA==" algorithmName="SHA-512" password="CC35"/>
  <autoFilter ref="C132:K344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87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81</v>
      </c>
    </row>
    <row r="4" ht="24.96" customHeight="1">
      <c r="B4" s="17"/>
      <c r="D4" s="132" t="s">
        <v>88</v>
      </c>
      <c r="L4" s="17"/>
      <c r="M4" s="133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34" t="s">
        <v>16</v>
      </c>
      <c r="L6" s="17"/>
    </row>
    <row r="7" ht="16.5" customHeight="1">
      <c r="B7" s="17"/>
      <c r="E7" s="135" t="str">
        <f>'Rekapitulace stavby'!K6</f>
        <v>Zateplení BD Janáčkova čp. 804-811, 833-834 - Bohumín</v>
      </c>
      <c r="F7" s="134"/>
      <c r="G7" s="134"/>
      <c r="H7" s="134"/>
      <c r="L7" s="17"/>
    </row>
    <row r="8" s="1" customFormat="1" ht="12" customHeight="1">
      <c r="B8" s="40"/>
      <c r="D8" s="134" t="s">
        <v>89</v>
      </c>
      <c r="I8" s="136"/>
      <c r="L8" s="40"/>
    </row>
    <row r="9" s="1" customFormat="1" ht="36.96" customHeight="1">
      <c r="B9" s="40"/>
      <c r="E9" s="137" t="s">
        <v>558</v>
      </c>
      <c r="F9" s="1"/>
      <c r="G9" s="1"/>
      <c r="H9" s="1"/>
      <c r="I9" s="136"/>
      <c r="L9" s="40"/>
    </row>
    <row r="10" s="1" customFormat="1">
      <c r="B10" s="40"/>
      <c r="I10" s="136"/>
      <c r="L10" s="40"/>
    </row>
    <row r="11" s="1" customFormat="1" ht="12" customHeight="1">
      <c r="B11" s="40"/>
      <c r="D11" s="134" t="s">
        <v>18</v>
      </c>
      <c r="F11" s="138" t="s">
        <v>1</v>
      </c>
      <c r="I11" s="139" t="s">
        <v>19</v>
      </c>
      <c r="J11" s="138" t="s">
        <v>1</v>
      </c>
      <c r="L11" s="40"/>
    </row>
    <row r="12" s="1" customFormat="1" ht="12" customHeight="1">
      <c r="B12" s="40"/>
      <c r="D12" s="134" t="s">
        <v>20</v>
      </c>
      <c r="F12" s="138" t="s">
        <v>21</v>
      </c>
      <c r="I12" s="139" t="s">
        <v>22</v>
      </c>
      <c r="J12" s="140" t="str">
        <f>'Rekapitulace stavby'!AN8</f>
        <v>8. 1. 2019</v>
      </c>
      <c r="L12" s="40"/>
    </row>
    <row r="13" s="1" customFormat="1" ht="10.8" customHeight="1">
      <c r="B13" s="40"/>
      <c r="I13" s="136"/>
      <c r="L13" s="40"/>
    </row>
    <row r="14" s="1" customFormat="1" ht="12" customHeight="1">
      <c r="B14" s="40"/>
      <c r="D14" s="134" t="s">
        <v>24</v>
      </c>
      <c r="I14" s="139" t="s">
        <v>25</v>
      </c>
      <c r="J14" s="138" t="s">
        <v>1</v>
      </c>
      <c r="L14" s="40"/>
    </row>
    <row r="15" s="1" customFormat="1" ht="18" customHeight="1">
      <c r="B15" s="40"/>
      <c r="E15" s="138" t="s">
        <v>26</v>
      </c>
      <c r="I15" s="139" t="s">
        <v>27</v>
      </c>
      <c r="J15" s="138" t="s">
        <v>1</v>
      </c>
      <c r="L15" s="40"/>
    </row>
    <row r="16" s="1" customFormat="1" ht="6.96" customHeight="1">
      <c r="B16" s="40"/>
      <c r="I16" s="136"/>
      <c r="L16" s="40"/>
    </row>
    <row r="17" s="1" customFormat="1" ht="12" customHeight="1">
      <c r="B17" s="40"/>
      <c r="D17" s="134" t="s">
        <v>28</v>
      </c>
      <c r="I17" s="139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38"/>
      <c r="G18" s="138"/>
      <c r="H18" s="138"/>
      <c r="I18" s="139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36"/>
      <c r="L19" s="40"/>
    </row>
    <row r="20" s="1" customFormat="1" ht="12" customHeight="1">
      <c r="B20" s="40"/>
      <c r="D20" s="134" t="s">
        <v>30</v>
      </c>
      <c r="I20" s="139" t="s">
        <v>25</v>
      </c>
      <c r="J20" s="138" t="s">
        <v>1</v>
      </c>
      <c r="L20" s="40"/>
    </row>
    <row r="21" s="1" customFormat="1" ht="18" customHeight="1">
      <c r="B21" s="40"/>
      <c r="E21" s="138" t="s">
        <v>31</v>
      </c>
      <c r="I21" s="139" t="s">
        <v>27</v>
      </c>
      <c r="J21" s="138" t="s">
        <v>1</v>
      </c>
      <c r="L21" s="40"/>
    </row>
    <row r="22" s="1" customFormat="1" ht="6.96" customHeight="1">
      <c r="B22" s="40"/>
      <c r="I22" s="136"/>
      <c r="L22" s="40"/>
    </row>
    <row r="23" s="1" customFormat="1" ht="12" customHeight="1">
      <c r="B23" s="40"/>
      <c r="D23" s="134" t="s">
        <v>33</v>
      </c>
      <c r="I23" s="139" t="s">
        <v>25</v>
      </c>
      <c r="J23" s="138" t="s">
        <v>1</v>
      </c>
      <c r="L23" s="40"/>
    </row>
    <row r="24" s="1" customFormat="1" ht="18" customHeight="1">
      <c r="B24" s="40"/>
      <c r="E24" s="138" t="s">
        <v>34</v>
      </c>
      <c r="I24" s="139" t="s">
        <v>27</v>
      </c>
      <c r="J24" s="138" t="s">
        <v>1</v>
      </c>
      <c r="L24" s="40"/>
    </row>
    <row r="25" s="1" customFormat="1" ht="6.96" customHeight="1">
      <c r="B25" s="40"/>
      <c r="I25" s="136"/>
      <c r="L25" s="40"/>
    </row>
    <row r="26" s="1" customFormat="1" ht="12" customHeight="1">
      <c r="B26" s="40"/>
      <c r="D26" s="134" t="s">
        <v>35</v>
      </c>
      <c r="I26" s="136"/>
      <c r="L26" s="40"/>
    </row>
    <row r="27" s="7" customFormat="1" ht="16.5" customHeight="1">
      <c r="B27" s="141"/>
      <c r="E27" s="142" t="s">
        <v>1</v>
      </c>
      <c r="F27" s="142"/>
      <c r="G27" s="142"/>
      <c r="H27" s="142"/>
      <c r="I27" s="143"/>
      <c r="L27" s="141"/>
    </row>
    <row r="28" s="1" customFormat="1" ht="6.96" customHeight="1">
      <c r="B28" s="40"/>
      <c r="I28" s="136"/>
      <c r="L28" s="40"/>
    </row>
    <row r="29" s="1" customFormat="1" ht="6.96" customHeight="1">
      <c r="B29" s="40"/>
      <c r="D29" s="75"/>
      <c r="E29" s="75"/>
      <c r="F29" s="75"/>
      <c r="G29" s="75"/>
      <c r="H29" s="75"/>
      <c r="I29" s="144"/>
      <c r="J29" s="75"/>
      <c r="K29" s="75"/>
      <c r="L29" s="40"/>
    </row>
    <row r="30" s="1" customFormat="1" ht="25.44" customHeight="1">
      <c r="B30" s="40"/>
      <c r="D30" s="145" t="s">
        <v>36</v>
      </c>
      <c r="I30" s="136"/>
      <c r="J30" s="146">
        <f>ROUND(J121, 2)</f>
        <v>0</v>
      </c>
      <c r="L30" s="40"/>
    </row>
    <row r="31" s="1" customFormat="1" ht="6.96" customHeight="1">
      <c r="B31" s="40"/>
      <c r="D31" s="75"/>
      <c r="E31" s="75"/>
      <c r="F31" s="75"/>
      <c r="G31" s="75"/>
      <c r="H31" s="75"/>
      <c r="I31" s="144"/>
      <c r="J31" s="75"/>
      <c r="K31" s="75"/>
      <c r="L31" s="40"/>
    </row>
    <row r="32" s="1" customFormat="1" ht="14.4" customHeight="1">
      <c r="B32" s="40"/>
      <c r="F32" s="147" t="s">
        <v>38</v>
      </c>
      <c r="I32" s="148" t="s">
        <v>37</v>
      </c>
      <c r="J32" s="147" t="s">
        <v>39</v>
      </c>
      <c r="L32" s="40"/>
    </row>
    <row r="33" s="1" customFormat="1" ht="14.4" customHeight="1">
      <c r="B33" s="40"/>
      <c r="D33" s="149" t="s">
        <v>40</v>
      </c>
      <c r="E33" s="134" t="s">
        <v>41</v>
      </c>
      <c r="F33" s="150">
        <f>ROUND((SUM(BE121:BE182)),  2)</f>
        <v>0</v>
      </c>
      <c r="I33" s="151">
        <v>0.20999999999999999</v>
      </c>
      <c r="J33" s="150">
        <f>ROUND(((SUM(BE121:BE182))*I33),  2)</f>
        <v>0</v>
      </c>
      <c r="L33" s="40"/>
    </row>
    <row r="34" s="1" customFormat="1" ht="14.4" customHeight="1">
      <c r="B34" s="40"/>
      <c r="E34" s="134" t="s">
        <v>42</v>
      </c>
      <c r="F34" s="150">
        <f>ROUND((SUM(BF121:BF182)),  2)</f>
        <v>0</v>
      </c>
      <c r="I34" s="151">
        <v>0.14999999999999999</v>
      </c>
      <c r="J34" s="150">
        <f>ROUND(((SUM(BF121:BF182))*I34),  2)</f>
        <v>0</v>
      </c>
      <c r="L34" s="40"/>
    </row>
    <row r="35" hidden="1" s="1" customFormat="1" ht="14.4" customHeight="1">
      <c r="B35" s="40"/>
      <c r="E35" s="134" t="s">
        <v>43</v>
      </c>
      <c r="F35" s="150">
        <f>ROUND((SUM(BG121:BG182)),  2)</f>
        <v>0</v>
      </c>
      <c r="I35" s="151">
        <v>0.20999999999999999</v>
      </c>
      <c r="J35" s="150">
        <f>0</f>
        <v>0</v>
      </c>
      <c r="L35" s="40"/>
    </row>
    <row r="36" hidden="1" s="1" customFormat="1" ht="14.4" customHeight="1">
      <c r="B36" s="40"/>
      <c r="E36" s="134" t="s">
        <v>44</v>
      </c>
      <c r="F36" s="150">
        <f>ROUND((SUM(BH121:BH182)),  2)</f>
        <v>0</v>
      </c>
      <c r="I36" s="151">
        <v>0.14999999999999999</v>
      </c>
      <c r="J36" s="150">
        <f>0</f>
        <v>0</v>
      </c>
      <c r="L36" s="40"/>
    </row>
    <row r="37" hidden="1" s="1" customFormat="1" ht="14.4" customHeight="1">
      <c r="B37" s="40"/>
      <c r="E37" s="134" t="s">
        <v>45</v>
      </c>
      <c r="F37" s="150">
        <f>ROUND((SUM(BI121:BI182)),  2)</f>
        <v>0</v>
      </c>
      <c r="I37" s="151">
        <v>0</v>
      </c>
      <c r="J37" s="150">
        <f>0</f>
        <v>0</v>
      </c>
      <c r="L37" s="40"/>
    </row>
    <row r="38" s="1" customFormat="1" ht="6.96" customHeight="1">
      <c r="B38" s="40"/>
      <c r="I38" s="136"/>
      <c r="L38" s="40"/>
    </row>
    <row r="39" s="1" customFormat="1" ht="25.44" customHeight="1">
      <c r="B39" s="40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7"/>
      <c r="J39" s="158">
        <f>SUM(J30:J37)</f>
        <v>0</v>
      </c>
      <c r="K39" s="159"/>
      <c r="L39" s="40"/>
    </row>
    <row r="40" s="1" customFormat="1" ht="14.4" customHeight="1">
      <c r="B40" s="40"/>
      <c r="I40" s="136"/>
      <c r="L40" s="40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40"/>
      <c r="D50" s="160" t="s">
        <v>49</v>
      </c>
      <c r="E50" s="161"/>
      <c r="F50" s="161"/>
      <c r="G50" s="160" t="s">
        <v>50</v>
      </c>
      <c r="H50" s="161"/>
      <c r="I50" s="162"/>
      <c r="J50" s="161"/>
      <c r="K50" s="161"/>
      <c r="L50" s="4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40"/>
      <c r="D61" s="163" t="s">
        <v>51</v>
      </c>
      <c r="E61" s="164"/>
      <c r="F61" s="165" t="s">
        <v>52</v>
      </c>
      <c r="G61" s="163" t="s">
        <v>51</v>
      </c>
      <c r="H61" s="164"/>
      <c r="I61" s="166"/>
      <c r="J61" s="167" t="s">
        <v>52</v>
      </c>
      <c r="K61" s="164"/>
      <c r="L61" s="40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40"/>
      <c r="D65" s="160" t="s">
        <v>53</v>
      </c>
      <c r="E65" s="161"/>
      <c r="F65" s="161"/>
      <c r="G65" s="160" t="s">
        <v>54</v>
      </c>
      <c r="H65" s="161"/>
      <c r="I65" s="162"/>
      <c r="J65" s="161"/>
      <c r="K65" s="161"/>
      <c r="L65" s="40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40"/>
      <c r="D76" s="163" t="s">
        <v>51</v>
      </c>
      <c r="E76" s="164"/>
      <c r="F76" s="165" t="s">
        <v>52</v>
      </c>
      <c r="G76" s="163" t="s">
        <v>51</v>
      </c>
      <c r="H76" s="164"/>
      <c r="I76" s="166"/>
      <c r="J76" s="167" t="s">
        <v>52</v>
      </c>
      <c r="K76" s="164"/>
      <c r="L76" s="40"/>
    </row>
    <row r="77" s="1" customFormat="1" ht="14.4" customHeight="1">
      <c r="B77" s="168"/>
      <c r="C77" s="169"/>
      <c r="D77" s="169"/>
      <c r="E77" s="169"/>
      <c r="F77" s="169"/>
      <c r="G77" s="169"/>
      <c r="H77" s="169"/>
      <c r="I77" s="170"/>
      <c r="J77" s="169"/>
      <c r="K77" s="169"/>
      <c r="L77" s="40"/>
    </row>
    <row r="81" hidden="1" s="1" customFormat="1" ht="6.96" customHeight="1">
      <c r="B81" s="171"/>
      <c r="C81" s="172"/>
      <c r="D81" s="172"/>
      <c r="E81" s="172"/>
      <c r="F81" s="172"/>
      <c r="G81" s="172"/>
      <c r="H81" s="172"/>
      <c r="I81" s="173"/>
      <c r="J81" s="172"/>
      <c r="K81" s="172"/>
      <c r="L81" s="40"/>
    </row>
    <row r="82" hidden="1" s="1" customFormat="1" ht="24.96" customHeight="1">
      <c r="B82" s="35"/>
      <c r="C82" s="20" t="s">
        <v>91</v>
      </c>
      <c r="D82" s="36"/>
      <c r="E82" s="36"/>
      <c r="F82" s="36"/>
      <c r="G82" s="36"/>
      <c r="H82" s="36"/>
      <c r="I82" s="136"/>
      <c r="J82" s="36"/>
      <c r="K82" s="36"/>
      <c r="L82" s="40"/>
    </row>
    <row r="83" hidden="1" s="1" customFormat="1" ht="6.96" customHeight="1">
      <c r="B83" s="35"/>
      <c r="C83" s="36"/>
      <c r="D83" s="36"/>
      <c r="E83" s="36"/>
      <c r="F83" s="36"/>
      <c r="G83" s="36"/>
      <c r="H83" s="36"/>
      <c r="I83" s="136"/>
      <c r="J83" s="36"/>
      <c r="K83" s="36"/>
      <c r="L83" s="40"/>
    </row>
    <row r="84" hidden="1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6"/>
      <c r="J84" s="36"/>
      <c r="K84" s="36"/>
      <c r="L84" s="40"/>
    </row>
    <row r="85" hidden="1" s="1" customFormat="1" ht="16.5" customHeight="1">
      <c r="B85" s="35"/>
      <c r="C85" s="36"/>
      <c r="D85" s="36"/>
      <c r="E85" s="174" t="str">
        <f>E7</f>
        <v>Zateplení BD Janáčkova čp. 804-811, 833-834 - Bohumín</v>
      </c>
      <c r="F85" s="29"/>
      <c r="G85" s="29"/>
      <c r="H85" s="29"/>
      <c r="I85" s="136"/>
      <c r="J85" s="36"/>
      <c r="K85" s="36"/>
      <c r="L85" s="40"/>
    </row>
    <row r="86" hidden="1" s="1" customFormat="1" ht="12" customHeight="1">
      <c r="B86" s="35"/>
      <c r="C86" s="29" t="s">
        <v>89</v>
      </c>
      <c r="D86" s="36"/>
      <c r="E86" s="36"/>
      <c r="F86" s="36"/>
      <c r="G86" s="36"/>
      <c r="H86" s="36"/>
      <c r="I86" s="136"/>
      <c r="J86" s="36"/>
      <c r="K86" s="36"/>
      <c r="L86" s="40"/>
    </row>
    <row r="87" hidden="1" s="1" customFormat="1" ht="16.5" customHeight="1">
      <c r="B87" s="35"/>
      <c r="C87" s="36"/>
      <c r="D87" s="36"/>
      <c r="E87" s="68" t="str">
        <f>E9</f>
        <v>2 - Oprava střechy</v>
      </c>
      <c r="F87" s="36"/>
      <c r="G87" s="36"/>
      <c r="H87" s="36"/>
      <c r="I87" s="136"/>
      <c r="J87" s="36"/>
      <c r="K87" s="36"/>
      <c r="L87" s="40"/>
    </row>
    <row r="88" hidden="1" s="1" customFormat="1" ht="6.96" customHeight="1">
      <c r="B88" s="35"/>
      <c r="C88" s="36"/>
      <c r="D88" s="36"/>
      <c r="E88" s="36"/>
      <c r="F88" s="36"/>
      <c r="G88" s="36"/>
      <c r="H88" s="36"/>
      <c r="I88" s="136"/>
      <c r="J88" s="36"/>
      <c r="K88" s="36"/>
      <c r="L88" s="40"/>
    </row>
    <row r="89" hidden="1" s="1" customFormat="1" ht="12" customHeight="1">
      <c r="B89" s="35"/>
      <c r="C89" s="29" t="s">
        <v>20</v>
      </c>
      <c r="D89" s="36"/>
      <c r="E89" s="36"/>
      <c r="F89" s="24" t="str">
        <f>F12</f>
        <v>Bohumín</v>
      </c>
      <c r="G89" s="36"/>
      <c r="H89" s="36"/>
      <c r="I89" s="139" t="s">
        <v>22</v>
      </c>
      <c r="J89" s="71" t="str">
        <f>IF(J12="","",J12)</f>
        <v>8. 1. 2019</v>
      </c>
      <c r="K89" s="36"/>
      <c r="L89" s="40"/>
    </row>
    <row r="90" hidden="1" s="1" customFormat="1" ht="6.96" customHeight="1">
      <c r="B90" s="35"/>
      <c r="C90" s="36"/>
      <c r="D90" s="36"/>
      <c r="E90" s="36"/>
      <c r="F90" s="36"/>
      <c r="G90" s="36"/>
      <c r="H90" s="36"/>
      <c r="I90" s="136"/>
      <c r="J90" s="36"/>
      <c r="K90" s="36"/>
      <c r="L90" s="40"/>
    </row>
    <row r="91" hidden="1" s="1" customFormat="1" ht="15.15" customHeight="1">
      <c r="B91" s="35"/>
      <c r="C91" s="29" t="s">
        <v>24</v>
      </c>
      <c r="D91" s="36"/>
      <c r="E91" s="36"/>
      <c r="F91" s="24" t="str">
        <f>E15</f>
        <v>Město Bohumín</v>
      </c>
      <c r="G91" s="36"/>
      <c r="H91" s="36"/>
      <c r="I91" s="139" t="s">
        <v>30</v>
      </c>
      <c r="J91" s="33" t="str">
        <f>E21</f>
        <v>Ing. Michal Maslák</v>
      </c>
      <c r="K91" s="36"/>
      <c r="L91" s="40"/>
    </row>
    <row r="92" hidden="1" s="1" customFormat="1" ht="15.15" customHeight="1">
      <c r="B92" s="35"/>
      <c r="C92" s="29" t="s">
        <v>28</v>
      </c>
      <c r="D92" s="36"/>
      <c r="E92" s="36"/>
      <c r="F92" s="24" t="str">
        <f>IF(E18="","",E18)</f>
        <v>Vyplň údaj</v>
      </c>
      <c r="G92" s="36"/>
      <c r="H92" s="36"/>
      <c r="I92" s="139" t="s">
        <v>33</v>
      </c>
      <c r="J92" s="33" t="str">
        <f>E24</f>
        <v>Johančíková</v>
      </c>
      <c r="K92" s="36"/>
      <c r="L92" s="40"/>
    </row>
    <row r="93" hidden="1" s="1" customFormat="1" ht="10.32" customHeight="1">
      <c r="B93" s="35"/>
      <c r="C93" s="36"/>
      <c r="D93" s="36"/>
      <c r="E93" s="36"/>
      <c r="F93" s="36"/>
      <c r="G93" s="36"/>
      <c r="H93" s="36"/>
      <c r="I93" s="136"/>
      <c r="J93" s="36"/>
      <c r="K93" s="36"/>
      <c r="L93" s="40"/>
    </row>
    <row r="94" hidden="1" s="1" customFormat="1" ht="29.28" customHeight="1">
      <c r="B94" s="35"/>
      <c r="C94" s="175" t="s">
        <v>92</v>
      </c>
      <c r="D94" s="176"/>
      <c r="E94" s="176"/>
      <c r="F94" s="176"/>
      <c r="G94" s="176"/>
      <c r="H94" s="176"/>
      <c r="I94" s="177"/>
      <c r="J94" s="178" t="s">
        <v>93</v>
      </c>
      <c r="K94" s="176"/>
      <c r="L94" s="40"/>
    </row>
    <row r="95" hidden="1" s="1" customFormat="1" ht="10.32" customHeight="1">
      <c r="B95" s="35"/>
      <c r="C95" s="36"/>
      <c r="D95" s="36"/>
      <c r="E95" s="36"/>
      <c r="F95" s="36"/>
      <c r="G95" s="36"/>
      <c r="H95" s="36"/>
      <c r="I95" s="136"/>
      <c r="J95" s="36"/>
      <c r="K95" s="36"/>
      <c r="L95" s="40"/>
    </row>
    <row r="96" hidden="1" s="1" customFormat="1" ht="22.8" customHeight="1">
      <c r="B96" s="35"/>
      <c r="C96" s="179" t="s">
        <v>94</v>
      </c>
      <c r="D96" s="36"/>
      <c r="E96" s="36"/>
      <c r="F96" s="36"/>
      <c r="G96" s="36"/>
      <c r="H96" s="36"/>
      <c r="I96" s="136"/>
      <c r="J96" s="102">
        <f>J121</f>
        <v>0</v>
      </c>
      <c r="K96" s="36"/>
      <c r="L96" s="40"/>
      <c r="AU96" s="14" t="s">
        <v>95</v>
      </c>
    </row>
    <row r="97" hidden="1" s="8" customFormat="1" ht="24.96" customHeight="1">
      <c r="B97" s="180"/>
      <c r="C97" s="181"/>
      <c r="D97" s="182" t="s">
        <v>102</v>
      </c>
      <c r="E97" s="183"/>
      <c r="F97" s="183"/>
      <c r="G97" s="183"/>
      <c r="H97" s="183"/>
      <c r="I97" s="184"/>
      <c r="J97" s="185">
        <f>J122</f>
        <v>0</v>
      </c>
      <c r="K97" s="181"/>
      <c r="L97" s="186"/>
    </row>
    <row r="98" hidden="1" s="8" customFormat="1" ht="24.96" customHeight="1">
      <c r="B98" s="180"/>
      <c r="C98" s="181"/>
      <c r="D98" s="182" t="s">
        <v>111</v>
      </c>
      <c r="E98" s="183"/>
      <c r="F98" s="183"/>
      <c r="G98" s="183"/>
      <c r="H98" s="183"/>
      <c r="I98" s="184"/>
      <c r="J98" s="185">
        <f>J129</f>
        <v>0</v>
      </c>
      <c r="K98" s="181"/>
      <c r="L98" s="186"/>
    </row>
    <row r="99" hidden="1" s="8" customFormat="1" ht="24.96" customHeight="1">
      <c r="B99" s="180"/>
      <c r="C99" s="181"/>
      <c r="D99" s="182" t="s">
        <v>559</v>
      </c>
      <c r="E99" s="183"/>
      <c r="F99" s="183"/>
      <c r="G99" s="183"/>
      <c r="H99" s="183"/>
      <c r="I99" s="184"/>
      <c r="J99" s="185">
        <f>J133</f>
        <v>0</v>
      </c>
      <c r="K99" s="181"/>
      <c r="L99" s="186"/>
    </row>
    <row r="100" hidden="1" s="8" customFormat="1" ht="24.96" customHeight="1">
      <c r="B100" s="180"/>
      <c r="C100" s="181"/>
      <c r="D100" s="182" t="s">
        <v>110</v>
      </c>
      <c r="E100" s="183"/>
      <c r="F100" s="183"/>
      <c r="G100" s="183"/>
      <c r="H100" s="183"/>
      <c r="I100" s="184"/>
      <c r="J100" s="185">
        <f>J145</f>
        <v>0</v>
      </c>
      <c r="K100" s="181"/>
      <c r="L100" s="186"/>
    </row>
    <row r="101" hidden="1" s="8" customFormat="1" ht="24.96" customHeight="1">
      <c r="B101" s="180"/>
      <c r="C101" s="181"/>
      <c r="D101" s="182" t="s">
        <v>112</v>
      </c>
      <c r="E101" s="183"/>
      <c r="F101" s="183"/>
      <c r="G101" s="183"/>
      <c r="H101" s="183"/>
      <c r="I101" s="184"/>
      <c r="J101" s="185">
        <f>J176</f>
        <v>0</v>
      </c>
      <c r="K101" s="181"/>
      <c r="L101" s="186"/>
    </row>
    <row r="102" hidden="1" s="1" customFormat="1" ht="21.84" customHeight="1">
      <c r="B102" s="35"/>
      <c r="C102" s="36"/>
      <c r="D102" s="36"/>
      <c r="E102" s="36"/>
      <c r="F102" s="36"/>
      <c r="G102" s="36"/>
      <c r="H102" s="36"/>
      <c r="I102" s="136"/>
      <c r="J102" s="36"/>
      <c r="K102" s="36"/>
      <c r="L102" s="40"/>
    </row>
    <row r="103" hidden="1" s="1" customFormat="1" ht="6.96" customHeight="1">
      <c r="B103" s="58"/>
      <c r="C103" s="59"/>
      <c r="D103" s="59"/>
      <c r="E103" s="59"/>
      <c r="F103" s="59"/>
      <c r="G103" s="59"/>
      <c r="H103" s="59"/>
      <c r="I103" s="170"/>
      <c r="J103" s="59"/>
      <c r="K103" s="59"/>
      <c r="L103" s="40"/>
    </row>
    <row r="104" hidden="1"/>
    <row r="105" hidden="1"/>
    <row r="106" hidden="1"/>
    <row r="107" s="1" customFormat="1" ht="6.96" customHeight="1">
      <c r="B107" s="60"/>
      <c r="C107" s="61"/>
      <c r="D107" s="61"/>
      <c r="E107" s="61"/>
      <c r="F107" s="61"/>
      <c r="G107" s="61"/>
      <c r="H107" s="61"/>
      <c r="I107" s="173"/>
      <c r="J107" s="61"/>
      <c r="K107" s="61"/>
      <c r="L107" s="40"/>
    </row>
    <row r="108" s="1" customFormat="1" ht="24.96" customHeight="1">
      <c r="B108" s="35"/>
      <c r="C108" s="20" t="s">
        <v>113</v>
      </c>
      <c r="D108" s="36"/>
      <c r="E108" s="36"/>
      <c r="F108" s="36"/>
      <c r="G108" s="36"/>
      <c r="H108" s="36"/>
      <c r="I108" s="136"/>
      <c r="J108" s="36"/>
      <c r="K108" s="36"/>
      <c r="L108" s="40"/>
    </row>
    <row r="109" s="1" customFormat="1" ht="6.96" customHeight="1">
      <c r="B109" s="35"/>
      <c r="C109" s="36"/>
      <c r="D109" s="36"/>
      <c r="E109" s="36"/>
      <c r="F109" s="36"/>
      <c r="G109" s="36"/>
      <c r="H109" s="36"/>
      <c r="I109" s="136"/>
      <c r="J109" s="36"/>
      <c r="K109" s="36"/>
      <c r="L109" s="40"/>
    </row>
    <row r="110" s="1" customFormat="1" ht="12" customHeight="1">
      <c r="B110" s="35"/>
      <c r="C110" s="29" t="s">
        <v>16</v>
      </c>
      <c r="D110" s="36"/>
      <c r="E110" s="36"/>
      <c r="F110" s="36"/>
      <c r="G110" s="36"/>
      <c r="H110" s="36"/>
      <c r="I110" s="136"/>
      <c r="J110" s="36"/>
      <c r="K110" s="36"/>
      <c r="L110" s="40"/>
    </row>
    <row r="111" s="1" customFormat="1" ht="16.5" customHeight="1">
      <c r="B111" s="35"/>
      <c r="C111" s="36"/>
      <c r="D111" s="36"/>
      <c r="E111" s="174" t="str">
        <f>E7</f>
        <v>Zateplení BD Janáčkova čp. 804-811, 833-834 - Bohumín</v>
      </c>
      <c r="F111" s="29"/>
      <c r="G111" s="29"/>
      <c r="H111" s="29"/>
      <c r="I111" s="136"/>
      <c r="J111" s="36"/>
      <c r="K111" s="36"/>
      <c r="L111" s="40"/>
    </row>
    <row r="112" s="1" customFormat="1" ht="12" customHeight="1">
      <c r="B112" s="35"/>
      <c r="C112" s="29" t="s">
        <v>89</v>
      </c>
      <c r="D112" s="36"/>
      <c r="E112" s="36"/>
      <c r="F112" s="36"/>
      <c r="G112" s="36"/>
      <c r="H112" s="36"/>
      <c r="I112" s="136"/>
      <c r="J112" s="36"/>
      <c r="K112" s="36"/>
      <c r="L112" s="40"/>
    </row>
    <row r="113" s="1" customFormat="1" ht="16.5" customHeight="1">
      <c r="B113" s="35"/>
      <c r="C113" s="36"/>
      <c r="D113" s="36"/>
      <c r="E113" s="68" t="str">
        <f>E9</f>
        <v>2 - Oprava střechy</v>
      </c>
      <c r="F113" s="36"/>
      <c r="G113" s="36"/>
      <c r="H113" s="36"/>
      <c r="I113" s="136"/>
      <c r="J113" s="36"/>
      <c r="K113" s="36"/>
      <c r="L113" s="40"/>
    </row>
    <row r="114" s="1" customFormat="1" ht="6.96" customHeight="1">
      <c r="B114" s="35"/>
      <c r="C114" s="36"/>
      <c r="D114" s="36"/>
      <c r="E114" s="36"/>
      <c r="F114" s="36"/>
      <c r="G114" s="36"/>
      <c r="H114" s="36"/>
      <c r="I114" s="136"/>
      <c r="J114" s="36"/>
      <c r="K114" s="36"/>
      <c r="L114" s="40"/>
    </row>
    <row r="115" s="1" customFormat="1" ht="12" customHeight="1">
      <c r="B115" s="35"/>
      <c r="C115" s="29" t="s">
        <v>20</v>
      </c>
      <c r="D115" s="36"/>
      <c r="E115" s="36"/>
      <c r="F115" s="24" t="str">
        <f>F12</f>
        <v>Bohumín</v>
      </c>
      <c r="G115" s="36"/>
      <c r="H115" s="36"/>
      <c r="I115" s="139" t="s">
        <v>22</v>
      </c>
      <c r="J115" s="71" t="str">
        <f>IF(J12="","",J12)</f>
        <v>8. 1. 2019</v>
      </c>
      <c r="K115" s="36"/>
      <c r="L115" s="40"/>
    </row>
    <row r="116" s="1" customFormat="1" ht="6.96" customHeight="1">
      <c r="B116" s="35"/>
      <c r="C116" s="36"/>
      <c r="D116" s="36"/>
      <c r="E116" s="36"/>
      <c r="F116" s="36"/>
      <c r="G116" s="36"/>
      <c r="H116" s="36"/>
      <c r="I116" s="136"/>
      <c r="J116" s="36"/>
      <c r="K116" s="36"/>
      <c r="L116" s="40"/>
    </row>
    <row r="117" s="1" customFormat="1" ht="15.15" customHeight="1">
      <c r="B117" s="35"/>
      <c r="C117" s="29" t="s">
        <v>24</v>
      </c>
      <c r="D117" s="36"/>
      <c r="E117" s="36"/>
      <c r="F117" s="24" t="str">
        <f>E15</f>
        <v>Město Bohumín</v>
      </c>
      <c r="G117" s="36"/>
      <c r="H117" s="36"/>
      <c r="I117" s="139" t="s">
        <v>30</v>
      </c>
      <c r="J117" s="33" t="str">
        <f>E21</f>
        <v>Ing. Michal Maslák</v>
      </c>
      <c r="K117" s="36"/>
      <c r="L117" s="40"/>
    </row>
    <row r="118" s="1" customFormat="1" ht="15.15" customHeight="1">
      <c r="B118" s="35"/>
      <c r="C118" s="29" t="s">
        <v>28</v>
      </c>
      <c r="D118" s="36"/>
      <c r="E118" s="36"/>
      <c r="F118" s="24" t="str">
        <f>IF(E18="","",E18)</f>
        <v>Vyplň údaj</v>
      </c>
      <c r="G118" s="36"/>
      <c r="H118" s="36"/>
      <c r="I118" s="139" t="s">
        <v>33</v>
      </c>
      <c r="J118" s="33" t="str">
        <f>E24</f>
        <v>Johančíková</v>
      </c>
      <c r="K118" s="36"/>
      <c r="L118" s="40"/>
    </row>
    <row r="119" s="1" customFormat="1" ht="10.32" customHeight="1">
      <c r="B119" s="35"/>
      <c r="C119" s="36"/>
      <c r="D119" s="36"/>
      <c r="E119" s="36"/>
      <c r="F119" s="36"/>
      <c r="G119" s="36"/>
      <c r="H119" s="36"/>
      <c r="I119" s="136"/>
      <c r="J119" s="36"/>
      <c r="K119" s="36"/>
      <c r="L119" s="40"/>
    </row>
    <row r="120" s="9" customFormat="1" ht="29.28" customHeight="1">
      <c r="B120" s="187"/>
      <c r="C120" s="188" t="s">
        <v>114</v>
      </c>
      <c r="D120" s="189" t="s">
        <v>61</v>
      </c>
      <c r="E120" s="189" t="s">
        <v>57</v>
      </c>
      <c r="F120" s="189" t="s">
        <v>58</v>
      </c>
      <c r="G120" s="189" t="s">
        <v>115</v>
      </c>
      <c r="H120" s="189" t="s">
        <v>116</v>
      </c>
      <c r="I120" s="190" t="s">
        <v>117</v>
      </c>
      <c r="J120" s="191" t="s">
        <v>93</v>
      </c>
      <c r="K120" s="192" t="s">
        <v>118</v>
      </c>
      <c r="L120" s="193"/>
      <c r="M120" s="92" t="s">
        <v>1</v>
      </c>
      <c r="N120" s="93" t="s">
        <v>40</v>
      </c>
      <c r="O120" s="93" t="s">
        <v>119</v>
      </c>
      <c r="P120" s="93" t="s">
        <v>120</v>
      </c>
      <c r="Q120" s="93" t="s">
        <v>121</v>
      </c>
      <c r="R120" s="93" t="s">
        <v>122</v>
      </c>
      <c r="S120" s="93" t="s">
        <v>123</v>
      </c>
      <c r="T120" s="94" t="s">
        <v>124</v>
      </c>
    </row>
    <row r="121" s="1" customFormat="1" ht="22.8" customHeight="1">
      <c r="B121" s="35"/>
      <c r="C121" s="99" t="s">
        <v>125</v>
      </c>
      <c r="D121" s="36"/>
      <c r="E121" s="36"/>
      <c r="F121" s="36"/>
      <c r="G121" s="36"/>
      <c r="H121" s="36"/>
      <c r="I121" s="136"/>
      <c r="J121" s="194">
        <f>BK121</f>
        <v>0</v>
      </c>
      <c r="K121" s="36"/>
      <c r="L121" s="40"/>
      <c r="M121" s="95"/>
      <c r="N121" s="96"/>
      <c r="O121" s="96"/>
      <c r="P121" s="195">
        <f>P122+P129+P133+P145+P176</f>
        <v>0</v>
      </c>
      <c r="Q121" s="96"/>
      <c r="R121" s="195">
        <f>R122+R129+R133+R145+R176</f>
        <v>42.670612399999996</v>
      </c>
      <c r="S121" s="96"/>
      <c r="T121" s="196">
        <f>T122+T129+T133+T145+T176</f>
        <v>20.027714400000001</v>
      </c>
      <c r="AT121" s="14" t="s">
        <v>75</v>
      </c>
      <c r="AU121" s="14" t="s">
        <v>95</v>
      </c>
      <c r="BK121" s="197">
        <f>BK122+BK129+BK133+BK145+BK176</f>
        <v>0</v>
      </c>
    </row>
    <row r="122" s="10" customFormat="1" ht="25.92" customHeight="1">
      <c r="B122" s="198"/>
      <c r="C122" s="199"/>
      <c r="D122" s="200" t="s">
        <v>75</v>
      </c>
      <c r="E122" s="201" t="s">
        <v>175</v>
      </c>
      <c r="F122" s="201" t="s">
        <v>371</v>
      </c>
      <c r="G122" s="199"/>
      <c r="H122" s="199"/>
      <c r="I122" s="202"/>
      <c r="J122" s="203">
        <f>BK122</f>
        <v>0</v>
      </c>
      <c r="K122" s="199"/>
      <c r="L122" s="204"/>
      <c r="M122" s="205"/>
      <c r="N122" s="206"/>
      <c r="O122" s="206"/>
      <c r="P122" s="207">
        <f>SUM(P123:P128)</f>
        <v>0</v>
      </c>
      <c r="Q122" s="206"/>
      <c r="R122" s="207">
        <f>SUM(R123:R128)</f>
        <v>0</v>
      </c>
      <c r="S122" s="206"/>
      <c r="T122" s="208">
        <f>SUM(T123:T128)</f>
        <v>0</v>
      </c>
      <c r="AR122" s="209" t="s">
        <v>81</v>
      </c>
      <c r="AT122" s="210" t="s">
        <v>75</v>
      </c>
      <c r="AU122" s="210" t="s">
        <v>76</v>
      </c>
      <c r="AY122" s="209" t="s">
        <v>127</v>
      </c>
      <c r="BK122" s="211">
        <f>SUM(BK123:BK128)</f>
        <v>0</v>
      </c>
    </row>
    <row r="123" s="1" customFormat="1" ht="48" customHeight="1">
      <c r="B123" s="35"/>
      <c r="C123" s="212" t="s">
        <v>404</v>
      </c>
      <c r="D123" s="212" t="s">
        <v>128</v>
      </c>
      <c r="E123" s="213" t="s">
        <v>373</v>
      </c>
      <c r="F123" s="214" t="s">
        <v>374</v>
      </c>
      <c r="G123" s="215" t="s">
        <v>187</v>
      </c>
      <c r="H123" s="216">
        <v>457.38</v>
      </c>
      <c r="I123" s="217"/>
      <c r="J123" s="218">
        <f>ROUND(I123*H123,2)</f>
        <v>0</v>
      </c>
      <c r="K123" s="214" t="s">
        <v>132</v>
      </c>
      <c r="L123" s="40"/>
      <c r="M123" s="219" t="s">
        <v>1</v>
      </c>
      <c r="N123" s="220" t="s">
        <v>42</v>
      </c>
      <c r="O123" s="83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AR123" s="223" t="s">
        <v>133</v>
      </c>
      <c r="AT123" s="223" t="s">
        <v>128</v>
      </c>
      <c r="AU123" s="223" t="s">
        <v>81</v>
      </c>
      <c r="AY123" s="14" t="s">
        <v>127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4" t="s">
        <v>85</v>
      </c>
      <c r="BK123" s="224">
        <f>ROUND(I123*H123,2)</f>
        <v>0</v>
      </c>
      <c r="BL123" s="14" t="s">
        <v>133</v>
      </c>
      <c r="BM123" s="223" t="s">
        <v>560</v>
      </c>
    </row>
    <row r="124" s="12" customFormat="1">
      <c r="B124" s="237"/>
      <c r="C124" s="238"/>
      <c r="D124" s="227" t="s">
        <v>135</v>
      </c>
      <c r="E124" s="239" t="s">
        <v>1</v>
      </c>
      <c r="F124" s="240" t="s">
        <v>561</v>
      </c>
      <c r="G124" s="238"/>
      <c r="H124" s="239" t="s">
        <v>1</v>
      </c>
      <c r="I124" s="241"/>
      <c r="J124" s="238"/>
      <c r="K124" s="238"/>
      <c r="L124" s="242"/>
      <c r="M124" s="243"/>
      <c r="N124" s="244"/>
      <c r="O124" s="244"/>
      <c r="P124" s="244"/>
      <c r="Q124" s="244"/>
      <c r="R124" s="244"/>
      <c r="S124" s="244"/>
      <c r="T124" s="245"/>
      <c r="AT124" s="246" t="s">
        <v>135</v>
      </c>
      <c r="AU124" s="246" t="s">
        <v>81</v>
      </c>
      <c r="AV124" s="12" t="s">
        <v>81</v>
      </c>
      <c r="AW124" s="12" t="s">
        <v>32</v>
      </c>
      <c r="AX124" s="12" t="s">
        <v>76</v>
      </c>
      <c r="AY124" s="246" t="s">
        <v>127</v>
      </c>
    </row>
    <row r="125" s="11" customFormat="1">
      <c r="B125" s="225"/>
      <c r="C125" s="226"/>
      <c r="D125" s="227" t="s">
        <v>135</v>
      </c>
      <c r="E125" s="228" t="s">
        <v>1</v>
      </c>
      <c r="F125" s="229" t="s">
        <v>562</v>
      </c>
      <c r="G125" s="226"/>
      <c r="H125" s="230">
        <v>457.38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135</v>
      </c>
      <c r="AU125" s="236" t="s">
        <v>81</v>
      </c>
      <c r="AV125" s="11" t="s">
        <v>85</v>
      </c>
      <c r="AW125" s="11" t="s">
        <v>32</v>
      </c>
      <c r="AX125" s="11" t="s">
        <v>76</v>
      </c>
      <c r="AY125" s="236" t="s">
        <v>127</v>
      </c>
    </row>
    <row r="126" s="1" customFormat="1" ht="48" customHeight="1">
      <c r="B126" s="35"/>
      <c r="C126" s="212" t="s">
        <v>503</v>
      </c>
      <c r="D126" s="212" t="s">
        <v>128</v>
      </c>
      <c r="E126" s="213" t="s">
        <v>379</v>
      </c>
      <c r="F126" s="214" t="s">
        <v>380</v>
      </c>
      <c r="G126" s="215" t="s">
        <v>187</v>
      </c>
      <c r="H126" s="216">
        <v>686.07000000000005</v>
      </c>
      <c r="I126" s="217"/>
      <c r="J126" s="218">
        <f>ROUND(I126*H126,2)</f>
        <v>0</v>
      </c>
      <c r="K126" s="214" t="s">
        <v>132</v>
      </c>
      <c r="L126" s="40"/>
      <c r="M126" s="219" t="s">
        <v>1</v>
      </c>
      <c r="N126" s="220" t="s">
        <v>42</v>
      </c>
      <c r="O126" s="83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AR126" s="223" t="s">
        <v>133</v>
      </c>
      <c r="AT126" s="223" t="s">
        <v>128</v>
      </c>
      <c r="AU126" s="223" t="s">
        <v>81</v>
      </c>
      <c r="AY126" s="14" t="s">
        <v>127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4" t="s">
        <v>85</v>
      </c>
      <c r="BK126" s="224">
        <f>ROUND(I126*H126,2)</f>
        <v>0</v>
      </c>
      <c r="BL126" s="14" t="s">
        <v>133</v>
      </c>
      <c r="BM126" s="223" t="s">
        <v>563</v>
      </c>
    </row>
    <row r="127" s="11" customFormat="1">
      <c r="B127" s="225"/>
      <c r="C127" s="226"/>
      <c r="D127" s="227" t="s">
        <v>135</v>
      </c>
      <c r="E127" s="228" t="s">
        <v>1</v>
      </c>
      <c r="F127" s="229" t="s">
        <v>564</v>
      </c>
      <c r="G127" s="226"/>
      <c r="H127" s="230">
        <v>686.07000000000005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135</v>
      </c>
      <c r="AU127" s="236" t="s">
        <v>81</v>
      </c>
      <c r="AV127" s="11" t="s">
        <v>85</v>
      </c>
      <c r="AW127" s="11" t="s">
        <v>32</v>
      </c>
      <c r="AX127" s="11" t="s">
        <v>76</v>
      </c>
      <c r="AY127" s="236" t="s">
        <v>127</v>
      </c>
    </row>
    <row r="128" s="1" customFormat="1" ht="48" customHeight="1">
      <c r="B128" s="35"/>
      <c r="C128" s="212" t="s">
        <v>565</v>
      </c>
      <c r="D128" s="212" t="s">
        <v>128</v>
      </c>
      <c r="E128" s="213" t="s">
        <v>384</v>
      </c>
      <c r="F128" s="214" t="s">
        <v>385</v>
      </c>
      <c r="G128" s="215" t="s">
        <v>187</v>
      </c>
      <c r="H128" s="216">
        <v>457.38</v>
      </c>
      <c r="I128" s="217"/>
      <c r="J128" s="218">
        <f>ROUND(I128*H128,2)</f>
        <v>0</v>
      </c>
      <c r="K128" s="214" t="s">
        <v>132</v>
      </c>
      <c r="L128" s="40"/>
      <c r="M128" s="219" t="s">
        <v>1</v>
      </c>
      <c r="N128" s="220" t="s">
        <v>42</v>
      </c>
      <c r="O128" s="83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AR128" s="223" t="s">
        <v>133</v>
      </c>
      <c r="AT128" s="223" t="s">
        <v>128</v>
      </c>
      <c r="AU128" s="223" t="s">
        <v>81</v>
      </c>
      <c r="AY128" s="14" t="s">
        <v>127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4" t="s">
        <v>85</v>
      </c>
      <c r="BK128" s="224">
        <f>ROUND(I128*H128,2)</f>
        <v>0</v>
      </c>
      <c r="BL128" s="14" t="s">
        <v>133</v>
      </c>
      <c r="BM128" s="223" t="s">
        <v>566</v>
      </c>
    </row>
    <row r="129" s="10" customFormat="1" ht="25.92" customHeight="1">
      <c r="B129" s="198"/>
      <c r="C129" s="199"/>
      <c r="D129" s="200" t="s">
        <v>75</v>
      </c>
      <c r="E129" s="201" t="s">
        <v>523</v>
      </c>
      <c r="F129" s="201" t="s">
        <v>524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SUM(P130:P132)</f>
        <v>0</v>
      </c>
      <c r="Q129" s="206"/>
      <c r="R129" s="207">
        <f>SUM(R130:R132)</f>
        <v>0</v>
      </c>
      <c r="S129" s="206"/>
      <c r="T129" s="208">
        <f>SUM(T130:T132)</f>
        <v>0</v>
      </c>
      <c r="AR129" s="209" t="s">
        <v>85</v>
      </c>
      <c r="AT129" s="210" t="s">
        <v>75</v>
      </c>
      <c r="AU129" s="210" t="s">
        <v>76</v>
      </c>
      <c r="AY129" s="209" t="s">
        <v>127</v>
      </c>
      <c r="BK129" s="211">
        <f>SUM(BK130:BK132)</f>
        <v>0</v>
      </c>
    </row>
    <row r="130" s="1" customFormat="1" ht="16.5" customHeight="1">
      <c r="B130" s="35"/>
      <c r="C130" s="212" t="s">
        <v>567</v>
      </c>
      <c r="D130" s="212" t="s">
        <v>128</v>
      </c>
      <c r="E130" s="213" t="s">
        <v>526</v>
      </c>
      <c r="F130" s="214" t="s">
        <v>527</v>
      </c>
      <c r="G130" s="215" t="s">
        <v>364</v>
      </c>
      <c r="H130" s="216">
        <v>1</v>
      </c>
      <c r="I130" s="217"/>
      <c r="J130" s="218">
        <f>ROUND(I130*H130,2)</f>
        <v>0</v>
      </c>
      <c r="K130" s="214" t="s">
        <v>1</v>
      </c>
      <c r="L130" s="40"/>
      <c r="M130" s="219" t="s">
        <v>1</v>
      </c>
      <c r="N130" s="220" t="s">
        <v>42</v>
      </c>
      <c r="O130" s="83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AR130" s="223" t="s">
        <v>249</v>
      </c>
      <c r="AT130" s="223" t="s">
        <v>128</v>
      </c>
      <c r="AU130" s="223" t="s">
        <v>81</v>
      </c>
      <c r="AY130" s="14" t="s">
        <v>127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4" t="s">
        <v>85</v>
      </c>
      <c r="BK130" s="224">
        <f>ROUND(I130*H130,2)</f>
        <v>0</v>
      </c>
      <c r="BL130" s="14" t="s">
        <v>249</v>
      </c>
      <c r="BM130" s="223" t="s">
        <v>568</v>
      </c>
    </row>
    <row r="131" s="1" customFormat="1" ht="24" customHeight="1">
      <c r="B131" s="35"/>
      <c r="C131" s="212" t="s">
        <v>569</v>
      </c>
      <c r="D131" s="212" t="s">
        <v>128</v>
      </c>
      <c r="E131" s="213" t="s">
        <v>570</v>
      </c>
      <c r="F131" s="214" t="s">
        <v>571</v>
      </c>
      <c r="G131" s="215" t="s">
        <v>572</v>
      </c>
      <c r="H131" s="216">
        <v>7</v>
      </c>
      <c r="I131" s="217"/>
      <c r="J131" s="218">
        <f>ROUND(I131*H131,2)</f>
        <v>0</v>
      </c>
      <c r="K131" s="214" t="s">
        <v>573</v>
      </c>
      <c r="L131" s="40"/>
      <c r="M131" s="219" t="s">
        <v>1</v>
      </c>
      <c r="N131" s="220" t="s">
        <v>42</v>
      </c>
      <c r="O131" s="83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AR131" s="223" t="s">
        <v>574</v>
      </c>
      <c r="AT131" s="223" t="s">
        <v>128</v>
      </c>
      <c r="AU131" s="223" t="s">
        <v>81</v>
      </c>
      <c r="AY131" s="14" t="s">
        <v>127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4" t="s">
        <v>85</v>
      </c>
      <c r="BK131" s="224">
        <f>ROUND(I131*H131,2)</f>
        <v>0</v>
      </c>
      <c r="BL131" s="14" t="s">
        <v>574</v>
      </c>
      <c r="BM131" s="223" t="s">
        <v>575</v>
      </c>
    </row>
    <row r="132" s="1" customFormat="1" ht="24" customHeight="1">
      <c r="B132" s="35"/>
      <c r="C132" s="212" t="s">
        <v>576</v>
      </c>
      <c r="D132" s="212" t="s">
        <v>128</v>
      </c>
      <c r="E132" s="213" t="s">
        <v>577</v>
      </c>
      <c r="F132" s="214" t="s">
        <v>578</v>
      </c>
      <c r="G132" s="215" t="s">
        <v>572</v>
      </c>
      <c r="H132" s="216">
        <v>38</v>
      </c>
      <c r="I132" s="217"/>
      <c r="J132" s="218">
        <f>ROUND(I132*H132,2)</f>
        <v>0</v>
      </c>
      <c r="K132" s="214" t="s">
        <v>573</v>
      </c>
      <c r="L132" s="40"/>
      <c r="M132" s="219" t="s">
        <v>1</v>
      </c>
      <c r="N132" s="220" t="s">
        <v>42</v>
      </c>
      <c r="O132" s="83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AR132" s="223" t="s">
        <v>574</v>
      </c>
      <c r="AT132" s="223" t="s">
        <v>128</v>
      </c>
      <c r="AU132" s="223" t="s">
        <v>81</v>
      </c>
      <c r="AY132" s="14" t="s">
        <v>127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4" t="s">
        <v>85</v>
      </c>
      <c r="BK132" s="224">
        <f>ROUND(I132*H132,2)</f>
        <v>0</v>
      </c>
      <c r="BL132" s="14" t="s">
        <v>574</v>
      </c>
      <c r="BM132" s="223" t="s">
        <v>579</v>
      </c>
    </row>
    <row r="133" s="10" customFormat="1" ht="25.92" customHeight="1">
      <c r="B133" s="198"/>
      <c r="C133" s="199"/>
      <c r="D133" s="200" t="s">
        <v>75</v>
      </c>
      <c r="E133" s="201" t="s">
        <v>580</v>
      </c>
      <c r="F133" s="201" t="s">
        <v>581</v>
      </c>
      <c r="G133" s="199"/>
      <c r="H133" s="199"/>
      <c r="I133" s="202"/>
      <c r="J133" s="203">
        <f>BK133</f>
        <v>0</v>
      </c>
      <c r="K133" s="199"/>
      <c r="L133" s="204"/>
      <c r="M133" s="205"/>
      <c r="N133" s="206"/>
      <c r="O133" s="206"/>
      <c r="P133" s="207">
        <f>SUM(P134:P144)</f>
        <v>0</v>
      </c>
      <c r="Q133" s="206"/>
      <c r="R133" s="207">
        <f>SUM(R134:R144)</f>
        <v>24.056367999999999</v>
      </c>
      <c r="S133" s="206"/>
      <c r="T133" s="208">
        <f>SUM(T134:T144)</f>
        <v>9.8744999999999994</v>
      </c>
      <c r="AR133" s="209" t="s">
        <v>85</v>
      </c>
      <c r="AT133" s="210" t="s">
        <v>75</v>
      </c>
      <c r="AU133" s="210" t="s">
        <v>76</v>
      </c>
      <c r="AY133" s="209" t="s">
        <v>127</v>
      </c>
      <c r="BK133" s="211">
        <f>SUM(BK134:BK144)</f>
        <v>0</v>
      </c>
    </row>
    <row r="134" s="1" customFormat="1" ht="48" customHeight="1">
      <c r="B134" s="35"/>
      <c r="C134" s="212" t="s">
        <v>582</v>
      </c>
      <c r="D134" s="212" t="s">
        <v>128</v>
      </c>
      <c r="E134" s="213" t="s">
        <v>583</v>
      </c>
      <c r="F134" s="214" t="s">
        <v>584</v>
      </c>
      <c r="G134" s="215" t="s">
        <v>187</v>
      </c>
      <c r="H134" s="216">
        <v>658.29999999999995</v>
      </c>
      <c r="I134" s="217"/>
      <c r="J134" s="218">
        <f>ROUND(I134*H134,2)</f>
        <v>0</v>
      </c>
      <c r="K134" s="214" t="s">
        <v>573</v>
      </c>
      <c r="L134" s="40"/>
      <c r="M134" s="219" t="s">
        <v>1</v>
      </c>
      <c r="N134" s="220" t="s">
        <v>42</v>
      </c>
      <c r="O134" s="83"/>
      <c r="P134" s="221">
        <f>O134*H134</f>
        <v>0</v>
      </c>
      <c r="Q134" s="221">
        <v>0</v>
      </c>
      <c r="R134" s="221">
        <f>Q134*H134</f>
        <v>0</v>
      </c>
      <c r="S134" s="221">
        <v>0.014999999999999999</v>
      </c>
      <c r="T134" s="222">
        <f>S134*H134</f>
        <v>9.8744999999999994</v>
      </c>
      <c r="AR134" s="223" t="s">
        <v>249</v>
      </c>
      <c r="AT134" s="223" t="s">
        <v>128</v>
      </c>
      <c r="AU134" s="223" t="s">
        <v>81</v>
      </c>
      <c r="AY134" s="14" t="s">
        <v>127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4" t="s">
        <v>85</v>
      </c>
      <c r="BK134" s="224">
        <f>ROUND(I134*H134,2)</f>
        <v>0</v>
      </c>
      <c r="BL134" s="14" t="s">
        <v>249</v>
      </c>
      <c r="BM134" s="223" t="s">
        <v>585</v>
      </c>
    </row>
    <row r="135" s="1" customFormat="1" ht="36" customHeight="1">
      <c r="B135" s="35"/>
      <c r="C135" s="212" t="s">
        <v>525</v>
      </c>
      <c r="D135" s="212" t="s">
        <v>128</v>
      </c>
      <c r="E135" s="213" t="s">
        <v>586</v>
      </c>
      <c r="F135" s="214" t="s">
        <v>587</v>
      </c>
      <c r="G135" s="215" t="s">
        <v>187</v>
      </c>
      <c r="H135" s="216">
        <v>1645.76</v>
      </c>
      <c r="I135" s="217"/>
      <c r="J135" s="218">
        <f>ROUND(I135*H135,2)</f>
        <v>0</v>
      </c>
      <c r="K135" s="214" t="s">
        <v>132</v>
      </c>
      <c r="L135" s="40"/>
      <c r="M135" s="219" t="s">
        <v>1</v>
      </c>
      <c r="N135" s="220" t="s">
        <v>42</v>
      </c>
      <c r="O135" s="83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AR135" s="223" t="s">
        <v>249</v>
      </c>
      <c r="AT135" s="223" t="s">
        <v>128</v>
      </c>
      <c r="AU135" s="223" t="s">
        <v>81</v>
      </c>
      <c r="AY135" s="14" t="s">
        <v>127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4" t="s">
        <v>85</v>
      </c>
      <c r="BK135" s="224">
        <f>ROUND(I135*H135,2)</f>
        <v>0</v>
      </c>
      <c r="BL135" s="14" t="s">
        <v>249</v>
      </c>
      <c r="BM135" s="223" t="s">
        <v>588</v>
      </c>
    </row>
    <row r="136" s="1" customFormat="1" ht="24" customHeight="1">
      <c r="B136" s="35"/>
      <c r="C136" s="212" t="s">
        <v>589</v>
      </c>
      <c r="D136" s="212" t="s">
        <v>128</v>
      </c>
      <c r="E136" s="213" t="s">
        <v>590</v>
      </c>
      <c r="F136" s="214" t="s">
        <v>591</v>
      </c>
      <c r="G136" s="215" t="s">
        <v>240</v>
      </c>
      <c r="H136" s="216">
        <v>1627.1300000000001</v>
      </c>
      <c r="I136" s="217"/>
      <c r="J136" s="218">
        <f>ROUND(I136*H136,2)</f>
        <v>0</v>
      </c>
      <c r="K136" s="214" t="s">
        <v>132</v>
      </c>
      <c r="L136" s="40"/>
      <c r="M136" s="219" t="s">
        <v>1</v>
      </c>
      <c r="N136" s="220" t="s">
        <v>42</v>
      </c>
      <c r="O136" s="83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AR136" s="223" t="s">
        <v>249</v>
      </c>
      <c r="AT136" s="223" t="s">
        <v>128</v>
      </c>
      <c r="AU136" s="223" t="s">
        <v>81</v>
      </c>
      <c r="AY136" s="14" t="s">
        <v>127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4" t="s">
        <v>85</v>
      </c>
      <c r="BK136" s="224">
        <f>ROUND(I136*H136,2)</f>
        <v>0</v>
      </c>
      <c r="BL136" s="14" t="s">
        <v>249</v>
      </c>
      <c r="BM136" s="223" t="s">
        <v>592</v>
      </c>
    </row>
    <row r="137" s="11" customFormat="1">
      <c r="B137" s="225"/>
      <c r="C137" s="226"/>
      <c r="D137" s="227" t="s">
        <v>135</v>
      </c>
      <c r="E137" s="228" t="s">
        <v>1</v>
      </c>
      <c r="F137" s="229" t="s">
        <v>593</v>
      </c>
      <c r="G137" s="226"/>
      <c r="H137" s="230">
        <v>1627.1300000000001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135</v>
      </c>
      <c r="AU137" s="236" t="s">
        <v>81</v>
      </c>
      <c r="AV137" s="11" t="s">
        <v>85</v>
      </c>
      <c r="AW137" s="11" t="s">
        <v>32</v>
      </c>
      <c r="AX137" s="11" t="s">
        <v>76</v>
      </c>
      <c r="AY137" s="236" t="s">
        <v>127</v>
      </c>
    </row>
    <row r="138" s="1" customFormat="1" ht="16.5" customHeight="1">
      <c r="B138" s="35"/>
      <c r="C138" s="247" t="s">
        <v>430</v>
      </c>
      <c r="D138" s="247" t="s">
        <v>203</v>
      </c>
      <c r="E138" s="248" t="s">
        <v>594</v>
      </c>
      <c r="F138" s="249" t="s">
        <v>595</v>
      </c>
      <c r="G138" s="250" t="s">
        <v>131</v>
      </c>
      <c r="H138" s="251">
        <v>20.446999999999999</v>
      </c>
      <c r="I138" s="252"/>
      <c r="J138" s="253">
        <f>ROUND(I138*H138,2)</f>
        <v>0</v>
      </c>
      <c r="K138" s="249" t="s">
        <v>132</v>
      </c>
      <c r="L138" s="254"/>
      <c r="M138" s="255" t="s">
        <v>1</v>
      </c>
      <c r="N138" s="256" t="s">
        <v>42</v>
      </c>
      <c r="O138" s="83"/>
      <c r="P138" s="221">
        <f>O138*H138</f>
        <v>0</v>
      </c>
      <c r="Q138" s="221">
        <v>0.55000000000000004</v>
      </c>
      <c r="R138" s="221">
        <f>Q138*H138</f>
        <v>11.245850000000001</v>
      </c>
      <c r="S138" s="221">
        <v>0</v>
      </c>
      <c r="T138" s="222">
        <f>S138*H138</f>
        <v>0</v>
      </c>
      <c r="AR138" s="223" t="s">
        <v>430</v>
      </c>
      <c r="AT138" s="223" t="s">
        <v>203</v>
      </c>
      <c r="AU138" s="223" t="s">
        <v>81</v>
      </c>
      <c r="AY138" s="14" t="s">
        <v>127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4" t="s">
        <v>85</v>
      </c>
      <c r="BK138" s="224">
        <f>ROUND(I138*H138,2)</f>
        <v>0</v>
      </c>
      <c r="BL138" s="14" t="s">
        <v>249</v>
      </c>
      <c r="BM138" s="223" t="s">
        <v>596</v>
      </c>
    </row>
    <row r="139" s="12" customFormat="1">
      <c r="B139" s="237"/>
      <c r="C139" s="238"/>
      <c r="D139" s="227" t="s">
        <v>135</v>
      </c>
      <c r="E139" s="239" t="s">
        <v>1</v>
      </c>
      <c r="F139" s="240" t="s">
        <v>597</v>
      </c>
      <c r="G139" s="238"/>
      <c r="H139" s="239" t="s">
        <v>1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135</v>
      </c>
      <c r="AU139" s="246" t="s">
        <v>81</v>
      </c>
      <c r="AV139" s="12" t="s">
        <v>81</v>
      </c>
      <c r="AW139" s="12" t="s">
        <v>32</v>
      </c>
      <c r="AX139" s="12" t="s">
        <v>76</v>
      </c>
      <c r="AY139" s="246" t="s">
        <v>127</v>
      </c>
    </row>
    <row r="140" s="11" customFormat="1">
      <c r="B140" s="225"/>
      <c r="C140" s="226"/>
      <c r="D140" s="227" t="s">
        <v>135</v>
      </c>
      <c r="E140" s="228" t="s">
        <v>1</v>
      </c>
      <c r="F140" s="229" t="s">
        <v>598</v>
      </c>
      <c r="G140" s="226"/>
      <c r="H140" s="230">
        <v>4.2960000000000003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135</v>
      </c>
      <c r="AU140" s="236" t="s">
        <v>81</v>
      </c>
      <c r="AV140" s="11" t="s">
        <v>85</v>
      </c>
      <c r="AW140" s="11" t="s">
        <v>32</v>
      </c>
      <c r="AX140" s="11" t="s">
        <v>76</v>
      </c>
      <c r="AY140" s="236" t="s">
        <v>127</v>
      </c>
    </row>
    <row r="141" s="12" customFormat="1">
      <c r="B141" s="237"/>
      <c r="C141" s="238"/>
      <c r="D141" s="227" t="s">
        <v>135</v>
      </c>
      <c r="E141" s="239" t="s">
        <v>1</v>
      </c>
      <c r="F141" s="240" t="s">
        <v>599</v>
      </c>
      <c r="G141" s="238"/>
      <c r="H141" s="239" t="s">
        <v>1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135</v>
      </c>
      <c r="AU141" s="246" t="s">
        <v>81</v>
      </c>
      <c r="AV141" s="12" t="s">
        <v>81</v>
      </c>
      <c r="AW141" s="12" t="s">
        <v>32</v>
      </c>
      <c r="AX141" s="12" t="s">
        <v>76</v>
      </c>
      <c r="AY141" s="246" t="s">
        <v>127</v>
      </c>
    </row>
    <row r="142" s="11" customFormat="1">
      <c r="B142" s="225"/>
      <c r="C142" s="226"/>
      <c r="D142" s="227" t="s">
        <v>135</v>
      </c>
      <c r="E142" s="228" t="s">
        <v>1</v>
      </c>
      <c r="F142" s="229" t="s">
        <v>600</v>
      </c>
      <c r="G142" s="226"/>
      <c r="H142" s="230">
        <v>16.151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135</v>
      </c>
      <c r="AU142" s="236" t="s">
        <v>81</v>
      </c>
      <c r="AV142" s="11" t="s">
        <v>85</v>
      </c>
      <c r="AW142" s="11" t="s">
        <v>32</v>
      </c>
      <c r="AX142" s="11" t="s">
        <v>76</v>
      </c>
      <c r="AY142" s="236" t="s">
        <v>127</v>
      </c>
    </row>
    <row r="143" s="1" customFormat="1" ht="36" customHeight="1">
      <c r="B143" s="35"/>
      <c r="C143" s="212" t="s">
        <v>334</v>
      </c>
      <c r="D143" s="212" t="s">
        <v>128</v>
      </c>
      <c r="E143" s="213" t="s">
        <v>601</v>
      </c>
      <c r="F143" s="214" t="s">
        <v>602</v>
      </c>
      <c r="G143" s="215" t="s">
        <v>187</v>
      </c>
      <c r="H143" s="216">
        <v>658.29999999999995</v>
      </c>
      <c r="I143" s="217"/>
      <c r="J143" s="218">
        <f>ROUND(I143*H143,2)</f>
        <v>0</v>
      </c>
      <c r="K143" s="214" t="s">
        <v>573</v>
      </c>
      <c r="L143" s="40"/>
      <c r="M143" s="219" t="s">
        <v>1</v>
      </c>
      <c r="N143" s="220" t="s">
        <v>42</v>
      </c>
      <c r="O143" s="83"/>
      <c r="P143" s="221">
        <f>O143*H143</f>
        <v>0</v>
      </c>
      <c r="Q143" s="221">
        <v>0.019460000000000002</v>
      </c>
      <c r="R143" s="221">
        <f>Q143*H143</f>
        <v>12.810518</v>
      </c>
      <c r="S143" s="221">
        <v>0</v>
      </c>
      <c r="T143" s="222">
        <f>S143*H143</f>
        <v>0</v>
      </c>
      <c r="AR143" s="223" t="s">
        <v>249</v>
      </c>
      <c r="AT143" s="223" t="s">
        <v>128</v>
      </c>
      <c r="AU143" s="223" t="s">
        <v>81</v>
      </c>
      <c r="AY143" s="14" t="s">
        <v>127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4" t="s">
        <v>85</v>
      </c>
      <c r="BK143" s="224">
        <f>ROUND(I143*H143,2)</f>
        <v>0</v>
      </c>
      <c r="BL143" s="14" t="s">
        <v>249</v>
      </c>
      <c r="BM143" s="223" t="s">
        <v>603</v>
      </c>
    </row>
    <row r="144" s="1" customFormat="1" ht="36" customHeight="1">
      <c r="B144" s="35"/>
      <c r="C144" s="212" t="s">
        <v>394</v>
      </c>
      <c r="D144" s="212" t="s">
        <v>128</v>
      </c>
      <c r="E144" s="213" t="s">
        <v>604</v>
      </c>
      <c r="F144" s="214" t="s">
        <v>605</v>
      </c>
      <c r="G144" s="215" t="s">
        <v>485</v>
      </c>
      <c r="H144" s="257"/>
      <c r="I144" s="217"/>
      <c r="J144" s="218">
        <f>ROUND(I144*H144,2)</f>
        <v>0</v>
      </c>
      <c r="K144" s="214" t="s">
        <v>132</v>
      </c>
      <c r="L144" s="40"/>
      <c r="M144" s="219" t="s">
        <v>1</v>
      </c>
      <c r="N144" s="220" t="s">
        <v>42</v>
      </c>
      <c r="O144" s="83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AR144" s="223" t="s">
        <v>249</v>
      </c>
      <c r="AT144" s="223" t="s">
        <v>128</v>
      </c>
      <c r="AU144" s="223" t="s">
        <v>81</v>
      </c>
      <c r="AY144" s="14" t="s">
        <v>127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4" t="s">
        <v>85</v>
      </c>
      <c r="BK144" s="224">
        <f>ROUND(I144*H144,2)</f>
        <v>0</v>
      </c>
      <c r="BL144" s="14" t="s">
        <v>249</v>
      </c>
      <c r="BM144" s="223" t="s">
        <v>606</v>
      </c>
    </row>
    <row r="145" s="10" customFormat="1" ht="25.92" customHeight="1">
      <c r="B145" s="198"/>
      <c r="C145" s="199"/>
      <c r="D145" s="200" t="s">
        <v>75</v>
      </c>
      <c r="E145" s="201" t="s">
        <v>501</v>
      </c>
      <c r="F145" s="201" t="s">
        <v>502</v>
      </c>
      <c r="G145" s="199"/>
      <c r="H145" s="199"/>
      <c r="I145" s="202"/>
      <c r="J145" s="203">
        <f>BK145</f>
        <v>0</v>
      </c>
      <c r="K145" s="199"/>
      <c r="L145" s="204"/>
      <c r="M145" s="205"/>
      <c r="N145" s="206"/>
      <c r="O145" s="206"/>
      <c r="P145" s="207">
        <f>SUM(P146:P175)</f>
        <v>0</v>
      </c>
      <c r="Q145" s="206"/>
      <c r="R145" s="207">
        <f>SUM(R146:R175)</f>
        <v>18.019244399999998</v>
      </c>
      <c r="S145" s="206"/>
      <c r="T145" s="208">
        <f>SUM(T146:T175)</f>
        <v>10.1532144</v>
      </c>
      <c r="AR145" s="209" t="s">
        <v>85</v>
      </c>
      <c r="AT145" s="210" t="s">
        <v>75</v>
      </c>
      <c r="AU145" s="210" t="s">
        <v>76</v>
      </c>
      <c r="AY145" s="209" t="s">
        <v>127</v>
      </c>
      <c r="BK145" s="211">
        <f>SUM(BK146:BK175)</f>
        <v>0</v>
      </c>
    </row>
    <row r="146" s="1" customFormat="1" ht="60" customHeight="1">
      <c r="B146" s="35"/>
      <c r="C146" s="212" t="s">
        <v>607</v>
      </c>
      <c r="D146" s="212" t="s">
        <v>128</v>
      </c>
      <c r="E146" s="213" t="s">
        <v>608</v>
      </c>
      <c r="F146" s="214" t="s">
        <v>609</v>
      </c>
      <c r="G146" s="215" t="s">
        <v>187</v>
      </c>
      <c r="H146" s="216">
        <v>1645.76</v>
      </c>
      <c r="I146" s="217"/>
      <c r="J146" s="218">
        <f>ROUND(I146*H146,2)</f>
        <v>0</v>
      </c>
      <c r="K146" s="214" t="s">
        <v>573</v>
      </c>
      <c r="L146" s="40"/>
      <c r="M146" s="219" t="s">
        <v>1</v>
      </c>
      <c r="N146" s="220" t="s">
        <v>42</v>
      </c>
      <c r="O146" s="83"/>
      <c r="P146" s="221">
        <f>O146*H146</f>
        <v>0</v>
      </c>
      <c r="Q146" s="221">
        <v>0.0072399999999999999</v>
      </c>
      <c r="R146" s="221">
        <f>Q146*H146</f>
        <v>11.9153024</v>
      </c>
      <c r="S146" s="221">
        <v>0</v>
      </c>
      <c r="T146" s="222">
        <f>S146*H146</f>
        <v>0</v>
      </c>
      <c r="AR146" s="223" t="s">
        <v>249</v>
      </c>
      <c r="AT146" s="223" t="s">
        <v>128</v>
      </c>
      <c r="AU146" s="223" t="s">
        <v>81</v>
      </c>
      <c r="AY146" s="14" t="s">
        <v>127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4" t="s">
        <v>85</v>
      </c>
      <c r="BK146" s="224">
        <f>ROUND(I146*H146,2)</f>
        <v>0</v>
      </c>
      <c r="BL146" s="14" t="s">
        <v>249</v>
      </c>
      <c r="BM146" s="223" t="s">
        <v>610</v>
      </c>
    </row>
    <row r="147" s="1" customFormat="1" ht="24" customHeight="1">
      <c r="B147" s="35"/>
      <c r="C147" s="212" t="s">
        <v>199</v>
      </c>
      <c r="D147" s="212" t="s">
        <v>128</v>
      </c>
      <c r="E147" s="213" t="s">
        <v>611</v>
      </c>
      <c r="F147" s="214" t="s">
        <v>612</v>
      </c>
      <c r="G147" s="215" t="s">
        <v>240</v>
      </c>
      <c r="H147" s="216">
        <v>33.399999999999999</v>
      </c>
      <c r="I147" s="217"/>
      <c r="J147" s="218">
        <f>ROUND(I147*H147,2)</f>
        <v>0</v>
      </c>
      <c r="K147" s="214" t="s">
        <v>132</v>
      </c>
      <c r="L147" s="40"/>
      <c r="M147" s="219" t="s">
        <v>1</v>
      </c>
      <c r="N147" s="220" t="s">
        <v>42</v>
      </c>
      <c r="O147" s="83"/>
      <c r="P147" s="221">
        <f>O147*H147</f>
        <v>0</v>
      </c>
      <c r="Q147" s="221">
        <v>0.0043899999999999998</v>
      </c>
      <c r="R147" s="221">
        <f>Q147*H147</f>
        <v>0.14662599999999998</v>
      </c>
      <c r="S147" s="221">
        <v>0</v>
      </c>
      <c r="T147" s="222">
        <f>S147*H147</f>
        <v>0</v>
      </c>
      <c r="AR147" s="223" t="s">
        <v>249</v>
      </c>
      <c r="AT147" s="223" t="s">
        <v>128</v>
      </c>
      <c r="AU147" s="223" t="s">
        <v>81</v>
      </c>
      <c r="AY147" s="14" t="s">
        <v>127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4" t="s">
        <v>85</v>
      </c>
      <c r="BK147" s="224">
        <f>ROUND(I147*H147,2)</f>
        <v>0</v>
      </c>
      <c r="BL147" s="14" t="s">
        <v>249</v>
      </c>
      <c r="BM147" s="223" t="s">
        <v>613</v>
      </c>
    </row>
    <row r="148" s="1" customFormat="1" ht="36" customHeight="1">
      <c r="B148" s="35"/>
      <c r="C148" s="212" t="s">
        <v>85</v>
      </c>
      <c r="D148" s="212" t="s">
        <v>128</v>
      </c>
      <c r="E148" s="213" t="s">
        <v>614</v>
      </c>
      <c r="F148" s="214" t="s">
        <v>615</v>
      </c>
      <c r="G148" s="215" t="s">
        <v>240</v>
      </c>
      <c r="H148" s="216">
        <v>510</v>
      </c>
      <c r="I148" s="217"/>
      <c r="J148" s="218">
        <f>ROUND(I148*H148,2)</f>
        <v>0</v>
      </c>
      <c r="K148" s="214" t="s">
        <v>1</v>
      </c>
      <c r="L148" s="40"/>
      <c r="M148" s="219" t="s">
        <v>1</v>
      </c>
      <c r="N148" s="220" t="s">
        <v>42</v>
      </c>
      <c r="O148" s="83"/>
      <c r="P148" s="221">
        <f>O148*H148</f>
        <v>0</v>
      </c>
      <c r="Q148" s="221">
        <v>0.00296</v>
      </c>
      <c r="R148" s="221">
        <f>Q148*H148</f>
        <v>1.5096000000000001</v>
      </c>
      <c r="S148" s="221">
        <v>0</v>
      </c>
      <c r="T148" s="222">
        <f>S148*H148</f>
        <v>0</v>
      </c>
      <c r="AR148" s="223" t="s">
        <v>249</v>
      </c>
      <c r="AT148" s="223" t="s">
        <v>128</v>
      </c>
      <c r="AU148" s="223" t="s">
        <v>81</v>
      </c>
      <c r="AY148" s="14" t="s">
        <v>127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4" t="s">
        <v>85</v>
      </c>
      <c r="BK148" s="224">
        <f>ROUND(I148*H148,2)</f>
        <v>0</v>
      </c>
      <c r="BL148" s="14" t="s">
        <v>249</v>
      </c>
      <c r="BM148" s="223" t="s">
        <v>616</v>
      </c>
    </row>
    <row r="149" s="12" customFormat="1">
      <c r="B149" s="237"/>
      <c r="C149" s="238"/>
      <c r="D149" s="227" t="s">
        <v>135</v>
      </c>
      <c r="E149" s="239" t="s">
        <v>1</v>
      </c>
      <c r="F149" s="240" t="s">
        <v>617</v>
      </c>
      <c r="G149" s="238"/>
      <c r="H149" s="239" t="s">
        <v>1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AT149" s="246" t="s">
        <v>135</v>
      </c>
      <c r="AU149" s="246" t="s">
        <v>81</v>
      </c>
      <c r="AV149" s="12" t="s">
        <v>81</v>
      </c>
      <c r="AW149" s="12" t="s">
        <v>32</v>
      </c>
      <c r="AX149" s="12" t="s">
        <v>76</v>
      </c>
      <c r="AY149" s="246" t="s">
        <v>127</v>
      </c>
    </row>
    <row r="150" s="11" customFormat="1">
      <c r="B150" s="225"/>
      <c r="C150" s="226"/>
      <c r="D150" s="227" t="s">
        <v>135</v>
      </c>
      <c r="E150" s="228" t="s">
        <v>1</v>
      </c>
      <c r="F150" s="229" t="s">
        <v>618</v>
      </c>
      <c r="G150" s="226"/>
      <c r="H150" s="230">
        <v>255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135</v>
      </c>
      <c r="AU150" s="236" t="s">
        <v>81</v>
      </c>
      <c r="AV150" s="11" t="s">
        <v>85</v>
      </c>
      <c r="AW150" s="11" t="s">
        <v>32</v>
      </c>
      <c r="AX150" s="11" t="s">
        <v>76</v>
      </c>
      <c r="AY150" s="236" t="s">
        <v>127</v>
      </c>
    </row>
    <row r="151" s="12" customFormat="1">
      <c r="B151" s="237"/>
      <c r="C151" s="238"/>
      <c r="D151" s="227" t="s">
        <v>135</v>
      </c>
      <c r="E151" s="239" t="s">
        <v>1</v>
      </c>
      <c r="F151" s="240" t="s">
        <v>619</v>
      </c>
      <c r="G151" s="238"/>
      <c r="H151" s="239" t="s">
        <v>1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AT151" s="246" t="s">
        <v>135</v>
      </c>
      <c r="AU151" s="246" t="s">
        <v>81</v>
      </c>
      <c r="AV151" s="12" t="s">
        <v>81</v>
      </c>
      <c r="AW151" s="12" t="s">
        <v>32</v>
      </c>
      <c r="AX151" s="12" t="s">
        <v>76</v>
      </c>
      <c r="AY151" s="246" t="s">
        <v>127</v>
      </c>
    </row>
    <row r="152" s="11" customFormat="1">
      <c r="B152" s="225"/>
      <c r="C152" s="226"/>
      <c r="D152" s="227" t="s">
        <v>135</v>
      </c>
      <c r="E152" s="228" t="s">
        <v>1</v>
      </c>
      <c r="F152" s="229" t="s">
        <v>618</v>
      </c>
      <c r="G152" s="226"/>
      <c r="H152" s="230">
        <v>255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135</v>
      </c>
      <c r="AU152" s="236" t="s">
        <v>81</v>
      </c>
      <c r="AV152" s="11" t="s">
        <v>85</v>
      </c>
      <c r="AW152" s="11" t="s">
        <v>32</v>
      </c>
      <c r="AX152" s="11" t="s">
        <v>76</v>
      </c>
      <c r="AY152" s="236" t="s">
        <v>127</v>
      </c>
    </row>
    <row r="153" s="1" customFormat="1" ht="24" customHeight="1">
      <c r="B153" s="35"/>
      <c r="C153" s="212" t="s">
        <v>620</v>
      </c>
      <c r="D153" s="212" t="s">
        <v>128</v>
      </c>
      <c r="E153" s="213" t="s">
        <v>621</v>
      </c>
      <c r="F153" s="214" t="s">
        <v>622</v>
      </c>
      <c r="G153" s="215" t="s">
        <v>240</v>
      </c>
      <c r="H153" s="216">
        <v>138.59999999999999</v>
      </c>
      <c r="I153" s="217"/>
      <c r="J153" s="218">
        <f>ROUND(I153*H153,2)</f>
        <v>0</v>
      </c>
      <c r="K153" s="214" t="s">
        <v>132</v>
      </c>
      <c r="L153" s="40"/>
      <c r="M153" s="219" t="s">
        <v>1</v>
      </c>
      <c r="N153" s="220" t="s">
        <v>42</v>
      </c>
      <c r="O153" s="83"/>
      <c r="P153" s="221">
        <f>O153*H153</f>
        <v>0</v>
      </c>
      <c r="Q153" s="221">
        <v>0.00174</v>
      </c>
      <c r="R153" s="221">
        <f>Q153*H153</f>
        <v>0.24116399999999999</v>
      </c>
      <c r="S153" s="221">
        <v>0</v>
      </c>
      <c r="T153" s="222">
        <f>S153*H153</f>
        <v>0</v>
      </c>
      <c r="AR153" s="223" t="s">
        <v>249</v>
      </c>
      <c r="AT153" s="223" t="s">
        <v>128</v>
      </c>
      <c r="AU153" s="223" t="s">
        <v>81</v>
      </c>
      <c r="AY153" s="14" t="s">
        <v>127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4" t="s">
        <v>85</v>
      </c>
      <c r="BK153" s="224">
        <f>ROUND(I153*H153,2)</f>
        <v>0</v>
      </c>
      <c r="BL153" s="14" t="s">
        <v>249</v>
      </c>
      <c r="BM153" s="223" t="s">
        <v>623</v>
      </c>
    </row>
    <row r="154" s="1" customFormat="1" ht="24" customHeight="1">
      <c r="B154" s="35"/>
      <c r="C154" s="212" t="s">
        <v>133</v>
      </c>
      <c r="D154" s="212" t="s">
        <v>128</v>
      </c>
      <c r="E154" s="213" t="s">
        <v>624</v>
      </c>
      <c r="F154" s="214" t="s">
        <v>625</v>
      </c>
      <c r="G154" s="215" t="s">
        <v>240</v>
      </c>
      <c r="H154" s="216">
        <v>116.40000000000001</v>
      </c>
      <c r="I154" s="217"/>
      <c r="J154" s="218">
        <f>ROUND(I154*H154,2)</f>
        <v>0</v>
      </c>
      <c r="K154" s="214" t="s">
        <v>132</v>
      </c>
      <c r="L154" s="40"/>
      <c r="M154" s="219" t="s">
        <v>1</v>
      </c>
      <c r="N154" s="220" t="s">
        <v>42</v>
      </c>
      <c r="O154" s="83"/>
      <c r="P154" s="221">
        <f>O154*H154</f>
        <v>0</v>
      </c>
      <c r="Q154" s="221">
        <v>0.0020899999999999998</v>
      </c>
      <c r="R154" s="221">
        <f>Q154*H154</f>
        <v>0.24327599999999999</v>
      </c>
      <c r="S154" s="221">
        <v>0</v>
      </c>
      <c r="T154" s="222">
        <f>S154*H154</f>
        <v>0</v>
      </c>
      <c r="AR154" s="223" t="s">
        <v>249</v>
      </c>
      <c r="AT154" s="223" t="s">
        <v>128</v>
      </c>
      <c r="AU154" s="223" t="s">
        <v>81</v>
      </c>
      <c r="AY154" s="14" t="s">
        <v>127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4" t="s">
        <v>85</v>
      </c>
      <c r="BK154" s="224">
        <f>ROUND(I154*H154,2)</f>
        <v>0</v>
      </c>
      <c r="BL154" s="14" t="s">
        <v>249</v>
      </c>
      <c r="BM154" s="223" t="s">
        <v>626</v>
      </c>
    </row>
    <row r="155" s="1" customFormat="1" ht="36" customHeight="1">
      <c r="B155" s="35"/>
      <c r="C155" s="212" t="s">
        <v>213</v>
      </c>
      <c r="D155" s="212" t="s">
        <v>128</v>
      </c>
      <c r="E155" s="213" t="s">
        <v>627</v>
      </c>
      <c r="F155" s="214" t="s">
        <v>628</v>
      </c>
      <c r="G155" s="215" t="s">
        <v>240</v>
      </c>
      <c r="H155" s="216">
        <v>213.47999999999999</v>
      </c>
      <c r="I155" s="217"/>
      <c r="J155" s="218">
        <f>ROUND(I155*H155,2)</f>
        <v>0</v>
      </c>
      <c r="K155" s="214" t="s">
        <v>132</v>
      </c>
      <c r="L155" s="40"/>
      <c r="M155" s="219" t="s">
        <v>1</v>
      </c>
      <c r="N155" s="220" t="s">
        <v>42</v>
      </c>
      <c r="O155" s="83"/>
      <c r="P155" s="221">
        <f>O155*H155</f>
        <v>0</v>
      </c>
      <c r="Q155" s="221">
        <v>0.0042199999999999998</v>
      </c>
      <c r="R155" s="221">
        <f>Q155*H155</f>
        <v>0.90088559999999995</v>
      </c>
      <c r="S155" s="221">
        <v>0</v>
      </c>
      <c r="T155" s="222">
        <f>S155*H155</f>
        <v>0</v>
      </c>
      <c r="AR155" s="223" t="s">
        <v>249</v>
      </c>
      <c r="AT155" s="223" t="s">
        <v>128</v>
      </c>
      <c r="AU155" s="223" t="s">
        <v>81</v>
      </c>
      <c r="AY155" s="14" t="s">
        <v>127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4" t="s">
        <v>85</v>
      </c>
      <c r="BK155" s="224">
        <f>ROUND(I155*H155,2)</f>
        <v>0</v>
      </c>
      <c r="BL155" s="14" t="s">
        <v>249</v>
      </c>
      <c r="BM155" s="223" t="s">
        <v>629</v>
      </c>
    </row>
    <row r="156" s="1" customFormat="1" ht="36" customHeight="1">
      <c r="B156" s="35"/>
      <c r="C156" s="212" t="s">
        <v>217</v>
      </c>
      <c r="D156" s="212" t="s">
        <v>128</v>
      </c>
      <c r="E156" s="213" t="s">
        <v>630</v>
      </c>
      <c r="F156" s="214" t="s">
        <v>631</v>
      </c>
      <c r="G156" s="215" t="s">
        <v>240</v>
      </c>
      <c r="H156" s="216">
        <v>213.47999999999999</v>
      </c>
      <c r="I156" s="217"/>
      <c r="J156" s="218">
        <f>ROUND(I156*H156,2)</f>
        <v>0</v>
      </c>
      <c r="K156" s="214" t="s">
        <v>132</v>
      </c>
      <c r="L156" s="40"/>
      <c r="M156" s="219" t="s">
        <v>1</v>
      </c>
      <c r="N156" s="220" t="s">
        <v>42</v>
      </c>
      <c r="O156" s="83"/>
      <c r="P156" s="221">
        <f>O156*H156</f>
        <v>0</v>
      </c>
      <c r="Q156" s="221">
        <v>0.0058399999999999997</v>
      </c>
      <c r="R156" s="221">
        <f>Q156*H156</f>
        <v>1.2467231999999999</v>
      </c>
      <c r="S156" s="221">
        <v>0</v>
      </c>
      <c r="T156" s="222">
        <f>S156*H156</f>
        <v>0</v>
      </c>
      <c r="AR156" s="223" t="s">
        <v>249</v>
      </c>
      <c r="AT156" s="223" t="s">
        <v>128</v>
      </c>
      <c r="AU156" s="223" t="s">
        <v>81</v>
      </c>
      <c r="AY156" s="14" t="s">
        <v>127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4" t="s">
        <v>85</v>
      </c>
      <c r="BK156" s="224">
        <f>ROUND(I156*H156,2)</f>
        <v>0</v>
      </c>
      <c r="BL156" s="14" t="s">
        <v>249</v>
      </c>
      <c r="BM156" s="223" t="s">
        <v>632</v>
      </c>
    </row>
    <row r="157" s="1" customFormat="1" ht="36" customHeight="1">
      <c r="B157" s="35"/>
      <c r="C157" s="212" t="s">
        <v>206</v>
      </c>
      <c r="D157" s="212" t="s">
        <v>128</v>
      </c>
      <c r="E157" s="213" t="s">
        <v>633</v>
      </c>
      <c r="F157" s="214" t="s">
        <v>634</v>
      </c>
      <c r="G157" s="215" t="s">
        <v>240</v>
      </c>
      <c r="H157" s="216">
        <v>72</v>
      </c>
      <c r="I157" s="217"/>
      <c r="J157" s="218">
        <f>ROUND(I157*H157,2)</f>
        <v>0</v>
      </c>
      <c r="K157" s="214" t="s">
        <v>132</v>
      </c>
      <c r="L157" s="40"/>
      <c r="M157" s="219" t="s">
        <v>1</v>
      </c>
      <c r="N157" s="220" t="s">
        <v>42</v>
      </c>
      <c r="O157" s="83"/>
      <c r="P157" s="221">
        <f>O157*H157</f>
        <v>0</v>
      </c>
      <c r="Q157" s="221">
        <v>0.0028999999999999998</v>
      </c>
      <c r="R157" s="221">
        <f>Q157*H157</f>
        <v>0.20879999999999999</v>
      </c>
      <c r="S157" s="221">
        <v>0</v>
      </c>
      <c r="T157" s="222">
        <f>S157*H157</f>
        <v>0</v>
      </c>
      <c r="AR157" s="223" t="s">
        <v>249</v>
      </c>
      <c r="AT157" s="223" t="s">
        <v>128</v>
      </c>
      <c r="AU157" s="223" t="s">
        <v>81</v>
      </c>
      <c r="AY157" s="14" t="s">
        <v>127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4" t="s">
        <v>85</v>
      </c>
      <c r="BK157" s="224">
        <f>ROUND(I157*H157,2)</f>
        <v>0</v>
      </c>
      <c r="BL157" s="14" t="s">
        <v>249</v>
      </c>
      <c r="BM157" s="223" t="s">
        <v>635</v>
      </c>
    </row>
    <row r="158" s="1" customFormat="1" ht="36" customHeight="1">
      <c r="B158" s="35"/>
      <c r="C158" s="212" t="s">
        <v>223</v>
      </c>
      <c r="D158" s="212" t="s">
        <v>128</v>
      </c>
      <c r="E158" s="213" t="s">
        <v>636</v>
      </c>
      <c r="F158" s="214" t="s">
        <v>637</v>
      </c>
      <c r="G158" s="215" t="s">
        <v>187</v>
      </c>
      <c r="H158" s="216">
        <v>32.399999999999999</v>
      </c>
      <c r="I158" s="217"/>
      <c r="J158" s="218">
        <f>ROUND(I158*H158,2)</f>
        <v>0</v>
      </c>
      <c r="K158" s="214" t="s">
        <v>132</v>
      </c>
      <c r="L158" s="40"/>
      <c r="M158" s="219" t="s">
        <v>1</v>
      </c>
      <c r="N158" s="220" t="s">
        <v>42</v>
      </c>
      <c r="O158" s="83"/>
      <c r="P158" s="221">
        <f>O158*H158</f>
        <v>0</v>
      </c>
      <c r="Q158" s="221">
        <v>0.01082</v>
      </c>
      <c r="R158" s="221">
        <f>Q158*H158</f>
        <v>0.35056799999999999</v>
      </c>
      <c r="S158" s="221">
        <v>0</v>
      </c>
      <c r="T158" s="222">
        <f>S158*H158</f>
        <v>0</v>
      </c>
      <c r="AR158" s="223" t="s">
        <v>249</v>
      </c>
      <c r="AT158" s="223" t="s">
        <v>128</v>
      </c>
      <c r="AU158" s="223" t="s">
        <v>81</v>
      </c>
      <c r="AY158" s="14" t="s">
        <v>127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4" t="s">
        <v>85</v>
      </c>
      <c r="BK158" s="224">
        <f>ROUND(I158*H158,2)</f>
        <v>0</v>
      </c>
      <c r="BL158" s="14" t="s">
        <v>249</v>
      </c>
      <c r="BM158" s="223" t="s">
        <v>638</v>
      </c>
    </row>
    <row r="159" s="12" customFormat="1">
      <c r="B159" s="237"/>
      <c r="C159" s="238"/>
      <c r="D159" s="227" t="s">
        <v>135</v>
      </c>
      <c r="E159" s="239" t="s">
        <v>1</v>
      </c>
      <c r="F159" s="240" t="s">
        <v>639</v>
      </c>
      <c r="G159" s="238"/>
      <c r="H159" s="239" t="s">
        <v>1</v>
      </c>
      <c r="I159" s="241"/>
      <c r="J159" s="238"/>
      <c r="K159" s="238"/>
      <c r="L159" s="242"/>
      <c r="M159" s="243"/>
      <c r="N159" s="244"/>
      <c r="O159" s="244"/>
      <c r="P159" s="244"/>
      <c r="Q159" s="244"/>
      <c r="R159" s="244"/>
      <c r="S159" s="244"/>
      <c r="T159" s="245"/>
      <c r="AT159" s="246" t="s">
        <v>135</v>
      </c>
      <c r="AU159" s="246" t="s">
        <v>81</v>
      </c>
      <c r="AV159" s="12" t="s">
        <v>81</v>
      </c>
      <c r="AW159" s="12" t="s">
        <v>32</v>
      </c>
      <c r="AX159" s="12" t="s">
        <v>76</v>
      </c>
      <c r="AY159" s="246" t="s">
        <v>127</v>
      </c>
    </row>
    <row r="160" s="11" customFormat="1">
      <c r="B160" s="225"/>
      <c r="C160" s="226"/>
      <c r="D160" s="227" t="s">
        <v>135</v>
      </c>
      <c r="E160" s="228" t="s">
        <v>1</v>
      </c>
      <c r="F160" s="229" t="s">
        <v>640</v>
      </c>
      <c r="G160" s="226"/>
      <c r="H160" s="230">
        <v>32.399999999999999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135</v>
      </c>
      <c r="AU160" s="236" t="s">
        <v>81</v>
      </c>
      <c r="AV160" s="11" t="s">
        <v>85</v>
      </c>
      <c r="AW160" s="11" t="s">
        <v>32</v>
      </c>
      <c r="AX160" s="11" t="s">
        <v>76</v>
      </c>
      <c r="AY160" s="236" t="s">
        <v>127</v>
      </c>
    </row>
    <row r="161" s="1" customFormat="1" ht="36" customHeight="1">
      <c r="B161" s="35"/>
      <c r="C161" s="212" t="s">
        <v>423</v>
      </c>
      <c r="D161" s="212" t="s">
        <v>128</v>
      </c>
      <c r="E161" s="213" t="s">
        <v>641</v>
      </c>
      <c r="F161" s="214" t="s">
        <v>642</v>
      </c>
      <c r="G161" s="215" t="s">
        <v>240</v>
      </c>
      <c r="H161" s="216">
        <v>135.09999999999999</v>
      </c>
      <c r="I161" s="217"/>
      <c r="J161" s="218">
        <f>ROUND(I161*H161,2)</f>
        <v>0</v>
      </c>
      <c r="K161" s="214" t="s">
        <v>132</v>
      </c>
      <c r="L161" s="40"/>
      <c r="M161" s="219" t="s">
        <v>1</v>
      </c>
      <c r="N161" s="220" t="s">
        <v>42</v>
      </c>
      <c r="O161" s="83"/>
      <c r="P161" s="221">
        <f>O161*H161</f>
        <v>0</v>
      </c>
      <c r="Q161" s="221">
        <v>0.0050800000000000003</v>
      </c>
      <c r="R161" s="221">
        <f>Q161*H161</f>
        <v>0.68630800000000003</v>
      </c>
      <c r="S161" s="221">
        <v>0</v>
      </c>
      <c r="T161" s="222">
        <f>S161*H161</f>
        <v>0</v>
      </c>
      <c r="AR161" s="223" t="s">
        <v>249</v>
      </c>
      <c r="AT161" s="223" t="s">
        <v>128</v>
      </c>
      <c r="AU161" s="223" t="s">
        <v>81</v>
      </c>
      <c r="AY161" s="14" t="s">
        <v>127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4" t="s">
        <v>85</v>
      </c>
      <c r="BK161" s="224">
        <f>ROUND(I161*H161,2)</f>
        <v>0</v>
      </c>
      <c r="BL161" s="14" t="s">
        <v>249</v>
      </c>
      <c r="BM161" s="223" t="s">
        <v>643</v>
      </c>
    </row>
    <row r="162" s="1" customFormat="1" ht="24" customHeight="1">
      <c r="B162" s="35"/>
      <c r="C162" s="212" t="s">
        <v>8</v>
      </c>
      <c r="D162" s="212" t="s">
        <v>128</v>
      </c>
      <c r="E162" s="213" t="s">
        <v>644</v>
      </c>
      <c r="F162" s="214" t="s">
        <v>645</v>
      </c>
      <c r="G162" s="215" t="s">
        <v>240</v>
      </c>
      <c r="H162" s="216">
        <v>52.799999999999997</v>
      </c>
      <c r="I162" s="217"/>
      <c r="J162" s="218">
        <f>ROUND(I162*H162,2)</f>
        <v>0</v>
      </c>
      <c r="K162" s="214" t="s">
        <v>132</v>
      </c>
      <c r="L162" s="40"/>
      <c r="M162" s="219" t="s">
        <v>1</v>
      </c>
      <c r="N162" s="220" t="s">
        <v>42</v>
      </c>
      <c r="O162" s="83"/>
      <c r="P162" s="221">
        <f>O162*H162</f>
        <v>0</v>
      </c>
      <c r="Q162" s="221">
        <v>0</v>
      </c>
      <c r="R162" s="221">
        <f>Q162*H162</f>
        <v>0</v>
      </c>
      <c r="S162" s="221">
        <v>0.002</v>
      </c>
      <c r="T162" s="222">
        <f>S162*H162</f>
        <v>0.1056</v>
      </c>
      <c r="AR162" s="223" t="s">
        <v>249</v>
      </c>
      <c r="AT162" s="223" t="s">
        <v>128</v>
      </c>
      <c r="AU162" s="223" t="s">
        <v>81</v>
      </c>
      <c r="AY162" s="14" t="s">
        <v>127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4" t="s">
        <v>85</v>
      </c>
      <c r="BK162" s="224">
        <f>ROUND(I162*H162,2)</f>
        <v>0</v>
      </c>
      <c r="BL162" s="14" t="s">
        <v>249</v>
      </c>
      <c r="BM162" s="223" t="s">
        <v>646</v>
      </c>
    </row>
    <row r="163" s="11" customFormat="1">
      <c r="B163" s="225"/>
      <c r="C163" s="226"/>
      <c r="D163" s="227" t="s">
        <v>135</v>
      </c>
      <c r="E163" s="228" t="s">
        <v>1</v>
      </c>
      <c r="F163" s="229" t="s">
        <v>647</v>
      </c>
      <c r="G163" s="226"/>
      <c r="H163" s="230">
        <v>52.799999999999997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135</v>
      </c>
      <c r="AU163" s="236" t="s">
        <v>81</v>
      </c>
      <c r="AV163" s="11" t="s">
        <v>85</v>
      </c>
      <c r="AW163" s="11" t="s">
        <v>32</v>
      </c>
      <c r="AX163" s="11" t="s">
        <v>76</v>
      </c>
      <c r="AY163" s="236" t="s">
        <v>127</v>
      </c>
    </row>
    <row r="164" s="1" customFormat="1" ht="24" customHeight="1">
      <c r="B164" s="35"/>
      <c r="C164" s="212" t="s">
        <v>282</v>
      </c>
      <c r="D164" s="212" t="s">
        <v>128</v>
      </c>
      <c r="E164" s="213" t="s">
        <v>648</v>
      </c>
      <c r="F164" s="214" t="s">
        <v>649</v>
      </c>
      <c r="G164" s="215" t="s">
        <v>165</v>
      </c>
      <c r="H164" s="216">
        <v>30</v>
      </c>
      <c r="I164" s="217"/>
      <c r="J164" s="218">
        <f>ROUND(I164*H164,2)</f>
        <v>0</v>
      </c>
      <c r="K164" s="214" t="s">
        <v>573</v>
      </c>
      <c r="L164" s="40"/>
      <c r="M164" s="219" t="s">
        <v>1</v>
      </c>
      <c r="N164" s="220" t="s">
        <v>42</v>
      </c>
      <c r="O164" s="83"/>
      <c r="P164" s="221">
        <f>O164*H164</f>
        <v>0</v>
      </c>
      <c r="Q164" s="221">
        <v>0</v>
      </c>
      <c r="R164" s="221">
        <f>Q164*H164</f>
        <v>0</v>
      </c>
      <c r="S164" s="221">
        <v>0.0090600000000000003</v>
      </c>
      <c r="T164" s="222">
        <f>S164*H164</f>
        <v>0.27179999999999999</v>
      </c>
      <c r="AR164" s="223" t="s">
        <v>249</v>
      </c>
      <c r="AT164" s="223" t="s">
        <v>128</v>
      </c>
      <c r="AU164" s="223" t="s">
        <v>81</v>
      </c>
      <c r="AY164" s="14" t="s">
        <v>127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4" t="s">
        <v>85</v>
      </c>
      <c r="BK164" s="224">
        <f>ROUND(I164*H164,2)</f>
        <v>0</v>
      </c>
      <c r="BL164" s="14" t="s">
        <v>249</v>
      </c>
      <c r="BM164" s="223" t="s">
        <v>650</v>
      </c>
    </row>
    <row r="165" s="1" customFormat="1" ht="24" customHeight="1">
      <c r="B165" s="35"/>
      <c r="C165" s="212" t="s">
        <v>249</v>
      </c>
      <c r="D165" s="212" t="s">
        <v>128</v>
      </c>
      <c r="E165" s="213" t="s">
        <v>651</v>
      </c>
      <c r="F165" s="214" t="s">
        <v>652</v>
      </c>
      <c r="G165" s="215" t="s">
        <v>364</v>
      </c>
      <c r="H165" s="216">
        <v>1</v>
      </c>
      <c r="I165" s="217"/>
      <c r="J165" s="218">
        <f>ROUND(I165*H165,2)</f>
        <v>0</v>
      </c>
      <c r="K165" s="214" t="s">
        <v>132</v>
      </c>
      <c r="L165" s="40"/>
      <c r="M165" s="219" t="s">
        <v>1</v>
      </c>
      <c r="N165" s="220" t="s">
        <v>42</v>
      </c>
      <c r="O165" s="83"/>
      <c r="P165" s="221">
        <f>O165*H165</f>
        <v>0</v>
      </c>
      <c r="Q165" s="221">
        <v>0.0015</v>
      </c>
      <c r="R165" s="221">
        <f>Q165*H165</f>
        <v>0.0015</v>
      </c>
      <c r="S165" s="221">
        <v>0</v>
      </c>
      <c r="T165" s="222">
        <f>S165*H165</f>
        <v>0</v>
      </c>
      <c r="AR165" s="223" t="s">
        <v>249</v>
      </c>
      <c r="AT165" s="223" t="s">
        <v>128</v>
      </c>
      <c r="AU165" s="223" t="s">
        <v>81</v>
      </c>
      <c r="AY165" s="14" t="s">
        <v>127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4" t="s">
        <v>85</v>
      </c>
      <c r="BK165" s="224">
        <f>ROUND(I165*H165,2)</f>
        <v>0</v>
      </c>
      <c r="BL165" s="14" t="s">
        <v>249</v>
      </c>
      <c r="BM165" s="223" t="s">
        <v>653</v>
      </c>
    </row>
    <row r="166" s="1" customFormat="1" ht="16.5" customHeight="1">
      <c r="B166" s="35"/>
      <c r="C166" s="212" t="s">
        <v>275</v>
      </c>
      <c r="D166" s="212" t="s">
        <v>128</v>
      </c>
      <c r="E166" s="213" t="s">
        <v>654</v>
      </c>
      <c r="F166" s="214" t="s">
        <v>655</v>
      </c>
      <c r="G166" s="215" t="s">
        <v>240</v>
      </c>
      <c r="H166" s="216">
        <v>255</v>
      </c>
      <c r="I166" s="217"/>
      <c r="J166" s="218">
        <f>ROUND(I166*H166,2)</f>
        <v>0</v>
      </c>
      <c r="K166" s="214" t="s">
        <v>1</v>
      </c>
      <c r="L166" s="40"/>
      <c r="M166" s="219" t="s">
        <v>1</v>
      </c>
      <c r="N166" s="220" t="s">
        <v>42</v>
      </c>
      <c r="O166" s="83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AR166" s="223" t="s">
        <v>249</v>
      </c>
      <c r="AT166" s="223" t="s">
        <v>128</v>
      </c>
      <c r="AU166" s="223" t="s">
        <v>81</v>
      </c>
      <c r="AY166" s="14" t="s">
        <v>127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4" t="s">
        <v>85</v>
      </c>
      <c r="BK166" s="224">
        <f>ROUND(I166*H166,2)</f>
        <v>0</v>
      </c>
      <c r="BL166" s="14" t="s">
        <v>249</v>
      </c>
      <c r="BM166" s="223" t="s">
        <v>656</v>
      </c>
    </row>
    <row r="167" s="1" customFormat="1" ht="36" customHeight="1">
      <c r="B167" s="35"/>
      <c r="C167" s="212" t="s">
        <v>296</v>
      </c>
      <c r="D167" s="212" t="s">
        <v>128</v>
      </c>
      <c r="E167" s="213" t="s">
        <v>657</v>
      </c>
      <c r="F167" s="214" t="s">
        <v>658</v>
      </c>
      <c r="G167" s="215" t="s">
        <v>165</v>
      </c>
      <c r="H167" s="216">
        <v>10</v>
      </c>
      <c r="I167" s="217"/>
      <c r="J167" s="218">
        <f>ROUND(I167*H167,2)</f>
        <v>0</v>
      </c>
      <c r="K167" s="214" t="s">
        <v>573</v>
      </c>
      <c r="L167" s="40"/>
      <c r="M167" s="219" t="s">
        <v>1</v>
      </c>
      <c r="N167" s="220" t="s">
        <v>42</v>
      </c>
      <c r="O167" s="83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AR167" s="223" t="s">
        <v>249</v>
      </c>
      <c r="AT167" s="223" t="s">
        <v>128</v>
      </c>
      <c r="AU167" s="223" t="s">
        <v>81</v>
      </c>
      <c r="AY167" s="14" t="s">
        <v>127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4" t="s">
        <v>85</v>
      </c>
      <c r="BK167" s="224">
        <f>ROUND(I167*H167,2)</f>
        <v>0</v>
      </c>
      <c r="BL167" s="14" t="s">
        <v>249</v>
      </c>
      <c r="BM167" s="223" t="s">
        <v>659</v>
      </c>
    </row>
    <row r="168" s="1" customFormat="1" ht="16.5" customHeight="1">
      <c r="B168" s="35"/>
      <c r="C168" s="247" t="s">
        <v>7</v>
      </c>
      <c r="D168" s="247" t="s">
        <v>203</v>
      </c>
      <c r="E168" s="248" t="s">
        <v>660</v>
      </c>
      <c r="F168" s="249" t="s">
        <v>661</v>
      </c>
      <c r="G168" s="250" t="s">
        <v>165</v>
      </c>
      <c r="H168" s="251">
        <v>10</v>
      </c>
      <c r="I168" s="252"/>
      <c r="J168" s="253">
        <f>ROUND(I168*H168,2)</f>
        <v>0</v>
      </c>
      <c r="K168" s="249" t="s">
        <v>573</v>
      </c>
      <c r="L168" s="254"/>
      <c r="M168" s="255" t="s">
        <v>1</v>
      </c>
      <c r="N168" s="256" t="s">
        <v>42</v>
      </c>
      <c r="O168" s="83"/>
      <c r="P168" s="221">
        <f>O168*H168</f>
        <v>0</v>
      </c>
      <c r="Q168" s="221">
        <v>0.014</v>
      </c>
      <c r="R168" s="221">
        <f>Q168*H168</f>
        <v>0.14000000000000001</v>
      </c>
      <c r="S168" s="221">
        <v>0</v>
      </c>
      <c r="T168" s="222">
        <f>S168*H168</f>
        <v>0</v>
      </c>
      <c r="AR168" s="223" t="s">
        <v>430</v>
      </c>
      <c r="AT168" s="223" t="s">
        <v>203</v>
      </c>
      <c r="AU168" s="223" t="s">
        <v>81</v>
      </c>
      <c r="AY168" s="14" t="s">
        <v>127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4" t="s">
        <v>85</v>
      </c>
      <c r="BK168" s="224">
        <f>ROUND(I168*H168,2)</f>
        <v>0</v>
      </c>
      <c r="BL168" s="14" t="s">
        <v>249</v>
      </c>
      <c r="BM168" s="223" t="s">
        <v>662</v>
      </c>
    </row>
    <row r="169" s="1" customFormat="1" ht="16.5" customHeight="1">
      <c r="B169" s="35"/>
      <c r="C169" s="212" t="s">
        <v>307</v>
      </c>
      <c r="D169" s="212" t="s">
        <v>128</v>
      </c>
      <c r="E169" s="213" t="s">
        <v>663</v>
      </c>
      <c r="F169" s="214" t="s">
        <v>664</v>
      </c>
      <c r="G169" s="215" t="s">
        <v>165</v>
      </c>
      <c r="H169" s="216">
        <v>10</v>
      </c>
      <c r="I169" s="217"/>
      <c r="J169" s="218">
        <f>ROUND(I169*H169,2)</f>
        <v>0</v>
      </c>
      <c r="K169" s="214" t="s">
        <v>1</v>
      </c>
      <c r="L169" s="40"/>
      <c r="M169" s="219" t="s">
        <v>1</v>
      </c>
      <c r="N169" s="220" t="s">
        <v>42</v>
      </c>
      <c r="O169" s="83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AR169" s="223" t="s">
        <v>249</v>
      </c>
      <c r="AT169" s="223" t="s">
        <v>128</v>
      </c>
      <c r="AU169" s="223" t="s">
        <v>81</v>
      </c>
      <c r="AY169" s="14" t="s">
        <v>127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4" t="s">
        <v>85</v>
      </c>
      <c r="BK169" s="224">
        <f>ROUND(I169*H169,2)</f>
        <v>0</v>
      </c>
      <c r="BL169" s="14" t="s">
        <v>249</v>
      </c>
      <c r="BM169" s="223" t="s">
        <v>665</v>
      </c>
    </row>
    <row r="170" s="1" customFormat="1" ht="24" customHeight="1">
      <c r="B170" s="35"/>
      <c r="C170" s="212" t="s">
        <v>666</v>
      </c>
      <c r="D170" s="212" t="s">
        <v>128</v>
      </c>
      <c r="E170" s="213" t="s">
        <v>667</v>
      </c>
      <c r="F170" s="214" t="s">
        <v>668</v>
      </c>
      <c r="G170" s="215" t="s">
        <v>187</v>
      </c>
      <c r="H170" s="216">
        <v>1645.76</v>
      </c>
      <c r="I170" s="217"/>
      <c r="J170" s="218">
        <f>ROUND(I170*H170,2)</f>
        <v>0</v>
      </c>
      <c r="K170" s="214" t="s">
        <v>573</v>
      </c>
      <c r="L170" s="40"/>
      <c r="M170" s="219" t="s">
        <v>1</v>
      </c>
      <c r="N170" s="220" t="s">
        <v>42</v>
      </c>
      <c r="O170" s="83"/>
      <c r="P170" s="221">
        <f>O170*H170</f>
        <v>0</v>
      </c>
      <c r="Q170" s="221">
        <v>0</v>
      </c>
      <c r="R170" s="221">
        <f>Q170*H170</f>
        <v>0</v>
      </c>
      <c r="S170" s="221">
        <v>0.00594</v>
      </c>
      <c r="T170" s="222">
        <f>S170*H170</f>
        <v>9.7758143999999998</v>
      </c>
      <c r="AR170" s="223" t="s">
        <v>249</v>
      </c>
      <c r="AT170" s="223" t="s">
        <v>128</v>
      </c>
      <c r="AU170" s="223" t="s">
        <v>81</v>
      </c>
      <c r="AY170" s="14" t="s">
        <v>127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4" t="s">
        <v>85</v>
      </c>
      <c r="BK170" s="224">
        <f>ROUND(I170*H170,2)</f>
        <v>0</v>
      </c>
      <c r="BL170" s="14" t="s">
        <v>249</v>
      </c>
      <c r="BM170" s="223" t="s">
        <v>669</v>
      </c>
    </row>
    <row r="171" s="1" customFormat="1" ht="36" customHeight="1">
      <c r="B171" s="35"/>
      <c r="C171" s="212" t="s">
        <v>670</v>
      </c>
      <c r="D171" s="212" t="s">
        <v>128</v>
      </c>
      <c r="E171" s="213" t="s">
        <v>671</v>
      </c>
      <c r="F171" s="214" t="s">
        <v>672</v>
      </c>
      <c r="G171" s="215" t="s">
        <v>187</v>
      </c>
      <c r="H171" s="216">
        <v>1645.76</v>
      </c>
      <c r="I171" s="217"/>
      <c r="J171" s="218">
        <f>ROUND(I171*H171,2)</f>
        <v>0</v>
      </c>
      <c r="K171" s="214" t="s">
        <v>573</v>
      </c>
      <c r="L171" s="40"/>
      <c r="M171" s="219" t="s">
        <v>1</v>
      </c>
      <c r="N171" s="220" t="s">
        <v>42</v>
      </c>
      <c r="O171" s="83"/>
      <c r="P171" s="221">
        <f>O171*H171</f>
        <v>0</v>
      </c>
      <c r="Q171" s="221">
        <v>1.0000000000000001E-05</v>
      </c>
      <c r="R171" s="221">
        <f>Q171*H171</f>
        <v>0.016457600000000003</v>
      </c>
      <c r="S171" s="221">
        <v>0</v>
      </c>
      <c r="T171" s="222">
        <f>S171*H171</f>
        <v>0</v>
      </c>
      <c r="AR171" s="223" t="s">
        <v>249</v>
      </c>
      <c r="AT171" s="223" t="s">
        <v>128</v>
      </c>
      <c r="AU171" s="223" t="s">
        <v>81</v>
      </c>
      <c r="AY171" s="14" t="s">
        <v>127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4" t="s">
        <v>85</v>
      </c>
      <c r="BK171" s="224">
        <f>ROUND(I171*H171,2)</f>
        <v>0</v>
      </c>
      <c r="BL171" s="14" t="s">
        <v>249</v>
      </c>
      <c r="BM171" s="223" t="s">
        <v>673</v>
      </c>
    </row>
    <row r="172" s="1" customFormat="1" ht="16.5" customHeight="1">
      <c r="B172" s="35"/>
      <c r="C172" s="247" t="s">
        <v>674</v>
      </c>
      <c r="D172" s="247" t="s">
        <v>203</v>
      </c>
      <c r="E172" s="248" t="s">
        <v>675</v>
      </c>
      <c r="F172" s="249" t="s">
        <v>676</v>
      </c>
      <c r="G172" s="250" t="s">
        <v>187</v>
      </c>
      <c r="H172" s="251">
        <v>1810.336</v>
      </c>
      <c r="I172" s="252"/>
      <c r="J172" s="253">
        <f>ROUND(I172*H172,2)</f>
        <v>0</v>
      </c>
      <c r="K172" s="249" t="s">
        <v>573</v>
      </c>
      <c r="L172" s="254"/>
      <c r="M172" s="255" t="s">
        <v>1</v>
      </c>
      <c r="N172" s="256" t="s">
        <v>42</v>
      </c>
      <c r="O172" s="83"/>
      <c r="P172" s="221">
        <f>O172*H172</f>
        <v>0</v>
      </c>
      <c r="Q172" s="221">
        <v>0.00010000000000000001</v>
      </c>
      <c r="R172" s="221">
        <f>Q172*H172</f>
        <v>0.18103360000000002</v>
      </c>
      <c r="S172" s="221">
        <v>0</v>
      </c>
      <c r="T172" s="222">
        <f>S172*H172</f>
        <v>0</v>
      </c>
      <c r="AR172" s="223" t="s">
        <v>430</v>
      </c>
      <c r="AT172" s="223" t="s">
        <v>203</v>
      </c>
      <c r="AU172" s="223" t="s">
        <v>81</v>
      </c>
      <c r="AY172" s="14" t="s">
        <v>127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4" t="s">
        <v>85</v>
      </c>
      <c r="BK172" s="224">
        <f>ROUND(I172*H172,2)</f>
        <v>0</v>
      </c>
      <c r="BL172" s="14" t="s">
        <v>249</v>
      </c>
      <c r="BM172" s="223" t="s">
        <v>677</v>
      </c>
    </row>
    <row r="173" s="11" customFormat="1">
      <c r="B173" s="225"/>
      <c r="C173" s="226"/>
      <c r="D173" s="227" t="s">
        <v>135</v>
      </c>
      <c r="E173" s="226"/>
      <c r="F173" s="229" t="s">
        <v>678</v>
      </c>
      <c r="G173" s="226"/>
      <c r="H173" s="230">
        <v>1810.336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135</v>
      </c>
      <c r="AU173" s="236" t="s">
        <v>81</v>
      </c>
      <c r="AV173" s="11" t="s">
        <v>85</v>
      </c>
      <c r="AW173" s="11" t="s">
        <v>4</v>
      </c>
      <c r="AX173" s="11" t="s">
        <v>81</v>
      </c>
      <c r="AY173" s="236" t="s">
        <v>127</v>
      </c>
    </row>
    <row r="174" s="1" customFormat="1" ht="16.5" customHeight="1">
      <c r="B174" s="35"/>
      <c r="C174" s="212" t="s">
        <v>679</v>
      </c>
      <c r="D174" s="212" t="s">
        <v>128</v>
      </c>
      <c r="E174" s="213" t="s">
        <v>680</v>
      </c>
      <c r="F174" s="214" t="s">
        <v>681</v>
      </c>
      <c r="G174" s="215" t="s">
        <v>187</v>
      </c>
      <c r="H174" s="216">
        <v>1650</v>
      </c>
      <c r="I174" s="217"/>
      <c r="J174" s="218">
        <f>ROUND(I174*H174,2)</f>
        <v>0</v>
      </c>
      <c r="K174" s="214" t="s">
        <v>132</v>
      </c>
      <c r="L174" s="40"/>
      <c r="M174" s="219" t="s">
        <v>1</v>
      </c>
      <c r="N174" s="220" t="s">
        <v>42</v>
      </c>
      <c r="O174" s="83"/>
      <c r="P174" s="221">
        <f>O174*H174</f>
        <v>0</v>
      </c>
      <c r="Q174" s="221">
        <v>0.00013999999999999999</v>
      </c>
      <c r="R174" s="221">
        <f>Q174*H174</f>
        <v>0.23099999999999998</v>
      </c>
      <c r="S174" s="221">
        <v>0</v>
      </c>
      <c r="T174" s="222">
        <f>S174*H174</f>
        <v>0</v>
      </c>
      <c r="AR174" s="223" t="s">
        <v>249</v>
      </c>
      <c r="AT174" s="223" t="s">
        <v>128</v>
      </c>
      <c r="AU174" s="223" t="s">
        <v>81</v>
      </c>
      <c r="AY174" s="14" t="s">
        <v>127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4" t="s">
        <v>85</v>
      </c>
      <c r="BK174" s="224">
        <f>ROUND(I174*H174,2)</f>
        <v>0</v>
      </c>
      <c r="BL174" s="14" t="s">
        <v>249</v>
      </c>
      <c r="BM174" s="223" t="s">
        <v>682</v>
      </c>
    </row>
    <row r="175" s="1" customFormat="1" ht="36" customHeight="1">
      <c r="B175" s="35"/>
      <c r="C175" s="212" t="s">
        <v>183</v>
      </c>
      <c r="D175" s="212" t="s">
        <v>128</v>
      </c>
      <c r="E175" s="213" t="s">
        <v>520</v>
      </c>
      <c r="F175" s="214" t="s">
        <v>521</v>
      </c>
      <c r="G175" s="215" t="s">
        <v>485</v>
      </c>
      <c r="H175" s="257"/>
      <c r="I175" s="217"/>
      <c r="J175" s="218">
        <f>ROUND(I175*H175,2)</f>
        <v>0</v>
      </c>
      <c r="K175" s="214" t="s">
        <v>132</v>
      </c>
      <c r="L175" s="40"/>
      <c r="M175" s="219" t="s">
        <v>1</v>
      </c>
      <c r="N175" s="220" t="s">
        <v>42</v>
      </c>
      <c r="O175" s="83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AR175" s="223" t="s">
        <v>249</v>
      </c>
      <c r="AT175" s="223" t="s">
        <v>128</v>
      </c>
      <c r="AU175" s="223" t="s">
        <v>81</v>
      </c>
      <c r="AY175" s="14" t="s">
        <v>127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4" t="s">
        <v>85</v>
      </c>
      <c r="BK175" s="224">
        <f>ROUND(I175*H175,2)</f>
        <v>0</v>
      </c>
      <c r="BL175" s="14" t="s">
        <v>249</v>
      </c>
      <c r="BM175" s="223" t="s">
        <v>683</v>
      </c>
    </row>
    <row r="176" s="10" customFormat="1" ht="25.92" customHeight="1">
      <c r="B176" s="198"/>
      <c r="C176" s="199"/>
      <c r="D176" s="200" t="s">
        <v>75</v>
      </c>
      <c r="E176" s="201" t="s">
        <v>533</v>
      </c>
      <c r="F176" s="201" t="s">
        <v>534</v>
      </c>
      <c r="G176" s="199"/>
      <c r="H176" s="199"/>
      <c r="I176" s="202"/>
      <c r="J176" s="203">
        <f>BK176</f>
        <v>0</v>
      </c>
      <c r="K176" s="199"/>
      <c r="L176" s="204"/>
      <c r="M176" s="205"/>
      <c r="N176" s="206"/>
      <c r="O176" s="206"/>
      <c r="P176" s="207">
        <f>SUM(P177:P182)</f>
        <v>0</v>
      </c>
      <c r="Q176" s="206"/>
      <c r="R176" s="207">
        <f>SUM(R177:R182)</f>
        <v>0.59500000000000008</v>
      </c>
      <c r="S176" s="206"/>
      <c r="T176" s="208">
        <f>SUM(T177:T182)</f>
        <v>0</v>
      </c>
      <c r="AR176" s="209" t="s">
        <v>85</v>
      </c>
      <c r="AT176" s="210" t="s">
        <v>75</v>
      </c>
      <c r="AU176" s="210" t="s">
        <v>76</v>
      </c>
      <c r="AY176" s="209" t="s">
        <v>127</v>
      </c>
      <c r="BK176" s="211">
        <f>SUM(BK177:BK182)</f>
        <v>0</v>
      </c>
    </row>
    <row r="177" s="1" customFormat="1" ht="24" customHeight="1">
      <c r="B177" s="35"/>
      <c r="C177" s="212" t="s">
        <v>228</v>
      </c>
      <c r="D177" s="212" t="s">
        <v>128</v>
      </c>
      <c r="E177" s="213" t="s">
        <v>684</v>
      </c>
      <c r="F177" s="214" t="s">
        <v>685</v>
      </c>
      <c r="G177" s="215" t="s">
        <v>240</v>
      </c>
      <c r="H177" s="216">
        <v>10</v>
      </c>
      <c r="I177" s="217"/>
      <c r="J177" s="218">
        <f>ROUND(I177*H177,2)</f>
        <v>0</v>
      </c>
      <c r="K177" s="214" t="s">
        <v>132</v>
      </c>
      <c r="L177" s="40"/>
      <c r="M177" s="219" t="s">
        <v>1</v>
      </c>
      <c r="N177" s="220" t="s">
        <v>42</v>
      </c>
      <c r="O177" s="83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AR177" s="223" t="s">
        <v>249</v>
      </c>
      <c r="AT177" s="223" t="s">
        <v>128</v>
      </c>
      <c r="AU177" s="223" t="s">
        <v>81</v>
      </c>
      <c r="AY177" s="14" t="s">
        <v>127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4" t="s">
        <v>85</v>
      </c>
      <c r="BK177" s="224">
        <f>ROUND(I177*H177,2)</f>
        <v>0</v>
      </c>
      <c r="BL177" s="14" t="s">
        <v>249</v>
      </c>
      <c r="BM177" s="223" t="s">
        <v>686</v>
      </c>
    </row>
    <row r="178" s="11" customFormat="1">
      <c r="B178" s="225"/>
      <c r="C178" s="226"/>
      <c r="D178" s="227" t="s">
        <v>135</v>
      </c>
      <c r="E178" s="228" t="s">
        <v>1</v>
      </c>
      <c r="F178" s="229" t="s">
        <v>687</v>
      </c>
      <c r="G178" s="226"/>
      <c r="H178" s="230">
        <v>10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135</v>
      </c>
      <c r="AU178" s="236" t="s">
        <v>81</v>
      </c>
      <c r="AV178" s="11" t="s">
        <v>85</v>
      </c>
      <c r="AW178" s="11" t="s">
        <v>32</v>
      </c>
      <c r="AX178" s="11" t="s">
        <v>76</v>
      </c>
      <c r="AY178" s="236" t="s">
        <v>127</v>
      </c>
    </row>
    <row r="179" s="1" customFormat="1" ht="16.5" customHeight="1">
      <c r="B179" s="35"/>
      <c r="C179" s="212" t="s">
        <v>688</v>
      </c>
      <c r="D179" s="212" t="s">
        <v>128</v>
      </c>
      <c r="E179" s="213" t="s">
        <v>689</v>
      </c>
      <c r="F179" s="214" t="s">
        <v>690</v>
      </c>
      <c r="G179" s="215" t="s">
        <v>240</v>
      </c>
      <c r="H179" s="216">
        <v>100</v>
      </c>
      <c r="I179" s="217"/>
      <c r="J179" s="218">
        <f>ROUND(I179*H179,2)</f>
        <v>0</v>
      </c>
      <c r="K179" s="214" t="s">
        <v>132</v>
      </c>
      <c r="L179" s="40"/>
      <c r="M179" s="219" t="s">
        <v>1</v>
      </c>
      <c r="N179" s="220" t="s">
        <v>42</v>
      </c>
      <c r="O179" s="83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AR179" s="223" t="s">
        <v>249</v>
      </c>
      <c r="AT179" s="223" t="s">
        <v>128</v>
      </c>
      <c r="AU179" s="223" t="s">
        <v>81</v>
      </c>
      <c r="AY179" s="14" t="s">
        <v>127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4" t="s">
        <v>85</v>
      </c>
      <c r="BK179" s="224">
        <f>ROUND(I179*H179,2)</f>
        <v>0</v>
      </c>
      <c r="BL179" s="14" t="s">
        <v>249</v>
      </c>
      <c r="BM179" s="223" t="s">
        <v>691</v>
      </c>
    </row>
    <row r="180" s="11" customFormat="1">
      <c r="B180" s="225"/>
      <c r="C180" s="226"/>
      <c r="D180" s="227" t="s">
        <v>135</v>
      </c>
      <c r="E180" s="228" t="s">
        <v>1</v>
      </c>
      <c r="F180" s="229" t="s">
        <v>692</v>
      </c>
      <c r="G180" s="226"/>
      <c r="H180" s="230">
        <v>100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135</v>
      </c>
      <c r="AU180" s="236" t="s">
        <v>81</v>
      </c>
      <c r="AV180" s="11" t="s">
        <v>85</v>
      </c>
      <c r="AW180" s="11" t="s">
        <v>32</v>
      </c>
      <c r="AX180" s="11" t="s">
        <v>76</v>
      </c>
      <c r="AY180" s="236" t="s">
        <v>127</v>
      </c>
    </row>
    <row r="181" s="1" customFormat="1" ht="16.5" customHeight="1">
      <c r="B181" s="35"/>
      <c r="C181" s="247" t="s">
        <v>693</v>
      </c>
      <c r="D181" s="247" t="s">
        <v>203</v>
      </c>
      <c r="E181" s="248" t="s">
        <v>694</v>
      </c>
      <c r="F181" s="249" t="s">
        <v>695</v>
      </c>
      <c r="G181" s="250" t="s">
        <v>165</v>
      </c>
      <c r="H181" s="251">
        <v>50</v>
      </c>
      <c r="I181" s="252"/>
      <c r="J181" s="253">
        <f>ROUND(I181*H181,2)</f>
        <v>0</v>
      </c>
      <c r="K181" s="249" t="s">
        <v>132</v>
      </c>
      <c r="L181" s="254"/>
      <c r="M181" s="255" t="s">
        <v>1</v>
      </c>
      <c r="N181" s="256" t="s">
        <v>42</v>
      </c>
      <c r="O181" s="83"/>
      <c r="P181" s="221">
        <f>O181*H181</f>
        <v>0</v>
      </c>
      <c r="Q181" s="221">
        <v>0.011900000000000001</v>
      </c>
      <c r="R181" s="221">
        <f>Q181*H181</f>
        <v>0.59500000000000008</v>
      </c>
      <c r="S181" s="221">
        <v>0</v>
      </c>
      <c r="T181" s="222">
        <f>S181*H181</f>
        <v>0</v>
      </c>
      <c r="AR181" s="223" t="s">
        <v>430</v>
      </c>
      <c r="AT181" s="223" t="s">
        <v>203</v>
      </c>
      <c r="AU181" s="223" t="s">
        <v>81</v>
      </c>
      <c r="AY181" s="14" t="s">
        <v>127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4" t="s">
        <v>85</v>
      </c>
      <c r="BK181" s="224">
        <f>ROUND(I181*H181,2)</f>
        <v>0</v>
      </c>
      <c r="BL181" s="14" t="s">
        <v>249</v>
      </c>
      <c r="BM181" s="223" t="s">
        <v>696</v>
      </c>
    </row>
    <row r="182" s="1" customFormat="1" ht="36" customHeight="1">
      <c r="B182" s="35"/>
      <c r="C182" s="212" t="s">
        <v>349</v>
      </c>
      <c r="D182" s="212" t="s">
        <v>128</v>
      </c>
      <c r="E182" s="213" t="s">
        <v>555</v>
      </c>
      <c r="F182" s="214" t="s">
        <v>697</v>
      </c>
      <c r="G182" s="215" t="s">
        <v>485</v>
      </c>
      <c r="H182" s="257"/>
      <c r="I182" s="217"/>
      <c r="J182" s="218">
        <f>ROUND(I182*H182,2)</f>
        <v>0</v>
      </c>
      <c r="K182" s="214" t="s">
        <v>573</v>
      </c>
      <c r="L182" s="40"/>
      <c r="M182" s="258" t="s">
        <v>1</v>
      </c>
      <c r="N182" s="259" t="s">
        <v>42</v>
      </c>
      <c r="O182" s="260"/>
      <c r="P182" s="261">
        <f>O182*H182</f>
        <v>0</v>
      </c>
      <c r="Q182" s="261">
        <v>0</v>
      </c>
      <c r="R182" s="261">
        <f>Q182*H182</f>
        <v>0</v>
      </c>
      <c r="S182" s="261">
        <v>0</v>
      </c>
      <c r="T182" s="262">
        <f>S182*H182</f>
        <v>0</v>
      </c>
      <c r="AR182" s="223" t="s">
        <v>249</v>
      </c>
      <c r="AT182" s="223" t="s">
        <v>128</v>
      </c>
      <c r="AU182" s="223" t="s">
        <v>81</v>
      </c>
      <c r="AY182" s="14" t="s">
        <v>127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4" t="s">
        <v>85</v>
      </c>
      <c r="BK182" s="224">
        <f>ROUND(I182*H182,2)</f>
        <v>0</v>
      </c>
      <c r="BL182" s="14" t="s">
        <v>249</v>
      </c>
      <c r="BM182" s="223" t="s">
        <v>698</v>
      </c>
    </row>
    <row r="183" s="1" customFormat="1" ht="6.96" customHeight="1">
      <c r="B183" s="58"/>
      <c r="C183" s="59"/>
      <c r="D183" s="59"/>
      <c r="E183" s="59"/>
      <c r="F183" s="59"/>
      <c r="G183" s="59"/>
      <c r="H183" s="59"/>
      <c r="I183" s="170"/>
      <c r="J183" s="59"/>
      <c r="K183" s="59"/>
      <c r="L183" s="40"/>
    </row>
  </sheetData>
  <sheetProtection sheet="1" autoFilter="0" formatColumns="0" formatRows="0" objects="1" scenarios="1" spinCount="100000" saltValue="yGSipYNz7VkOUxfTtOq5tqcL1zGc/+lhoqCIBF6tHW3C3VIhtCU2ZnsV4ovZ40rqj+p6aGB09yIDgGlF7pMLEw==" hashValue="niKacrGzdsTnOrcT0LOFF+UFUMYJYVOXHTI462EQh9yzdYjVL/ofEsyK7DyIEjUBrakFloNiJClHFEC3UbCq4w==" algorithmName="SHA-512" password="CC35"/>
  <autoFilter ref="C120:K18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vladka</dc:creator>
  <cp:lastModifiedBy>vladka</cp:lastModifiedBy>
  <dcterms:created xsi:type="dcterms:W3CDTF">2019-02-18T08:28:08Z</dcterms:created>
  <dcterms:modified xsi:type="dcterms:W3CDTF">2019-02-18T08:28:11Z</dcterms:modified>
</cp:coreProperties>
</file>