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kol3 - Výměna stoupacích ..." sheetId="2" r:id="rId2"/>
    <sheet name="Pokyny pro vyplnění" sheetId="3" r:id="rId3"/>
  </sheets>
  <definedNames>
    <definedName name="_xlnm.Print_Area" localSheetId="0">'Rekapitulace stavby'!$D$4:$AO$36,'Rekapitulace stavby'!$C$42:$AQ$56</definedName>
    <definedName name="_xlnm.Print_Titles" localSheetId="0">'Rekapitulace stavby'!$52:$52</definedName>
    <definedName name="_xlnm._FilterDatabase" localSheetId="1" hidden="1">'kol3 - Výměna stoupacích ...'!$C$91:$K$431</definedName>
    <definedName name="_xlnm.Print_Area" localSheetId="1">'kol3 - Výměna stoupacích ...'!$C$4:$J$37,'kol3 - Výměna stoupacích ...'!$C$43:$J$75,'kol3 - Výměna stoupacích ...'!$C$81:$K$431</definedName>
    <definedName name="_xlnm.Print_Titles" localSheetId="1">'kol3 - Výměna stoupacích ...'!$91:$91</definedName>
    <definedName name="_xlnm.Print_Area" localSheetId="2">'Pokyny pro vyplnění'!$B$2:$K$71,'Pokyny pro vyplnění'!$B$74:$K$118,'Pokyny pro vyplnění'!$B$121:$K$190,'Pokyny pro vyplnění'!$B$198:$K$218</definedName>
  </definedNames>
  <calcPr/>
</workbook>
</file>

<file path=xl/calcChain.xml><?xml version="1.0" encoding="utf-8"?>
<calcChain xmlns="http://schemas.openxmlformats.org/spreadsheetml/2006/main">
  <c i="2" r="J35"/>
  <c r="J34"/>
  <c i="1" r="AY55"/>
  <c i="2" r="J33"/>
  <c i="1" r="AX55"/>
  <c i="2" r="BI431"/>
  <c r="BH431"/>
  <c r="BG431"/>
  <c r="BE431"/>
  <c r="T431"/>
  <c r="T430"/>
  <c r="R431"/>
  <c r="R430"/>
  <c r="P431"/>
  <c r="P430"/>
  <c r="BK431"/>
  <c r="BK430"/>
  <c r="J430"/>
  <c r="J431"/>
  <c r="BF431"/>
  <c r="J74"/>
  <c r="BI429"/>
  <c r="BH429"/>
  <c r="BG429"/>
  <c r="BE429"/>
  <c r="T429"/>
  <c r="T428"/>
  <c r="R429"/>
  <c r="R428"/>
  <c r="P429"/>
  <c r="P428"/>
  <c r="BK429"/>
  <c r="BK428"/>
  <c r="J428"/>
  <c r="J429"/>
  <c r="BF429"/>
  <c r="J73"/>
  <c r="BI427"/>
  <c r="BH427"/>
  <c r="BG427"/>
  <c r="BE427"/>
  <c r="T427"/>
  <c r="T426"/>
  <c r="T425"/>
  <c r="R427"/>
  <c r="R426"/>
  <c r="R425"/>
  <c r="P427"/>
  <c r="P426"/>
  <c r="P425"/>
  <c r="BK427"/>
  <c r="BK426"/>
  <c r="J426"/>
  <c r="BK425"/>
  <c r="J425"/>
  <c r="J427"/>
  <c r="BF427"/>
  <c r="J72"/>
  <c r="J71"/>
  <c r="BI419"/>
  <c r="BH419"/>
  <c r="BG419"/>
  <c r="BE419"/>
  <c r="T419"/>
  <c r="T418"/>
  <c r="R419"/>
  <c r="R418"/>
  <c r="P419"/>
  <c r="P418"/>
  <c r="BK419"/>
  <c r="BK418"/>
  <c r="J418"/>
  <c r="J419"/>
  <c r="BF419"/>
  <c r="J70"/>
  <c r="BI414"/>
  <c r="BH414"/>
  <c r="BG414"/>
  <c r="BE414"/>
  <c r="T414"/>
  <c r="T413"/>
  <c r="R414"/>
  <c r="R413"/>
  <c r="P414"/>
  <c r="P413"/>
  <c r="BK414"/>
  <c r="BK413"/>
  <c r="J413"/>
  <c r="J414"/>
  <c r="BF414"/>
  <c r="J69"/>
  <c r="BI411"/>
  <c r="BH411"/>
  <c r="BG411"/>
  <c r="BE411"/>
  <c r="T411"/>
  <c r="R411"/>
  <c r="P411"/>
  <c r="BK411"/>
  <c r="J411"/>
  <c r="BF411"/>
  <c r="BI406"/>
  <c r="BH406"/>
  <c r="BG406"/>
  <c r="BE406"/>
  <c r="T406"/>
  <c r="R406"/>
  <c r="P406"/>
  <c r="BK406"/>
  <c r="J406"/>
  <c r="BF406"/>
  <c r="BI401"/>
  <c r="BH401"/>
  <c r="BG401"/>
  <c r="BE401"/>
  <c r="T401"/>
  <c r="R401"/>
  <c r="P401"/>
  <c r="BK401"/>
  <c r="J401"/>
  <c r="BF401"/>
  <c r="BI399"/>
  <c r="BH399"/>
  <c r="BG399"/>
  <c r="BE399"/>
  <c r="T399"/>
  <c r="R399"/>
  <c r="P399"/>
  <c r="BK399"/>
  <c r="J399"/>
  <c r="BF399"/>
  <c r="BI394"/>
  <c r="BH394"/>
  <c r="BG394"/>
  <c r="BE394"/>
  <c r="T394"/>
  <c r="R394"/>
  <c r="P394"/>
  <c r="BK394"/>
  <c r="J394"/>
  <c r="BF394"/>
  <c r="BI389"/>
  <c r="BH389"/>
  <c r="BG389"/>
  <c r="BE389"/>
  <c r="T389"/>
  <c r="T388"/>
  <c r="R389"/>
  <c r="R388"/>
  <c r="P389"/>
  <c r="P388"/>
  <c r="BK389"/>
  <c r="BK388"/>
  <c r="J388"/>
  <c r="J389"/>
  <c r="BF389"/>
  <c r="J68"/>
  <c r="BI386"/>
  <c r="BH386"/>
  <c r="BG386"/>
  <c r="BE386"/>
  <c r="T386"/>
  <c r="R386"/>
  <c r="P386"/>
  <c r="BK386"/>
  <c r="J386"/>
  <c r="BF386"/>
  <c r="BI379"/>
  <c r="BH379"/>
  <c r="BG379"/>
  <c r="BE379"/>
  <c r="T379"/>
  <c r="R379"/>
  <c r="P379"/>
  <c r="BK379"/>
  <c r="J379"/>
  <c r="BF379"/>
  <c r="BI375"/>
  <c r="BH375"/>
  <c r="BG375"/>
  <c r="BE375"/>
  <c r="T375"/>
  <c r="T374"/>
  <c r="R375"/>
  <c r="R374"/>
  <c r="P375"/>
  <c r="P374"/>
  <c r="BK375"/>
  <c r="BK374"/>
  <c r="J374"/>
  <c r="J375"/>
  <c r="BF375"/>
  <c r="J67"/>
  <c r="BI372"/>
  <c r="BH372"/>
  <c r="BG372"/>
  <c r="BE372"/>
  <c r="T372"/>
  <c r="R372"/>
  <c r="P372"/>
  <c r="BK372"/>
  <c r="J372"/>
  <c r="BF372"/>
  <c r="BI371"/>
  <c r="BH371"/>
  <c r="BG371"/>
  <c r="BE371"/>
  <c r="T371"/>
  <c r="R371"/>
  <c r="P371"/>
  <c r="BK371"/>
  <c r="J371"/>
  <c r="BF371"/>
  <c r="BI366"/>
  <c r="BH366"/>
  <c r="BG366"/>
  <c r="BE366"/>
  <c r="T366"/>
  <c r="R366"/>
  <c r="P366"/>
  <c r="BK366"/>
  <c r="J366"/>
  <c r="BF366"/>
  <c r="BI361"/>
  <c r="BH361"/>
  <c r="BG361"/>
  <c r="BE361"/>
  <c r="T361"/>
  <c r="R361"/>
  <c r="P361"/>
  <c r="BK361"/>
  <c r="J361"/>
  <c r="BF361"/>
  <c r="BI356"/>
  <c r="BH356"/>
  <c r="BG356"/>
  <c r="BE356"/>
  <c r="T356"/>
  <c r="R356"/>
  <c r="P356"/>
  <c r="BK356"/>
  <c r="J356"/>
  <c r="BF356"/>
  <c r="BI351"/>
  <c r="BH351"/>
  <c r="BG351"/>
  <c r="BE351"/>
  <c r="T351"/>
  <c r="T350"/>
  <c r="R351"/>
  <c r="R350"/>
  <c r="P351"/>
  <c r="P350"/>
  <c r="BK351"/>
  <c r="BK350"/>
  <c r="J350"/>
  <c r="J351"/>
  <c r="BF351"/>
  <c r="J66"/>
  <c r="BI346"/>
  <c r="BH346"/>
  <c r="BG346"/>
  <c r="BE346"/>
  <c r="T346"/>
  <c r="R346"/>
  <c r="P346"/>
  <c r="BK346"/>
  <c r="J346"/>
  <c r="BF346"/>
  <c r="BI342"/>
  <c r="BH342"/>
  <c r="BG342"/>
  <c r="BE342"/>
  <c r="T342"/>
  <c r="T341"/>
  <c r="R342"/>
  <c r="R341"/>
  <c r="P342"/>
  <c r="P341"/>
  <c r="BK342"/>
  <c r="BK341"/>
  <c r="J341"/>
  <c r="J342"/>
  <c r="BF342"/>
  <c r="J65"/>
  <c r="BI339"/>
  <c r="BH339"/>
  <c r="BG339"/>
  <c r="BE339"/>
  <c r="T339"/>
  <c r="R339"/>
  <c r="P339"/>
  <c r="BK339"/>
  <c r="J339"/>
  <c r="BF339"/>
  <c r="BI336"/>
  <c r="BH336"/>
  <c r="BG336"/>
  <c r="BE336"/>
  <c r="T336"/>
  <c r="T335"/>
  <c r="R336"/>
  <c r="R335"/>
  <c r="P336"/>
  <c r="P335"/>
  <c r="BK336"/>
  <c r="BK335"/>
  <c r="J335"/>
  <c r="J336"/>
  <c r="BF336"/>
  <c r="J64"/>
  <c r="BI332"/>
  <c r="BH332"/>
  <c r="BG332"/>
  <c r="BE332"/>
  <c r="T332"/>
  <c r="R332"/>
  <c r="P332"/>
  <c r="BK332"/>
  <c r="J332"/>
  <c r="BF332"/>
  <c r="BI328"/>
  <c r="BH328"/>
  <c r="BG328"/>
  <c r="BE328"/>
  <c r="T328"/>
  <c r="T327"/>
  <c r="R328"/>
  <c r="R327"/>
  <c r="P328"/>
  <c r="P327"/>
  <c r="BK328"/>
  <c r="BK327"/>
  <c r="J327"/>
  <c r="J328"/>
  <c r="BF328"/>
  <c r="J63"/>
  <c r="BI325"/>
  <c r="BH325"/>
  <c r="BG325"/>
  <c r="BE325"/>
  <c r="T325"/>
  <c r="R325"/>
  <c r="P325"/>
  <c r="BK325"/>
  <c r="J325"/>
  <c r="BF325"/>
  <c r="BI324"/>
  <c r="BH324"/>
  <c r="BG324"/>
  <c r="BE324"/>
  <c r="T324"/>
  <c r="R324"/>
  <c r="P324"/>
  <c r="BK324"/>
  <c r="J324"/>
  <c r="BF324"/>
  <c r="BI320"/>
  <c r="BH320"/>
  <c r="BG320"/>
  <c r="BE320"/>
  <c r="T320"/>
  <c r="R320"/>
  <c r="P320"/>
  <c r="BK320"/>
  <c r="J320"/>
  <c r="BF320"/>
  <c r="BI316"/>
  <c r="BH316"/>
  <c r="BG316"/>
  <c r="BE316"/>
  <c r="T316"/>
  <c r="R316"/>
  <c r="P316"/>
  <c r="BK316"/>
  <c r="J316"/>
  <c r="BF316"/>
  <c r="BI314"/>
  <c r="BH314"/>
  <c r="BG314"/>
  <c r="BE314"/>
  <c r="T314"/>
  <c r="T313"/>
  <c r="R314"/>
  <c r="R313"/>
  <c r="P314"/>
  <c r="P313"/>
  <c r="BK314"/>
  <c r="BK313"/>
  <c r="J313"/>
  <c r="J314"/>
  <c r="BF314"/>
  <c r="J62"/>
  <c r="BI311"/>
  <c r="BH311"/>
  <c r="BG311"/>
  <c r="BE311"/>
  <c r="T311"/>
  <c r="R311"/>
  <c r="P311"/>
  <c r="BK311"/>
  <c r="J311"/>
  <c r="BF311"/>
  <c r="BI310"/>
  <c r="BH310"/>
  <c r="BG310"/>
  <c r="BE310"/>
  <c r="T310"/>
  <c r="R310"/>
  <c r="P310"/>
  <c r="BK310"/>
  <c r="J310"/>
  <c r="BF310"/>
  <c r="BI307"/>
  <c r="BH307"/>
  <c r="BG307"/>
  <c r="BE307"/>
  <c r="T307"/>
  <c r="R307"/>
  <c r="P307"/>
  <c r="BK307"/>
  <c r="J307"/>
  <c r="BF307"/>
  <c r="BI304"/>
  <c r="BH304"/>
  <c r="BG304"/>
  <c r="BE304"/>
  <c r="T304"/>
  <c r="R304"/>
  <c r="P304"/>
  <c r="BK304"/>
  <c r="J304"/>
  <c r="BF304"/>
  <c r="BI301"/>
  <c r="BH301"/>
  <c r="BG301"/>
  <c r="BE301"/>
  <c r="T301"/>
  <c r="R301"/>
  <c r="P301"/>
  <c r="BK301"/>
  <c r="J301"/>
  <c r="BF301"/>
  <c r="BI299"/>
  <c r="BH299"/>
  <c r="BG299"/>
  <c r="BE299"/>
  <c r="T299"/>
  <c r="R299"/>
  <c r="P299"/>
  <c r="BK299"/>
  <c r="J299"/>
  <c r="BF299"/>
  <c r="BI295"/>
  <c r="BH295"/>
  <c r="BG295"/>
  <c r="BE295"/>
  <c r="T295"/>
  <c r="R295"/>
  <c r="P295"/>
  <c r="BK295"/>
  <c r="J295"/>
  <c r="BF295"/>
  <c r="BI292"/>
  <c r="BH292"/>
  <c r="BG292"/>
  <c r="BE292"/>
  <c r="T292"/>
  <c r="R292"/>
  <c r="P292"/>
  <c r="BK292"/>
  <c r="J292"/>
  <c r="BF292"/>
  <c r="BI289"/>
  <c r="BH289"/>
  <c r="BG289"/>
  <c r="BE289"/>
  <c r="T289"/>
  <c r="R289"/>
  <c r="P289"/>
  <c r="BK289"/>
  <c r="J289"/>
  <c r="BF289"/>
  <c r="BI285"/>
  <c r="BH285"/>
  <c r="BG285"/>
  <c r="BE285"/>
  <c r="T285"/>
  <c r="R285"/>
  <c r="P285"/>
  <c r="BK285"/>
  <c r="J285"/>
  <c r="BF285"/>
  <c r="BI281"/>
  <c r="BH281"/>
  <c r="BG281"/>
  <c r="BE281"/>
  <c r="T281"/>
  <c r="R281"/>
  <c r="P281"/>
  <c r="BK281"/>
  <c r="J281"/>
  <c r="BF281"/>
  <c r="BI278"/>
  <c r="BH278"/>
  <c r="BG278"/>
  <c r="BE278"/>
  <c r="T278"/>
  <c r="R278"/>
  <c r="P278"/>
  <c r="BK278"/>
  <c r="J278"/>
  <c r="BF278"/>
  <c r="BI275"/>
  <c r="BH275"/>
  <c r="BG275"/>
  <c r="BE275"/>
  <c r="T275"/>
  <c r="R275"/>
  <c r="P275"/>
  <c r="BK275"/>
  <c r="J275"/>
  <c r="BF275"/>
  <c r="BI274"/>
  <c r="BH274"/>
  <c r="BG274"/>
  <c r="BE274"/>
  <c r="T274"/>
  <c r="R274"/>
  <c r="P274"/>
  <c r="BK274"/>
  <c r="J274"/>
  <c r="BF274"/>
  <c r="BI271"/>
  <c r="BH271"/>
  <c r="BG271"/>
  <c r="BE271"/>
  <c r="T271"/>
  <c r="R271"/>
  <c r="P271"/>
  <c r="BK271"/>
  <c r="J271"/>
  <c r="BF271"/>
  <c r="BI267"/>
  <c r="BH267"/>
  <c r="BG267"/>
  <c r="BE267"/>
  <c r="T267"/>
  <c r="R267"/>
  <c r="P267"/>
  <c r="BK267"/>
  <c r="J267"/>
  <c r="BF267"/>
  <c r="BI263"/>
  <c r="BH263"/>
  <c r="BG263"/>
  <c r="BE263"/>
  <c r="T263"/>
  <c r="R263"/>
  <c r="P263"/>
  <c r="BK263"/>
  <c r="J263"/>
  <c r="BF263"/>
  <c r="BI259"/>
  <c r="BH259"/>
  <c r="BG259"/>
  <c r="BE259"/>
  <c r="T259"/>
  <c r="R259"/>
  <c r="P259"/>
  <c r="BK259"/>
  <c r="J259"/>
  <c r="BF259"/>
  <c r="BI255"/>
  <c r="BH255"/>
  <c r="BG255"/>
  <c r="BE255"/>
  <c r="T255"/>
  <c r="R255"/>
  <c r="P255"/>
  <c r="BK255"/>
  <c r="J255"/>
  <c r="BF255"/>
  <c r="BI250"/>
  <c r="BH250"/>
  <c r="BG250"/>
  <c r="BE250"/>
  <c r="T250"/>
  <c r="R250"/>
  <c r="P250"/>
  <c r="BK250"/>
  <c r="J250"/>
  <c r="BF250"/>
  <c r="BI243"/>
  <c r="BH243"/>
  <c r="BG243"/>
  <c r="BE243"/>
  <c r="T243"/>
  <c r="R243"/>
  <c r="P243"/>
  <c r="BK243"/>
  <c r="J243"/>
  <c r="BF243"/>
  <c r="BI239"/>
  <c r="BH239"/>
  <c r="BG239"/>
  <c r="BE239"/>
  <c r="T239"/>
  <c r="R239"/>
  <c r="P239"/>
  <c r="BK239"/>
  <c r="J239"/>
  <c r="BF239"/>
  <c r="BI232"/>
  <c r="BH232"/>
  <c r="BG232"/>
  <c r="BE232"/>
  <c r="T232"/>
  <c r="R232"/>
  <c r="P232"/>
  <c r="BK232"/>
  <c r="J232"/>
  <c r="BF232"/>
  <c r="BI225"/>
  <c r="BH225"/>
  <c r="BG225"/>
  <c r="BE225"/>
  <c r="T225"/>
  <c r="R225"/>
  <c r="P225"/>
  <c r="BK225"/>
  <c r="J225"/>
  <c r="BF225"/>
  <c r="BI220"/>
  <c r="BH220"/>
  <c r="BG220"/>
  <c r="BE220"/>
  <c r="T220"/>
  <c r="R220"/>
  <c r="P220"/>
  <c r="BK220"/>
  <c r="J220"/>
  <c r="BF220"/>
  <c r="BI213"/>
  <c r="BH213"/>
  <c r="BG213"/>
  <c r="BE213"/>
  <c r="T213"/>
  <c r="R213"/>
  <c r="P213"/>
  <c r="BK213"/>
  <c r="J213"/>
  <c r="BF213"/>
  <c r="BI208"/>
  <c r="BH208"/>
  <c r="BG208"/>
  <c r="BE208"/>
  <c r="T208"/>
  <c r="R208"/>
  <c r="P208"/>
  <c r="BK208"/>
  <c r="J208"/>
  <c r="BF208"/>
  <c r="BI204"/>
  <c r="BH204"/>
  <c r="BG204"/>
  <c r="BE204"/>
  <c r="T204"/>
  <c r="R204"/>
  <c r="P204"/>
  <c r="BK204"/>
  <c r="J204"/>
  <c r="BF204"/>
  <c r="BI200"/>
  <c r="BH200"/>
  <c r="BG200"/>
  <c r="BE200"/>
  <c r="T200"/>
  <c r="R200"/>
  <c r="P200"/>
  <c r="BK200"/>
  <c r="J200"/>
  <c r="BF200"/>
  <c r="BI196"/>
  <c r="BH196"/>
  <c r="BG196"/>
  <c r="BE196"/>
  <c r="T196"/>
  <c r="R196"/>
  <c r="P196"/>
  <c r="BK196"/>
  <c r="J196"/>
  <c r="BF196"/>
  <c r="BI191"/>
  <c r="BH191"/>
  <c r="BG191"/>
  <c r="BE191"/>
  <c r="T191"/>
  <c r="R191"/>
  <c r="P191"/>
  <c r="BK191"/>
  <c r="J191"/>
  <c r="BF191"/>
  <c r="BI187"/>
  <c r="BH187"/>
  <c r="BG187"/>
  <c r="BE187"/>
  <c r="T187"/>
  <c r="R187"/>
  <c r="P187"/>
  <c r="BK187"/>
  <c r="J187"/>
  <c r="BF187"/>
  <c r="BI180"/>
  <c r="BH180"/>
  <c r="BG180"/>
  <c r="BE180"/>
  <c r="T180"/>
  <c r="R180"/>
  <c r="P180"/>
  <c r="BK180"/>
  <c r="J180"/>
  <c r="BF180"/>
  <c r="BI175"/>
  <c r="BH175"/>
  <c r="BG175"/>
  <c r="BE175"/>
  <c r="T175"/>
  <c r="R175"/>
  <c r="P175"/>
  <c r="BK175"/>
  <c r="J175"/>
  <c r="BF175"/>
  <c r="BI168"/>
  <c r="BH168"/>
  <c r="BG168"/>
  <c r="BE168"/>
  <c r="T168"/>
  <c r="R168"/>
  <c r="P168"/>
  <c r="BK168"/>
  <c r="J168"/>
  <c r="BF168"/>
  <c r="BI163"/>
  <c r="BH163"/>
  <c r="BG163"/>
  <c r="BE163"/>
  <c r="T163"/>
  <c r="R163"/>
  <c r="P163"/>
  <c r="BK163"/>
  <c r="J163"/>
  <c r="BF163"/>
  <c r="BI160"/>
  <c r="BH160"/>
  <c r="BG160"/>
  <c r="BE160"/>
  <c r="T160"/>
  <c r="R160"/>
  <c r="P160"/>
  <c r="BK160"/>
  <c r="J160"/>
  <c r="BF160"/>
  <c r="BI156"/>
  <c r="BH156"/>
  <c r="BG156"/>
  <c r="BE156"/>
  <c r="T156"/>
  <c r="R156"/>
  <c r="P156"/>
  <c r="BK156"/>
  <c r="J156"/>
  <c r="BF156"/>
  <c r="BI150"/>
  <c r="BH150"/>
  <c r="BG150"/>
  <c r="BE150"/>
  <c r="T150"/>
  <c r="R150"/>
  <c r="P150"/>
  <c r="BK150"/>
  <c r="J150"/>
  <c r="BF150"/>
  <c r="BI144"/>
  <c r="BH144"/>
  <c r="BG144"/>
  <c r="BE144"/>
  <c r="T144"/>
  <c r="T143"/>
  <c r="R144"/>
  <c r="R143"/>
  <c r="P144"/>
  <c r="P143"/>
  <c r="BK144"/>
  <c r="BK143"/>
  <c r="J143"/>
  <c r="J144"/>
  <c r="BF144"/>
  <c r="J61"/>
  <c r="BI141"/>
  <c r="BH141"/>
  <c r="BG141"/>
  <c r="BE141"/>
  <c r="T141"/>
  <c r="R141"/>
  <c r="P141"/>
  <c r="BK141"/>
  <c r="J141"/>
  <c r="BF141"/>
  <c r="BI140"/>
  <c r="BH140"/>
  <c r="BG140"/>
  <c r="BE140"/>
  <c r="T140"/>
  <c r="R140"/>
  <c r="P140"/>
  <c r="BK140"/>
  <c r="J140"/>
  <c r="BF140"/>
  <c r="BI137"/>
  <c r="BH137"/>
  <c r="BG137"/>
  <c r="BE137"/>
  <c r="T137"/>
  <c r="R137"/>
  <c r="P137"/>
  <c r="BK137"/>
  <c r="J137"/>
  <c r="BF137"/>
  <c r="BI134"/>
  <c r="BH134"/>
  <c r="BG134"/>
  <c r="BE134"/>
  <c r="T134"/>
  <c r="R134"/>
  <c r="P134"/>
  <c r="BK134"/>
  <c r="J134"/>
  <c r="BF134"/>
  <c r="BI130"/>
  <c r="BH130"/>
  <c r="BG130"/>
  <c r="BE130"/>
  <c r="T130"/>
  <c r="R130"/>
  <c r="P130"/>
  <c r="BK130"/>
  <c r="J130"/>
  <c r="BF130"/>
  <c r="BI126"/>
  <c r="BH126"/>
  <c r="BG126"/>
  <c r="BE126"/>
  <c r="T126"/>
  <c r="R126"/>
  <c r="P126"/>
  <c r="BK126"/>
  <c r="J126"/>
  <c r="BF126"/>
  <c r="BI122"/>
  <c r="BH122"/>
  <c r="BG122"/>
  <c r="BE122"/>
  <c r="T122"/>
  <c r="R122"/>
  <c r="P122"/>
  <c r="BK122"/>
  <c r="J122"/>
  <c r="BF122"/>
  <c r="BI117"/>
  <c r="BH117"/>
  <c r="BG117"/>
  <c r="BE117"/>
  <c r="T117"/>
  <c r="R117"/>
  <c r="P117"/>
  <c r="BK117"/>
  <c r="J117"/>
  <c r="BF117"/>
  <c r="BI113"/>
  <c r="BH113"/>
  <c r="BG113"/>
  <c r="BE113"/>
  <c r="T113"/>
  <c r="R113"/>
  <c r="P113"/>
  <c r="BK113"/>
  <c r="J113"/>
  <c r="BF113"/>
  <c r="BI109"/>
  <c r="BH109"/>
  <c r="BG109"/>
  <c r="BE109"/>
  <c r="T109"/>
  <c r="T108"/>
  <c r="T107"/>
  <c r="R109"/>
  <c r="R108"/>
  <c r="R107"/>
  <c r="P109"/>
  <c r="P108"/>
  <c r="P107"/>
  <c r="BK109"/>
  <c r="BK108"/>
  <c r="J108"/>
  <c r="BK107"/>
  <c r="J107"/>
  <c r="J109"/>
  <c r="BF109"/>
  <c r="J60"/>
  <c r="J59"/>
  <c r="BI105"/>
  <c r="BH105"/>
  <c r="BG105"/>
  <c r="BE105"/>
  <c r="T105"/>
  <c r="R105"/>
  <c r="P105"/>
  <c r="BK105"/>
  <c r="J105"/>
  <c r="BF105"/>
  <c r="BI103"/>
  <c r="BH103"/>
  <c r="BG103"/>
  <c r="BE103"/>
  <c r="T103"/>
  <c r="R103"/>
  <c r="P103"/>
  <c r="BK103"/>
  <c r="J103"/>
  <c r="BF103"/>
  <c r="BI100"/>
  <c r="BH100"/>
  <c r="BG100"/>
  <c r="BE100"/>
  <c r="T100"/>
  <c r="R100"/>
  <c r="P100"/>
  <c r="BK100"/>
  <c r="J100"/>
  <c r="BF100"/>
  <c r="BI98"/>
  <c r="BH98"/>
  <c r="BG98"/>
  <c r="BE98"/>
  <c r="T98"/>
  <c r="R98"/>
  <c r="P98"/>
  <c r="BK98"/>
  <c r="J98"/>
  <c r="BF98"/>
  <c r="BI96"/>
  <c r="F35"/>
  <c i="1" r="BD55"/>
  <c i="2" r="BH96"/>
  <c r="F34"/>
  <c i="1" r="BC55"/>
  <c i="2" r="BG96"/>
  <c r="F33"/>
  <c i="1" r="BB55"/>
  <c i="2" r="BE96"/>
  <c r="J31"/>
  <c i="1" r="AV55"/>
  <c i="2" r="F31"/>
  <c i="1" r="AZ55"/>
  <c i="2" r="T96"/>
  <c r="T95"/>
  <c r="T94"/>
  <c r="T93"/>
  <c r="T92"/>
  <c r="R96"/>
  <c r="R95"/>
  <c r="R94"/>
  <c r="R93"/>
  <c r="R92"/>
  <c r="P96"/>
  <c r="P95"/>
  <c r="P94"/>
  <c r="P93"/>
  <c r="P92"/>
  <c i="1" r="AU55"/>
  <c i="2" r="BK96"/>
  <c r="BK95"/>
  <c r="J95"/>
  <c r="BK94"/>
  <c r="J94"/>
  <c r="BK93"/>
  <c r="J93"/>
  <c r="BK92"/>
  <c r="J92"/>
  <c r="J55"/>
  <c r="J28"/>
  <c i="1" r="AG55"/>
  <c i="2" r="J96"/>
  <c r="BF96"/>
  <c r="J32"/>
  <c i="1" r="AW55"/>
  <c i="2" r="F32"/>
  <c i="1" r="BA55"/>
  <c i="2" r="J58"/>
  <c r="J57"/>
  <c r="J56"/>
  <c r="J89"/>
  <c r="J88"/>
  <c r="F88"/>
  <c r="F86"/>
  <c r="E84"/>
  <c r="J51"/>
  <c r="J50"/>
  <c r="F50"/>
  <c r="F48"/>
  <c r="E46"/>
  <c r="J37"/>
  <c r="J16"/>
  <c r="E16"/>
  <c r="F89"/>
  <c r="F51"/>
  <c r="J15"/>
  <c r="J10"/>
  <c r="J86"/>
  <c r="J48"/>
  <c i="1" r="BD54"/>
  <c r="W33"/>
  <c r="BC54"/>
  <c r="W32"/>
  <c r="BB54"/>
  <c r="W31"/>
  <c r="BA54"/>
  <c r="W30"/>
  <c r="AZ54"/>
  <c r="W29"/>
  <c r="AY54"/>
  <c r="AX54"/>
  <c r="AW54"/>
  <c r="AK30"/>
  <c r="AV54"/>
  <c r="AK29"/>
  <c r="AU54"/>
  <c r="AT54"/>
  <c r="AS54"/>
  <c r="AG54"/>
  <c r="AK26"/>
  <c r="AT55"/>
  <c r="AN55"/>
  <c r="AN54"/>
  <c r="L50"/>
  <c r="AM50"/>
  <c r="AM49"/>
  <c r="L49"/>
  <c r="AM47"/>
  <c r="L47"/>
  <c r="L45"/>
  <c r="L44"/>
  <c r="AK35"/>
</calcChain>
</file>

<file path=xl/sharedStrings.xml><?xml version="1.0" encoding="utf-8"?>
<sst xmlns="http://schemas.openxmlformats.org/spreadsheetml/2006/main">
  <si>
    <t>Export Komplet</t>
  </si>
  <si>
    <t>VZ</t>
  </si>
  <si>
    <t>2.0</t>
  </si>
  <si>
    <t>ZAMOK</t>
  </si>
  <si>
    <t>False</t>
  </si>
  <si>
    <t>{60d71163-6cc7-40a9-bee5-7390510243b3}</t>
  </si>
  <si>
    <t>0,01</t>
  </si>
  <si>
    <t>21</t>
  </si>
  <si>
    <t>15</t>
  </si>
  <si>
    <t>REKAPITULACE STAVBY</t>
  </si>
  <si>
    <t xml:space="preserve">v ---  níže se nacházejí doplnkové a pomocné údaje k sestavám  --- v</t>
  </si>
  <si>
    <t>Návod na vyplnění</t>
  </si>
  <si>
    <t>0,001</t>
  </si>
  <si>
    <t>Kód:</t>
  </si>
  <si>
    <t>kol3</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</si>
  <si>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</si>
  <si>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</si>
  <si>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Výměna stoupacích a bytových rozvodů vody a dešťová kanalizace- BD č.p.1143</t>
  </si>
  <si>
    <t>KSO:</t>
  </si>
  <si>
    <t>803 33 39</t>
  </si>
  <si>
    <t>CC-CZ:</t>
  </si>
  <si>
    <t>11301</t>
  </si>
  <si>
    <t>Místo:</t>
  </si>
  <si>
    <t>Bohumín</t>
  </si>
  <si>
    <t>Datum:</t>
  </si>
  <si>
    <t>18. 2. 2019</t>
  </si>
  <si>
    <t>CZ-CPV:</t>
  </si>
  <si>
    <t>45332200-5</t>
  </si>
  <si>
    <t>CZ-CPA:</t>
  </si>
  <si>
    <t>43.22.11</t>
  </si>
  <si>
    <t>Zadavatel:</t>
  </si>
  <si>
    <t>IČ:</t>
  </si>
  <si>
    <t/>
  </si>
  <si>
    <t>Město Bohumín</t>
  </si>
  <si>
    <t>DIČ:</t>
  </si>
  <si>
    <t>Uchazeč:</t>
  </si>
  <si>
    <t>Vyplň údaj</t>
  </si>
  <si>
    <t>Projektant:</t>
  </si>
  <si>
    <t xml:space="preserve">Ing.Jiří Kolář TZB  projekt,Anenská 121,Bohumín</t>
  </si>
  <si>
    <t>True</t>
  </si>
  <si>
    <t>Zpracovatel:</t>
  </si>
  <si>
    <t>Beránek</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</si>
  <si>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</si>
  <si>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</si>
  <si>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</si>
  <si>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</si>
  <si>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</si>
  <si>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</si>
  <si>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</si>
  <si>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</si>
  <si>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</si>
  <si>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</si>
  <si>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</si>
  <si>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</si>
  <si>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</si>
  <si>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</si>
  <si>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</si>
  <si>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</si>
  <si>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</si>
  <si>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</si>
  <si>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</si>
  <si>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</si>
  <si>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</si>
  <si>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</si>
  <si>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</si>
  <si>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</si>
  <si>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</si>
  <si>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</si>
  <si>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</si>
  <si>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</si>
  <si>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</si>
  <si>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</si>
  <si>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</si>
  <si>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</si>
  <si>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</si>
  <si>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</si>
  <si>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</si>
  <si>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</si>
  <si>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</si>
  <si>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</si>
  <si>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</si>
  <si>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t>
  </si>
  <si>
    <t>STA</t>
  </si>
  <si>
    <t>1</t>
  </si>
  <si>
    <t>###NOINSERT###</t>
  </si>
  <si>
    <t>KRYCÍ LIST SOUPISU PRACÍ</t>
  </si>
  <si>
    <t>REKAPITULACE ČLENĚNÍ SOUPISU PRACÍ</t>
  </si>
  <si>
    <t>Kód dílu - Popis</t>
  </si>
  <si>
    <t>Cena celkem [CZK]</t>
  </si>
  <si>
    <t>-1</t>
  </si>
  <si>
    <t>HSV - Práce a dodávky HSV</t>
  </si>
  <si>
    <t xml:space="preserve">    9 - Ostatní konstrukce a práce-bourání</t>
  </si>
  <si>
    <t xml:space="preserve">      997 - Přesun sutě</t>
  </si>
  <si>
    <t>PSV - Práce a dodávky PSV</t>
  </si>
  <si>
    <t xml:space="preserve">    721 - Zdravotechnika - vnitřní kanalizace</t>
  </si>
  <si>
    <t xml:space="preserve">    722 - Zdravotechnika - vnitřní vodovod</t>
  </si>
  <si>
    <t xml:space="preserve">    725 - Zdravotechnika - zařizovací předměty</t>
  </si>
  <si>
    <t xml:space="preserve">    727 - Zdravotechnika - požární ochrana</t>
  </si>
  <si>
    <t xml:space="preserve">    734 - Ústřední vytápění - armatury</t>
  </si>
  <si>
    <t xml:space="preserve">    751 - Vzduchotechnika</t>
  </si>
  <si>
    <t xml:space="preserve">    763 - Konstrukce suché výstavby</t>
  </si>
  <si>
    <t xml:space="preserve">    767 - Konstrukce zámečnické</t>
  </si>
  <si>
    <t xml:space="preserve">    781 - Dokončovací práce - obklady</t>
  </si>
  <si>
    <t xml:space="preserve">    784 - Dokončovací práce - malby a tapety</t>
  </si>
  <si>
    <t>HZS - Hodinové zúčtovací sazby</t>
  </si>
  <si>
    <t>VRN - Vedlejší rozpočtové náklady</t>
  </si>
  <si>
    <t xml:space="preserve">    VRN3 - Zařízení staveniště</t>
  </si>
  <si>
    <t xml:space="preserve">    VRN4 - Inženýrská činnost</t>
  </si>
  <si>
    <t xml:space="preserve">    VRN7 - Provozní vlivy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</si>
  <si>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</si>
  <si>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</si>
  <si>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</si>
  <si>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</si>
  <si>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</si>
  <si>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</si>
  <si>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</si>
  <si>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</si>
  <si>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</si>
  <si>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</si>
  <si>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</si>
  <si>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</si>
  <si>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</si>
  <si>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</si>
  <si>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</si>
  <si>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</si>
  <si>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9</t>
  </si>
  <si>
    <t>Ostatní konstrukce a práce-bourání</t>
  </si>
  <si>
    <t>997</t>
  </si>
  <si>
    <t>Přesun sutě</t>
  </si>
  <si>
    <t>2</t>
  </si>
  <si>
    <t>K</t>
  </si>
  <si>
    <t>997013120</t>
  </si>
  <si>
    <t>Vnitrostaveništní doprava suti a vybouraných hmot vodorovně do 50 m svisle s použitím mechanizace pro budovy a haly výšky přes 30 do 36 m</t>
  </si>
  <si>
    <t>t</t>
  </si>
  <si>
    <t>CS ÚRS 2019 01</t>
  </si>
  <si>
    <t>4</t>
  </si>
  <si>
    <t>3</t>
  </si>
  <si>
    <t>2109472594</t>
  </si>
  <si>
    <t>PSC</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</si>
  <si>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</si>
  <si>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997013501</t>
  </si>
  <si>
    <t>Odvoz suti a vybouraných hmot na skládku nebo meziskládku se složením, na vzdálenost do 1 km</t>
  </si>
  <si>
    <t>249614475</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</si>
  <si>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</si>
  <si>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997013509</t>
  </si>
  <si>
    <t>Odvoz suti a vybouraných hmot na skládku nebo meziskládku se složením, na vzdálenost Příplatek k ceně za každý další i započatý 1 km přes 1 km</t>
  </si>
  <si>
    <t>1970983109</t>
  </si>
  <si>
    <t>VV</t>
  </si>
  <si>
    <t>4,78*8 'Přepočtené koeficientem množství</t>
  </si>
  <si>
    <t>997013813</t>
  </si>
  <si>
    <t>Poplatek za uložení stavebního odpadu na skládce (skládkovné) z plastických hmot zatříděného do Katalogu odpadů pod kódem 170 203</t>
  </si>
  <si>
    <t>-523040108</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</si>
  <si>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</si>
  <si>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5</t>
  </si>
  <si>
    <t>997013831</t>
  </si>
  <si>
    <t>Poplatek za uložení stavebního odpadu na skládce (skládkovné) směsného stavebního a demoličního zatříděného do Katalogu odpadů pod kódem 170 904</t>
  </si>
  <si>
    <t>880596844</t>
  </si>
  <si>
    <t>PSV</t>
  </si>
  <si>
    <t>Práce a dodávky PSV</t>
  </si>
  <si>
    <t>721</t>
  </si>
  <si>
    <t>Zdravotechnika - vnitřní kanalizace</t>
  </si>
  <si>
    <t>6</t>
  </si>
  <si>
    <t>721171808</t>
  </si>
  <si>
    <t>Demontáž potrubí z novodurových trub odpadních nebo připojovacích přes 75 do D 114</t>
  </si>
  <si>
    <t>m</t>
  </si>
  <si>
    <t>16</t>
  </si>
  <si>
    <t>356961864</t>
  </si>
  <si>
    <t xml:space="preserve">Poznámka k souboru cen:_x000d_
1. Demontáž plstěných pásů se oceňuje cenami souboru cen 722 18-18 Demontáž plstěných pásů z trub, části B 02._x000d_
</t>
  </si>
  <si>
    <t>"kanalizace bytové rozvody</t>
  </si>
  <si>
    <t>0,50*72</t>
  </si>
  <si>
    <t>7</t>
  </si>
  <si>
    <t>721171809</t>
  </si>
  <si>
    <t>Demontáž potrubí z novodurových trub odpadních nebo připojovacích přes 114 do D 160</t>
  </si>
  <si>
    <t>609396932</t>
  </si>
  <si>
    <t>"dešťová kanalizace</t>
  </si>
  <si>
    <t>90,00+8,00</t>
  </si>
  <si>
    <t>8</t>
  </si>
  <si>
    <t>721174045</t>
  </si>
  <si>
    <t>Potrubí z plastových trub polypropylenové připojovací DN 110</t>
  </si>
  <si>
    <t>814984435</t>
  </si>
  <si>
    <t xml:space="preserve">Poznámka k souboru cen:_x000d_
1. Cenami -3315 až -3317 se oceňuje svislé potrubí od střešního vtoku po čisticí kus._x000d_
2. Ochrany odpadního a připojovacího potrubí z plastových trub se oceňují cenami souboru cen 722 18- . . Ochrana potrubí, části A 02._x000d_
</t>
  </si>
  <si>
    <t>Součet</t>
  </si>
  <si>
    <t>721174056</t>
  </si>
  <si>
    <t>Potrubí z plastových trub polypropylenové dešťové DN 125</t>
  </si>
  <si>
    <t>2037849356</t>
  </si>
  <si>
    <t>90,00</t>
  </si>
  <si>
    <t>10</t>
  </si>
  <si>
    <t>721174057</t>
  </si>
  <si>
    <t>Potrubí z plastových trub polypropylenové dešťové DN 160</t>
  </si>
  <si>
    <t>1136352389</t>
  </si>
  <si>
    <t>8,00</t>
  </si>
  <si>
    <t>11</t>
  </si>
  <si>
    <t>721194109</t>
  </si>
  <si>
    <t>Vyměření přípojek na potrubí vyvedení a upevnění odpadních výpustek DN 100</t>
  </si>
  <si>
    <t>kus</t>
  </si>
  <si>
    <t>-1467916255</t>
  </si>
  <si>
    <t xml:space="preserve">Poznámka k souboru cen:_x000d_
1. Cenami lze oceňovat i vyvedení a upevnění odpadních výpustek ke strojům a zařízením._x000d_
2. Potrubí odpadních výpustek se oceňují cenami souboru cen 721 17- . . Potrubí z plastových trub, části A 01._x000d_
</t>
  </si>
  <si>
    <t>72</t>
  </si>
  <si>
    <t>12</t>
  </si>
  <si>
    <t>721290111</t>
  </si>
  <si>
    <t>Zkouška těsnosti kanalizace v objektech vodou do DN 125</t>
  </si>
  <si>
    <t>-1589939062</t>
  </si>
  <si>
    <t xml:space="preserve">Poznámka k souboru cen:_x000d_
1. V ceně -0123 není započteno dodání média; jeho dodávka se oceňuje ve specifikaci._x000d_
</t>
  </si>
  <si>
    <t>90,00+36,00</t>
  </si>
  <si>
    <t>13</t>
  </si>
  <si>
    <t>721290112</t>
  </si>
  <si>
    <t>Zkouška těsnosti kanalizace v objektech vodou DN 150 nebo DN 200</t>
  </si>
  <si>
    <t>-1832244438</t>
  </si>
  <si>
    <t>14</t>
  </si>
  <si>
    <t>721290824</t>
  </si>
  <si>
    <t>Vnitrostaveništní přemístění vybouraných (demontovaných) hmot vnitřní kanalizace vodorovně do 100 m v objektech výšky přes 24 do 36 m</t>
  </si>
  <si>
    <t>-1873848468</t>
  </si>
  <si>
    <t>998721104</t>
  </si>
  <si>
    <t>Přesun hmot pro vnitřní kanalizace stanovený z hmotnosti přesunovaného materiálu vodorovná dopravní vzdálenost do 50 m v objektech výšky přes 24 do 36 m</t>
  </si>
  <si>
    <t>465558711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</si>
  <si>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</si>
  <si>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722</t>
  </si>
  <si>
    <t>Zdravotechnika - vnitřní vodovod</t>
  </si>
  <si>
    <t>722170801</t>
  </si>
  <si>
    <t>Demontáž rozvodů vody z plastů do Ø 25 mm</t>
  </si>
  <si>
    <t>-1522333976</t>
  </si>
  <si>
    <t>"vodoinstalace stoupací potrubí</t>
  </si>
  <si>
    <t xml:space="preserve"> 400,00+72,00</t>
  </si>
  <si>
    <t>"vodoinstalace -ležaté potrubí 1.PP</t>
  </si>
  <si>
    <t>40,00</t>
  </si>
  <si>
    <t>17</t>
  </si>
  <si>
    <t>722170804</t>
  </si>
  <si>
    <t>Demontáž rozvodů vody z plastů přes 25 do Ø 50 mm</t>
  </si>
  <si>
    <t>1858276760</t>
  </si>
  <si>
    <t>200,00+200,00</t>
  </si>
  <si>
    <t>15,00+80,00</t>
  </si>
  <si>
    <t>18</t>
  </si>
  <si>
    <t>722170807</t>
  </si>
  <si>
    <t>Demontáž rozvodů vody z plastů přes 50 do Ø 110 mm</t>
  </si>
  <si>
    <t>2017292426</t>
  </si>
  <si>
    <t>10,00</t>
  </si>
  <si>
    <t>19</t>
  </si>
  <si>
    <t>722130821</t>
  </si>
  <si>
    <t>Demontáž potrubí z ocelových trubek pozinkovaných šroubení do G 6/4</t>
  </si>
  <si>
    <t>-1532084894</t>
  </si>
  <si>
    <t>20</t>
  </si>
  <si>
    <t>722174002</t>
  </si>
  <si>
    <t>Potrubí z plastových trubek z polypropylenu (PPR) svařovaných polyfuzně PN 16 (SDR 7,4) D 20 x 2,8</t>
  </si>
  <si>
    <t>-1632396319</t>
  </si>
  <si>
    <t xml:space="preserve">Poznámka k souboru cen:_x000d_
1. V cenách -4001 až -4088 jsou započteny náklady na montáž a dodávku potrubí a tvarovek._x000d_
</t>
  </si>
  <si>
    <t>72,00</t>
  </si>
  <si>
    <t>722174003</t>
  </si>
  <si>
    <t>Potrubí z plastových trubek z polypropylenu (PPR) svařovaných polyfuzně PN 16 (SDR 7,4) D 25 x 3,5</t>
  </si>
  <si>
    <t>-254495387</t>
  </si>
  <si>
    <t>400,00</t>
  </si>
  <si>
    <t>22</t>
  </si>
  <si>
    <t>722174004</t>
  </si>
  <si>
    <t>Potrubí z plastových trubek z polypropylenu (PPR) svařovaných polyfuzně PN 16 (SDR 7,4) D 32 x 4,4</t>
  </si>
  <si>
    <t>978262769</t>
  </si>
  <si>
    <t>200,00</t>
  </si>
  <si>
    <t>23</t>
  </si>
  <si>
    <t>722174005</t>
  </si>
  <si>
    <t>Potrubí z plastových trubek z polypropylenu (PPR) svařovaných polyfuzně PN 16 (SDR 7,4) D 40 x 5,5</t>
  </si>
  <si>
    <t>-384023919</t>
  </si>
  <si>
    <t>80,00</t>
  </si>
  <si>
    <t>24</t>
  </si>
  <si>
    <t>722174006</t>
  </si>
  <si>
    <t>Potrubí z plastových trubek z polypropylenu (PPR) svařovaných polyfuzně PN 16 (SDR 7,4) D 50 x 6,9</t>
  </si>
  <si>
    <t>1433016918</t>
  </si>
  <si>
    <t>15,00</t>
  </si>
  <si>
    <t>25</t>
  </si>
  <si>
    <t>722174007</t>
  </si>
  <si>
    <t>Potrubí z plastových trubek z polypropylenu (PPR) svařovaných polyfuzně PN 16 (SDR 7,4) D 63 x 8,6</t>
  </si>
  <si>
    <t>-2310815</t>
  </si>
  <si>
    <t>26</t>
  </si>
  <si>
    <t>722174073</t>
  </si>
  <si>
    <t>Potrubí z plastových trubek z polypropylenu (PPR) svařovaných polyfuzně kompenzační smyčky na potrubí (PPR) D 25 x 4,2</t>
  </si>
  <si>
    <t>666096205</t>
  </si>
  <si>
    <t>27</t>
  </si>
  <si>
    <t>722174074</t>
  </si>
  <si>
    <t>Potrubí z plastových trubek z polypropylenu (PPR) svařovaných polyfuzně kompenzační smyčky na potrubí (PPR) D 32 x 5,4</t>
  </si>
  <si>
    <t>-1550715443</t>
  </si>
  <si>
    <t>28</t>
  </si>
  <si>
    <t>722174075</t>
  </si>
  <si>
    <t>Potrubí z plastových trubek z polypropylenu (PPR) svařovaných polyfuzně kompenzační smyčky na potrubí (PPR) D 40 x 6,7</t>
  </si>
  <si>
    <t>229327760</t>
  </si>
  <si>
    <t>29</t>
  </si>
  <si>
    <t>722181221</t>
  </si>
  <si>
    <t>Ochrana potrubí termoizolačními trubicemi z pěnového polyetylenu PE přilepenými v příčných a podélných spojích, tloušťky izolace přes 6 do 9 mm, vnitřního průměru izolace DN do 22 mm</t>
  </si>
  <si>
    <t>-213090202</t>
  </si>
  <si>
    <t xml:space="preserve">Poznámka k souboru cen:_x000d_
1. V cenách -1211 až -1256 jsou započteny i náklady na dodání tepelně izolačních trubic._x000d_
</t>
  </si>
  <si>
    <t>30</t>
  </si>
  <si>
    <t>722181222</t>
  </si>
  <si>
    <t>Ochrana potrubí termoizolačními trubicemi z pěnového polyetylenu PE přilepenými v příčných a podélných spojích, tloušťky izolace přes 6 do 9 mm, vnitřního průměru izolace DN přes 22 do 45 mm</t>
  </si>
  <si>
    <t>240084104</t>
  </si>
  <si>
    <t>100,00+100,00+100,00</t>
  </si>
  <si>
    <t>31</t>
  </si>
  <si>
    <t>722181223</t>
  </si>
  <si>
    <t>Ochrana potrubí termoizolačními trubicemi z pěnového polyetylenu PE přilepenými v příčných a podélných spojích, tloušťky izolace přes 6 do 9 mm, vnitřního průměru izolace DN přes 45 do 63mm</t>
  </si>
  <si>
    <t>599108144</t>
  </si>
  <si>
    <t>10,00 +5,00</t>
  </si>
  <si>
    <t>32</t>
  </si>
  <si>
    <t>722181232</t>
  </si>
  <si>
    <t>Ochrana potrubí termoizolačními trubicemi z pěnového polyetylenu PE přilepenými v příčných a podélných spojích, tloušťky izolace přes 9 do 13 mm, vnitřního průměru izolace DN přes 22 do 45 mm</t>
  </si>
  <si>
    <t>606137622</t>
  </si>
  <si>
    <t>300,00</t>
  </si>
  <si>
    <t>33</t>
  </si>
  <si>
    <t>722181242</t>
  </si>
  <si>
    <t>Ochrana potrubí termoizolačními trubicemi z pěnového polyetylenu PE přilepenými v příčných a podélných spojích, tloušťky izolace přes 13 do 20 mm, vnitřního průměru izolace DN přes 22 do 45 mm</t>
  </si>
  <si>
    <t>-2073886790</t>
  </si>
  <si>
    <t>100,00+100,00</t>
  </si>
  <si>
    <t>34</t>
  </si>
  <si>
    <t>722181253</t>
  </si>
  <si>
    <t>Ochrana potrubí termoizolačními trubicemi z pěnového polyetylenu PE přilepenými v příčných a podélných spojích, tloušťky izolace přes 20 do 25 mm, vnitřního průměru izolace DN přes 45 do 63 mm</t>
  </si>
  <si>
    <t>1968733682</t>
  </si>
  <si>
    <t xml:space="preserve">10,00 </t>
  </si>
  <si>
    <t>35</t>
  </si>
  <si>
    <t>722181812</t>
  </si>
  <si>
    <t>Demontáž plstěných pásů z trub do Ø 50</t>
  </si>
  <si>
    <t>-1775071618</t>
  </si>
  <si>
    <t xml:space="preserve">Poznámka k souboru cen:_x000d_
1. Cenami lze oceňovat i demontáž plstěných pásů z potrubí odpadního z novodurových trubek části B 01._x000d_
2. Množství se určí v m izolovaného potrubí._x000d_
</t>
  </si>
  <si>
    <t>200,00+200,00+400,00+72,00</t>
  </si>
  <si>
    <t>15,00+80,00+40,00</t>
  </si>
  <si>
    <t>36</t>
  </si>
  <si>
    <t>722181817</t>
  </si>
  <si>
    <t>Demontáž plstěných pásů z trub přes 50 do Ø 150</t>
  </si>
  <si>
    <t>274900980</t>
  </si>
  <si>
    <t>37</t>
  </si>
  <si>
    <t>722182012</t>
  </si>
  <si>
    <t>Podpůrný žlab pro potrubí průměru D 25</t>
  </si>
  <si>
    <t>2045227183</t>
  </si>
  <si>
    <t xml:space="preserve">Poznámka k souboru cen:_x000d_
1. V cenách jsou započítány náklady na dodávku a montáž podpůrného žlabu._x000d_
2. Ceny neobsahují náklady na zavěšení potrubí, ty jsou zahrnuty v cenách potrubí._x000d_
</t>
  </si>
  <si>
    <t>38</t>
  </si>
  <si>
    <t>722182014</t>
  </si>
  <si>
    <t>Podpůrný žlab pro potrubí průměru D 40</t>
  </si>
  <si>
    <t>-1044345448</t>
  </si>
  <si>
    <t>39</t>
  </si>
  <si>
    <t>722182015</t>
  </si>
  <si>
    <t>Podpůrný žlab pro potrubí průměru D 50</t>
  </si>
  <si>
    <t>1298497597</t>
  </si>
  <si>
    <t>40</t>
  </si>
  <si>
    <t>722182016</t>
  </si>
  <si>
    <t>Podpůrný žlab pro potrubí průměru D 63</t>
  </si>
  <si>
    <t>-482749418</t>
  </si>
  <si>
    <t>41</t>
  </si>
  <si>
    <t>722190401</t>
  </si>
  <si>
    <t>Zřízení přípojek na potrubí vyvedení a upevnění výpustek do DN 25</t>
  </si>
  <si>
    <t>-1895758359</t>
  </si>
  <si>
    <t xml:space="preserve">Poznámka k souboru cen:_x000d_
1. Cenami -0401 až -0403 se oceňuje vyvedení a upevnění výpustek zařizovacích předmětů a výtokových armatur._x000d_
2. Potrubí vodovodních přípojek k zařizovacím předmětům, výtokovým armaturám, případně strojům a zařízením se oceňuje příslušnými cenami potrubí jako rozvod._x000d_
</t>
  </si>
  <si>
    <t>72*6</t>
  </si>
  <si>
    <t>42</t>
  </si>
  <si>
    <t>722212440</t>
  </si>
  <si>
    <t>Armatury přírubové šoupátka orientační štítky na zeď</t>
  </si>
  <si>
    <t>soubor</t>
  </si>
  <si>
    <t>-1431901521</t>
  </si>
  <si>
    <t>43</t>
  </si>
  <si>
    <t>722220851</t>
  </si>
  <si>
    <t>Demontáž armatur závitových s jedním závitem do G 3/4</t>
  </si>
  <si>
    <t>1297768575</t>
  </si>
  <si>
    <t>44</t>
  </si>
  <si>
    <t>722220862</t>
  </si>
  <si>
    <t>Demontáž armatur závitových se dvěma závity přes 3/4 do G 5/4</t>
  </si>
  <si>
    <t>-966436240</t>
  </si>
  <si>
    <t>12+6</t>
  </si>
  <si>
    <t>45</t>
  </si>
  <si>
    <t>722224115</t>
  </si>
  <si>
    <t>Armatury s jedním závitem kohouty plnicí a vypouštěcí PN 10 G 1/2</t>
  </si>
  <si>
    <t>-1077787026</t>
  </si>
  <si>
    <t xml:space="preserve">Poznámka k souboru cen:_x000d_
1. Cenami -9101 až -9106 nelze oceňovat montáž nástěnek._x000d_
2. V cenách –0111 až -0122 je započteno i vyvedení a upevnění výpustek._x000d_
</t>
  </si>
  <si>
    <t>46</t>
  </si>
  <si>
    <t>722232043</t>
  </si>
  <si>
    <t>Armatury se dvěma závity kulové kohouty PN 42 do 185 °C přímé vnitřní závit G 1/2</t>
  </si>
  <si>
    <t>477693225</t>
  </si>
  <si>
    <t>"vodoinstalace bytové rozvody</t>
  </si>
  <si>
    <t>144</t>
  </si>
  <si>
    <t>47</t>
  </si>
  <si>
    <t>722232045</t>
  </si>
  <si>
    <t>Armatury se dvěma závity kulové kohouty PN 42 do 185 °C přímé vnitřní závit G 1</t>
  </si>
  <si>
    <t>520943880</t>
  </si>
  <si>
    <t>48</t>
  </si>
  <si>
    <t>722232046</t>
  </si>
  <si>
    <t>Armatury se dvěma závity kulové kohouty PN 42 do 185 °C přímé vnitřní závit G 5/4</t>
  </si>
  <si>
    <t>-741246592</t>
  </si>
  <si>
    <t>49</t>
  </si>
  <si>
    <t>722250102</t>
  </si>
  <si>
    <t>Požární příslušenství a armatury hydrantové ventily s hadicovou přípojkou C 52</t>
  </si>
  <si>
    <t>1486716199</t>
  </si>
  <si>
    <t>"požární rozvody</t>
  </si>
  <si>
    <t>50</t>
  </si>
  <si>
    <t>722260812</t>
  </si>
  <si>
    <t>Demontáž vodoměrů závitových G 3/4</t>
  </si>
  <si>
    <t>-89547320</t>
  </si>
  <si>
    <t>72*2</t>
  </si>
  <si>
    <t>51</t>
  </si>
  <si>
    <t>722260922</t>
  </si>
  <si>
    <t>Oprava vodoměrů zpětná montáž vodoměrů závitových do potrubí z trubek ocelových G 3/4</t>
  </si>
  <si>
    <t>-999167650</t>
  </si>
  <si>
    <t xml:space="preserve">Poznámka k souboru cen:_x000d_
1. V cenách -1902 až -1924 Výměna vodoměrů jsou zahrnuty náklady na demontáž stávajícího a montáž nového vodoměru. Náklady na dodávku vodoměru se oceňují ve specifikaci._x000d_
2. V cenách -1902 až -1924 Výměna vodoměrů nejsou zahrnuty:_x000d_
a) náklady na proplach potrubí a zkoušky těsnosti, tyto se oceňují souborem cen 722 29-02 Zkoušky, proplach a desinfekce vodovodního potrubí, části A02 tohoto katalogu._x000d_
b) náklady na uzavření a otevření vodovodního potrubí včetně vypuštění a napuštění, tyto se oceňují souborem cen 722 19-09 Opravy ostatní v této části katalogu._x000d_
</t>
  </si>
  <si>
    <t>52</t>
  </si>
  <si>
    <t>722290226</t>
  </si>
  <si>
    <t>Zkoušky, proplach a desinfekce vodovodního potrubí zkoušky těsnosti vodovodního potrubí závitového do DN 50</t>
  </si>
  <si>
    <t>252688897</t>
  </si>
  <si>
    <t xml:space="preserve">Poznámka k souboru cen:_x000d_
1. Cenami se oceňují dílčí zkoušky těsnosti vodovodního potrubí, které bude v dalším pracovním postupu zakryto nebo se stane nepřístupným._x000d_
2. Cenami nelze oceňovat celkové zkoušky těsnosti rozvodů vodovodního potrubí._x000d_
3. V cenách je započteno i dodání vody, uzavření a zabezpečení konců potrubí._x000d_
4. V cenách -0234 a -0237 je započteno i dodání desinfekčního prostředku._x000d_
</t>
  </si>
  <si>
    <t>200,00+200,00+400,00+72,00+10,00+15,00+80,00+40,00</t>
  </si>
  <si>
    <t>53</t>
  </si>
  <si>
    <t>722290234</t>
  </si>
  <si>
    <t>Zkoušky, proplach a desinfekce vodovodního potrubí proplach a desinfekce vodovodního potrubí do DN 80</t>
  </si>
  <si>
    <t>587213270</t>
  </si>
  <si>
    <t>54</t>
  </si>
  <si>
    <t>722290824</t>
  </si>
  <si>
    <t>Vnitrostaveništní přemístění vybouraných (demontovaných) hmot vnitřní vodovod vodorovně do 100 m v objektech výšky přes 24 do 36 m</t>
  </si>
  <si>
    <t>1313799508</t>
  </si>
  <si>
    <t>55</t>
  </si>
  <si>
    <t>998722104</t>
  </si>
  <si>
    <t>Přesun hmot pro vnitřní vodovod stanovený z hmotnosti přesunovaného materiálu vodorovná dopravní vzdálenost do 50 m v objektech výšky přes 24 do 36 m</t>
  </si>
  <si>
    <t>284258598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</si>
  <si>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</si>
  <si>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725</t>
  </si>
  <si>
    <t>Zdravotechnika - zařizovací předměty</t>
  </si>
  <si>
    <t>56</t>
  </si>
  <si>
    <t>725110814</t>
  </si>
  <si>
    <t>Demontáž klozetů odsávacích nebo kombinačních</t>
  </si>
  <si>
    <t>-234908469</t>
  </si>
  <si>
    <t>57</t>
  </si>
  <si>
    <t>725111936</t>
  </si>
  <si>
    <t>Opravy zařízení záchodů nádrží odmontování nebo zpětná montáž krycích dvířek a desky WC</t>
  </si>
  <si>
    <t>-1049791885</t>
  </si>
  <si>
    <t>2*72</t>
  </si>
  <si>
    <t>Mezisoučet byty</t>
  </si>
  <si>
    <t>58</t>
  </si>
  <si>
    <t>725114912</t>
  </si>
  <si>
    <t>Opravy zařízení záchodů výměna ostatní práce zpětná montáž klozetové mísy s montáží sedátka a utěsněním přívodu vody</t>
  </si>
  <si>
    <t>1373981189</t>
  </si>
  <si>
    <t>59</t>
  </si>
  <si>
    <t>725590812</t>
  </si>
  <si>
    <t>Vnitrostaveništní přemístění vybouraných (demontovaných) hmot zařizovacích předmětů vodorovně do 100 m v objektech výšky přes 6 do 12 m</t>
  </si>
  <si>
    <t>-1214679818</t>
  </si>
  <si>
    <t>60</t>
  </si>
  <si>
    <t>998725203</t>
  </si>
  <si>
    <t>Přesun hmot pro zařizovací předměty stanovený procentní sazbou (%) z ceny vodorovná dopravní vzdálenost do 50 m v objektech výšky přes 12 do 24 m</t>
  </si>
  <si>
    <t>%</t>
  </si>
  <si>
    <t>-386504110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</si>
  <si>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</si>
  <si>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727</t>
  </si>
  <si>
    <t>Zdravotechnika - požární ochrana</t>
  </si>
  <si>
    <t>61</t>
  </si>
  <si>
    <t>727121101R</t>
  </si>
  <si>
    <t>Protipožární ochranné manžety z jedné strany dělící konstrukce požární odolnost EI 90 D 32</t>
  </si>
  <si>
    <t>-1330481130</t>
  </si>
  <si>
    <t>"protipož.manžety</t>
  </si>
  <si>
    <t>30,00</t>
  </si>
  <si>
    <t>62</t>
  </si>
  <si>
    <t>727121108</t>
  </si>
  <si>
    <t>Protipožární ochranné manžety z jedné strany dělící konstrukce požární odolnost EI 90 D 125</t>
  </si>
  <si>
    <t>1356674558</t>
  </si>
  <si>
    <t>734</t>
  </si>
  <si>
    <t>Ústřední vytápění - armatury</t>
  </si>
  <si>
    <t>63</t>
  </si>
  <si>
    <t>734211120</t>
  </si>
  <si>
    <t>Ventily odvzdušňovací závitové automatické PN 14 do 120°C G 1/2</t>
  </si>
  <si>
    <t>-1371633820</t>
  </si>
  <si>
    <t>64</t>
  </si>
  <si>
    <t>998734104</t>
  </si>
  <si>
    <t>Přesun hmot pro armatury stanovený z hmotnosti přesunovaného materiálu vodorovná dopravní vzdálenost do 50 m v objektech výšky přes 24 do 36 m</t>
  </si>
  <si>
    <t>-1731117864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</si>
  <si>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</si>
  <si>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751</t>
  </si>
  <si>
    <t>Vzduchotechnika</t>
  </si>
  <si>
    <t>65</t>
  </si>
  <si>
    <t>751111012</t>
  </si>
  <si>
    <t>Montáž ventilátoru axiálního nízkotlakého nástěnného základního, průměru přes 100 do 200 mm</t>
  </si>
  <si>
    <t>1576716274</t>
  </si>
  <si>
    <t>"přístup k bytovým jádrům</t>
  </si>
  <si>
    <t>66</t>
  </si>
  <si>
    <t>751111811</t>
  </si>
  <si>
    <t>Demontáž ventilátoru axiálního nízkotlakého kruhové potrubí, průměru do 200 mm</t>
  </si>
  <si>
    <t>2016646738</t>
  </si>
  <si>
    <t>763</t>
  </si>
  <si>
    <t>Konstrukce suché výstavby</t>
  </si>
  <si>
    <t>67</t>
  </si>
  <si>
    <t>763121411</t>
  </si>
  <si>
    <t>Stěna předsazená ze sádrokartonových desek s nosnou konstrukcí z ocelových profilů CW, UW jednoduše opláštěná deskou standardní A tl. 12,5 mm, bez TI, EI 15 stěna tl. 62,5 mm, profil 50</t>
  </si>
  <si>
    <t>m2</t>
  </si>
  <si>
    <t>901245625</t>
  </si>
  <si>
    <t xml:space="preserve">Poznámka k souboru cen:_x000d_
1. V cenách jsou započteny i náklady na tmelení a výztužnou pásku._x000d_
2. V cenách nejsou započteny náklady na základní penetrační nátěr; tyto se oceňují cenou 763 12-1714._x000d_
3. Ceny pro předsazené stěny lepené celoplošně jsou určeny pro lepení na rovný podklad, lepené na bochánky jsou určeny pro podklad o nerovnosti do 20 mm a lepené na pásky jsou určeny pro podklad o nerovnosti přes 20 mm._x000d_
4. Ceny -1611 a -1612 Montáž nosné konstrukce je stanoveny pro m2 plochy předsazené stěny._x000d_
5. V ceně -1611 a -1612 nejsou započteny náklady na profily; tyto se oceňují ve specifikaci. Doporučené množství na 1 m2 stěny je:_x000d_
a) 1,9 m profilu CW a 0,8 m profilu UW u ceny. -1611,_x000d_
b) 1,9 m profilu CD a 0,5 m profilu UD u ceny -1612._x000d_
6. V cenách -1621 až -1641 Montáž desek nejsou započteny náklady na desky; tato dodávka se oceňuje ve specifikaci._x000d_
7. Ostatní konstrukce a práce a příplatky, neuvedené v tomto souboru cen, se oceňují cenami 763 11-17.. pro příčky ze sádrokartonových desek._x000d_
</t>
  </si>
  <si>
    <t>2,52*72</t>
  </si>
  <si>
    <t>68</t>
  </si>
  <si>
    <t>763121714</t>
  </si>
  <si>
    <t>Stěna předsazená ze sádrokartonových desek ostatní konstrukce a práce na předsazených stěnách ze sádrokartonových desek základní penetrační nátěr</t>
  </si>
  <si>
    <t>-1698143235</t>
  </si>
  <si>
    <t>"zákryt dešťové kanalizace</t>
  </si>
  <si>
    <t>3,00*26</t>
  </si>
  <si>
    <t>69</t>
  </si>
  <si>
    <t>763164711</t>
  </si>
  <si>
    <t>Obklad ze sádrokartonových desek konstrukcí kovových včetně ochranných úhelníků uzavřeného tvaru rozvinuté šíře do 0,8 m, opláštěný deskou standardní A, tl. 12,5 mm</t>
  </si>
  <si>
    <t>-1872650109</t>
  </si>
  <si>
    <t xml:space="preserve">Poznámka k souboru cen:_x000d_
1. Ceny jsou určeny pro obklad trámů i sloupů._x000d_
2. V cenách jsou započteny i náklady na tmelení, výztužnou pásku a ochranu rohů úhelníky._x000d_
3. V cenách nejsou započteny náklady na základní penetrační nátěr; tyto se oceňují cenou 763 13-1714._x000d_
4. V cenách montáže obkladů nejsou započteny náklady na:_x000d_
a) desky; tato dodávka se oceňuje ve specifikaci,_x000d_
b) ochranné úhelníky; tato dodávka se oceňuje ve specifikaci,_x000d_
c) profily u obkladu konstrukcí kovových – u cen -4791 až -4793; tato dodávka se oceňuje ve specifikaci._x000d_
</t>
  </si>
  <si>
    <t>2,50*26</t>
  </si>
  <si>
    <t>70</t>
  </si>
  <si>
    <t>763172315</t>
  </si>
  <si>
    <t>Instalační technika pro konstrukce ze sádrokartonových desek montáž revizních dvířek velikost 600 x 600 mm</t>
  </si>
  <si>
    <t>94742421</t>
  </si>
  <si>
    <t xml:space="preserve">Poznámka k souboru cen:_x000d_
1. V cenách montáže revizních klapek 763 17-1 a revizních dvířek 763 17-2 nejsou započteny náklady na jejich dodávku a dodávku pomocné konstrukce z profilů a spojek; tato dodávka se oceňuje ve specifikaci._x000d_
2. V cenách montáže nosičů zařizovacích předmětů 763 17-3  nejsou započteny náklady na jejich dodávku a dodávku spojovacího materiálu uchycení zařizovacích předmětů; tato dodávka se oceňuje ve specifikaci._x000d_
</t>
  </si>
  <si>
    <t>71</t>
  </si>
  <si>
    <t>M</t>
  </si>
  <si>
    <t>61100000</t>
  </si>
  <si>
    <t>dřevěná dvoukřídlá dvířka 600x600 lakovaná</t>
  </si>
  <si>
    <t>1442342769</t>
  </si>
  <si>
    <t>998763102</t>
  </si>
  <si>
    <t>Přesun hmot pro dřevostavby stanovený z hmotnosti přesunovaného materiálu vodorovná dopravní vzdálenost do 50 m v objektech výšky přes 12 do 24 m</t>
  </si>
  <si>
    <t>-1316384552</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</si>
  <si>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 U přesunu stanoveného procentní sazbou se ztížení přesunu ocení individuálně._x000d_
</t>
  </si>
  <si>
    <t>767</t>
  </si>
  <si>
    <t>Konstrukce zámečnické</t>
  </si>
  <si>
    <t>73</t>
  </si>
  <si>
    <t>767995111</t>
  </si>
  <si>
    <t>Montáž ostatních atypických zámečnických konstrukcí hmotnosti do 5 kg</t>
  </si>
  <si>
    <t>kg</t>
  </si>
  <si>
    <t>-1921067528</t>
  </si>
  <si>
    <t xml:space="preserve">Poznámka k souboru cen:_x000d_
1. Určení cen se řídí hmotností jednotlivě montovaného dílu konstrukce._x000d_
</t>
  </si>
  <si>
    <t>zákryt dešťového potrubí</t>
  </si>
  <si>
    <t>26*10,00</t>
  </si>
  <si>
    <t>74</t>
  </si>
  <si>
    <t>767996701</t>
  </si>
  <si>
    <t>Demontáž ostatních zámečnických konstrukcí o hmotnosti jednotlivých dílů řezáním do 50 kg</t>
  </si>
  <si>
    <t>1576631274</t>
  </si>
  <si>
    <t xml:space="preserve">Poznámka k souboru cen:_x000d_
1. Cenami nelze oceňovat demontáž jmenovité konstrukce, pro kterou jsou ceny v katalogu již stanoveny._x000d_
2. Ceny lze užít pro sortiment zámečnických konstrukcí, nikoliv pro sloupy, kolejnice, vazníky apod._x000d_
3. Volba cen se řídí hmotností jednotlivě demontovaného dílu konstrukce._x000d_
</t>
  </si>
  <si>
    <t>20*10,00</t>
  </si>
  <si>
    <t>75</t>
  </si>
  <si>
    <t>998767104</t>
  </si>
  <si>
    <t>Přesun hmot pro zámečnické konstrukce stanovený z hmotnosti přesunovaného materiálu vodorovná dopravní vzdálenost do 50 m v objektech výšky přes 24 do 36 m</t>
  </si>
  <si>
    <t>-2132715589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</si>
  <si>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</si>
  <si>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781</t>
  </si>
  <si>
    <t>Dokončovací práce - obklady</t>
  </si>
  <si>
    <t>76</t>
  </si>
  <si>
    <t>781121011</t>
  </si>
  <si>
    <t>Příprava podkladu před provedením obkladu nátěr penetrační na stěnu</t>
  </si>
  <si>
    <t>-1413689170</t>
  </si>
  <si>
    <t xml:space="preserve">Poznámka k souboru cen:_x000d_
1. V cenách 781 12-1011 až -1015 jsou započtenyi náklady na materiál._x000d_
2. V cenách 781 16-1011 až -1023 nejsou započteny náklady na materiál, tyto se oceňují ve specifikaci._x000d_
</t>
  </si>
  <si>
    <t>77</t>
  </si>
  <si>
    <t>781474115</t>
  </si>
  <si>
    <t>Montáž obkladů vnitřních stěn z dlaždic keramických lepených flexibilním lepidlem maloformátových hladkých přes 22 do 25 ks/m2</t>
  </si>
  <si>
    <t>1066834203</t>
  </si>
  <si>
    <t xml:space="preserve">Poznámka k souboru cen:_x000d_
1. Položky jsou určeny pro všechny druhy povrchových úprav._x000d_
</t>
  </si>
  <si>
    <t>78</t>
  </si>
  <si>
    <t>59761039</t>
  </si>
  <si>
    <t>obklad keramický hladký přes 22 do 25ks/m2</t>
  </si>
  <si>
    <t>-397405142</t>
  </si>
  <si>
    <t>181,44*1,1 'Přepočtené koeficientem množství</t>
  </si>
  <si>
    <t>79</t>
  </si>
  <si>
    <t>781477111</t>
  </si>
  <si>
    <t>Montáž obkladů vnitřních stěn z dlaždic keramických Příplatek k cenám za plochu do 10 m2 jednotlivě</t>
  </si>
  <si>
    <t>-624737426</t>
  </si>
  <si>
    <t>80</t>
  </si>
  <si>
    <t>781477112</t>
  </si>
  <si>
    <t>Montáž obkladů vnitřních stěn z dlaždic keramických Příplatek k cenám za obklady v omezeném prostoru</t>
  </si>
  <si>
    <t>-1552742566</t>
  </si>
  <si>
    <t>81</t>
  </si>
  <si>
    <t>998781104</t>
  </si>
  <si>
    <t>Přesun hmot pro obklady keramické stanovený z hmotnosti přesunovaného materiálu vodorovná dopravní vzdálenost do 50 m v objektech výšky přes 24 do 36 m</t>
  </si>
  <si>
    <t>-210508798</t>
  </si>
  <si>
    <t>784</t>
  </si>
  <si>
    <t>Dokončovací práce - malby a tapety</t>
  </si>
  <si>
    <t>82</t>
  </si>
  <si>
    <t>784211101</t>
  </si>
  <si>
    <t>Malby z malířských směsí otěruvzdorných za mokra dvojnásobné, bílé za mokra otěruvzdorné výborně v místnostech výšky do 3,80 m</t>
  </si>
  <si>
    <t>849316601</t>
  </si>
  <si>
    <t>HZS</t>
  </si>
  <si>
    <t>Hodinové zúčtovací sazby</t>
  </si>
  <si>
    <t>83</t>
  </si>
  <si>
    <t>HZS1302</t>
  </si>
  <si>
    <t>Hodinové zúčtovací sazby profesí HSV provádění konstrukcí zedník specialista</t>
  </si>
  <si>
    <t>hod</t>
  </si>
  <si>
    <t>512</t>
  </si>
  <si>
    <t>-923285695</t>
  </si>
  <si>
    <t>"drobné opravy stropů,stěn a podlah u krytů</t>
  </si>
  <si>
    <t>"přístup k bytovým jádrům demontáže stěn</t>
  </si>
  <si>
    <t>5*72</t>
  </si>
  <si>
    <t>VRN</t>
  </si>
  <si>
    <t>Vedlejší rozpočtové náklady</t>
  </si>
  <si>
    <t>VRN3</t>
  </si>
  <si>
    <t>Zařízení staveniště</t>
  </si>
  <si>
    <t>84</t>
  </si>
  <si>
    <t>030001000</t>
  </si>
  <si>
    <t>kpl</t>
  </si>
  <si>
    <t>1024</t>
  </si>
  <si>
    <t>-848958569</t>
  </si>
  <si>
    <t>VRN4</t>
  </si>
  <si>
    <t>Inženýrská činnost</t>
  </si>
  <si>
    <t>85</t>
  </si>
  <si>
    <t>045002000</t>
  </si>
  <si>
    <t>Kompletační a koordinační činnost</t>
  </si>
  <si>
    <t>-683086347</t>
  </si>
  <si>
    <t>VRN7</t>
  </si>
  <si>
    <t>Provozní vlivy</t>
  </si>
  <si>
    <t>86</t>
  </si>
  <si>
    <t>070001000</t>
  </si>
  <si>
    <t>561084960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</si>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</sst>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1">
    <font>
      <sz val="8"/>
      <name val="Arial CE"/>
      <family val="2"/>
    </font>
    <font>
      <sz val="8"/>
      <color rgb="FF969696"/>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b/>
      <sz val="12"/>
      <color rgb="FF800000"/>
      <name val="Arial CE"/>
    </font>
    <font>
      <sz val="8"/>
      <color rgb="FF960000"/>
      <name val="Arial CE"/>
    </font>
    <font>
      <sz val="7"/>
      <color rgb="FF969696"/>
      <name val="Arial CE"/>
    </font>
    <font>
      <i/>
      <sz val="7"/>
      <color rgb="FF969696"/>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0" fillId="0" borderId="0" applyNumberFormat="0" applyFill="0" applyBorder="0" applyAlignment="0" applyProtection="0"/>
  </cellStyleXfs>
  <cellXfs count="357">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17" fillId="0" borderId="0" xfId="0" applyFont="1" applyAlignment="1">
      <alignment horizontal="left" vertical="top" wrapText="1"/>
    </xf>
    <xf numFmtId="0" fontId="2" fillId="0" borderId="0" xfId="0" applyFont="1" applyAlignment="1" applyProtection="1">
      <alignment horizontal="left" vertical="top"/>
    </xf>
    <xf numFmtId="0" fontId="2"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0" fillId="2" borderId="0" xfId="0" applyFont="1" applyFill="1" applyAlignment="1" applyProtection="1">
      <alignment horizontal="left" vertical="center"/>
      <protection locked="0"/>
    </xf>
    <xf numFmtId="0" fontId="0" fillId="0" borderId="0" xfId="0" applyFont="1" applyAlignment="1" applyProtection="1">
      <alignment horizontal="left" vertical="top"/>
    </xf>
    <xf numFmtId="49" fontId="0" fillId="2" borderId="0" xfId="0" applyNumberFormat="1" applyFont="1" applyFill="1" applyAlignment="1" applyProtection="1">
      <alignment horizontal="left" vertical="center"/>
      <protection locked="0"/>
    </xf>
    <xf numFmtId="49" fontId="0" fillId="0" borderId="0" xfId="0" applyNumberFormat="1" applyFont="1" applyAlignment="1" applyProtection="1">
      <alignment horizontal="left" vertical="center"/>
    </xf>
    <xf numFmtId="0" fontId="0" fillId="0" borderId="0" xfId="0" applyFont="1" applyAlignment="1" applyProtection="1">
      <alignment horizontal="left" vertical="center" wrapText="1"/>
    </xf>
    <xf numFmtId="0" fontId="0" fillId="0" borderId="5" xfId="0" applyBorder="1" applyProtection="1"/>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right" vertical="center"/>
    </xf>
    <xf numFmtId="4" fontId="17" fillId="0" borderId="0" xfId="0" applyNumberFormat="1"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3"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3" fillId="3" borderId="8" xfId="0" applyFont="1" applyFill="1" applyBorder="1" applyAlignment="1" applyProtection="1">
      <alignment horizontal="center" vertical="center"/>
    </xf>
    <xf numFmtId="0" fontId="3" fillId="3" borderId="8" xfId="0" applyFont="1" applyFill="1" applyBorder="1" applyAlignment="1" applyProtection="1">
      <alignment horizontal="left" vertical="center"/>
    </xf>
    <xf numFmtId="4" fontId="3"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0" xfId="0" applyFont="1" applyAlignment="1" applyProtection="1">
      <alignment horizontal="left" vertical="center" wrapText="1"/>
    </xf>
    <xf numFmtId="0" fontId="2" fillId="0" borderId="4" xfId="0" applyFont="1" applyBorder="1" applyAlignment="1">
      <alignment vertical="center"/>
    </xf>
    <xf numFmtId="0" fontId="19"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1" fillId="0" borderId="15"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1" fillId="0" borderId="15" xfId="0" applyFont="1" applyBorder="1" applyAlignment="1" applyProtection="1">
      <alignment horizontal="left" vertical="center"/>
    </xf>
    <xf numFmtId="0" fontId="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1" fillId="4" borderId="8" xfId="0" applyFont="1" applyFill="1" applyBorder="1" applyAlignment="1" applyProtection="1">
      <alignment horizontal="center" vertical="center"/>
    </xf>
    <xf numFmtId="0" fontId="21" fillId="4" borderId="8" xfId="0" applyFont="1" applyFill="1" applyBorder="1" applyAlignment="1" applyProtection="1">
      <alignment horizontal="right" vertical="center"/>
    </xf>
    <xf numFmtId="0" fontId="21" fillId="4" borderId="9" xfId="0"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3" fillId="0" borderId="4"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3" fillId="0" borderId="0" xfId="0" applyFont="1" applyAlignment="1" applyProtection="1">
      <alignment horizontal="center" vertical="center"/>
    </xf>
    <xf numFmtId="0" fontId="3"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3" fillId="0" borderId="0" xfId="0" applyFont="1" applyAlignment="1">
      <alignment horizontal="left" vertical="center"/>
    </xf>
    <xf numFmtId="0" fontId="24" fillId="0" borderId="0" xfId="1" applyFont="1" applyAlignment="1">
      <alignment horizontal="center" vertical="center"/>
    </xf>
    <xf numFmtId="0" fontId="4" fillId="0" borderId="4" xfId="0" applyFont="1" applyBorder="1" applyAlignment="1" applyProtection="1">
      <alignment vertical="center"/>
    </xf>
    <xf numFmtId="0" fontId="25" fillId="0" borderId="0" xfId="0" applyFont="1" applyAlignment="1" applyProtection="1">
      <alignment vertical="center"/>
    </xf>
    <xf numFmtId="0" fontId="25" fillId="0" borderId="0" xfId="0" applyFont="1" applyAlignment="1" applyProtection="1">
      <alignment horizontal="left" vertical="center" wrapText="1"/>
    </xf>
    <xf numFmtId="0" fontId="26" fillId="0" borderId="0" xfId="0" applyFont="1" applyAlignment="1" applyProtection="1">
      <alignment vertical="center"/>
    </xf>
    <xf numFmtId="4" fontId="26" fillId="0" borderId="0" xfId="0" applyNumberFormat="1" applyFont="1" applyAlignment="1" applyProtection="1">
      <alignment vertical="center"/>
    </xf>
    <xf numFmtId="0" fontId="2" fillId="0" borderId="0" xfId="0" applyFont="1" applyAlignment="1" applyProtection="1">
      <alignment horizontal="center" vertical="center"/>
    </xf>
    <xf numFmtId="0" fontId="4" fillId="0" borderId="4" xfId="0" applyFont="1" applyBorder="1" applyAlignment="1">
      <alignment vertical="center"/>
    </xf>
    <xf numFmtId="4"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166" fontId="27" fillId="0" borderId="21" xfId="0" applyNumberFormat="1" applyFont="1" applyBorder="1" applyAlignment="1" applyProtection="1">
      <alignment vertical="center"/>
    </xf>
    <xf numFmtId="4" fontId="27" fillId="0" borderId="22"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4"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2" fillId="0" borderId="0" xfId="0" applyFont="1" applyAlignment="1">
      <alignment horizontal="left" vertical="center" wrapText="1"/>
    </xf>
    <xf numFmtId="0" fontId="1" fillId="0" borderId="0" xfId="0" applyFont="1" applyAlignment="1" applyProtection="1">
      <alignment horizontal="left" vertical="center"/>
      <protection locked="0"/>
    </xf>
    <xf numFmtId="165" fontId="0" fillId="0" borderId="0" xfId="0" applyNumberFormat="1" applyFont="1" applyAlignment="1">
      <alignment horizontal="left" vertical="center"/>
    </xf>
    <xf numFmtId="0" fontId="1" fillId="0" borderId="0" xfId="0" applyFont="1" applyAlignment="1">
      <alignment horizontal="left" vertical="top"/>
    </xf>
    <xf numFmtId="0" fontId="0" fillId="0" borderId="0" xfId="0" applyFont="1" applyAlignment="1">
      <alignment horizontal="left" vertical="top"/>
    </xf>
    <xf numFmtId="0" fontId="1" fillId="0" borderId="0" xfId="0" applyFont="1" applyAlignment="1" applyProtection="1">
      <alignment horizontal="left" vertical="top"/>
      <protection locked="0"/>
    </xf>
    <xf numFmtId="0" fontId="0" fillId="0" borderId="4" xfId="0" applyFont="1" applyBorder="1" applyAlignment="1">
      <alignment vertical="center" wrapText="1"/>
    </xf>
    <xf numFmtId="0" fontId="0"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3" xfId="0" applyFont="1" applyBorder="1" applyAlignment="1" applyProtection="1">
      <alignment vertical="center"/>
      <protection locked="0"/>
    </xf>
    <xf numFmtId="0" fontId="18"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3" fillId="4" borderId="7" xfId="0" applyFont="1" applyFill="1" applyBorder="1" applyAlignment="1">
      <alignment horizontal="left" vertical="center"/>
    </xf>
    <xf numFmtId="0" fontId="0" fillId="4" borderId="8" xfId="0" applyFont="1" applyFill="1" applyBorder="1" applyAlignment="1">
      <alignment vertical="center"/>
    </xf>
    <xf numFmtId="0" fontId="3" fillId="4" borderId="8" xfId="0" applyFont="1" applyFill="1" applyBorder="1" applyAlignment="1">
      <alignment horizontal="right" vertical="center"/>
    </xf>
    <xf numFmtId="0" fontId="3"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3"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28" fillId="0" borderId="0" xfId="0" applyFont="1" applyAlignment="1" applyProtection="1">
      <alignment horizontal="left" vertical="center"/>
    </xf>
    <xf numFmtId="0" fontId="5" fillId="0" borderId="4" xfId="0" applyFont="1" applyBorder="1" applyAlignment="1" applyProtection="1">
      <alignment vertical="center"/>
    </xf>
    <xf numFmtId="0" fontId="5" fillId="0" borderId="0" xfId="0" applyFont="1" applyAlignment="1" applyProtection="1">
      <alignment vertical="center"/>
    </xf>
    <xf numFmtId="0" fontId="5" fillId="0" borderId="21" xfId="0" applyFont="1" applyBorder="1" applyAlignment="1" applyProtection="1">
      <alignment horizontal="left" vertical="center"/>
    </xf>
    <xf numFmtId="0" fontId="5" fillId="0" borderId="21" xfId="0" applyFont="1" applyBorder="1" applyAlignment="1" applyProtection="1">
      <alignment vertical="center"/>
    </xf>
    <xf numFmtId="0" fontId="5" fillId="0" borderId="21" xfId="0" applyFont="1" applyBorder="1" applyAlignment="1" applyProtection="1">
      <alignment vertical="center"/>
      <protection locked="0"/>
    </xf>
    <xf numFmtId="4" fontId="5" fillId="0" borderId="21" xfId="0" applyNumberFormat="1" applyFont="1" applyBorder="1" applyAlignment="1" applyProtection="1">
      <alignment vertical="center"/>
    </xf>
    <xf numFmtId="0" fontId="5" fillId="0" borderId="4" xfId="0" applyFont="1" applyBorder="1" applyAlignment="1">
      <alignmen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0" fillId="0" borderId="4" xfId="0" applyFont="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protection locked="0"/>
    </xf>
    <xf numFmtId="0" fontId="21" fillId="4" borderId="19"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3" fillId="0" borderId="0" xfId="0" applyNumberFormat="1" applyFont="1" applyAlignment="1" applyProtection="1"/>
    <xf numFmtId="166" fontId="29" fillId="0" borderId="13" xfId="0" applyNumberFormat="1" applyFont="1" applyBorder="1" applyAlignment="1" applyProtection="1"/>
    <xf numFmtId="166" fontId="29" fillId="0" borderId="14" xfId="0" applyNumberFormat="1" applyFont="1" applyBorder="1" applyAlignment="1" applyProtection="1"/>
    <xf numFmtId="4" fontId="19" fillId="0" borderId="0" xfId="0" applyNumberFormat="1" applyFont="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4" xfId="0" applyFont="1" applyBorder="1" applyAlignment="1"/>
    <xf numFmtId="0" fontId="7" fillId="0" borderId="15"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6"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3" xfId="0" applyFont="1" applyBorder="1" applyAlignment="1" applyProtection="1">
      <alignment horizontal="center" vertical="center"/>
    </xf>
    <xf numFmtId="49" fontId="0" fillId="0" borderId="23" xfId="0" applyNumberFormat="1" applyFont="1" applyBorder="1" applyAlignment="1" applyProtection="1">
      <alignment horizontal="left" vertical="center" wrapText="1"/>
    </xf>
    <xf numFmtId="0" fontId="0" fillId="0" borderId="23" xfId="0" applyFont="1" applyBorder="1" applyAlignment="1" applyProtection="1">
      <alignment horizontal="left" vertical="center" wrapText="1"/>
    </xf>
    <xf numFmtId="0" fontId="0" fillId="0" borderId="23" xfId="0" applyFont="1" applyBorder="1" applyAlignment="1" applyProtection="1">
      <alignment horizontal="center" vertical="center" wrapText="1"/>
    </xf>
    <xf numFmtId="167" fontId="0" fillId="0" borderId="23" xfId="0" applyNumberFormat="1" applyFont="1" applyBorder="1" applyAlignment="1" applyProtection="1">
      <alignment vertical="center"/>
    </xf>
    <xf numFmtId="4" fontId="0" fillId="2" borderId="23" xfId="0" applyNumberFormat="1" applyFont="1" applyFill="1" applyBorder="1" applyAlignment="1" applyProtection="1">
      <alignment vertical="center"/>
      <protection locked="0"/>
    </xf>
    <xf numFmtId="4" fontId="0" fillId="0" borderId="23" xfId="0" applyNumberFormat="1" applyFont="1" applyBorder="1" applyAlignment="1" applyProtection="1">
      <alignment vertical="center"/>
    </xf>
    <xf numFmtId="0" fontId="1" fillId="2" borderId="15"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6" xfId="0" applyNumberFormat="1" applyFont="1" applyBorder="1" applyAlignment="1" applyProtection="1">
      <alignment vertical="center"/>
    </xf>
    <xf numFmtId="4" fontId="0" fillId="0" borderId="0" xfId="0" applyNumberFormat="1" applyFont="1" applyAlignment="1">
      <alignment vertical="center"/>
    </xf>
    <xf numFmtId="0" fontId="30" fillId="0" borderId="0" xfId="0" applyFont="1" applyAlignment="1" applyProtection="1">
      <alignment horizontal="left" vertical="center"/>
    </xf>
    <xf numFmtId="0" fontId="31" fillId="0" borderId="0" xfId="0" applyFont="1" applyAlignment="1" applyProtection="1">
      <alignment vertical="center" wrapText="1"/>
    </xf>
    <xf numFmtId="0" fontId="0" fillId="0" borderId="15" xfId="0" applyFont="1" applyBorder="1" applyAlignment="1" applyProtection="1">
      <alignment vertical="center"/>
    </xf>
    <xf numFmtId="0" fontId="8" fillId="0" borderId="4"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4" xfId="0" applyFont="1" applyBorder="1" applyAlignment="1">
      <alignment vertical="center"/>
    </xf>
    <xf numFmtId="0" fontId="8" fillId="0" borderId="15" xfId="0" applyFont="1" applyBorder="1" applyAlignment="1" applyProtection="1">
      <alignment vertical="center"/>
    </xf>
    <xf numFmtId="0" fontId="8" fillId="0" borderId="0" xfId="0" applyFont="1" applyBorder="1" applyAlignment="1" applyProtection="1">
      <alignment vertical="center"/>
    </xf>
    <xf numFmtId="0" fontId="8" fillId="0" borderId="16" xfId="0" applyFont="1" applyBorder="1" applyAlignment="1" applyProtection="1">
      <alignment vertical="center"/>
    </xf>
    <xf numFmtId="0" fontId="8" fillId="0" borderId="0" xfId="0" applyFont="1" applyAlignment="1">
      <alignment horizontal="lef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8" fillId="0" borderId="0" xfId="0" applyFont="1" applyAlignment="1" applyProtection="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167" fontId="0" fillId="2" borderId="23" xfId="0" applyNumberFormat="1" applyFont="1" applyFill="1" applyBorder="1" applyAlignment="1" applyProtection="1">
      <alignment vertical="center"/>
      <protection locked="0"/>
    </xf>
    <xf numFmtId="0" fontId="32" fillId="0" borderId="23" xfId="0" applyFont="1" applyBorder="1" applyAlignment="1" applyProtection="1">
      <alignment horizontal="center" vertical="center"/>
    </xf>
    <xf numFmtId="49" fontId="32" fillId="0" borderId="23" xfId="0" applyNumberFormat="1" applyFont="1" applyBorder="1" applyAlignment="1" applyProtection="1">
      <alignment horizontal="left" vertical="center" wrapText="1"/>
    </xf>
    <xf numFmtId="0" fontId="32" fillId="0" borderId="23" xfId="0" applyFont="1" applyBorder="1" applyAlignment="1" applyProtection="1">
      <alignment horizontal="left" vertical="center" wrapText="1"/>
    </xf>
    <xf numFmtId="0" fontId="32" fillId="0" borderId="23" xfId="0" applyFont="1" applyBorder="1" applyAlignment="1" applyProtection="1">
      <alignment horizontal="center" vertical="center" wrapText="1"/>
    </xf>
    <xf numFmtId="167" fontId="32" fillId="0" borderId="23" xfId="0" applyNumberFormat="1" applyFont="1" applyBorder="1" applyAlignment="1" applyProtection="1">
      <alignment vertical="center"/>
    </xf>
    <xf numFmtId="4" fontId="32" fillId="2" borderId="23" xfId="0" applyNumberFormat="1" applyFont="1" applyFill="1" applyBorder="1" applyAlignment="1" applyProtection="1">
      <alignment vertical="center"/>
      <protection locked="0"/>
    </xf>
    <xf numFmtId="4" fontId="32" fillId="0" borderId="23" xfId="0" applyNumberFormat="1" applyFont="1" applyBorder="1" applyAlignment="1" applyProtection="1">
      <alignment vertical="center"/>
    </xf>
    <xf numFmtId="0" fontId="32" fillId="0" borderId="4" xfId="0" applyFont="1" applyBorder="1" applyAlignment="1">
      <alignment vertical="center"/>
    </xf>
    <xf numFmtId="0" fontId="32" fillId="2" borderId="15" xfId="0" applyFont="1" applyFill="1" applyBorder="1" applyAlignment="1" applyProtection="1">
      <alignment horizontal="left" vertical="center"/>
      <protection locked="0"/>
    </xf>
    <xf numFmtId="0" fontId="32" fillId="0" borderId="0" xfId="0" applyFont="1" applyBorder="1" applyAlignment="1" applyProtection="1">
      <alignment horizontal="center" vertical="center"/>
    </xf>
    <xf numFmtId="0" fontId="1" fillId="2" borderId="20" xfId="0" applyFont="1" applyFill="1" applyBorder="1" applyAlignment="1" applyProtection="1">
      <alignment horizontal="left" vertical="center"/>
      <protection locked="0"/>
    </xf>
    <xf numFmtId="0" fontId="1"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1" fillId="0" borderId="21" xfId="0" applyNumberFormat="1" applyFont="1" applyBorder="1" applyAlignment="1" applyProtection="1">
      <alignment vertical="center"/>
    </xf>
    <xf numFmtId="166" fontId="1" fillId="0" borderId="22" xfId="0" applyNumberFormat="1" applyFont="1" applyBorder="1" applyAlignment="1" applyProtection="1">
      <alignment vertical="center"/>
    </xf>
    <xf numFmtId="0" fontId="0" fillId="0" borderId="0" xfId="0" applyAlignment="1">
      <alignment vertical="top"/>
    </xf>
    <xf numFmtId="0" fontId="33" fillId="0" borderId="24" xfId="0" applyFont="1" applyBorder="1" applyAlignment="1">
      <alignment vertical="center" wrapText="1"/>
    </xf>
    <xf numFmtId="0" fontId="33" fillId="0" borderId="25" xfId="0" applyFont="1" applyBorder="1" applyAlignment="1">
      <alignment vertical="center" wrapText="1"/>
    </xf>
    <xf numFmtId="0" fontId="33" fillId="0" borderId="26" xfId="0" applyFont="1" applyBorder="1" applyAlignment="1">
      <alignment vertical="center" wrapText="1"/>
    </xf>
    <xf numFmtId="0" fontId="33" fillId="0" borderId="27" xfId="0" applyFont="1" applyBorder="1" applyAlignment="1">
      <alignment horizontal="center" vertical="center" wrapText="1"/>
    </xf>
    <xf numFmtId="0" fontId="34" fillId="0" borderId="1" xfId="0" applyFont="1" applyBorder="1" applyAlignment="1">
      <alignment horizontal="center" vertical="center" wrapText="1"/>
    </xf>
    <xf numFmtId="0" fontId="33" fillId="0" borderId="28" xfId="0" applyFont="1" applyBorder="1" applyAlignment="1">
      <alignment horizontal="center" vertical="center" wrapText="1"/>
    </xf>
    <xf numFmtId="0" fontId="33" fillId="0" borderId="27" xfId="0" applyFont="1" applyBorder="1" applyAlignment="1">
      <alignment vertical="center" wrapText="1"/>
    </xf>
    <xf numFmtId="0" fontId="35" fillId="0" borderId="29" xfId="0" applyFont="1" applyBorder="1" applyAlignment="1">
      <alignment horizontal="left" wrapText="1"/>
    </xf>
    <xf numFmtId="0" fontId="33" fillId="0" borderId="28" xfId="0" applyFont="1" applyBorder="1" applyAlignment="1">
      <alignment vertical="center" wrapText="1"/>
    </xf>
    <xf numFmtId="0" fontId="35" fillId="0" borderId="1" xfId="0" applyFont="1" applyBorder="1" applyAlignment="1">
      <alignment horizontal="left" vertical="center" wrapText="1"/>
    </xf>
    <xf numFmtId="0" fontId="36" fillId="0" borderId="1" xfId="0" applyFont="1" applyBorder="1" applyAlignment="1">
      <alignment horizontal="left" vertical="center" wrapText="1"/>
    </xf>
    <xf numFmtId="0" fontId="36" fillId="0" borderId="27" xfId="0" applyFont="1" applyBorder="1" applyAlignment="1">
      <alignment vertical="center" wrapText="1"/>
    </xf>
    <xf numFmtId="0" fontId="36" fillId="0" borderId="1" xfId="0" applyFont="1" applyBorder="1" applyAlignment="1">
      <alignment vertical="center" wrapText="1"/>
    </xf>
    <xf numFmtId="0" fontId="36" fillId="0" borderId="1" xfId="0" applyFont="1" applyBorder="1" applyAlignment="1">
      <alignment horizontal="left" vertical="center"/>
    </xf>
    <xf numFmtId="0" fontId="36" fillId="0" borderId="1" xfId="0" applyFont="1" applyBorder="1" applyAlignment="1">
      <alignment vertical="center"/>
    </xf>
    <xf numFmtId="49" fontId="36" fillId="0" borderId="1" xfId="0" applyNumberFormat="1" applyFont="1" applyBorder="1" applyAlignment="1">
      <alignment horizontal="left" vertical="center" wrapText="1"/>
    </xf>
    <xf numFmtId="49" fontId="36" fillId="0" borderId="1" xfId="0" applyNumberFormat="1" applyFont="1" applyBorder="1" applyAlignment="1">
      <alignment vertical="center" wrapText="1"/>
    </xf>
    <xf numFmtId="0" fontId="33" fillId="0" borderId="30" xfId="0" applyFont="1" applyBorder="1" applyAlignment="1">
      <alignment vertical="center" wrapText="1"/>
    </xf>
    <xf numFmtId="0" fontId="37" fillId="0" borderId="29" xfId="0" applyFont="1" applyBorder="1" applyAlignment="1">
      <alignment vertical="center" wrapText="1"/>
    </xf>
    <xf numFmtId="0" fontId="33" fillId="0" borderId="31" xfId="0" applyFont="1" applyBorder="1" applyAlignment="1">
      <alignment vertical="center" wrapText="1"/>
    </xf>
    <xf numFmtId="0" fontId="33" fillId="0" borderId="1" xfId="0" applyFont="1" applyBorder="1" applyAlignment="1">
      <alignment vertical="top"/>
    </xf>
    <xf numFmtId="0" fontId="33" fillId="0" borderId="0" xfId="0" applyFont="1" applyAlignment="1">
      <alignment vertical="top"/>
    </xf>
    <xf numFmtId="0" fontId="33" fillId="0" borderId="24" xfId="0" applyFont="1" applyBorder="1" applyAlignment="1">
      <alignment horizontal="left" vertical="center"/>
    </xf>
    <xf numFmtId="0" fontId="33" fillId="0" borderId="25" xfId="0" applyFont="1" applyBorder="1" applyAlignment="1">
      <alignment horizontal="left" vertical="center"/>
    </xf>
    <xf numFmtId="0" fontId="33" fillId="0" borderId="26" xfId="0" applyFont="1" applyBorder="1" applyAlignment="1">
      <alignment horizontal="left" vertical="center"/>
    </xf>
    <xf numFmtId="0" fontId="33" fillId="0" borderId="27" xfId="0" applyFont="1" applyBorder="1" applyAlignment="1">
      <alignment horizontal="left" vertical="center"/>
    </xf>
    <xf numFmtId="0" fontId="34" fillId="0" borderId="1" xfId="0" applyFont="1" applyBorder="1" applyAlignment="1">
      <alignment horizontal="center" vertical="center"/>
    </xf>
    <xf numFmtId="0" fontId="33" fillId="0" borderId="28" xfId="0" applyFont="1" applyBorder="1" applyAlignment="1">
      <alignment horizontal="left" vertical="center"/>
    </xf>
    <xf numFmtId="0" fontId="35" fillId="0" borderId="1" xfId="0" applyFont="1" applyBorder="1" applyAlignment="1">
      <alignment horizontal="left" vertical="center"/>
    </xf>
    <xf numFmtId="0" fontId="38" fillId="0" borderId="0" xfId="0" applyFont="1" applyAlignment="1">
      <alignment horizontal="left" vertical="center"/>
    </xf>
    <xf numFmtId="0" fontId="35" fillId="0" borderId="29" xfId="0" applyFont="1" applyBorder="1" applyAlignment="1">
      <alignment horizontal="left" vertical="center"/>
    </xf>
    <xf numFmtId="0" fontId="35" fillId="0" borderId="29" xfId="0" applyFont="1" applyBorder="1" applyAlignment="1">
      <alignment horizontal="center" vertical="center"/>
    </xf>
    <xf numFmtId="0" fontId="38" fillId="0" borderId="29" xfId="0" applyFont="1" applyBorder="1" applyAlignment="1">
      <alignment horizontal="left" vertical="center"/>
    </xf>
    <xf numFmtId="0" fontId="39" fillId="0" borderId="1" xfId="0" applyFont="1" applyBorder="1" applyAlignment="1">
      <alignment horizontal="left" vertical="center"/>
    </xf>
    <xf numFmtId="0" fontId="36" fillId="0" borderId="0" xfId="0" applyFont="1" applyAlignment="1">
      <alignment horizontal="left" vertical="center"/>
    </xf>
    <xf numFmtId="0" fontId="36" fillId="0" borderId="1" xfId="0" applyFont="1" applyBorder="1" applyAlignment="1">
      <alignment horizontal="center" vertical="center"/>
    </xf>
    <xf numFmtId="0" fontId="36" fillId="0" borderId="27" xfId="0" applyFont="1" applyBorder="1" applyAlignment="1">
      <alignment horizontal="left" vertical="center"/>
    </xf>
    <xf numFmtId="0" fontId="36" fillId="0" borderId="1" xfId="0" applyFont="1" applyFill="1" applyBorder="1" applyAlignment="1">
      <alignment horizontal="left" vertical="center"/>
    </xf>
    <xf numFmtId="0" fontId="36" fillId="0" borderId="1" xfId="0" applyFont="1" applyFill="1" applyBorder="1" applyAlignment="1">
      <alignment horizontal="center" vertical="center"/>
    </xf>
    <xf numFmtId="0" fontId="33" fillId="0" borderId="30" xfId="0" applyFont="1" applyBorder="1" applyAlignment="1">
      <alignment horizontal="left" vertical="center"/>
    </xf>
    <xf numFmtId="0" fontId="37" fillId="0" borderId="29" xfId="0" applyFont="1" applyBorder="1" applyAlignment="1">
      <alignment horizontal="left" vertical="center"/>
    </xf>
    <xf numFmtId="0" fontId="33" fillId="0" borderId="31" xfId="0" applyFont="1" applyBorder="1" applyAlignment="1">
      <alignment horizontal="left" vertical="center"/>
    </xf>
    <xf numFmtId="0" fontId="33" fillId="0" borderId="1" xfId="0" applyFont="1" applyBorder="1" applyAlignment="1">
      <alignment horizontal="left" vertical="center"/>
    </xf>
    <xf numFmtId="0" fontId="37" fillId="0" borderId="1" xfId="0" applyFont="1" applyBorder="1" applyAlignment="1">
      <alignment horizontal="left" vertical="center"/>
    </xf>
    <xf numFmtId="0" fontId="38" fillId="0" borderId="1" xfId="0" applyFont="1" applyBorder="1" applyAlignment="1">
      <alignment horizontal="left" vertical="center"/>
    </xf>
    <xf numFmtId="0" fontId="36" fillId="0" borderId="29" xfId="0" applyFont="1" applyBorder="1" applyAlignment="1">
      <alignment horizontal="left" vertical="center"/>
    </xf>
    <xf numFmtId="0" fontId="33" fillId="0" borderId="1" xfId="0" applyFont="1" applyBorder="1" applyAlignment="1">
      <alignment horizontal="left" vertical="center" wrapText="1"/>
    </xf>
    <xf numFmtId="0" fontId="36" fillId="0" borderId="1" xfId="0" applyFont="1" applyBorder="1" applyAlignment="1">
      <alignment horizontal="center" vertical="center" wrapText="1"/>
    </xf>
    <xf numFmtId="0" fontId="33" fillId="0" borderId="24" xfId="0" applyFont="1" applyBorder="1" applyAlignment="1">
      <alignment horizontal="left" vertical="center" wrapText="1"/>
    </xf>
    <xf numFmtId="0" fontId="33" fillId="0" borderId="25" xfId="0" applyFont="1" applyBorder="1" applyAlignment="1">
      <alignment horizontal="left" vertical="center" wrapText="1"/>
    </xf>
    <xf numFmtId="0" fontId="33" fillId="0" borderId="26" xfId="0" applyFont="1" applyBorder="1" applyAlignment="1">
      <alignment horizontal="left" vertical="center" wrapText="1"/>
    </xf>
    <xf numFmtId="0" fontId="33" fillId="0" borderId="27" xfId="0" applyFont="1" applyBorder="1" applyAlignment="1">
      <alignment horizontal="left" vertical="center" wrapText="1"/>
    </xf>
    <xf numFmtId="0" fontId="33" fillId="0" borderId="28"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36" fillId="0" borderId="27" xfId="0" applyFont="1" applyBorder="1" applyAlignment="1">
      <alignment horizontal="left" vertical="center" wrapText="1"/>
    </xf>
    <xf numFmtId="0" fontId="36" fillId="0" borderId="28" xfId="0" applyFont="1" applyBorder="1" applyAlignment="1">
      <alignment horizontal="left" vertical="center" wrapText="1"/>
    </xf>
    <xf numFmtId="0" fontId="36" fillId="0" borderId="28" xfId="0" applyFont="1" applyBorder="1" applyAlignment="1">
      <alignment horizontal="left" vertical="center"/>
    </xf>
    <xf numFmtId="0" fontId="36" fillId="0" borderId="30" xfId="0" applyFont="1" applyBorder="1" applyAlignment="1">
      <alignment horizontal="left" vertical="center" wrapText="1"/>
    </xf>
    <xf numFmtId="0" fontId="36" fillId="0" borderId="29" xfId="0" applyFont="1" applyBorder="1" applyAlignment="1">
      <alignment horizontal="left" vertical="center" wrapText="1"/>
    </xf>
    <xf numFmtId="0" fontId="36" fillId="0" borderId="31" xfId="0" applyFont="1" applyBorder="1" applyAlignment="1">
      <alignment horizontal="left" vertical="center" wrapText="1"/>
    </xf>
    <xf numFmtId="0" fontId="36" fillId="0" borderId="1" xfId="0" applyFont="1" applyBorder="1" applyAlignment="1">
      <alignment horizontal="left" vertical="top"/>
    </xf>
    <xf numFmtId="0" fontId="36" fillId="0" borderId="1" xfId="0" applyFont="1" applyBorder="1" applyAlignment="1">
      <alignment horizontal="center" vertical="top"/>
    </xf>
    <xf numFmtId="0" fontId="36" fillId="0" borderId="30" xfId="0" applyFont="1" applyBorder="1" applyAlignment="1">
      <alignment horizontal="left" vertical="center"/>
    </xf>
    <xf numFmtId="0" fontId="36" fillId="0" borderId="31" xfId="0" applyFont="1" applyBorder="1" applyAlignment="1">
      <alignment horizontal="left" vertical="center"/>
    </xf>
    <xf numFmtId="0" fontId="38" fillId="0" borderId="0" xfId="0" applyFont="1" applyAlignment="1">
      <alignment vertical="center"/>
    </xf>
    <xf numFmtId="0" fontId="35" fillId="0" borderId="1" xfId="0" applyFont="1" applyBorder="1" applyAlignment="1">
      <alignment vertical="center"/>
    </xf>
    <xf numFmtId="0" fontId="38" fillId="0" borderId="29" xfId="0" applyFont="1" applyBorder="1" applyAlignment="1">
      <alignment vertical="center"/>
    </xf>
    <xf numFmtId="0" fontId="35" fillId="0" borderId="29" xfId="0" applyFont="1" applyBorder="1" applyAlignment="1">
      <alignment vertical="center"/>
    </xf>
    <xf numFmtId="0" fontId="0" fillId="0" borderId="1" xfId="0" applyBorder="1" applyAlignment="1">
      <alignment vertical="top"/>
    </xf>
    <xf numFmtId="49" fontId="36" fillId="0" borderId="1" xfId="0" applyNumberFormat="1" applyFont="1" applyBorder="1" applyAlignment="1">
      <alignment horizontal="left" vertical="center"/>
    </xf>
    <xf numFmtId="0" fontId="0" fillId="0" borderId="29" xfId="0" applyBorder="1" applyAlignment="1">
      <alignment vertical="top"/>
    </xf>
    <xf numFmtId="0" fontId="35" fillId="0" borderId="29" xfId="0" applyFont="1" applyBorder="1" applyAlignment="1">
      <alignment horizontal="left"/>
    </xf>
    <xf numFmtId="0" fontId="38" fillId="0" borderId="29" xfId="0" applyFont="1" applyBorder="1" applyAlignment="1"/>
    <xf numFmtId="0" fontId="33" fillId="0" borderId="27" xfId="0" applyFont="1" applyBorder="1" applyAlignment="1">
      <alignment vertical="top"/>
    </xf>
    <xf numFmtId="0" fontId="33" fillId="0" borderId="28" xfId="0" applyFont="1" applyBorder="1" applyAlignment="1">
      <alignment vertical="top"/>
    </xf>
    <xf numFmtId="0" fontId="33" fillId="0" borderId="1" xfId="0" applyFont="1" applyBorder="1" applyAlignment="1">
      <alignment horizontal="center" vertical="center"/>
    </xf>
    <xf numFmtId="0" fontId="33" fillId="0" borderId="1" xfId="0" applyFont="1" applyBorder="1" applyAlignment="1">
      <alignment horizontal="left" vertical="top"/>
    </xf>
    <xf numFmtId="0" fontId="33" fillId="0" borderId="30" xfId="0" applyFont="1" applyBorder="1" applyAlignment="1">
      <alignment vertical="top"/>
    </xf>
    <xf numFmtId="0" fontId="33" fillId="0" borderId="29" xfId="0" applyFont="1" applyBorder="1" applyAlignment="1">
      <alignment vertical="top"/>
    </xf>
    <xf numFmtId="0" fontId="33"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6" t="s">
        <v>0</v>
      </c>
      <c r="AZ1" s="16" t="s">
        <v>1</v>
      </c>
      <c r="BA1" s="16" t="s">
        <v>2</v>
      </c>
      <c r="BB1" s="16" t="s">
        <v>3</v>
      </c>
      <c r="BT1" s="16" t="s">
        <v>4</v>
      </c>
      <c r="BU1" s="16" t="s">
        <v>4</v>
      </c>
      <c r="BV1" s="16" t="s">
        <v>5</v>
      </c>
    </row>
    <row r="2" ht="36.96" customHeight="1">
      <c r="AR2"/>
      <c r="BS2" s="17" t="s">
        <v>6</v>
      </c>
      <c r="BT2" s="17" t="s">
        <v>7</v>
      </c>
    </row>
    <row r="3"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21</v>
      </c>
      <c r="AO7" s="22"/>
      <c r="AP7" s="22"/>
      <c r="AQ7" s="22"/>
      <c r="AR7" s="20"/>
      <c r="BE7" s="31"/>
      <c r="BS7" s="17" t="s">
        <v>6</v>
      </c>
    </row>
    <row r="8" ht="12" customHeight="1">
      <c r="B8" s="21"/>
      <c r="C8" s="22"/>
      <c r="D8" s="32" t="s">
        <v>22</v>
      </c>
      <c r="E8" s="22"/>
      <c r="F8" s="22"/>
      <c r="G8" s="22"/>
      <c r="H8" s="22"/>
      <c r="I8" s="22"/>
      <c r="J8" s="22"/>
      <c r="K8" s="27" t="s">
        <v>23</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24</v>
      </c>
      <c r="AL8" s="22"/>
      <c r="AM8" s="22"/>
      <c r="AN8" s="33" t="s">
        <v>25</v>
      </c>
      <c r="AO8" s="22"/>
      <c r="AP8" s="22"/>
      <c r="AQ8" s="22"/>
      <c r="AR8" s="20"/>
      <c r="BE8" s="31"/>
      <c r="BS8" s="17" t="s">
        <v>6</v>
      </c>
    </row>
    <row r="9" ht="29.28" customHeight="1">
      <c r="B9" s="21"/>
      <c r="C9" s="22"/>
      <c r="D9" s="26" t="s">
        <v>26</v>
      </c>
      <c r="E9" s="22"/>
      <c r="F9" s="22"/>
      <c r="G9" s="22"/>
      <c r="H9" s="22"/>
      <c r="I9" s="22"/>
      <c r="J9" s="22"/>
      <c r="K9" s="34" t="s">
        <v>27</v>
      </c>
      <c r="L9" s="22"/>
      <c r="M9" s="22"/>
      <c r="N9" s="22"/>
      <c r="O9" s="22"/>
      <c r="P9" s="22"/>
      <c r="Q9" s="22"/>
      <c r="R9" s="22"/>
      <c r="S9" s="22"/>
      <c r="T9" s="22"/>
      <c r="U9" s="22"/>
      <c r="V9" s="22"/>
      <c r="W9" s="22"/>
      <c r="X9" s="22"/>
      <c r="Y9" s="22"/>
      <c r="Z9" s="22"/>
      <c r="AA9" s="22"/>
      <c r="AB9" s="22"/>
      <c r="AC9" s="22"/>
      <c r="AD9" s="22"/>
      <c r="AE9" s="22"/>
      <c r="AF9" s="22"/>
      <c r="AG9" s="22"/>
      <c r="AH9" s="22"/>
      <c r="AI9" s="22"/>
      <c r="AJ9" s="22"/>
      <c r="AK9" s="26" t="s">
        <v>28</v>
      </c>
      <c r="AL9" s="22"/>
      <c r="AM9" s="22"/>
      <c r="AN9" s="34" t="s">
        <v>29</v>
      </c>
      <c r="AO9" s="22"/>
      <c r="AP9" s="22"/>
      <c r="AQ9" s="22"/>
      <c r="AR9" s="20"/>
      <c r="BE9" s="31"/>
      <c r="BS9" s="17" t="s">
        <v>6</v>
      </c>
    </row>
    <row r="10" ht="12" customHeight="1">
      <c r="B10" s="21"/>
      <c r="C10" s="22"/>
      <c r="D10" s="32" t="s">
        <v>30</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31</v>
      </c>
      <c r="AL10" s="22"/>
      <c r="AM10" s="22"/>
      <c r="AN10" s="27" t="s">
        <v>32</v>
      </c>
      <c r="AO10" s="22"/>
      <c r="AP10" s="22"/>
      <c r="AQ10" s="22"/>
      <c r="AR10" s="20"/>
      <c r="BE10" s="31"/>
      <c r="BS10" s="17" t="s">
        <v>6</v>
      </c>
    </row>
    <row r="11" ht="18.48" customHeight="1">
      <c r="B11" s="21"/>
      <c r="C11" s="22"/>
      <c r="D11" s="22"/>
      <c r="E11" s="27" t="s">
        <v>33</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34</v>
      </c>
      <c r="AL11" s="22"/>
      <c r="AM11" s="22"/>
      <c r="AN11" s="27" t="s">
        <v>32</v>
      </c>
      <c r="AO11" s="22"/>
      <c r="AP11" s="22"/>
      <c r="AQ11" s="22"/>
      <c r="AR11" s="20"/>
      <c r="BE11" s="31"/>
      <c r="BS11" s="17" t="s">
        <v>6</v>
      </c>
    </row>
    <row r="12"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ht="12" customHeight="1">
      <c r="B13" s="21"/>
      <c r="C13" s="22"/>
      <c r="D13" s="32" t="s">
        <v>35</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31</v>
      </c>
      <c r="AL13" s="22"/>
      <c r="AM13" s="22"/>
      <c r="AN13" s="35" t="s">
        <v>36</v>
      </c>
      <c r="AO13" s="22"/>
      <c r="AP13" s="22"/>
      <c r="AQ13" s="22"/>
      <c r="AR13" s="20"/>
      <c r="BE13" s="31"/>
      <c r="BS13" s="17" t="s">
        <v>6</v>
      </c>
    </row>
    <row r="14">
      <c r="B14" s="21"/>
      <c r="C14" s="22"/>
      <c r="D14" s="22"/>
      <c r="E14" s="35" t="s">
        <v>36</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2" t="s">
        <v>34</v>
      </c>
      <c r="AL14" s="22"/>
      <c r="AM14" s="22"/>
      <c r="AN14" s="35" t="s">
        <v>36</v>
      </c>
      <c r="AO14" s="22"/>
      <c r="AP14" s="22"/>
      <c r="AQ14" s="22"/>
      <c r="AR14" s="20"/>
      <c r="BE14" s="31"/>
      <c r="BS14" s="17" t="s">
        <v>6</v>
      </c>
    </row>
    <row r="15"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ht="12" customHeight="1">
      <c r="B16" s="21"/>
      <c r="C16" s="22"/>
      <c r="D16" s="32" t="s">
        <v>37</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31</v>
      </c>
      <c r="AL16" s="22"/>
      <c r="AM16" s="22"/>
      <c r="AN16" s="27" t="s">
        <v>32</v>
      </c>
      <c r="AO16" s="22"/>
      <c r="AP16" s="22"/>
      <c r="AQ16" s="22"/>
      <c r="AR16" s="20"/>
      <c r="BE16" s="31"/>
      <c r="BS16" s="17" t="s">
        <v>4</v>
      </c>
    </row>
    <row r="17" ht="18.48" customHeight="1">
      <c r="B17" s="21"/>
      <c r="C17" s="22"/>
      <c r="D17" s="22"/>
      <c r="E17" s="27" t="s">
        <v>38</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34</v>
      </c>
      <c r="AL17" s="22"/>
      <c r="AM17" s="22"/>
      <c r="AN17" s="27" t="s">
        <v>32</v>
      </c>
      <c r="AO17" s="22"/>
      <c r="AP17" s="22"/>
      <c r="AQ17" s="22"/>
      <c r="AR17" s="20"/>
      <c r="BE17" s="31"/>
      <c r="BS17" s="17" t="s">
        <v>39</v>
      </c>
    </row>
    <row r="18"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ht="12" customHeight="1">
      <c r="B19" s="21"/>
      <c r="C19" s="22"/>
      <c r="D19" s="32" t="s">
        <v>40</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31</v>
      </c>
      <c r="AL19" s="22"/>
      <c r="AM19" s="22"/>
      <c r="AN19" s="27" t="s">
        <v>32</v>
      </c>
      <c r="AO19" s="22"/>
      <c r="AP19" s="22"/>
      <c r="AQ19" s="22"/>
      <c r="AR19" s="20"/>
      <c r="BE19" s="31"/>
      <c r="BS19" s="17" t="s">
        <v>6</v>
      </c>
    </row>
    <row r="20" ht="18.48" customHeight="1">
      <c r="B20" s="21"/>
      <c r="C20" s="22"/>
      <c r="D20" s="22"/>
      <c r="E20" s="27" t="s">
        <v>41</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34</v>
      </c>
      <c r="AL20" s="22"/>
      <c r="AM20" s="22"/>
      <c r="AN20" s="27" t="s">
        <v>32</v>
      </c>
      <c r="AO20" s="22"/>
      <c r="AP20" s="22"/>
      <c r="AQ20" s="22"/>
      <c r="AR20" s="20"/>
      <c r="BE20" s="31"/>
      <c r="BS20" s="17" t="s">
        <v>4</v>
      </c>
    </row>
    <row r="2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ht="12" customHeight="1">
      <c r="B22" s="21"/>
      <c r="C22" s="22"/>
      <c r="D22" s="32" t="s">
        <v>42</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ht="45" customHeight="1">
      <c r="B23" s="21"/>
      <c r="C23" s="22"/>
      <c r="D23" s="22"/>
      <c r="E23" s="37" t="s">
        <v>43</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2"/>
      <c r="AP23" s="22"/>
      <c r="AQ23" s="22"/>
      <c r="AR23" s="20"/>
      <c r="BE23" s="31"/>
    </row>
    <row r="24"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ht="6.96" customHeight="1">
      <c r="B25" s="21"/>
      <c r="C25" s="22"/>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2"/>
      <c r="AQ25" s="22"/>
      <c r="AR25" s="20"/>
      <c r="BE25" s="31"/>
    </row>
    <row r="26" s="1" customFormat="1" ht="25.92" customHeight="1">
      <c r="B26" s="39"/>
      <c r="C26" s="40"/>
      <c r="D26" s="41" t="s">
        <v>44</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ROUND(AG54,2)</f>
        <v>0</v>
      </c>
      <c r="AL26" s="42"/>
      <c r="AM26" s="42"/>
      <c r="AN26" s="42"/>
      <c r="AO26" s="42"/>
      <c r="AP26" s="40"/>
      <c r="AQ26" s="40"/>
      <c r="AR26" s="44"/>
      <c r="BE26" s="31"/>
    </row>
    <row r="27" s="1" customFormat="1" ht="6.96" customHeight="1">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1" customFormat="1">
      <c r="B28" s="39"/>
      <c r="C28" s="40"/>
      <c r="D28" s="40"/>
      <c r="E28" s="40"/>
      <c r="F28" s="40"/>
      <c r="G28" s="40"/>
      <c r="H28" s="40"/>
      <c r="I28" s="40"/>
      <c r="J28" s="40"/>
      <c r="K28" s="40"/>
      <c r="L28" s="45" t="s">
        <v>45</v>
      </c>
      <c r="M28" s="45"/>
      <c r="N28" s="45"/>
      <c r="O28" s="45"/>
      <c r="P28" s="45"/>
      <c r="Q28" s="40"/>
      <c r="R28" s="40"/>
      <c r="S28" s="40"/>
      <c r="T28" s="40"/>
      <c r="U28" s="40"/>
      <c r="V28" s="40"/>
      <c r="W28" s="45" t="s">
        <v>46</v>
      </c>
      <c r="X28" s="45"/>
      <c r="Y28" s="45"/>
      <c r="Z28" s="45"/>
      <c r="AA28" s="45"/>
      <c r="AB28" s="45"/>
      <c r="AC28" s="45"/>
      <c r="AD28" s="45"/>
      <c r="AE28" s="45"/>
      <c r="AF28" s="40"/>
      <c r="AG28" s="40"/>
      <c r="AH28" s="40"/>
      <c r="AI28" s="40"/>
      <c r="AJ28" s="40"/>
      <c r="AK28" s="45" t="s">
        <v>47</v>
      </c>
      <c r="AL28" s="45"/>
      <c r="AM28" s="45"/>
      <c r="AN28" s="45"/>
      <c r="AO28" s="45"/>
      <c r="AP28" s="40"/>
      <c r="AQ28" s="40"/>
      <c r="AR28" s="44"/>
      <c r="BE28" s="31"/>
    </row>
    <row r="29" s="2" customFormat="1" ht="14.4" customHeight="1">
      <c r="B29" s="46"/>
      <c r="C29" s="47"/>
      <c r="D29" s="32" t="s">
        <v>48</v>
      </c>
      <c r="E29" s="47"/>
      <c r="F29" s="32" t="s">
        <v>49</v>
      </c>
      <c r="G29" s="47"/>
      <c r="H29" s="47"/>
      <c r="I29" s="47"/>
      <c r="J29" s="47"/>
      <c r="K29" s="47"/>
      <c r="L29" s="48">
        <v>0.20999999999999999</v>
      </c>
      <c r="M29" s="47"/>
      <c r="N29" s="47"/>
      <c r="O29" s="47"/>
      <c r="P29" s="47"/>
      <c r="Q29" s="47"/>
      <c r="R29" s="47"/>
      <c r="S29" s="47"/>
      <c r="T29" s="47"/>
      <c r="U29" s="47"/>
      <c r="V29" s="47"/>
      <c r="W29" s="49">
        <f>ROUND(AZ54, 2)</f>
        <v>0</v>
      </c>
      <c r="X29" s="47"/>
      <c r="Y29" s="47"/>
      <c r="Z29" s="47"/>
      <c r="AA29" s="47"/>
      <c r="AB29" s="47"/>
      <c r="AC29" s="47"/>
      <c r="AD29" s="47"/>
      <c r="AE29" s="47"/>
      <c r="AF29" s="47"/>
      <c r="AG29" s="47"/>
      <c r="AH29" s="47"/>
      <c r="AI29" s="47"/>
      <c r="AJ29" s="47"/>
      <c r="AK29" s="49">
        <f>ROUND(AV54, 2)</f>
        <v>0</v>
      </c>
      <c r="AL29" s="47"/>
      <c r="AM29" s="47"/>
      <c r="AN29" s="47"/>
      <c r="AO29" s="47"/>
      <c r="AP29" s="47"/>
      <c r="AQ29" s="47"/>
      <c r="AR29" s="50"/>
      <c r="BE29" s="31"/>
    </row>
    <row r="30" s="2" customFormat="1" ht="14.4" customHeight="1">
      <c r="B30" s="46"/>
      <c r="C30" s="47"/>
      <c r="D30" s="47"/>
      <c r="E30" s="47"/>
      <c r="F30" s="32" t="s">
        <v>50</v>
      </c>
      <c r="G30" s="47"/>
      <c r="H30" s="47"/>
      <c r="I30" s="47"/>
      <c r="J30" s="47"/>
      <c r="K30" s="47"/>
      <c r="L30" s="48">
        <v>0.14999999999999999</v>
      </c>
      <c r="M30" s="47"/>
      <c r="N30" s="47"/>
      <c r="O30" s="47"/>
      <c r="P30" s="47"/>
      <c r="Q30" s="47"/>
      <c r="R30" s="47"/>
      <c r="S30" s="47"/>
      <c r="T30" s="47"/>
      <c r="U30" s="47"/>
      <c r="V30" s="47"/>
      <c r="W30" s="49">
        <f>ROUND(BA54, 2)</f>
        <v>0</v>
      </c>
      <c r="X30" s="47"/>
      <c r="Y30" s="47"/>
      <c r="Z30" s="47"/>
      <c r="AA30" s="47"/>
      <c r="AB30" s="47"/>
      <c r="AC30" s="47"/>
      <c r="AD30" s="47"/>
      <c r="AE30" s="47"/>
      <c r="AF30" s="47"/>
      <c r="AG30" s="47"/>
      <c r="AH30" s="47"/>
      <c r="AI30" s="47"/>
      <c r="AJ30" s="47"/>
      <c r="AK30" s="49">
        <f>ROUND(AW54, 2)</f>
        <v>0</v>
      </c>
      <c r="AL30" s="47"/>
      <c r="AM30" s="47"/>
      <c r="AN30" s="47"/>
      <c r="AO30" s="47"/>
      <c r="AP30" s="47"/>
      <c r="AQ30" s="47"/>
      <c r="AR30" s="50"/>
      <c r="BE30" s="31"/>
    </row>
    <row r="31" hidden="1" s="2" customFormat="1" ht="14.4" customHeight="1">
      <c r="B31" s="46"/>
      <c r="C31" s="47"/>
      <c r="D31" s="47"/>
      <c r="E31" s="47"/>
      <c r="F31" s="32" t="s">
        <v>51</v>
      </c>
      <c r="G31" s="47"/>
      <c r="H31" s="47"/>
      <c r="I31" s="47"/>
      <c r="J31" s="47"/>
      <c r="K31" s="47"/>
      <c r="L31" s="48">
        <v>0.20999999999999999</v>
      </c>
      <c r="M31" s="47"/>
      <c r="N31" s="47"/>
      <c r="O31" s="47"/>
      <c r="P31" s="47"/>
      <c r="Q31" s="47"/>
      <c r="R31" s="47"/>
      <c r="S31" s="47"/>
      <c r="T31" s="47"/>
      <c r="U31" s="47"/>
      <c r="V31" s="47"/>
      <c r="W31" s="49">
        <f>ROUND(BB54, 2)</f>
        <v>0</v>
      </c>
      <c r="X31" s="47"/>
      <c r="Y31" s="47"/>
      <c r="Z31" s="47"/>
      <c r="AA31" s="47"/>
      <c r="AB31" s="47"/>
      <c r="AC31" s="47"/>
      <c r="AD31" s="47"/>
      <c r="AE31" s="47"/>
      <c r="AF31" s="47"/>
      <c r="AG31" s="47"/>
      <c r="AH31" s="47"/>
      <c r="AI31" s="47"/>
      <c r="AJ31" s="47"/>
      <c r="AK31" s="49">
        <v>0</v>
      </c>
      <c r="AL31" s="47"/>
      <c r="AM31" s="47"/>
      <c r="AN31" s="47"/>
      <c r="AO31" s="47"/>
      <c r="AP31" s="47"/>
      <c r="AQ31" s="47"/>
      <c r="AR31" s="50"/>
      <c r="BE31" s="31"/>
    </row>
    <row r="32" hidden="1" s="2" customFormat="1" ht="14.4" customHeight="1">
      <c r="B32" s="46"/>
      <c r="C32" s="47"/>
      <c r="D32" s="47"/>
      <c r="E32" s="47"/>
      <c r="F32" s="32" t="s">
        <v>52</v>
      </c>
      <c r="G32" s="47"/>
      <c r="H32" s="47"/>
      <c r="I32" s="47"/>
      <c r="J32" s="47"/>
      <c r="K32" s="47"/>
      <c r="L32" s="48">
        <v>0.14999999999999999</v>
      </c>
      <c r="M32" s="47"/>
      <c r="N32" s="47"/>
      <c r="O32" s="47"/>
      <c r="P32" s="47"/>
      <c r="Q32" s="47"/>
      <c r="R32" s="47"/>
      <c r="S32" s="47"/>
      <c r="T32" s="47"/>
      <c r="U32" s="47"/>
      <c r="V32" s="47"/>
      <c r="W32" s="49">
        <f>ROUND(BC54, 2)</f>
        <v>0</v>
      </c>
      <c r="X32" s="47"/>
      <c r="Y32" s="47"/>
      <c r="Z32" s="47"/>
      <c r="AA32" s="47"/>
      <c r="AB32" s="47"/>
      <c r="AC32" s="47"/>
      <c r="AD32" s="47"/>
      <c r="AE32" s="47"/>
      <c r="AF32" s="47"/>
      <c r="AG32" s="47"/>
      <c r="AH32" s="47"/>
      <c r="AI32" s="47"/>
      <c r="AJ32" s="47"/>
      <c r="AK32" s="49">
        <v>0</v>
      </c>
      <c r="AL32" s="47"/>
      <c r="AM32" s="47"/>
      <c r="AN32" s="47"/>
      <c r="AO32" s="47"/>
      <c r="AP32" s="47"/>
      <c r="AQ32" s="47"/>
      <c r="AR32" s="50"/>
      <c r="BE32" s="31"/>
    </row>
    <row r="33" hidden="1" s="2" customFormat="1" ht="14.4" customHeight="1">
      <c r="B33" s="46"/>
      <c r="C33" s="47"/>
      <c r="D33" s="47"/>
      <c r="E33" s="47"/>
      <c r="F33" s="32" t="s">
        <v>53</v>
      </c>
      <c r="G33" s="47"/>
      <c r="H33" s="47"/>
      <c r="I33" s="47"/>
      <c r="J33" s="47"/>
      <c r="K33" s="47"/>
      <c r="L33" s="48">
        <v>0</v>
      </c>
      <c r="M33" s="47"/>
      <c r="N33" s="47"/>
      <c r="O33" s="47"/>
      <c r="P33" s="47"/>
      <c r="Q33" s="47"/>
      <c r="R33" s="47"/>
      <c r="S33" s="47"/>
      <c r="T33" s="47"/>
      <c r="U33" s="47"/>
      <c r="V33" s="47"/>
      <c r="W33" s="49">
        <f>ROUND(BD54, 2)</f>
        <v>0</v>
      </c>
      <c r="X33" s="47"/>
      <c r="Y33" s="47"/>
      <c r="Z33" s="47"/>
      <c r="AA33" s="47"/>
      <c r="AB33" s="47"/>
      <c r="AC33" s="47"/>
      <c r="AD33" s="47"/>
      <c r="AE33" s="47"/>
      <c r="AF33" s="47"/>
      <c r="AG33" s="47"/>
      <c r="AH33" s="47"/>
      <c r="AI33" s="47"/>
      <c r="AJ33" s="47"/>
      <c r="AK33" s="49">
        <v>0</v>
      </c>
      <c r="AL33" s="47"/>
      <c r="AM33" s="47"/>
      <c r="AN33" s="47"/>
      <c r="AO33" s="47"/>
      <c r="AP33" s="47"/>
      <c r="AQ33" s="47"/>
      <c r="AR33" s="50"/>
    </row>
    <row r="34" s="1" customFormat="1" ht="6.96" customHeight="1">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row>
    <row r="35" s="1" customFormat="1" ht="25.92" customHeight="1">
      <c r="B35" s="39"/>
      <c r="C35" s="51"/>
      <c r="D35" s="52" t="s">
        <v>54</v>
      </c>
      <c r="E35" s="53"/>
      <c r="F35" s="53"/>
      <c r="G35" s="53"/>
      <c r="H35" s="53"/>
      <c r="I35" s="53"/>
      <c r="J35" s="53"/>
      <c r="K35" s="53"/>
      <c r="L35" s="53"/>
      <c r="M35" s="53"/>
      <c r="N35" s="53"/>
      <c r="O35" s="53"/>
      <c r="P35" s="53"/>
      <c r="Q35" s="53"/>
      <c r="R35" s="53"/>
      <c r="S35" s="53"/>
      <c r="T35" s="54" t="s">
        <v>55</v>
      </c>
      <c r="U35" s="53"/>
      <c r="V35" s="53"/>
      <c r="W35" s="53"/>
      <c r="X35" s="55" t="s">
        <v>56</v>
      </c>
      <c r="Y35" s="53"/>
      <c r="Z35" s="53"/>
      <c r="AA35" s="53"/>
      <c r="AB35" s="53"/>
      <c r="AC35" s="53"/>
      <c r="AD35" s="53"/>
      <c r="AE35" s="53"/>
      <c r="AF35" s="53"/>
      <c r="AG35" s="53"/>
      <c r="AH35" s="53"/>
      <c r="AI35" s="53"/>
      <c r="AJ35" s="53"/>
      <c r="AK35" s="56">
        <f>SUM(AK26:AK33)</f>
        <v>0</v>
      </c>
      <c r="AL35" s="53"/>
      <c r="AM35" s="53"/>
      <c r="AN35" s="53"/>
      <c r="AO35" s="57"/>
      <c r="AP35" s="51"/>
      <c r="AQ35" s="51"/>
      <c r="AR35" s="44"/>
    </row>
    <row r="36" s="1" customFormat="1" ht="6.96" customHeight="1">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row>
    <row r="37" s="1" customFormat="1" ht="6.96" customHeight="1">
      <c r="B37" s="58"/>
      <c r="C37" s="59"/>
      <c r="D37" s="59"/>
      <c r="E37" s="59"/>
      <c r="F37" s="59"/>
      <c r="G37" s="59"/>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59"/>
      <c r="AL37" s="59"/>
      <c r="AM37" s="59"/>
      <c r="AN37" s="59"/>
      <c r="AO37" s="59"/>
      <c r="AP37" s="59"/>
      <c r="AQ37" s="59"/>
      <c r="AR37" s="44"/>
    </row>
    <row r="41" s="1" customFormat="1" ht="6.96" customHeight="1">
      <c r="B41" s="60"/>
      <c r="C41" s="61"/>
      <c r="D41" s="61"/>
      <c r="E41" s="61"/>
      <c r="F41" s="61"/>
      <c r="G41" s="61"/>
      <c r="H41" s="61"/>
      <c r="I41" s="61"/>
      <c r="J41" s="61"/>
      <c r="K41" s="61"/>
      <c r="L41" s="61"/>
      <c r="M41" s="61"/>
      <c r="N41" s="61"/>
      <c r="O41" s="61"/>
      <c r="P41" s="61"/>
      <c r="Q41" s="61"/>
      <c r="R41" s="61"/>
      <c r="S41" s="61"/>
      <c r="T41" s="61"/>
      <c r="U41" s="61"/>
      <c r="V41" s="61"/>
      <c r="W41" s="61"/>
      <c r="X41" s="61"/>
      <c r="Y41" s="61"/>
      <c r="Z41" s="61"/>
      <c r="AA41" s="61"/>
      <c r="AB41" s="61"/>
      <c r="AC41" s="61"/>
      <c r="AD41" s="61"/>
      <c r="AE41" s="61"/>
      <c r="AF41" s="61"/>
      <c r="AG41" s="61"/>
      <c r="AH41" s="61"/>
      <c r="AI41" s="61"/>
      <c r="AJ41" s="61"/>
      <c r="AK41" s="61"/>
      <c r="AL41" s="61"/>
      <c r="AM41" s="61"/>
      <c r="AN41" s="61"/>
      <c r="AO41" s="61"/>
      <c r="AP41" s="61"/>
      <c r="AQ41" s="61"/>
      <c r="AR41" s="44"/>
    </row>
    <row r="42" s="1" customFormat="1" ht="24.96" customHeight="1">
      <c r="B42" s="39"/>
      <c r="C42" s="23" t="s">
        <v>57</v>
      </c>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4"/>
    </row>
    <row r="43" s="1" customFormat="1" ht="6.96" customHeight="1">
      <c r="B43" s="39"/>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4"/>
    </row>
    <row r="44" s="1" customFormat="1" ht="12" customHeight="1">
      <c r="B44" s="39"/>
      <c r="C44" s="32" t="s">
        <v>13</v>
      </c>
      <c r="D44" s="40"/>
      <c r="E44" s="40"/>
      <c r="F44" s="40"/>
      <c r="G44" s="40"/>
      <c r="H44" s="40"/>
      <c r="I44" s="40"/>
      <c r="J44" s="40"/>
      <c r="K44" s="40"/>
      <c r="L44" s="40" t="str">
        <f>K5</f>
        <v>kol3</v>
      </c>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4"/>
    </row>
    <row r="45" s="3" customFormat="1" ht="36.96" customHeight="1">
      <c r="B45" s="62"/>
      <c r="C45" s="63" t="s">
        <v>16</v>
      </c>
      <c r="D45" s="64"/>
      <c r="E45" s="64"/>
      <c r="F45" s="64"/>
      <c r="G45" s="64"/>
      <c r="H45" s="64"/>
      <c r="I45" s="64"/>
      <c r="J45" s="64"/>
      <c r="K45" s="64"/>
      <c r="L45" s="65" t="str">
        <f>K6</f>
        <v>Výměna stoupacích a bytových rozvodů vody a dešťová kanalizace- BD č.p.1143</v>
      </c>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64"/>
      <c r="AL45" s="64"/>
      <c r="AM45" s="64"/>
      <c r="AN45" s="64"/>
      <c r="AO45" s="64"/>
      <c r="AP45" s="64"/>
      <c r="AQ45" s="64"/>
      <c r="AR45" s="66"/>
    </row>
    <row r="46" s="1" customFormat="1" ht="6.96" customHeight="1">
      <c r="B46" s="39"/>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4"/>
    </row>
    <row r="47" s="1" customFormat="1" ht="12" customHeight="1">
      <c r="B47" s="39"/>
      <c r="C47" s="32" t="s">
        <v>22</v>
      </c>
      <c r="D47" s="40"/>
      <c r="E47" s="40"/>
      <c r="F47" s="40"/>
      <c r="G47" s="40"/>
      <c r="H47" s="40"/>
      <c r="I47" s="40"/>
      <c r="J47" s="40"/>
      <c r="K47" s="40"/>
      <c r="L47" s="67" t="str">
        <f>IF(K8="","",K8)</f>
        <v>Bohumín</v>
      </c>
      <c r="M47" s="40"/>
      <c r="N47" s="40"/>
      <c r="O47" s="40"/>
      <c r="P47" s="40"/>
      <c r="Q47" s="40"/>
      <c r="R47" s="40"/>
      <c r="S47" s="40"/>
      <c r="T47" s="40"/>
      <c r="U47" s="40"/>
      <c r="V47" s="40"/>
      <c r="W47" s="40"/>
      <c r="X47" s="40"/>
      <c r="Y47" s="40"/>
      <c r="Z47" s="40"/>
      <c r="AA47" s="40"/>
      <c r="AB47" s="40"/>
      <c r="AC47" s="40"/>
      <c r="AD47" s="40"/>
      <c r="AE47" s="40"/>
      <c r="AF47" s="40"/>
      <c r="AG47" s="40"/>
      <c r="AH47" s="40"/>
      <c r="AI47" s="32" t="s">
        <v>24</v>
      </c>
      <c r="AJ47" s="40"/>
      <c r="AK47" s="40"/>
      <c r="AL47" s="40"/>
      <c r="AM47" s="68" t="str">
        <f>IF(AN8= "","",AN8)</f>
        <v>18. 2. 2019</v>
      </c>
      <c r="AN47" s="68"/>
      <c r="AO47" s="40"/>
      <c r="AP47" s="40"/>
      <c r="AQ47" s="40"/>
      <c r="AR47" s="44"/>
    </row>
    <row r="48" s="1" customFormat="1" ht="6.96" customHeight="1">
      <c r="B48" s="39"/>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4"/>
    </row>
    <row r="49" s="1" customFormat="1" ht="24.9" customHeight="1">
      <c r="B49" s="39"/>
      <c r="C49" s="32" t="s">
        <v>30</v>
      </c>
      <c r="D49" s="40"/>
      <c r="E49" s="40"/>
      <c r="F49" s="40"/>
      <c r="G49" s="40"/>
      <c r="H49" s="40"/>
      <c r="I49" s="40"/>
      <c r="J49" s="40"/>
      <c r="K49" s="40"/>
      <c r="L49" s="40" t="str">
        <f>IF(E11= "","",E11)</f>
        <v>Město Bohumín</v>
      </c>
      <c r="M49" s="40"/>
      <c r="N49" s="40"/>
      <c r="O49" s="40"/>
      <c r="P49" s="40"/>
      <c r="Q49" s="40"/>
      <c r="R49" s="40"/>
      <c r="S49" s="40"/>
      <c r="T49" s="40"/>
      <c r="U49" s="40"/>
      <c r="V49" s="40"/>
      <c r="W49" s="40"/>
      <c r="X49" s="40"/>
      <c r="Y49" s="40"/>
      <c r="Z49" s="40"/>
      <c r="AA49" s="40"/>
      <c r="AB49" s="40"/>
      <c r="AC49" s="40"/>
      <c r="AD49" s="40"/>
      <c r="AE49" s="40"/>
      <c r="AF49" s="40"/>
      <c r="AG49" s="40"/>
      <c r="AH49" s="40"/>
      <c r="AI49" s="32" t="s">
        <v>37</v>
      </c>
      <c r="AJ49" s="40"/>
      <c r="AK49" s="40"/>
      <c r="AL49" s="40"/>
      <c r="AM49" s="69" t="str">
        <f>IF(E17="","",E17)</f>
        <v xml:space="preserve">Ing.Jiří Kolář TZB  projekt,Anenská 121,Bohumín</v>
      </c>
      <c r="AN49" s="40"/>
      <c r="AO49" s="40"/>
      <c r="AP49" s="40"/>
      <c r="AQ49" s="40"/>
      <c r="AR49" s="44"/>
      <c r="AS49" s="70" t="s">
        <v>58</v>
      </c>
      <c r="AT49" s="71"/>
      <c r="AU49" s="72"/>
      <c r="AV49" s="72"/>
      <c r="AW49" s="72"/>
      <c r="AX49" s="72"/>
      <c r="AY49" s="72"/>
      <c r="AZ49" s="72"/>
      <c r="BA49" s="72"/>
      <c r="BB49" s="72"/>
      <c r="BC49" s="72"/>
      <c r="BD49" s="73"/>
    </row>
    <row r="50" s="1" customFormat="1" ht="13.65" customHeight="1">
      <c r="B50" s="39"/>
      <c r="C50" s="32" t="s">
        <v>35</v>
      </c>
      <c r="D50" s="40"/>
      <c r="E50" s="40"/>
      <c r="F50" s="40"/>
      <c r="G50" s="40"/>
      <c r="H50" s="40"/>
      <c r="I50" s="40"/>
      <c r="J50" s="40"/>
      <c r="K50" s="40"/>
      <c r="L50" s="40" t="str">
        <f>IF(E14= "Vyplň údaj","",E14)</f>
        <v/>
      </c>
      <c r="M50" s="40"/>
      <c r="N50" s="40"/>
      <c r="O50" s="40"/>
      <c r="P50" s="40"/>
      <c r="Q50" s="40"/>
      <c r="R50" s="40"/>
      <c r="S50" s="40"/>
      <c r="T50" s="40"/>
      <c r="U50" s="40"/>
      <c r="V50" s="40"/>
      <c r="W50" s="40"/>
      <c r="X50" s="40"/>
      <c r="Y50" s="40"/>
      <c r="Z50" s="40"/>
      <c r="AA50" s="40"/>
      <c r="AB50" s="40"/>
      <c r="AC50" s="40"/>
      <c r="AD50" s="40"/>
      <c r="AE50" s="40"/>
      <c r="AF50" s="40"/>
      <c r="AG50" s="40"/>
      <c r="AH50" s="40"/>
      <c r="AI50" s="32" t="s">
        <v>40</v>
      </c>
      <c r="AJ50" s="40"/>
      <c r="AK50" s="40"/>
      <c r="AL50" s="40"/>
      <c r="AM50" s="69" t="str">
        <f>IF(E20="","",E20)</f>
        <v>Beránek</v>
      </c>
      <c r="AN50" s="40"/>
      <c r="AO50" s="40"/>
      <c r="AP50" s="40"/>
      <c r="AQ50" s="40"/>
      <c r="AR50" s="44"/>
      <c r="AS50" s="74"/>
      <c r="AT50" s="75"/>
      <c r="AU50" s="76"/>
      <c r="AV50" s="76"/>
      <c r="AW50" s="76"/>
      <c r="AX50" s="76"/>
      <c r="AY50" s="76"/>
      <c r="AZ50" s="76"/>
      <c r="BA50" s="76"/>
      <c r="BB50" s="76"/>
      <c r="BC50" s="76"/>
      <c r="BD50" s="77"/>
    </row>
    <row r="51" s="1" customFormat="1" ht="10.8" customHeight="1">
      <c r="B51" s="39"/>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4"/>
      <c r="AS51" s="78"/>
      <c r="AT51" s="79"/>
      <c r="AU51" s="80"/>
      <c r="AV51" s="80"/>
      <c r="AW51" s="80"/>
      <c r="AX51" s="80"/>
      <c r="AY51" s="80"/>
      <c r="AZ51" s="80"/>
      <c r="BA51" s="80"/>
      <c r="BB51" s="80"/>
      <c r="BC51" s="80"/>
      <c r="BD51" s="81"/>
    </row>
    <row r="52" s="1" customFormat="1" ht="29.28" customHeight="1">
      <c r="B52" s="39"/>
      <c r="C52" s="82" t="s">
        <v>59</v>
      </c>
      <c r="D52" s="83"/>
      <c r="E52" s="83"/>
      <c r="F52" s="83"/>
      <c r="G52" s="83"/>
      <c r="H52" s="84"/>
      <c r="I52" s="85" t="s">
        <v>60</v>
      </c>
      <c r="J52" s="83"/>
      <c r="K52" s="83"/>
      <c r="L52" s="83"/>
      <c r="M52" s="83"/>
      <c r="N52" s="83"/>
      <c r="O52" s="83"/>
      <c r="P52" s="83"/>
      <c r="Q52" s="83"/>
      <c r="R52" s="83"/>
      <c r="S52" s="83"/>
      <c r="T52" s="83"/>
      <c r="U52" s="83"/>
      <c r="V52" s="83"/>
      <c r="W52" s="83"/>
      <c r="X52" s="83"/>
      <c r="Y52" s="83"/>
      <c r="Z52" s="83"/>
      <c r="AA52" s="83"/>
      <c r="AB52" s="83"/>
      <c r="AC52" s="83"/>
      <c r="AD52" s="83"/>
      <c r="AE52" s="83"/>
      <c r="AF52" s="83"/>
      <c r="AG52" s="86" t="s">
        <v>61</v>
      </c>
      <c r="AH52" s="83"/>
      <c r="AI52" s="83"/>
      <c r="AJ52" s="83"/>
      <c r="AK52" s="83"/>
      <c r="AL52" s="83"/>
      <c r="AM52" s="83"/>
      <c r="AN52" s="85" t="s">
        <v>62</v>
      </c>
      <c r="AO52" s="83"/>
      <c r="AP52" s="83"/>
      <c r="AQ52" s="87" t="s">
        <v>63</v>
      </c>
      <c r="AR52" s="44"/>
      <c r="AS52" s="88" t="s">
        <v>64</v>
      </c>
      <c r="AT52" s="89" t="s">
        <v>65</v>
      </c>
      <c r="AU52" s="89" t="s">
        <v>66</v>
      </c>
      <c r="AV52" s="89" t="s">
        <v>67</v>
      </c>
      <c r="AW52" s="89" t="s">
        <v>68</v>
      </c>
      <c r="AX52" s="89" t="s">
        <v>69</v>
      </c>
      <c r="AY52" s="89" t="s">
        <v>70</v>
      </c>
      <c r="AZ52" s="89" t="s">
        <v>71</v>
      </c>
      <c r="BA52" s="89" t="s">
        <v>72</v>
      </c>
      <c r="BB52" s="89" t="s">
        <v>73</v>
      </c>
      <c r="BC52" s="89" t="s">
        <v>74</v>
      </c>
      <c r="BD52" s="90" t="s">
        <v>75</v>
      </c>
    </row>
    <row r="53" s="1" customFormat="1" ht="10.8" customHeight="1">
      <c r="B53" s="39"/>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4"/>
      <c r="AS53" s="91"/>
      <c r="AT53" s="92"/>
      <c r="AU53" s="92"/>
      <c r="AV53" s="92"/>
      <c r="AW53" s="92"/>
      <c r="AX53" s="92"/>
      <c r="AY53" s="92"/>
      <c r="AZ53" s="92"/>
      <c r="BA53" s="92"/>
      <c r="BB53" s="92"/>
      <c r="BC53" s="92"/>
      <c r="BD53" s="93"/>
    </row>
    <row r="54" s="4" customFormat="1" ht="32.4" customHeight="1">
      <c r="B54" s="94"/>
      <c r="C54" s="95" t="s">
        <v>76</v>
      </c>
      <c r="D54" s="96"/>
      <c r="E54" s="96"/>
      <c r="F54" s="96"/>
      <c r="G54" s="96"/>
      <c r="H54" s="96"/>
      <c r="I54" s="96"/>
      <c r="J54" s="96"/>
      <c r="K54" s="96"/>
      <c r="L54" s="96"/>
      <c r="M54" s="96"/>
      <c r="N54" s="96"/>
      <c r="O54" s="96"/>
      <c r="P54" s="96"/>
      <c r="Q54" s="96"/>
      <c r="R54" s="96"/>
      <c r="S54" s="96"/>
      <c r="T54" s="96"/>
      <c r="U54" s="96"/>
      <c r="V54" s="96"/>
      <c r="W54" s="96"/>
      <c r="X54" s="96"/>
      <c r="Y54" s="96"/>
      <c r="Z54" s="96"/>
      <c r="AA54" s="96"/>
      <c r="AB54" s="96"/>
      <c r="AC54" s="96"/>
      <c r="AD54" s="96"/>
      <c r="AE54" s="96"/>
      <c r="AF54" s="96"/>
      <c r="AG54" s="97">
        <f>ROUND(AG55,2)</f>
        <v>0</v>
      </c>
      <c r="AH54" s="97"/>
      <c r="AI54" s="97"/>
      <c r="AJ54" s="97"/>
      <c r="AK54" s="97"/>
      <c r="AL54" s="97"/>
      <c r="AM54" s="97"/>
      <c r="AN54" s="98">
        <f>SUM(AG54,AT54)</f>
        <v>0</v>
      </c>
      <c r="AO54" s="98"/>
      <c r="AP54" s="98"/>
      <c r="AQ54" s="99" t="s">
        <v>32</v>
      </c>
      <c r="AR54" s="100"/>
      <c r="AS54" s="101">
        <f>ROUND(AS55,2)</f>
        <v>0</v>
      </c>
      <c r="AT54" s="102">
        <f>ROUND(SUM(AV54:AW54),2)</f>
        <v>0</v>
      </c>
      <c r="AU54" s="103">
        <f>ROUND(AU55,5)</f>
        <v>0</v>
      </c>
      <c r="AV54" s="102">
        <f>ROUND(AZ54*L29,2)</f>
        <v>0</v>
      </c>
      <c r="AW54" s="102">
        <f>ROUND(BA54*L30,2)</f>
        <v>0</v>
      </c>
      <c r="AX54" s="102">
        <f>ROUND(BB54*L29,2)</f>
        <v>0</v>
      </c>
      <c r="AY54" s="102">
        <f>ROUND(BC54*L30,2)</f>
        <v>0</v>
      </c>
      <c r="AZ54" s="102">
        <f>ROUND(AZ55,2)</f>
        <v>0</v>
      </c>
      <c r="BA54" s="102">
        <f>ROUND(BA55,2)</f>
        <v>0</v>
      </c>
      <c r="BB54" s="102">
        <f>ROUND(BB55,2)</f>
        <v>0</v>
      </c>
      <c r="BC54" s="102">
        <f>ROUND(BC55,2)</f>
        <v>0</v>
      </c>
      <c r="BD54" s="104">
        <f>ROUND(BD55,2)</f>
        <v>0</v>
      </c>
      <c r="BS54" s="105" t="s">
        <v>77</v>
      </c>
      <c r="BT54" s="105" t="s">
        <v>78</v>
      </c>
      <c r="BV54" s="105" t="s">
        <v>79</v>
      </c>
      <c r="BW54" s="105" t="s">
        <v>5</v>
      </c>
      <c r="BX54" s="105" t="s">
        <v>80</v>
      </c>
      <c r="CL54" s="105" t="s">
        <v>19</v>
      </c>
    </row>
    <row r="55" s="5" customFormat="1" ht="40.5" customHeight="1">
      <c r="A55" s="106" t="s">
        <v>81</v>
      </c>
      <c r="B55" s="107"/>
      <c r="C55" s="108"/>
      <c r="D55" s="109" t="s">
        <v>14</v>
      </c>
      <c r="E55" s="109"/>
      <c r="F55" s="109"/>
      <c r="G55" s="109"/>
      <c r="H55" s="109"/>
      <c r="I55" s="110"/>
      <c r="J55" s="109" t="s">
        <v>17</v>
      </c>
      <c r="K55" s="109"/>
      <c r="L55" s="109"/>
      <c r="M55" s="109"/>
      <c r="N55" s="109"/>
      <c r="O55" s="109"/>
      <c r="P55" s="109"/>
      <c r="Q55" s="109"/>
      <c r="R55" s="109"/>
      <c r="S55" s="109"/>
      <c r="T55" s="109"/>
      <c r="U55" s="109"/>
      <c r="V55" s="109"/>
      <c r="W55" s="109"/>
      <c r="X55" s="109"/>
      <c r="Y55" s="109"/>
      <c r="Z55" s="109"/>
      <c r="AA55" s="109"/>
      <c r="AB55" s="109"/>
      <c r="AC55" s="109"/>
      <c r="AD55" s="109"/>
      <c r="AE55" s="109"/>
      <c r="AF55" s="109"/>
      <c r="AG55" s="111">
        <f>'kol3 - Výměna stoupacích ...'!J28</f>
        <v>0</v>
      </c>
      <c r="AH55" s="110"/>
      <c r="AI55" s="110"/>
      <c r="AJ55" s="110"/>
      <c r="AK55" s="110"/>
      <c r="AL55" s="110"/>
      <c r="AM55" s="110"/>
      <c r="AN55" s="111">
        <f>SUM(AG55,AT55)</f>
        <v>0</v>
      </c>
      <c r="AO55" s="110"/>
      <c r="AP55" s="110"/>
      <c r="AQ55" s="112" t="s">
        <v>82</v>
      </c>
      <c r="AR55" s="113"/>
      <c r="AS55" s="114">
        <v>0</v>
      </c>
      <c r="AT55" s="115">
        <f>ROUND(SUM(AV55:AW55),2)</f>
        <v>0</v>
      </c>
      <c r="AU55" s="116">
        <f>'kol3 - Výměna stoupacích ...'!P92</f>
        <v>0</v>
      </c>
      <c r="AV55" s="115">
        <f>'kol3 - Výměna stoupacích ...'!J31</f>
        <v>0</v>
      </c>
      <c r="AW55" s="115">
        <f>'kol3 - Výměna stoupacích ...'!J32</f>
        <v>0</v>
      </c>
      <c r="AX55" s="115">
        <f>'kol3 - Výměna stoupacích ...'!J33</f>
        <v>0</v>
      </c>
      <c r="AY55" s="115">
        <f>'kol3 - Výměna stoupacích ...'!J34</f>
        <v>0</v>
      </c>
      <c r="AZ55" s="115">
        <f>'kol3 - Výměna stoupacích ...'!F31</f>
        <v>0</v>
      </c>
      <c r="BA55" s="115">
        <f>'kol3 - Výměna stoupacích ...'!F32</f>
        <v>0</v>
      </c>
      <c r="BB55" s="115">
        <f>'kol3 - Výměna stoupacích ...'!F33</f>
        <v>0</v>
      </c>
      <c r="BC55" s="115">
        <f>'kol3 - Výměna stoupacích ...'!F34</f>
        <v>0</v>
      </c>
      <c r="BD55" s="117">
        <f>'kol3 - Výměna stoupacích ...'!F35</f>
        <v>0</v>
      </c>
      <c r="BT55" s="118" t="s">
        <v>83</v>
      </c>
      <c r="BU55" s="118" t="s">
        <v>84</v>
      </c>
      <c r="BV55" s="118" t="s">
        <v>79</v>
      </c>
      <c r="BW55" s="118" t="s">
        <v>5</v>
      </c>
      <c r="BX55" s="118" t="s">
        <v>80</v>
      </c>
      <c r="CL55" s="118" t="s">
        <v>19</v>
      </c>
    </row>
    <row r="56" s="1" customFormat="1" ht="30" customHeight="1">
      <c r="B56" s="39"/>
      <c r="C56" s="40"/>
      <c r="D56" s="40"/>
      <c r="E56" s="40"/>
      <c r="F56" s="40"/>
      <c r="G56" s="40"/>
      <c r="H56" s="40"/>
      <c r="I56" s="40"/>
      <c r="J56" s="40"/>
      <c r="K56" s="40"/>
      <c r="L56" s="40"/>
      <c r="M56" s="40"/>
      <c r="N56" s="40"/>
      <c r="O56" s="40"/>
      <c r="P56" s="40"/>
      <c r="Q56" s="40"/>
      <c r="R56" s="40"/>
      <c r="S56" s="40"/>
      <c r="T56" s="40"/>
      <c r="U56" s="40"/>
      <c r="V56" s="40"/>
      <c r="W56" s="40"/>
      <c r="X56" s="40"/>
      <c r="Y56" s="40"/>
      <c r="Z56" s="40"/>
      <c r="AA56" s="40"/>
      <c r="AB56" s="40"/>
      <c r="AC56" s="40"/>
      <c r="AD56" s="40"/>
      <c r="AE56" s="40"/>
      <c r="AF56" s="40"/>
      <c r="AG56" s="40"/>
      <c r="AH56" s="40"/>
      <c r="AI56" s="40"/>
      <c r="AJ56" s="40"/>
      <c r="AK56" s="40"/>
      <c r="AL56" s="40"/>
      <c r="AM56" s="40"/>
      <c r="AN56" s="40"/>
      <c r="AO56" s="40"/>
      <c r="AP56" s="40"/>
      <c r="AQ56" s="40"/>
      <c r="AR56" s="44"/>
    </row>
    <row r="57" s="1" customFormat="1" ht="6.96" customHeight="1">
      <c r="B57" s="58"/>
      <c r="C57" s="59"/>
      <c r="D57" s="59"/>
      <c r="E57" s="59"/>
      <c r="F57" s="59"/>
      <c r="G57" s="59"/>
      <c r="H57" s="59"/>
      <c r="I57" s="59"/>
      <c r="J57" s="59"/>
      <c r="K57" s="59"/>
      <c r="L57" s="59"/>
      <c r="M57" s="59"/>
      <c r="N57" s="59"/>
      <c r="O57" s="59"/>
      <c r="P57" s="59"/>
      <c r="Q57" s="59"/>
      <c r="R57" s="59"/>
      <c r="S57" s="59"/>
      <c r="T57" s="59"/>
      <c r="U57" s="59"/>
      <c r="V57" s="59"/>
      <c r="W57" s="59"/>
      <c r="X57" s="59"/>
      <c r="Y57" s="59"/>
      <c r="Z57" s="59"/>
      <c r="AA57" s="59"/>
      <c r="AB57" s="59"/>
      <c r="AC57" s="59"/>
      <c r="AD57" s="59"/>
      <c r="AE57" s="59"/>
      <c r="AF57" s="59"/>
      <c r="AG57" s="59"/>
      <c r="AH57" s="59"/>
      <c r="AI57" s="59"/>
      <c r="AJ57" s="59"/>
      <c r="AK57" s="59"/>
      <c r="AL57" s="59"/>
      <c r="AM57" s="59"/>
      <c r="AN57" s="59"/>
      <c r="AO57" s="59"/>
      <c r="AP57" s="59"/>
      <c r="AQ57" s="59"/>
      <c r="AR57" s="44"/>
    </row>
  </sheetData>
  <sheetProtection sheet="1" formatColumns="0" formatRows="0" objects="1" scenarios="1" spinCount="100000" saltValue="8Vt3ZL3yLTVIRrnUzfSRlBsaK+5lcxp913UNB4oG6SDSs6+X35yk2BvBDuFtAcgfxrlCvqqap/Yo5s35Emc5xw==" hashValue="afbU0NlRKRBX8fn+0Wcj0nh8DjWPV/yBn/4px3muCEiUUPRJQZLCN56BxFS2qW9i797heTLwaP14X6PjGRwsqQ==" algorithmName="SHA-512" password="CC35"/>
  <mergeCells count="42">
    <mergeCell ref="W31:AE31"/>
    <mergeCell ref="BE5:BE32"/>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M50:AP50"/>
    <mergeCell ref="L45:AO45"/>
    <mergeCell ref="AM47:AN47"/>
    <mergeCell ref="AM49:AP49"/>
    <mergeCell ref="AS49:AT51"/>
    <mergeCell ref="C52:G52"/>
    <mergeCell ref="I52:AF52"/>
    <mergeCell ref="AG52:AM52"/>
    <mergeCell ref="AN52:AP52"/>
    <mergeCell ref="AN55:AP55"/>
    <mergeCell ref="AG55:AM55"/>
    <mergeCell ref="D55:H55"/>
    <mergeCell ref="J55:AF55"/>
    <mergeCell ref="AG54:AM54"/>
    <mergeCell ref="AN54:AP54"/>
    <mergeCell ref="K5:AO5"/>
    <mergeCell ref="K6:AO6"/>
    <mergeCell ref="E14:AJ14"/>
    <mergeCell ref="E23:AN23"/>
    <mergeCell ref="L28:P28"/>
    <mergeCell ref="W28:AE28"/>
    <mergeCell ref="AK28:AO28"/>
    <mergeCell ref="L29:P29"/>
    <mergeCell ref="L30:P30"/>
    <mergeCell ref="L31:P31"/>
    <mergeCell ref="L32:P32"/>
    <mergeCell ref="L33:P33"/>
  </mergeCells>
  <hyperlinks>
    <hyperlink ref="A55" location="'kol3 - Výměna stoupacích ...'!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19"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5</v>
      </c>
    </row>
    <row r="3" ht="6.96" customHeight="1">
      <c r="B3" s="120"/>
      <c r="C3" s="121"/>
      <c r="D3" s="121"/>
      <c r="E3" s="121"/>
      <c r="F3" s="121"/>
      <c r="G3" s="121"/>
      <c r="H3" s="121"/>
      <c r="I3" s="122"/>
      <c r="J3" s="121"/>
      <c r="K3" s="121"/>
      <c r="L3" s="20"/>
      <c r="AT3" s="17" t="s">
        <v>83</v>
      </c>
    </row>
    <row r="4" ht="24.96" customHeight="1">
      <c r="B4" s="20"/>
      <c r="D4" s="123" t="s">
        <v>85</v>
      </c>
      <c r="L4" s="20"/>
      <c r="M4" s="24" t="s">
        <v>10</v>
      </c>
      <c r="AT4" s="17" t="s">
        <v>4</v>
      </c>
    </row>
    <row r="5" ht="6.96" customHeight="1">
      <c r="B5" s="20"/>
      <c r="L5" s="20"/>
    </row>
    <row r="6" s="1" customFormat="1" ht="12" customHeight="1">
      <c r="B6" s="44"/>
      <c r="D6" s="124" t="s">
        <v>16</v>
      </c>
      <c r="I6" s="125"/>
      <c r="L6" s="44"/>
    </row>
    <row r="7" s="1" customFormat="1" ht="36.96" customHeight="1">
      <c r="B7" s="44"/>
      <c r="E7" s="126" t="s">
        <v>17</v>
      </c>
      <c r="F7" s="1"/>
      <c r="G7" s="1"/>
      <c r="H7" s="1"/>
      <c r="I7" s="125"/>
      <c r="L7" s="44"/>
    </row>
    <row r="8" s="1" customFormat="1">
      <c r="B8" s="44"/>
      <c r="I8" s="125"/>
      <c r="L8" s="44"/>
    </row>
    <row r="9" s="1" customFormat="1" ht="12" customHeight="1">
      <c r="B9" s="44"/>
      <c r="D9" s="124" t="s">
        <v>18</v>
      </c>
      <c r="F9" s="17" t="s">
        <v>19</v>
      </c>
      <c r="I9" s="127" t="s">
        <v>20</v>
      </c>
      <c r="J9" s="17" t="s">
        <v>21</v>
      </c>
      <c r="L9" s="44"/>
    </row>
    <row r="10" s="1" customFormat="1" ht="12" customHeight="1">
      <c r="B10" s="44"/>
      <c r="D10" s="124" t="s">
        <v>22</v>
      </c>
      <c r="F10" s="17" t="s">
        <v>23</v>
      </c>
      <c r="I10" s="127" t="s">
        <v>24</v>
      </c>
      <c r="J10" s="128" t="str">
        <f>'Rekapitulace stavby'!AN8</f>
        <v>18. 2. 2019</v>
      </c>
      <c r="L10" s="44"/>
    </row>
    <row r="11" s="1" customFormat="1" ht="21.84" customHeight="1">
      <c r="B11" s="44"/>
      <c r="D11" s="129" t="s">
        <v>26</v>
      </c>
      <c r="F11" s="130" t="s">
        <v>27</v>
      </c>
      <c r="I11" s="131" t="s">
        <v>28</v>
      </c>
      <c r="J11" s="130" t="s">
        <v>29</v>
      </c>
      <c r="L11" s="44"/>
    </row>
    <row r="12" s="1" customFormat="1" ht="12" customHeight="1">
      <c r="B12" s="44"/>
      <c r="D12" s="124" t="s">
        <v>30</v>
      </c>
      <c r="I12" s="127" t="s">
        <v>31</v>
      </c>
      <c r="J12" s="17" t="s">
        <v>32</v>
      </c>
      <c r="L12" s="44"/>
    </row>
    <row r="13" s="1" customFormat="1" ht="18" customHeight="1">
      <c r="B13" s="44"/>
      <c r="E13" s="17" t="s">
        <v>33</v>
      </c>
      <c r="I13" s="127" t="s">
        <v>34</v>
      </c>
      <c r="J13" s="17" t="s">
        <v>32</v>
      </c>
      <c r="L13" s="44"/>
    </row>
    <row r="14" s="1" customFormat="1" ht="6.96" customHeight="1">
      <c r="B14" s="44"/>
      <c r="I14" s="125"/>
      <c r="L14" s="44"/>
    </row>
    <row r="15" s="1" customFormat="1" ht="12" customHeight="1">
      <c r="B15" s="44"/>
      <c r="D15" s="124" t="s">
        <v>35</v>
      </c>
      <c r="I15" s="127" t="s">
        <v>31</v>
      </c>
      <c r="J15" s="33" t="str">
        <f>'Rekapitulace stavby'!AN13</f>
        <v>Vyplň údaj</v>
      </c>
      <c r="L15" s="44"/>
    </row>
    <row r="16" s="1" customFormat="1" ht="18" customHeight="1">
      <c r="B16" s="44"/>
      <c r="E16" s="33" t="str">
        <f>'Rekapitulace stavby'!E14</f>
        <v>Vyplň údaj</v>
      </c>
      <c r="F16" s="17"/>
      <c r="G16" s="17"/>
      <c r="H16" s="17"/>
      <c r="I16" s="127" t="s">
        <v>34</v>
      </c>
      <c r="J16" s="33" t="str">
        <f>'Rekapitulace stavby'!AN14</f>
        <v>Vyplň údaj</v>
      </c>
      <c r="L16" s="44"/>
    </row>
    <row r="17" s="1" customFormat="1" ht="6.96" customHeight="1">
      <c r="B17" s="44"/>
      <c r="I17" s="125"/>
      <c r="L17" s="44"/>
    </row>
    <row r="18" s="1" customFormat="1" ht="12" customHeight="1">
      <c r="B18" s="44"/>
      <c r="D18" s="124" t="s">
        <v>37</v>
      </c>
      <c r="I18" s="127" t="s">
        <v>31</v>
      </c>
      <c r="J18" s="17" t="s">
        <v>32</v>
      </c>
      <c r="L18" s="44"/>
    </row>
    <row r="19" s="1" customFormat="1" ht="18" customHeight="1">
      <c r="B19" s="44"/>
      <c r="E19" s="17" t="s">
        <v>38</v>
      </c>
      <c r="I19" s="127" t="s">
        <v>34</v>
      </c>
      <c r="J19" s="17" t="s">
        <v>32</v>
      </c>
      <c r="L19" s="44"/>
    </row>
    <row r="20" s="1" customFormat="1" ht="6.96" customHeight="1">
      <c r="B20" s="44"/>
      <c r="I20" s="125"/>
      <c r="L20" s="44"/>
    </row>
    <row r="21" s="1" customFormat="1" ht="12" customHeight="1">
      <c r="B21" s="44"/>
      <c r="D21" s="124" t="s">
        <v>40</v>
      </c>
      <c r="I21" s="127" t="s">
        <v>31</v>
      </c>
      <c r="J21" s="17" t="s">
        <v>32</v>
      </c>
      <c r="L21" s="44"/>
    </row>
    <row r="22" s="1" customFormat="1" ht="18" customHeight="1">
      <c r="B22" s="44"/>
      <c r="E22" s="17" t="s">
        <v>41</v>
      </c>
      <c r="I22" s="127" t="s">
        <v>34</v>
      </c>
      <c r="J22" s="17" t="s">
        <v>32</v>
      </c>
      <c r="L22" s="44"/>
    </row>
    <row r="23" s="1" customFormat="1" ht="6.96" customHeight="1">
      <c r="B23" s="44"/>
      <c r="I23" s="125"/>
      <c r="L23" s="44"/>
    </row>
    <row r="24" s="1" customFormat="1" ht="12" customHeight="1">
      <c r="B24" s="44"/>
      <c r="D24" s="124" t="s">
        <v>42</v>
      </c>
      <c r="I24" s="125"/>
      <c r="L24" s="44"/>
    </row>
    <row r="25" s="6" customFormat="1" ht="45" customHeight="1">
      <c r="B25" s="132"/>
      <c r="E25" s="133" t="s">
        <v>43</v>
      </c>
      <c r="F25" s="133"/>
      <c r="G25" s="133"/>
      <c r="H25" s="133"/>
      <c r="I25" s="134"/>
      <c r="L25" s="132"/>
    </row>
    <row r="26" s="1" customFormat="1" ht="6.96" customHeight="1">
      <c r="B26" s="44"/>
      <c r="I26" s="125"/>
      <c r="L26" s="44"/>
    </row>
    <row r="27" s="1" customFormat="1" ht="6.96" customHeight="1">
      <c r="B27" s="44"/>
      <c r="D27" s="72"/>
      <c r="E27" s="72"/>
      <c r="F27" s="72"/>
      <c r="G27" s="72"/>
      <c r="H27" s="72"/>
      <c r="I27" s="135"/>
      <c r="J27" s="72"/>
      <c r="K27" s="72"/>
      <c r="L27" s="44"/>
    </row>
    <row r="28" s="1" customFormat="1" ht="25.44" customHeight="1">
      <c r="B28" s="44"/>
      <c r="D28" s="136" t="s">
        <v>44</v>
      </c>
      <c r="I28" s="125"/>
      <c r="J28" s="137">
        <f>ROUND(J92, 2)</f>
        <v>0</v>
      </c>
      <c r="L28" s="44"/>
    </row>
    <row r="29" s="1" customFormat="1" ht="6.96" customHeight="1">
      <c r="B29" s="44"/>
      <c r="D29" s="72"/>
      <c r="E29" s="72"/>
      <c r="F29" s="72"/>
      <c r="G29" s="72"/>
      <c r="H29" s="72"/>
      <c r="I29" s="135"/>
      <c r="J29" s="72"/>
      <c r="K29" s="72"/>
      <c r="L29" s="44"/>
    </row>
    <row r="30" s="1" customFormat="1" ht="14.4" customHeight="1">
      <c r="B30" s="44"/>
      <c r="F30" s="138" t="s">
        <v>46</v>
      </c>
      <c r="I30" s="139" t="s">
        <v>45</v>
      </c>
      <c r="J30" s="138" t="s">
        <v>47</v>
      </c>
      <c r="L30" s="44"/>
    </row>
    <row r="31" s="1" customFormat="1" ht="14.4" customHeight="1">
      <c r="B31" s="44"/>
      <c r="D31" s="124" t="s">
        <v>48</v>
      </c>
      <c r="E31" s="124" t="s">
        <v>49</v>
      </c>
      <c r="F31" s="140">
        <f>ROUND((SUM(BE92:BE431)),  2)</f>
        <v>0</v>
      </c>
      <c r="I31" s="141">
        <v>0.20999999999999999</v>
      </c>
      <c r="J31" s="140">
        <f>ROUND(((SUM(BE92:BE431))*I31),  2)</f>
        <v>0</v>
      </c>
      <c r="L31" s="44"/>
    </row>
    <row r="32" s="1" customFormat="1" ht="14.4" customHeight="1">
      <c r="B32" s="44"/>
      <c r="E32" s="124" t="s">
        <v>50</v>
      </c>
      <c r="F32" s="140">
        <f>ROUND((SUM(BF92:BF431)),  2)</f>
        <v>0</v>
      </c>
      <c r="I32" s="141">
        <v>0.14999999999999999</v>
      </c>
      <c r="J32" s="140">
        <f>ROUND(((SUM(BF92:BF431))*I32),  2)</f>
        <v>0</v>
      </c>
      <c r="L32" s="44"/>
    </row>
    <row r="33" hidden="1" s="1" customFormat="1" ht="14.4" customHeight="1">
      <c r="B33" s="44"/>
      <c r="E33" s="124" t="s">
        <v>51</v>
      </c>
      <c r="F33" s="140">
        <f>ROUND((SUM(BG92:BG431)),  2)</f>
        <v>0</v>
      </c>
      <c r="I33" s="141">
        <v>0.20999999999999999</v>
      </c>
      <c r="J33" s="140">
        <f>0</f>
        <v>0</v>
      </c>
      <c r="L33" s="44"/>
    </row>
    <row r="34" hidden="1" s="1" customFormat="1" ht="14.4" customHeight="1">
      <c r="B34" s="44"/>
      <c r="E34" s="124" t="s">
        <v>52</v>
      </c>
      <c r="F34" s="140">
        <f>ROUND((SUM(BH92:BH431)),  2)</f>
        <v>0</v>
      </c>
      <c r="I34" s="141">
        <v>0.14999999999999999</v>
      </c>
      <c r="J34" s="140">
        <f>0</f>
        <v>0</v>
      </c>
      <c r="L34" s="44"/>
    </row>
    <row r="35" hidden="1" s="1" customFormat="1" ht="14.4" customHeight="1">
      <c r="B35" s="44"/>
      <c r="E35" s="124" t="s">
        <v>53</v>
      </c>
      <c r="F35" s="140">
        <f>ROUND((SUM(BI92:BI431)),  2)</f>
        <v>0</v>
      </c>
      <c r="I35" s="141">
        <v>0</v>
      </c>
      <c r="J35" s="140">
        <f>0</f>
        <v>0</v>
      </c>
      <c r="L35" s="44"/>
    </row>
    <row r="36" s="1" customFormat="1" ht="6.96" customHeight="1">
      <c r="B36" s="44"/>
      <c r="I36" s="125"/>
      <c r="L36" s="44"/>
    </row>
    <row r="37" s="1" customFormat="1" ht="25.44" customHeight="1">
      <c r="B37" s="44"/>
      <c r="C37" s="142"/>
      <c r="D37" s="143" t="s">
        <v>54</v>
      </c>
      <c r="E37" s="144"/>
      <c r="F37" s="144"/>
      <c r="G37" s="145" t="s">
        <v>55</v>
      </c>
      <c r="H37" s="146" t="s">
        <v>56</v>
      </c>
      <c r="I37" s="147"/>
      <c r="J37" s="148">
        <f>SUM(J28:J35)</f>
        <v>0</v>
      </c>
      <c r="K37" s="149"/>
      <c r="L37" s="44"/>
    </row>
    <row r="38" s="1" customFormat="1" ht="14.4" customHeight="1">
      <c r="B38" s="150"/>
      <c r="C38" s="151"/>
      <c r="D38" s="151"/>
      <c r="E38" s="151"/>
      <c r="F38" s="151"/>
      <c r="G38" s="151"/>
      <c r="H38" s="151"/>
      <c r="I38" s="152"/>
      <c r="J38" s="151"/>
      <c r="K38" s="151"/>
      <c r="L38" s="44"/>
    </row>
    <row r="42" s="1" customFormat="1" ht="6.96" customHeight="1">
      <c r="B42" s="153"/>
      <c r="C42" s="154"/>
      <c r="D42" s="154"/>
      <c r="E42" s="154"/>
      <c r="F42" s="154"/>
      <c r="G42" s="154"/>
      <c r="H42" s="154"/>
      <c r="I42" s="155"/>
      <c r="J42" s="154"/>
      <c r="K42" s="154"/>
      <c r="L42" s="44"/>
    </row>
    <row r="43" s="1" customFormat="1" ht="24.96" customHeight="1">
      <c r="B43" s="39"/>
      <c r="C43" s="23" t="s">
        <v>86</v>
      </c>
      <c r="D43" s="40"/>
      <c r="E43" s="40"/>
      <c r="F43" s="40"/>
      <c r="G43" s="40"/>
      <c r="H43" s="40"/>
      <c r="I43" s="125"/>
      <c r="J43" s="40"/>
      <c r="K43" s="40"/>
      <c r="L43" s="44"/>
    </row>
    <row r="44" s="1" customFormat="1" ht="6.96" customHeight="1">
      <c r="B44" s="39"/>
      <c r="C44" s="40"/>
      <c r="D44" s="40"/>
      <c r="E44" s="40"/>
      <c r="F44" s="40"/>
      <c r="G44" s="40"/>
      <c r="H44" s="40"/>
      <c r="I44" s="125"/>
      <c r="J44" s="40"/>
      <c r="K44" s="40"/>
      <c r="L44" s="44"/>
    </row>
    <row r="45" s="1" customFormat="1" ht="12" customHeight="1">
      <c r="B45" s="39"/>
      <c r="C45" s="32" t="s">
        <v>16</v>
      </c>
      <c r="D45" s="40"/>
      <c r="E45" s="40"/>
      <c r="F45" s="40"/>
      <c r="G45" s="40"/>
      <c r="H45" s="40"/>
      <c r="I45" s="125"/>
      <c r="J45" s="40"/>
      <c r="K45" s="40"/>
      <c r="L45" s="44"/>
    </row>
    <row r="46" s="1" customFormat="1" ht="16.5" customHeight="1">
      <c r="B46" s="39"/>
      <c r="C46" s="40"/>
      <c r="D46" s="40"/>
      <c r="E46" s="65" t="str">
        <f>E7</f>
        <v>Výměna stoupacích a bytových rozvodů vody a dešťová kanalizace- BD č.p.1143</v>
      </c>
      <c r="F46" s="40"/>
      <c r="G46" s="40"/>
      <c r="H46" s="40"/>
      <c r="I46" s="125"/>
      <c r="J46" s="40"/>
      <c r="K46" s="40"/>
      <c r="L46" s="44"/>
    </row>
    <row r="47" s="1" customFormat="1" ht="6.96" customHeight="1">
      <c r="B47" s="39"/>
      <c r="C47" s="40"/>
      <c r="D47" s="40"/>
      <c r="E47" s="40"/>
      <c r="F47" s="40"/>
      <c r="G47" s="40"/>
      <c r="H47" s="40"/>
      <c r="I47" s="125"/>
      <c r="J47" s="40"/>
      <c r="K47" s="40"/>
      <c r="L47" s="44"/>
    </row>
    <row r="48" s="1" customFormat="1" ht="12" customHeight="1">
      <c r="B48" s="39"/>
      <c r="C48" s="32" t="s">
        <v>22</v>
      </c>
      <c r="D48" s="40"/>
      <c r="E48" s="40"/>
      <c r="F48" s="27" t="str">
        <f>F10</f>
        <v>Bohumín</v>
      </c>
      <c r="G48" s="40"/>
      <c r="H48" s="40"/>
      <c r="I48" s="127" t="s">
        <v>24</v>
      </c>
      <c r="J48" s="68" t="str">
        <f>IF(J10="","",J10)</f>
        <v>18. 2. 2019</v>
      </c>
      <c r="K48" s="40"/>
      <c r="L48" s="44"/>
    </row>
    <row r="49" s="1" customFormat="1" ht="6.96" customHeight="1">
      <c r="B49" s="39"/>
      <c r="C49" s="40"/>
      <c r="D49" s="40"/>
      <c r="E49" s="40"/>
      <c r="F49" s="40"/>
      <c r="G49" s="40"/>
      <c r="H49" s="40"/>
      <c r="I49" s="125"/>
      <c r="J49" s="40"/>
      <c r="K49" s="40"/>
      <c r="L49" s="44"/>
    </row>
    <row r="50" s="1" customFormat="1" ht="38.55" customHeight="1">
      <c r="B50" s="39"/>
      <c r="C50" s="32" t="s">
        <v>30</v>
      </c>
      <c r="D50" s="40"/>
      <c r="E50" s="40"/>
      <c r="F50" s="27" t="str">
        <f>E13</f>
        <v>Město Bohumín</v>
      </c>
      <c r="G50" s="40"/>
      <c r="H50" s="40"/>
      <c r="I50" s="127" t="s">
        <v>37</v>
      </c>
      <c r="J50" s="37" t="str">
        <f>E19</f>
        <v xml:space="preserve">Ing.Jiří Kolář TZB  projekt,Anenská 121,Bohumín</v>
      </c>
      <c r="K50" s="40"/>
      <c r="L50" s="44"/>
    </row>
    <row r="51" s="1" customFormat="1" ht="13.65" customHeight="1">
      <c r="B51" s="39"/>
      <c r="C51" s="32" t="s">
        <v>35</v>
      </c>
      <c r="D51" s="40"/>
      <c r="E51" s="40"/>
      <c r="F51" s="27" t="str">
        <f>IF(E16="","",E16)</f>
        <v>Vyplň údaj</v>
      </c>
      <c r="G51" s="40"/>
      <c r="H51" s="40"/>
      <c r="I51" s="127" t="s">
        <v>40</v>
      </c>
      <c r="J51" s="37" t="str">
        <f>E22</f>
        <v>Beránek</v>
      </c>
      <c r="K51" s="40"/>
      <c r="L51" s="44"/>
    </row>
    <row r="52" s="1" customFormat="1" ht="10.32" customHeight="1">
      <c r="B52" s="39"/>
      <c r="C52" s="40"/>
      <c r="D52" s="40"/>
      <c r="E52" s="40"/>
      <c r="F52" s="40"/>
      <c r="G52" s="40"/>
      <c r="H52" s="40"/>
      <c r="I52" s="125"/>
      <c r="J52" s="40"/>
      <c r="K52" s="40"/>
      <c r="L52" s="44"/>
    </row>
    <row r="53" s="1" customFormat="1" ht="29.28" customHeight="1">
      <c r="B53" s="39"/>
      <c r="C53" s="156" t="s">
        <v>87</v>
      </c>
      <c r="D53" s="157"/>
      <c r="E53" s="157"/>
      <c r="F53" s="157"/>
      <c r="G53" s="157"/>
      <c r="H53" s="157"/>
      <c r="I53" s="158"/>
      <c r="J53" s="159" t="s">
        <v>88</v>
      </c>
      <c r="K53" s="157"/>
      <c r="L53" s="44"/>
    </row>
    <row r="54" s="1" customFormat="1" ht="10.32" customHeight="1">
      <c r="B54" s="39"/>
      <c r="C54" s="40"/>
      <c r="D54" s="40"/>
      <c r="E54" s="40"/>
      <c r="F54" s="40"/>
      <c r="G54" s="40"/>
      <c r="H54" s="40"/>
      <c r="I54" s="125"/>
      <c r="J54" s="40"/>
      <c r="K54" s="40"/>
      <c r="L54" s="44"/>
    </row>
    <row r="55" s="1" customFormat="1" ht="22.8" customHeight="1">
      <c r="B55" s="39"/>
      <c r="C55" s="160" t="s">
        <v>76</v>
      </c>
      <c r="D55" s="40"/>
      <c r="E55" s="40"/>
      <c r="F55" s="40"/>
      <c r="G55" s="40"/>
      <c r="H55" s="40"/>
      <c r="I55" s="125"/>
      <c r="J55" s="98">
        <f>J92</f>
        <v>0</v>
      </c>
      <c r="K55" s="40"/>
      <c r="L55" s="44"/>
      <c r="AU55" s="17" t="s">
        <v>89</v>
      </c>
    </row>
    <row r="56" s="7" customFormat="1" ht="24.96" customHeight="1">
      <c r="B56" s="161"/>
      <c r="C56" s="162"/>
      <c r="D56" s="163" t="s">
        <v>90</v>
      </c>
      <c r="E56" s="164"/>
      <c r="F56" s="164"/>
      <c r="G56" s="164"/>
      <c r="H56" s="164"/>
      <c r="I56" s="165"/>
      <c r="J56" s="166">
        <f>J93</f>
        <v>0</v>
      </c>
      <c r="K56" s="162"/>
      <c r="L56" s="167"/>
    </row>
    <row r="57" s="8" customFormat="1" ht="19.92" customHeight="1">
      <c r="B57" s="168"/>
      <c r="C57" s="169"/>
      <c r="D57" s="170" t="s">
        <v>91</v>
      </c>
      <c r="E57" s="171"/>
      <c r="F57" s="171"/>
      <c r="G57" s="171"/>
      <c r="H57" s="171"/>
      <c r="I57" s="172"/>
      <c r="J57" s="173">
        <f>J94</f>
        <v>0</v>
      </c>
      <c r="K57" s="169"/>
      <c r="L57" s="174"/>
    </row>
    <row r="58" s="8" customFormat="1" ht="14.88" customHeight="1">
      <c r="B58" s="168"/>
      <c r="C58" s="169"/>
      <c r="D58" s="170" t="s">
        <v>92</v>
      </c>
      <c r="E58" s="171"/>
      <c r="F58" s="171"/>
      <c r="G58" s="171"/>
      <c r="H58" s="171"/>
      <c r="I58" s="172"/>
      <c r="J58" s="173">
        <f>J95</f>
        <v>0</v>
      </c>
      <c r="K58" s="169"/>
      <c r="L58" s="174"/>
    </row>
    <row r="59" s="7" customFormat="1" ht="24.96" customHeight="1">
      <c r="B59" s="161"/>
      <c r="C59" s="162"/>
      <c r="D59" s="163" t="s">
        <v>93</v>
      </c>
      <c r="E59" s="164"/>
      <c r="F59" s="164"/>
      <c r="G59" s="164"/>
      <c r="H59" s="164"/>
      <c r="I59" s="165"/>
      <c r="J59" s="166">
        <f>J107</f>
        <v>0</v>
      </c>
      <c r="K59" s="162"/>
      <c r="L59" s="167"/>
    </row>
    <row r="60" s="8" customFormat="1" ht="19.92" customHeight="1">
      <c r="B60" s="168"/>
      <c r="C60" s="169"/>
      <c r="D60" s="170" t="s">
        <v>94</v>
      </c>
      <c r="E60" s="171"/>
      <c r="F60" s="171"/>
      <c r="G60" s="171"/>
      <c r="H60" s="171"/>
      <c r="I60" s="172"/>
      <c r="J60" s="173">
        <f>J108</f>
        <v>0</v>
      </c>
      <c r="K60" s="169"/>
      <c r="L60" s="174"/>
    </row>
    <row r="61" s="8" customFormat="1" ht="19.92" customHeight="1">
      <c r="B61" s="168"/>
      <c r="C61" s="169"/>
      <c r="D61" s="170" t="s">
        <v>95</v>
      </c>
      <c r="E61" s="171"/>
      <c r="F61" s="171"/>
      <c r="G61" s="171"/>
      <c r="H61" s="171"/>
      <c r="I61" s="172"/>
      <c r="J61" s="173">
        <f>J143</f>
        <v>0</v>
      </c>
      <c r="K61" s="169"/>
      <c r="L61" s="174"/>
    </row>
    <row r="62" s="8" customFormat="1" ht="19.92" customHeight="1">
      <c r="B62" s="168"/>
      <c r="C62" s="169"/>
      <c r="D62" s="170" t="s">
        <v>96</v>
      </c>
      <c r="E62" s="171"/>
      <c r="F62" s="171"/>
      <c r="G62" s="171"/>
      <c r="H62" s="171"/>
      <c r="I62" s="172"/>
      <c r="J62" s="173">
        <f>J313</f>
        <v>0</v>
      </c>
      <c r="K62" s="169"/>
      <c r="L62" s="174"/>
    </row>
    <row r="63" s="8" customFormat="1" ht="19.92" customHeight="1">
      <c r="B63" s="168"/>
      <c r="C63" s="169"/>
      <c r="D63" s="170" t="s">
        <v>97</v>
      </c>
      <c r="E63" s="171"/>
      <c r="F63" s="171"/>
      <c r="G63" s="171"/>
      <c r="H63" s="171"/>
      <c r="I63" s="172"/>
      <c r="J63" s="173">
        <f>J327</f>
        <v>0</v>
      </c>
      <c r="K63" s="169"/>
      <c r="L63" s="174"/>
    </row>
    <row r="64" s="8" customFormat="1" ht="19.92" customHeight="1">
      <c r="B64" s="168"/>
      <c r="C64" s="169"/>
      <c r="D64" s="170" t="s">
        <v>98</v>
      </c>
      <c r="E64" s="171"/>
      <c r="F64" s="171"/>
      <c r="G64" s="171"/>
      <c r="H64" s="171"/>
      <c r="I64" s="172"/>
      <c r="J64" s="173">
        <f>J335</f>
        <v>0</v>
      </c>
      <c r="K64" s="169"/>
      <c r="L64" s="174"/>
    </row>
    <row r="65" s="8" customFormat="1" ht="19.92" customHeight="1">
      <c r="B65" s="168"/>
      <c r="C65" s="169"/>
      <c r="D65" s="170" t="s">
        <v>99</v>
      </c>
      <c r="E65" s="171"/>
      <c r="F65" s="171"/>
      <c r="G65" s="171"/>
      <c r="H65" s="171"/>
      <c r="I65" s="172"/>
      <c r="J65" s="173">
        <f>J341</f>
        <v>0</v>
      </c>
      <c r="K65" s="169"/>
      <c r="L65" s="174"/>
    </row>
    <row r="66" s="8" customFormat="1" ht="19.92" customHeight="1">
      <c r="B66" s="168"/>
      <c r="C66" s="169"/>
      <c r="D66" s="170" t="s">
        <v>100</v>
      </c>
      <c r="E66" s="171"/>
      <c r="F66" s="171"/>
      <c r="G66" s="171"/>
      <c r="H66" s="171"/>
      <c r="I66" s="172"/>
      <c r="J66" s="173">
        <f>J350</f>
        <v>0</v>
      </c>
      <c r="K66" s="169"/>
      <c r="L66" s="174"/>
    </row>
    <row r="67" s="8" customFormat="1" ht="19.92" customHeight="1">
      <c r="B67" s="168"/>
      <c r="C67" s="169"/>
      <c r="D67" s="170" t="s">
        <v>101</v>
      </c>
      <c r="E67" s="171"/>
      <c r="F67" s="171"/>
      <c r="G67" s="171"/>
      <c r="H67" s="171"/>
      <c r="I67" s="172"/>
      <c r="J67" s="173">
        <f>J374</f>
        <v>0</v>
      </c>
      <c r="K67" s="169"/>
      <c r="L67" s="174"/>
    </row>
    <row r="68" s="8" customFormat="1" ht="19.92" customHeight="1">
      <c r="B68" s="168"/>
      <c r="C68" s="169"/>
      <c r="D68" s="170" t="s">
        <v>102</v>
      </c>
      <c r="E68" s="171"/>
      <c r="F68" s="171"/>
      <c r="G68" s="171"/>
      <c r="H68" s="171"/>
      <c r="I68" s="172"/>
      <c r="J68" s="173">
        <f>J388</f>
        <v>0</v>
      </c>
      <c r="K68" s="169"/>
      <c r="L68" s="174"/>
    </row>
    <row r="69" s="8" customFormat="1" ht="19.92" customHeight="1">
      <c r="B69" s="168"/>
      <c r="C69" s="169"/>
      <c r="D69" s="170" t="s">
        <v>103</v>
      </c>
      <c r="E69" s="171"/>
      <c r="F69" s="171"/>
      <c r="G69" s="171"/>
      <c r="H69" s="171"/>
      <c r="I69" s="172"/>
      <c r="J69" s="173">
        <f>J413</f>
        <v>0</v>
      </c>
      <c r="K69" s="169"/>
      <c r="L69" s="174"/>
    </row>
    <row r="70" s="7" customFormat="1" ht="24.96" customHeight="1">
      <c r="B70" s="161"/>
      <c r="C70" s="162"/>
      <c r="D70" s="163" t="s">
        <v>104</v>
      </c>
      <c r="E70" s="164"/>
      <c r="F70" s="164"/>
      <c r="G70" s="164"/>
      <c r="H70" s="164"/>
      <c r="I70" s="165"/>
      <c r="J70" s="166">
        <f>J418</f>
        <v>0</v>
      </c>
      <c r="K70" s="162"/>
      <c r="L70" s="167"/>
    </row>
    <row r="71" s="7" customFormat="1" ht="24.96" customHeight="1">
      <c r="B71" s="161"/>
      <c r="C71" s="162"/>
      <c r="D71" s="163" t="s">
        <v>105</v>
      </c>
      <c r="E71" s="164"/>
      <c r="F71" s="164"/>
      <c r="G71" s="164"/>
      <c r="H71" s="164"/>
      <c r="I71" s="165"/>
      <c r="J71" s="166">
        <f>J425</f>
        <v>0</v>
      </c>
      <c r="K71" s="162"/>
      <c r="L71" s="167"/>
    </row>
    <row r="72" s="8" customFormat="1" ht="19.92" customHeight="1">
      <c r="B72" s="168"/>
      <c r="C72" s="169"/>
      <c r="D72" s="170" t="s">
        <v>106</v>
      </c>
      <c r="E72" s="171"/>
      <c r="F72" s="171"/>
      <c r="G72" s="171"/>
      <c r="H72" s="171"/>
      <c r="I72" s="172"/>
      <c r="J72" s="173">
        <f>J426</f>
        <v>0</v>
      </c>
      <c r="K72" s="169"/>
      <c r="L72" s="174"/>
    </row>
    <row r="73" s="8" customFormat="1" ht="19.92" customHeight="1">
      <c r="B73" s="168"/>
      <c r="C73" s="169"/>
      <c r="D73" s="170" t="s">
        <v>107</v>
      </c>
      <c r="E73" s="171"/>
      <c r="F73" s="171"/>
      <c r="G73" s="171"/>
      <c r="H73" s="171"/>
      <c r="I73" s="172"/>
      <c r="J73" s="173">
        <f>J428</f>
        <v>0</v>
      </c>
      <c r="K73" s="169"/>
      <c r="L73" s="174"/>
    </row>
    <row r="74" s="8" customFormat="1" ht="19.92" customHeight="1">
      <c r="B74" s="168"/>
      <c r="C74" s="169"/>
      <c r="D74" s="170" t="s">
        <v>108</v>
      </c>
      <c r="E74" s="171"/>
      <c r="F74" s="171"/>
      <c r="G74" s="171"/>
      <c r="H74" s="171"/>
      <c r="I74" s="172"/>
      <c r="J74" s="173">
        <f>J430</f>
        <v>0</v>
      </c>
      <c r="K74" s="169"/>
      <c r="L74" s="174"/>
    </row>
    <row r="75" s="1" customFormat="1" ht="21.84" customHeight="1">
      <c r="B75" s="39"/>
      <c r="C75" s="40"/>
      <c r="D75" s="40"/>
      <c r="E75" s="40"/>
      <c r="F75" s="40"/>
      <c r="G75" s="40"/>
      <c r="H75" s="40"/>
      <c r="I75" s="125"/>
      <c r="J75" s="40"/>
      <c r="K75" s="40"/>
      <c r="L75" s="44"/>
    </row>
    <row r="76" s="1" customFormat="1" ht="6.96" customHeight="1">
      <c r="B76" s="58"/>
      <c r="C76" s="59"/>
      <c r="D76" s="59"/>
      <c r="E76" s="59"/>
      <c r="F76" s="59"/>
      <c r="G76" s="59"/>
      <c r="H76" s="59"/>
      <c r="I76" s="152"/>
      <c r="J76" s="59"/>
      <c r="K76" s="59"/>
      <c r="L76" s="44"/>
    </row>
    <row r="80" s="1" customFormat="1" ht="6.96" customHeight="1">
      <c r="B80" s="60"/>
      <c r="C80" s="61"/>
      <c r="D80" s="61"/>
      <c r="E80" s="61"/>
      <c r="F80" s="61"/>
      <c r="G80" s="61"/>
      <c r="H80" s="61"/>
      <c r="I80" s="155"/>
      <c r="J80" s="61"/>
      <c r="K80" s="61"/>
      <c r="L80" s="44"/>
    </row>
    <row r="81" s="1" customFormat="1" ht="24.96" customHeight="1">
      <c r="B81" s="39"/>
      <c r="C81" s="23" t="s">
        <v>109</v>
      </c>
      <c r="D81" s="40"/>
      <c r="E81" s="40"/>
      <c r="F81" s="40"/>
      <c r="G81" s="40"/>
      <c r="H81" s="40"/>
      <c r="I81" s="125"/>
      <c r="J81" s="40"/>
      <c r="K81" s="40"/>
      <c r="L81" s="44"/>
    </row>
    <row r="82" s="1" customFormat="1" ht="6.96" customHeight="1">
      <c r="B82" s="39"/>
      <c r="C82" s="40"/>
      <c r="D82" s="40"/>
      <c r="E82" s="40"/>
      <c r="F82" s="40"/>
      <c r="G82" s="40"/>
      <c r="H82" s="40"/>
      <c r="I82" s="125"/>
      <c r="J82" s="40"/>
      <c r="K82" s="40"/>
      <c r="L82" s="44"/>
    </row>
    <row r="83" s="1" customFormat="1" ht="12" customHeight="1">
      <c r="B83" s="39"/>
      <c r="C83" s="32" t="s">
        <v>16</v>
      </c>
      <c r="D83" s="40"/>
      <c r="E83" s="40"/>
      <c r="F83" s="40"/>
      <c r="G83" s="40"/>
      <c r="H83" s="40"/>
      <c r="I83" s="125"/>
      <c r="J83" s="40"/>
      <c r="K83" s="40"/>
      <c r="L83" s="44"/>
    </row>
    <row r="84" s="1" customFormat="1" ht="16.5" customHeight="1">
      <c r="B84" s="39"/>
      <c r="C84" s="40"/>
      <c r="D84" s="40"/>
      <c r="E84" s="65" t="str">
        <f>E7</f>
        <v>Výměna stoupacích a bytových rozvodů vody a dešťová kanalizace- BD č.p.1143</v>
      </c>
      <c r="F84" s="40"/>
      <c r="G84" s="40"/>
      <c r="H84" s="40"/>
      <c r="I84" s="125"/>
      <c r="J84" s="40"/>
      <c r="K84" s="40"/>
      <c r="L84" s="44"/>
    </row>
    <row r="85" s="1" customFormat="1" ht="6.96" customHeight="1">
      <c r="B85" s="39"/>
      <c r="C85" s="40"/>
      <c r="D85" s="40"/>
      <c r="E85" s="40"/>
      <c r="F85" s="40"/>
      <c r="G85" s="40"/>
      <c r="H85" s="40"/>
      <c r="I85" s="125"/>
      <c r="J85" s="40"/>
      <c r="K85" s="40"/>
      <c r="L85" s="44"/>
    </row>
    <row r="86" s="1" customFormat="1" ht="12" customHeight="1">
      <c r="B86" s="39"/>
      <c r="C86" s="32" t="s">
        <v>22</v>
      </c>
      <c r="D86" s="40"/>
      <c r="E86" s="40"/>
      <c r="F86" s="27" t="str">
        <f>F10</f>
        <v>Bohumín</v>
      </c>
      <c r="G86" s="40"/>
      <c r="H86" s="40"/>
      <c r="I86" s="127" t="s">
        <v>24</v>
      </c>
      <c r="J86" s="68" t="str">
        <f>IF(J10="","",J10)</f>
        <v>18. 2. 2019</v>
      </c>
      <c r="K86" s="40"/>
      <c r="L86" s="44"/>
    </row>
    <row r="87" s="1" customFormat="1" ht="6.96" customHeight="1">
      <c r="B87" s="39"/>
      <c r="C87" s="40"/>
      <c r="D87" s="40"/>
      <c r="E87" s="40"/>
      <c r="F87" s="40"/>
      <c r="G87" s="40"/>
      <c r="H87" s="40"/>
      <c r="I87" s="125"/>
      <c r="J87" s="40"/>
      <c r="K87" s="40"/>
      <c r="L87" s="44"/>
    </row>
    <row r="88" s="1" customFormat="1" ht="38.55" customHeight="1">
      <c r="B88" s="39"/>
      <c r="C88" s="32" t="s">
        <v>30</v>
      </c>
      <c r="D88" s="40"/>
      <c r="E88" s="40"/>
      <c r="F88" s="27" t="str">
        <f>E13</f>
        <v>Město Bohumín</v>
      </c>
      <c r="G88" s="40"/>
      <c r="H88" s="40"/>
      <c r="I88" s="127" t="s">
        <v>37</v>
      </c>
      <c r="J88" s="37" t="str">
        <f>E19</f>
        <v xml:space="preserve">Ing.Jiří Kolář TZB  projekt,Anenská 121,Bohumín</v>
      </c>
      <c r="K88" s="40"/>
      <c r="L88" s="44"/>
    </row>
    <row r="89" s="1" customFormat="1" ht="13.65" customHeight="1">
      <c r="B89" s="39"/>
      <c r="C89" s="32" t="s">
        <v>35</v>
      </c>
      <c r="D89" s="40"/>
      <c r="E89" s="40"/>
      <c r="F89" s="27" t="str">
        <f>IF(E16="","",E16)</f>
        <v>Vyplň údaj</v>
      </c>
      <c r="G89" s="40"/>
      <c r="H89" s="40"/>
      <c r="I89" s="127" t="s">
        <v>40</v>
      </c>
      <c r="J89" s="37" t="str">
        <f>E22</f>
        <v>Beránek</v>
      </c>
      <c r="K89" s="40"/>
      <c r="L89" s="44"/>
    </row>
    <row r="90" s="1" customFormat="1" ht="10.32" customHeight="1">
      <c r="B90" s="39"/>
      <c r="C90" s="40"/>
      <c r="D90" s="40"/>
      <c r="E90" s="40"/>
      <c r="F90" s="40"/>
      <c r="G90" s="40"/>
      <c r="H90" s="40"/>
      <c r="I90" s="125"/>
      <c r="J90" s="40"/>
      <c r="K90" s="40"/>
      <c r="L90" s="44"/>
    </row>
    <row r="91" s="9" customFormat="1" ht="29.28" customHeight="1">
      <c r="B91" s="175"/>
      <c r="C91" s="176" t="s">
        <v>110</v>
      </c>
      <c r="D91" s="177" t="s">
        <v>63</v>
      </c>
      <c r="E91" s="177" t="s">
        <v>59</v>
      </c>
      <c r="F91" s="177" t="s">
        <v>60</v>
      </c>
      <c r="G91" s="177" t="s">
        <v>111</v>
      </c>
      <c r="H91" s="177" t="s">
        <v>112</v>
      </c>
      <c r="I91" s="178" t="s">
        <v>113</v>
      </c>
      <c r="J91" s="177" t="s">
        <v>88</v>
      </c>
      <c r="K91" s="179" t="s">
        <v>114</v>
      </c>
      <c r="L91" s="180"/>
      <c r="M91" s="88" t="s">
        <v>32</v>
      </c>
      <c r="N91" s="89" t="s">
        <v>48</v>
      </c>
      <c r="O91" s="89" t="s">
        <v>115</v>
      </c>
      <c r="P91" s="89" t="s">
        <v>116</v>
      </c>
      <c r="Q91" s="89" t="s">
        <v>117</v>
      </c>
      <c r="R91" s="89" t="s">
        <v>118</v>
      </c>
      <c r="S91" s="89" t="s">
        <v>119</v>
      </c>
      <c r="T91" s="90" t="s">
        <v>120</v>
      </c>
    </row>
    <row r="92" s="1" customFormat="1" ht="22.8" customHeight="1">
      <c r="B92" s="39"/>
      <c r="C92" s="95" t="s">
        <v>121</v>
      </c>
      <c r="D92" s="40"/>
      <c r="E92" s="40"/>
      <c r="F92" s="40"/>
      <c r="G92" s="40"/>
      <c r="H92" s="40"/>
      <c r="I92" s="125"/>
      <c r="J92" s="181">
        <f>BK92</f>
        <v>0</v>
      </c>
      <c r="K92" s="40"/>
      <c r="L92" s="44"/>
      <c r="M92" s="91"/>
      <c r="N92" s="92"/>
      <c r="O92" s="92"/>
      <c r="P92" s="182">
        <f>P93+P107+P418+P425</f>
        <v>0</v>
      </c>
      <c r="Q92" s="92"/>
      <c r="R92" s="182">
        <f>R93+R107+R418+R425</f>
        <v>8.7771547999999999</v>
      </c>
      <c r="S92" s="92"/>
      <c r="T92" s="183">
        <f>T93+T107+T418+T425</f>
        <v>4.7797600000000005</v>
      </c>
      <c r="AT92" s="17" t="s">
        <v>77</v>
      </c>
      <c r="AU92" s="17" t="s">
        <v>89</v>
      </c>
      <c r="BK92" s="184">
        <f>BK93+BK107+BK418+BK425</f>
        <v>0</v>
      </c>
    </row>
    <row r="93" s="10" customFormat="1" ht="25.92" customHeight="1">
      <c r="B93" s="185"/>
      <c r="C93" s="186"/>
      <c r="D93" s="187" t="s">
        <v>77</v>
      </c>
      <c r="E93" s="188" t="s">
        <v>122</v>
      </c>
      <c r="F93" s="188" t="s">
        <v>123</v>
      </c>
      <c r="G93" s="186"/>
      <c r="H93" s="186"/>
      <c r="I93" s="189"/>
      <c r="J93" s="190">
        <f>BK93</f>
        <v>0</v>
      </c>
      <c r="K93" s="186"/>
      <c r="L93" s="191"/>
      <c r="M93" s="192"/>
      <c r="N93" s="193"/>
      <c r="O93" s="193"/>
      <c r="P93" s="194">
        <f>P94</f>
        <v>0</v>
      </c>
      <c r="Q93" s="193"/>
      <c r="R93" s="194">
        <f>R94</f>
        <v>0</v>
      </c>
      <c r="S93" s="193"/>
      <c r="T93" s="195">
        <f>T94</f>
        <v>0</v>
      </c>
      <c r="AR93" s="196" t="s">
        <v>83</v>
      </c>
      <c r="AT93" s="197" t="s">
        <v>77</v>
      </c>
      <c r="AU93" s="197" t="s">
        <v>78</v>
      </c>
      <c r="AY93" s="196" t="s">
        <v>124</v>
      </c>
      <c r="BK93" s="198">
        <f>BK94</f>
        <v>0</v>
      </c>
    </row>
    <row r="94" s="10" customFormat="1" ht="22.8" customHeight="1">
      <c r="B94" s="185"/>
      <c r="C94" s="186"/>
      <c r="D94" s="187" t="s">
        <v>77</v>
      </c>
      <c r="E94" s="199" t="s">
        <v>125</v>
      </c>
      <c r="F94" s="199" t="s">
        <v>126</v>
      </c>
      <c r="G94" s="186"/>
      <c r="H94" s="186"/>
      <c r="I94" s="189"/>
      <c r="J94" s="200">
        <f>BK94</f>
        <v>0</v>
      </c>
      <c r="K94" s="186"/>
      <c r="L94" s="191"/>
      <c r="M94" s="192"/>
      <c r="N94" s="193"/>
      <c r="O94" s="193"/>
      <c r="P94" s="194">
        <f>P95</f>
        <v>0</v>
      </c>
      <c r="Q94" s="193"/>
      <c r="R94" s="194">
        <f>R95</f>
        <v>0</v>
      </c>
      <c r="S94" s="193"/>
      <c r="T94" s="195">
        <f>T95</f>
        <v>0</v>
      </c>
      <c r="AR94" s="196" t="s">
        <v>83</v>
      </c>
      <c r="AT94" s="197" t="s">
        <v>77</v>
      </c>
      <c r="AU94" s="197" t="s">
        <v>83</v>
      </c>
      <c r="AY94" s="196" t="s">
        <v>124</v>
      </c>
      <c r="BK94" s="198">
        <f>BK95</f>
        <v>0</v>
      </c>
    </row>
    <row r="95" s="10" customFormat="1" ht="20.88" customHeight="1">
      <c r="B95" s="185"/>
      <c r="C95" s="186"/>
      <c r="D95" s="187" t="s">
        <v>77</v>
      </c>
      <c r="E95" s="199" t="s">
        <v>127</v>
      </c>
      <c r="F95" s="199" t="s">
        <v>128</v>
      </c>
      <c r="G95" s="186"/>
      <c r="H95" s="186"/>
      <c r="I95" s="189"/>
      <c r="J95" s="200">
        <f>BK95</f>
        <v>0</v>
      </c>
      <c r="K95" s="186"/>
      <c r="L95" s="191"/>
      <c r="M95" s="192"/>
      <c r="N95" s="193"/>
      <c r="O95" s="193"/>
      <c r="P95" s="194">
        <f>SUM(P96:P106)</f>
        <v>0</v>
      </c>
      <c r="Q95" s="193"/>
      <c r="R95" s="194">
        <f>SUM(R96:R106)</f>
        <v>0</v>
      </c>
      <c r="S95" s="193"/>
      <c r="T95" s="195">
        <f>SUM(T96:T106)</f>
        <v>0</v>
      </c>
      <c r="AR95" s="196" t="s">
        <v>83</v>
      </c>
      <c r="AT95" s="197" t="s">
        <v>77</v>
      </c>
      <c r="AU95" s="197" t="s">
        <v>129</v>
      </c>
      <c r="AY95" s="196" t="s">
        <v>124</v>
      </c>
      <c r="BK95" s="198">
        <f>SUM(BK96:BK106)</f>
        <v>0</v>
      </c>
    </row>
    <row r="96" s="1" customFormat="1" ht="22.5" customHeight="1">
      <c r="B96" s="39"/>
      <c r="C96" s="201" t="s">
        <v>83</v>
      </c>
      <c r="D96" s="201" t="s">
        <v>130</v>
      </c>
      <c r="E96" s="202" t="s">
        <v>131</v>
      </c>
      <c r="F96" s="203" t="s">
        <v>132</v>
      </c>
      <c r="G96" s="204" t="s">
        <v>133</v>
      </c>
      <c r="H96" s="205">
        <v>4.7800000000000002</v>
      </c>
      <c r="I96" s="206"/>
      <c r="J96" s="207">
        <f>ROUND(I96*H96,2)</f>
        <v>0</v>
      </c>
      <c r="K96" s="203" t="s">
        <v>134</v>
      </c>
      <c r="L96" s="44"/>
      <c r="M96" s="208" t="s">
        <v>32</v>
      </c>
      <c r="N96" s="209" t="s">
        <v>50</v>
      </c>
      <c r="O96" s="80"/>
      <c r="P96" s="210">
        <f>O96*H96</f>
        <v>0</v>
      </c>
      <c r="Q96" s="210">
        <v>0</v>
      </c>
      <c r="R96" s="210">
        <f>Q96*H96</f>
        <v>0</v>
      </c>
      <c r="S96" s="210">
        <v>0</v>
      </c>
      <c r="T96" s="211">
        <f>S96*H96</f>
        <v>0</v>
      </c>
      <c r="AR96" s="17" t="s">
        <v>135</v>
      </c>
      <c r="AT96" s="17" t="s">
        <v>130</v>
      </c>
      <c r="AU96" s="17" t="s">
        <v>136</v>
      </c>
      <c r="AY96" s="17" t="s">
        <v>124</v>
      </c>
      <c r="BE96" s="212">
        <f>IF(N96="základní",J96,0)</f>
        <v>0</v>
      </c>
      <c r="BF96" s="212">
        <f>IF(N96="snížená",J96,0)</f>
        <v>0</v>
      </c>
      <c r="BG96" s="212">
        <f>IF(N96="zákl. přenesená",J96,0)</f>
        <v>0</v>
      </c>
      <c r="BH96" s="212">
        <f>IF(N96="sníž. přenesená",J96,0)</f>
        <v>0</v>
      </c>
      <c r="BI96" s="212">
        <f>IF(N96="nulová",J96,0)</f>
        <v>0</v>
      </c>
      <c r="BJ96" s="17" t="s">
        <v>129</v>
      </c>
      <c r="BK96" s="212">
        <f>ROUND(I96*H96,2)</f>
        <v>0</v>
      </c>
      <c r="BL96" s="17" t="s">
        <v>135</v>
      </c>
      <c r="BM96" s="17" t="s">
        <v>137</v>
      </c>
    </row>
    <row r="97" s="1" customFormat="1">
      <c r="B97" s="39"/>
      <c r="C97" s="40"/>
      <c r="D97" s="213" t="s">
        <v>138</v>
      </c>
      <c r="E97" s="40"/>
      <c r="F97" s="214" t="s">
        <v>139</v>
      </c>
      <c r="G97" s="40"/>
      <c r="H97" s="40"/>
      <c r="I97" s="125"/>
      <c r="J97" s="40"/>
      <c r="K97" s="40"/>
      <c r="L97" s="44"/>
      <c r="M97" s="215"/>
      <c r="N97" s="80"/>
      <c r="O97" s="80"/>
      <c r="P97" s="80"/>
      <c r="Q97" s="80"/>
      <c r="R97" s="80"/>
      <c r="S97" s="80"/>
      <c r="T97" s="81"/>
      <c r="AT97" s="17" t="s">
        <v>138</v>
      </c>
      <c r="AU97" s="17" t="s">
        <v>136</v>
      </c>
    </row>
    <row r="98" s="1" customFormat="1" ht="16.5" customHeight="1">
      <c r="B98" s="39"/>
      <c r="C98" s="201" t="s">
        <v>129</v>
      </c>
      <c r="D98" s="201" t="s">
        <v>130</v>
      </c>
      <c r="E98" s="202" t="s">
        <v>140</v>
      </c>
      <c r="F98" s="203" t="s">
        <v>141</v>
      </c>
      <c r="G98" s="204" t="s">
        <v>133</v>
      </c>
      <c r="H98" s="205">
        <v>4.7800000000000002</v>
      </c>
      <c r="I98" s="206"/>
      <c r="J98" s="207">
        <f>ROUND(I98*H98,2)</f>
        <v>0</v>
      </c>
      <c r="K98" s="203" t="s">
        <v>134</v>
      </c>
      <c r="L98" s="44"/>
      <c r="M98" s="208" t="s">
        <v>32</v>
      </c>
      <c r="N98" s="209" t="s">
        <v>50</v>
      </c>
      <c r="O98" s="80"/>
      <c r="P98" s="210">
        <f>O98*H98</f>
        <v>0</v>
      </c>
      <c r="Q98" s="210">
        <v>0</v>
      </c>
      <c r="R98" s="210">
        <f>Q98*H98</f>
        <v>0</v>
      </c>
      <c r="S98" s="210">
        <v>0</v>
      </c>
      <c r="T98" s="211">
        <f>S98*H98</f>
        <v>0</v>
      </c>
      <c r="AR98" s="17" t="s">
        <v>135</v>
      </c>
      <c r="AT98" s="17" t="s">
        <v>130</v>
      </c>
      <c r="AU98" s="17" t="s">
        <v>136</v>
      </c>
      <c r="AY98" s="17" t="s">
        <v>124</v>
      </c>
      <c r="BE98" s="212">
        <f>IF(N98="základní",J98,0)</f>
        <v>0</v>
      </c>
      <c r="BF98" s="212">
        <f>IF(N98="snížená",J98,0)</f>
        <v>0</v>
      </c>
      <c r="BG98" s="212">
        <f>IF(N98="zákl. přenesená",J98,0)</f>
        <v>0</v>
      </c>
      <c r="BH98" s="212">
        <f>IF(N98="sníž. přenesená",J98,0)</f>
        <v>0</v>
      </c>
      <c r="BI98" s="212">
        <f>IF(N98="nulová",J98,0)</f>
        <v>0</v>
      </c>
      <c r="BJ98" s="17" t="s">
        <v>129</v>
      </c>
      <c r="BK98" s="212">
        <f>ROUND(I98*H98,2)</f>
        <v>0</v>
      </c>
      <c r="BL98" s="17" t="s">
        <v>135</v>
      </c>
      <c r="BM98" s="17" t="s">
        <v>142</v>
      </c>
    </row>
    <row r="99" s="1" customFormat="1">
      <c r="B99" s="39"/>
      <c r="C99" s="40"/>
      <c r="D99" s="213" t="s">
        <v>138</v>
      </c>
      <c r="E99" s="40"/>
      <c r="F99" s="214" t="s">
        <v>143</v>
      </c>
      <c r="G99" s="40"/>
      <c r="H99" s="40"/>
      <c r="I99" s="125"/>
      <c r="J99" s="40"/>
      <c r="K99" s="40"/>
      <c r="L99" s="44"/>
      <c r="M99" s="215"/>
      <c r="N99" s="80"/>
      <c r="O99" s="80"/>
      <c r="P99" s="80"/>
      <c r="Q99" s="80"/>
      <c r="R99" s="80"/>
      <c r="S99" s="80"/>
      <c r="T99" s="81"/>
      <c r="AT99" s="17" t="s">
        <v>138</v>
      </c>
      <c r="AU99" s="17" t="s">
        <v>136</v>
      </c>
    </row>
    <row r="100" s="1" customFormat="1" ht="22.5" customHeight="1">
      <c r="B100" s="39"/>
      <c r="C100" s="201" t="s">
        <v>136</v>
      </c>
      <c r="D100" s="201" t="s">
        <v>130</v>
      </c>
      <c r="E100" s="202" t="s">
        <v>144</v>
      </c>
      <c r="F100" s="203" t="s">
        <v>145</v>
      </c>
      <c r="G100" s="204" t="s">
        <v>133</v>
      </c>
      <c r="H100" s="205">
        <v>38.240000000000002</v>
      </c>
      <c r="I100" s="206"/>
      <c r="J100" s="207">
        <f>ROUND(I100*H100,2)</f>
        <v>0</v>
      </c>
      <c r="K100" s="203" t="s">
        <v>134</v>
      </c>
      <c r="L100" s="44"/>
      <c r="M100" s="208" t="s">
        <v>32</v>
      </c>
      <c r="N100" s="209" t="s">
        <v>50</v>
      </c>
      <c r="O100" s="80"/>
      <c r="P100" s="210">
        <f>O100*H100</f>
        <v>0</v>
      </c>
      <c r="Q100" s="210">
        <v>0</v>
      </c>
      <c r="R100" s="210">
        <f>Q100*H100</f>
        <v>0</v>
      </c>
      <c r="S100" s="210">
        <v>0</v>
      </c>
      <c r="T100" s="211">
        <f>S100*H100</f>
        <v>0</v>
      </c>
      <c r="AR100" s="17" t="s">
        <v>135</v>
      </c>
      <c r="AT100" s="17" t="s">
        <v>130</v>
      </c>
      <c r="AU100" s="17" t="s">
        <v>136</v>
      </c>
      <c r="AY100" s="17" t="s">
        <v>124</v>
      </c>
      <c r="BE100" s="212">
        <f>IF(N100="základní",J100,0)</f>
        <v>0</v>
      </c>
      <c r="BF100" s="212">
        <f>IF(N100="snížená",J100,0)</f>
        <v>0</v>
      </c>
      <c r="BG100" s="212">
        <f>IF(N100="zákl. přenesená",J100,0)</f>
        <v>0</v>
      </c>
      <c r="BH100" s="212">
        <f>IF(N100="sníž. přenesená",J100,0)</f>
        <v>0</v>
      </c>
      <c r="BI100" s="212">
        <f>IF(N100="nulová",J100,0)</f>
        <v>0</v>
      </c>
      <c r="BJ100" s="17" t="s">
        <v>129</v>
      </c>
      <c r="BK100" s="212">
        <f>ROUND(I100*H100,2)</f>
        <v>0</v>
      </c>
      <c r="BL100" s="17" t="s">
        <v>135</v>
      </c>
      <c r="BM100" s="17" t="s">
        <v>146</v>
      </c>
    </row>
    <row r="101" s="1" customFormat="1">
      <c r="B101" s="39"/>
      <c r="C101" s="40"/>
      <c r="D101" s="213" t="s">
        <v>138</v>
      </c>
      <c r="E101" s="40"/>
      <c r="F101" s="214" t="s">
        <v>143</v>
      </c>
      <c r="G101" s="40"/>
      <c r="H101" s="40"/>
      <c r="I101" s="125"/>
      <c r="J101" s="40"/>
      <c r="K101" s="40"/>
      <c r="L101" s="44"/>
      <c r="M101" s="215"/>
      <c r="N101" s="80"/>
      <c r="O101" s="80"/>
      <c r="P101" s="80"/>
      <c r="Q101" s="80"/>
      <c r="R101" s="80"/>
      <c r="S101" s="80"/>
      <c r="T101" s="81"/>
      <c r="AT101" s="17" t="s">
        <v>138</v>
      </c>
      <c r="AU101" s="17" t="s">
        <v>136</v>
      </c>
    </row>
    <row r="102" s="11" customFormat="1">
      <c r="B102" s="216"/>
      <c r="C102" s="217"/>
      <c r="D102" s="213" t="s">
        <v>147</v>
      </c>
      <c r="E102" s="217"/>
      <c r="F102" s="218" t="s">
        <v>148</v>
      </c>
      <c r="G102" s="217"/>
      <c r="H102" s="219">
        <v>38.240000000000002</v>
      </c>
      <c r="I102" s="220"/>
      <c r="J102" s="217"/>
      <c r="K102" s="217"/>
      <c r="L102" s="221"/>
      <c r="M102" s="222"/>
      <c r="N102" s="223"/>
      <c r="O102" s="223"/>
      <c r="P102" s="223"/>
      <c r="Q102" s="223"/>
      <c r="R102" s="223"/>
      <c r="S102" s="223"/>
      <c r="T102" s="224"/>
      <c r="AT102" s="225" t="s">
        <v>147</v>
      </c>
      <c r="AU102" s="225" t="s">
        <v>136</v>
      </c>
      <c r="AV102" s="11" t="s">
        <v>129</v>
      </c>
      <c r="AW102" s="11" t="s">
        <v>4</v>
      </c>
      <c r="AX102" s="11" t="s">
        <v>83</v>
      </c>
      <c r="AY102" s="225" t="s">
        <v>124</v>
      </c>
    </row>
    <row r="103" s="1" customFormat="1" ht="22.5" customHeight="1">
      <c r="B103" s="39"/>
      <c r="C103" s="201" t="s">
        <v>135</v>
      </c>
      <c r="D103" s="201" t="s">
        <v>130</v>
      </c>
      <c r="E103" s="202" t="s">
        <v>149</v>
      </c>
      <c r="F103" s="203" t="s">
        <v>150</v>
      </c>
      <c r="G103" s="204" t="s">
        <v>133</v>
      </c>
      <c r="H103" s="205">
        <v>0.61899999999999999</v>
      </c>
      <c r="I103" s="206"/>
      <c r="J103" s="207">
        <f>ROUND(I103*H103,2)</f>
        <v>0</v>
      </c>
      <c r="K103" s="203" t="s">
        <v>134</v>
      </c>
      <c r="L103" s="44"/>
      <c r="M103" s="208" t="s">
        <v>32</v>
      </c>
      <c r="N103" s="209" t="s">
        <v>50</v>
      </c>
      <c r="O103" s="80"/>
      <c r="P103" s="210">
        <f>O103*H103</f>
        <v>0</v>
      </c>
      <c r="Q103" s="210">
        <v>0</v>
      </c>
      <c r="R103" s="210">
        <f>Q103*H103</f>
        <v>0</v>
      </c>
      <c r="S103" s="210">
        <v>0</v>
      </c>
      <c r="T103" s="211">
        <f>S103*H103</f>
        <v>0</v>
      </c>
      <c r="AR103" s="17" t="s">
        <v>135</v>
      </c>
      <c r="AT103" s="17" t="s">
        <v>130</v>
      </c>
      <c r="AU103" s="17" t="s">
        <v>136</v>
      </c>
      <c r="AY103" s="17" t="s">
        <v>124</v>
      </c>
      <c r="BE103" s="212">
        <f>IF(N103="základní",J103,0)</f>
        <v>0</v>
      </c>
      <c r="BF103" s="212">
        <f>IF(N103="snížená",J103,0)</f>
        <v>0</v>
      </c>
      <c r="BG103" s="212">
        <f>IF(N103="zákl. přenesená",J103,0)</f>
        <v>0</v>
      </c>
      <c r="BH103" s="212">
        <f>IF(N103="sníž. přenesená",J103,0)</f>
        <v>0</v>
      </c>
      <c r="BI103" s="212">
        <f>IF(N103="nulová",J103,0)</f>
        <v>0</v>
      </c>
      <c r="BJ103" s="17" t="s">
        <v>129</v>
      </c>
      <c r="BK103" s="212">
        <f>ROUND(I103*H103,2)</f>
        <v>0</v>
      </c>
      <c r="BL103" s="17" t="s">
        <v>135</v>
      </c>
      <c r="BM103" s="17" t="s">
        <v>151</v>
      </c>
    </row>
    <row r="104" s="1" customFormat="1">
      <c r="B104" s="39"/>
      <c r="C104" s="40"/>
      <c r="D104" s="213" t="s">
        <v>138</v>
      </c>
      <c r="E104" s="40"/>
      <c r="F104" s="214" t="s">
        <v>152</v>
      </c>
      <c r="G104" s="40"/>
      <c r="H104" s="40"/>
      <c r="I104" s="125"/>
      <c r="J104" s="40"/>
      <c r="K104" s="40"/>
      <c r="L104" s="44"/>
      <c r="M104" s="215"/>
      <c r="N104" s="80"/>
      <c r="O104" s="80"/>
      <c r="P104" s="80"/>
      <c r="Q104" s="80"/>
      <c r="R104" s="80"/>
      <c r="S104" s="80"/>
      <c r="T104" s="81"/>
      <c r="AT104" s="17" t="s">
        <v>138</v>
      </c>
      <c r="AU104" s="17" t="s">
        <v>136</v>
      </c>
    </row>
    <row r="105" s="1" customFormat="1" ht="22.5" customHeight="1">
      <c r="B105" s="39"/>
      <c r="C105" s="201" t="s">
        <v>153</v>
      </c>
      <c r="D105" s="201" t="s">
        <v>130</v>
      </c>
      <c r="E105" s="202" t="s">
        <v>154</v>
      </c>
      <c r="F105" s="203" t="s">
        <v>155</v>
      </c>
      <c r="G105" s="204" t="s">
        <v>133</v>
      </c>
      <c r="H105" s="205">
        <v>4.1609999999999996</v>
      </c>
      <c r="I105" s="206"/>
      <c r="J105" s="207">
        <f>ROUND(I105*H105,2)</f>
        <v>0</v>
      </c>
      <c r="K105" s="203" t="s">
        <v>134</v>
      </c>
      <c r="L105" s="44"/>
      <c r="M105" s="208" t="s">
        <v>32</v>
      </c>
      <c r="N105" s="209" t="s">
        <v>50</v>
      </c>
      <c r="O105" s="80"/>
      <c r="P105" s="210">
        <f>O105*H105</f>
        <v>0</v>
      </c>
      <c r="Q105" s="210">
        <v>0</v>
      </c>
      <c r="R105" s="210">
        <f>Q105*H105</f>
        <v>0</v>
      </c>
      <c r="S105" s="210">
        <v>0</v>
      </c>
      <c r="T105" s="211">
        <f>S105*H105</f>
        <v>0</v>
      </c>
      <c r="AR105" s="17" t="s">
        <v>135</v>
      </c>
      <c r="AT105" s="17" t="s">
        <v>130</v>
      </c>
      <c r="AU105" s="17" t="s">
        <v>136</v>
      </c>
      <c r="AY105" s="17" t="s">
        <v>124</v>
      </c>
      <c r="BE105" s="212">
        <f>IF(N105="základní",J105,0)</f>
        <v>0</v>
      </c>
      <c r="BF105" s="212">
        <f>IF(N105="snížená",J105,0)</f>
        <v>0</v>
      </c>
      <c r="BG105" s="212">
        <f>IF(N105="zákl. přenesená",J105,0)</f>
        <v>0</v>
      </c>
      <c r="BH105" s="212">
        <f>IF(N105="sníž. přenesená",J105,0)</f>
        <v>0</v>
      </c>
      <c r="BI105" s="212">
        <f>IF(N105="nulová",J105,0)</f>
        <v>0</v>
      </c>
      <c r="BJ105" s="17" t="s">
        <v>129</v>
      </c>
      <c r="BK105" s="212">
        <f>ROUND(I105*H105,2)</f>
        <v>0</v>
      </c>
      <c r="BL105" s="17" t="s">
        <v>135</v>
      </c>
      <c r="BM105" s="17" t="s">
        <v>156</v>
      </c>
    </row>
    <row r="106" s="1" customFormat="1">
      <c r="B106" s="39"/>
      <c r="C106" s="40"/>
      <c r="D106" s="213" t="s">
        <v>138</v>
      </c>
      <c r="E106" s="40"/>
      <c r="F106" s="214" t="s">
        <v>152</v>
      </c>
      <c r="G106" s="40"/>
      <c r="H106" s="40"/>
      <c r="I106" s="125"/>
      <c r="J106" s="40"/>
      <c r="K106" s="40"/>
      <c r="L106" s="44"/>
      <c r="M106" s="215"/>
      <c r="N106" s="80"/>
      <c r="O106" s="80"/>
      <c r="P106" s="80"/>
      <c r="Q106" s="80"/>
      <c r="R106" s="80"/>
      <c r="S106" s="80"/>
      <c r="T106" s="81"/>
      <c r="AT106" s="17" t="s">
        <v>138</v>
      </c>
      <c r="AU106" s="17" t="s">
        <v>136</v>
      </c>
    </row>
    <row r="107" s="10" customFormat="1" ht="25.92" customHeight="1">
      <c r="B107" s="185"/>
      <c r="C107" s="186"/>
      <c r="D107" s="187" t="s">
        <v>77</v>
      </c>
      <c r="E107" s="188" t="s">
        <v>157</v>
      </c>
      <c r="F107" s="188" t="s">
        <v>158</v>
      </c>
      <c r="G107" s="186"/>
      <c r="H107" s="186"/>
      <c r="I107" s="189"/>
      <c r="J107" s="190">
        <f>BK107</f>
        <v>0</v>
      </c>
      <c r="K107" s="186"/>
      <c r="L107" s="191"/>
      <c r="M107" s="192"/>
      <c r="N107" s="193"/>
      <c r="O107" s="193"/>
      <c r="P107" s="194">
        <f>P108+P143+P313+P327+P335+P341+P350+P374+P388+P413</f>
        <v>0</v>
      </c>
      <c r="Q107" s="193"/>
      <c r="R107" s="194">
        <f>R108+R143+R313+R327+R335+R341+R350+R374+R388+R413</f>
        <v>8.7771547999999999</v>
      </c>
      <c r="S107" s="193"/>
      <c r="T107" s="195">
        <f>T108+T143+T313+T327+T335+T341+T350+T374+T388+T413</f>
        <v>4.7797600000000005</v>
      </c>
      <c r="AR107" s="196" t="s">
        <v>129</v>
      </c>
      <c r="AT107" s="197" t="s">
        <v>77</v>
      </c>
      <c r="AU107" s="197" t="s">
        <v>78</v>
      </c>
      <c r="AY107" s="196" t="s">
        <v>124</v>
      </c>
      <c r="BK107" s="198">
        <f>BK108+BK143+BK313+BK327+BK335+BK341+BK350+BK374+BK388+BK413</f>
        <v>0</v>
      </c>
    </row>
    <row r="108" s="10" customFormat="1" ht="22.8" customHeight="1">
      <c r="B108" s="185"/>
      <c r="C108" s="186"/>
      <c r="D108" s="187" t="s">
        <v>77</v>
      </c>
      <c r="E108" s="199" t="s">
        <v>159</v>
      </c>
      <c r="F108" s="199" t="s">
        <v>160</v>
      </c>
      <c r="G108" s="186"/>
      <c r="H108" s="186"/>
      <c r="I108" s="189"/>
      <c r="J108" s="200">
        <f>BK108</f>
        <v>0</v>
      </c>
      <c r="K108" s="186"/>
      <c r="L108" s="191"/>
      <c r="M108" s="192"/>
      <c r="N108" s="193"/>
      <c r="O108" s="193"/>
      <c r="P108" s="194">
        <f>SUM(P109:P142)</f>
        <v>0</v>
      </c>
      <c r="Q108" s="193"/>
      <c r="R108" s="194">
        <f>SUM(R109:R142)</f>
        <v>0.13455999999999999</v>
      </c>
      <c r="S108" s="193"/>
      <c r="T108" s="195">
        <f>SUM(T109:T142)</f>
        <v>0.32901999999999998</v>
      </c>
      <c r="AR108" s="196" t="s">
        <v>129</v>
      </c>
      <c r="AT108" s="197" t="s">
        <v>77</v>
      </c>
      <c r="AU108" s="197" t="s">
        <v>83</v>
      </c>
      <c r="AY108" s="196" t="s">
        <v>124</v>
      </c>
      <c r="BK108" s="198">
        <f>SUM(BK109:BK142)</f>
        <v>0</v>
      </c>
    </row>
    <row r="109" s="1" customFormat="1" ht="16.5" customHeight="1">
      <c r="B109" s="39"/>
      <c r="C109" s="201" t="s">
        <v>161</v>
      </c>
      <c r="D109" s="201" t="s">
        <v>130</v>
      </c>
      <c r="E109" s="202" t="s">
        <v>162</v>
      </c>
      <c r="F109" s="203" t="s">
        <v>163</v>
      </c>
      <c r="G109" s="204" t="s">
        <v>164</v>
      </c>
      <c r="H109" s="205">
        <v>36</v>
      </c>
      <c r="I109" s="206"/>
      <c r="J109" s="207">
        <f>ROUND(I109*H109,2)</f>
        <v>0</v>
      </c>
      <c r="K109" s="203" t="s">
        <v>134</v>
      </c>
      <c r="L109" s="44"/>
      <c r="M109" s="208" t="s">
        <v>32</v>
      </c>
      <c r="N109" s="209" t="s">
        <v>50</v>
      </c>
      <c r="O109" s="80"/>
      <c r="P109" s="210">
        <f>O109*H109</f>
        <v>0</v>
      </c>
      <c r="Q109" s="210">
        <v>0</v>
      </c>
      <c r="R109" s="210">
        <f>Q109*H109</f>
        <v>0</v>
      </c>
      <c r="S109" s="210">
        <v>0.00198</v>
      </c>
      <c r="T109" s="211">
        <f>S109*H109</f>
        <v>0.071279999999999996</v>
      </c>
      <c r="AR109" s="17" t="s">
        <v>165</v>
      </c>
      <c r="AT109" s="17" t="s">
        <v>130</v>
      </c>
      <c r="AU109" s="17" t="s">
        <v>129</v>
      </c>
      <c r="AY109" s="17" t="s">
        <v>124</v>
      </c>
      <c r="BE109" s="212">
        <f>IF(N109="základní",J109,0)</f>
        <v>0</v>
      </c>
      <c r="BF109" s="212">
        <f>IF(N109="snížená",J109,0)</f>
        <v>0</v>
      </c>
      <c r="BG109" s="212">
        <f>IF(N109="zákl. přenesená",J109,0)</f>
        <v>0</v>
      </c>
      <c r="BH109" s="212">
        <f>IF(N109="sníž. přenesená",J109,0)</f>
        <v>0</v>
      </c>
      <c r="BI109" s="212">
        <f>IF(N109="nulová",J109,0)</f>
        <v>0</v>
      </c>
      <c r="BJ109" s="17" t="s">
        <v>129</v>
      </c>
      <c r="BK109" s="212">
        <f>ROUND(I109*H109,2)</f>
        <v>0</v>
      </c>
      <c r="BL109" s="17" t="s">
        <v>165</v>
      </c>
      <c r="BM109" s="17" t="s">
        <v>166</v>
      </c>
    </row>
    <row r="110" s="1" customFormat="1">
      <c r="B110" s="39"/>
      <c r="C110" s="40"/>
      <c r="D110" s="213" t="s">
        <v>138</v>
      </c>
      <c r="E110" s="40"/>
      <c r="F110" s="214" t="s">
        <v>167</v>
      </c>
      <c r="G110" s="40"/>
      <c r="H110" s="40"/>
      <c r="I110" s="125"/>
      <c r="J110" s="40"/>
      <c r="K110" s="40"/>
      <c r="L110" s="44"/>
      <c r="M110" s="215"/>
      <c r="N110" s="80"/>
      <c r="O110" s="80"/>
      <c r="P110" s="80"/>
      <c r="Q110" s="80"/>
      <c r="R110" s="80"/>
      <c r="S110" s="80"/>
      <c r="T110" s="81"/>
      <c r="AT110" s="17" t="s">
        <v>138</v>
      </c>
      <c r="AU110" s="17" t="s">
        <v>129</v>
      </c>
    </row>
    <row r="111" s="12" customFormat="1">
      <c r="B111" s="226"/>
      <c r="C111" s="227"/>
      <c r="D111" s="213" t="s">
        <v>147</v>
      </c>
      <c r="E111" s="228" t="s">
        <v>32</v>
      </c>
      <c r="F111" s="229" t="s">
        <v>168</v>
      </c>
      <c r="G111" s="227"/>
      <c r="H111" s="228" t="s">
        <v>32</v>
      </c>
      <c r="I111" s="230"/>
      <c r="J111" s="227"/>
      <c r="K111" s="227"/>
      <c r="L111" s="231"/>
      <c r="M111" s="232"/>
      <c r="N111" s="233"/>
      <c r="O111" s="233"/>
      <c r="P111" s="233"/>
      <c r="Q111" s="233"/>
      <c r="R111" s="233"/>
      <c r="S111" s="233"/>
      <c r="T111" s="234"/>
      <c r="AT111" s="235" t="s">
        <v>147</v>
      </c>
      <c r="AU111" s="235" t="s">
        <v>129</v>
      </c>
      <c r="AV111" s="12" t="s">
        <v>83</v>
      </c>
      <c r="AW111" s="12" t="s">
        <v>39</v>
      </c>
      <c r="AX111" s="12" t="s">
        <v>78</v>
      </c>
      <c r="AY111" s="235" t="s">
        <v>124</v>
      </c>
    </row>
    <row r="112" s="11" customFormat="1">
      <c r="B112" s="216"/>
      <c r="C112" s="217"/>
      <c r="D112" s="213" t="s">
        <v>147</v>
      </c>
      <c r="E112" s="236" t="s">
        <v>32</v>
      </c>
      <c r="F112" s="218" t="s">
        <v>169</v>
      </c>
      <c r="G112" s="217"/>
      <c r="H112" s="219">
        <v>36</v>
      </c>
      <c r="I112" s="220"/>
      <c r="J112" s="217"/>
      <c r="K112" s="217"/>
      <c r="L112" s="221"/>
      <c r="M112" s="222"/>
      <c r="N112" s="223"/>
      <c r="O112" s="223"/>
      <c r="P112" s="223"/>
      <c r="Q112" s="223"/>
      <c r="R112" s="223"/>
      <c r="S112" s="223"/>
      <c r="T112" s="224"/>
      <c r="AT112" s="225" t="s">
        <v>147</v>
      </c>
      <c r="AU112" s="225" t="s">
        <v>129</v>
      </c>
      <c r="AV112" s="11" t="s">
        <v>129</v>
      </c>
      <c r="AW112" s="11" t="s">
        <v>39</v>
      </c>
      <c r="AX112" s="11" t="s">
        <v>83</v>
      </c>
      <c r="AY112" s="225" t="s">
        <v>124</v>
      </c>
    </row>
    <row r="113" s="1" customFormat="1" ht="16.5" customHeight="1">
      <c r="B113" s="39"/>
      <c r="C113" s="201" t="s">
        <v>170</v>
      </c>
      <c r="D113" s="201" t="s">
        <v>130</v>
      </c>
      <c r="E113" s="202" t="s">
        <v>171</v>
      </c>
      <c r="F113" s="203" t="s">
        <v>172</v>
      </c>
      <c r="G113" s="204" t="s">
        <v>164</v>
      </c>
      <c r="H113" s="205">
        <v>98</v>
      </c>
      <c r="I113" s="206"/>
      <c r="J113" s="207">
        <f>ROUND(I113*H113,2)</f>
        <v>0</v>
      </c>
      <c r="K113" s="203" t="s">
        <v>134</v>
      </c>
      <c r="L113" s="44"/>
      <c r="M113" s="208" t="s">
        <v>32</v>
      </c>
      <c r="N113" s="209" t="s">
        <v>50</v>
      </c>
      <c r="O113" s="80"/>
      <c r="P113" s="210">
        <f>O113*H113</f>
        <v>0</v>
      </c>
      <c r="Q113" s="210">
        <v>0</v>
      </c>
      <c r="R113" s="210">
        <f>Q113*H113</f>
        <v>0</v>
      </c>
      <c r="S113" s="210">
        <v>0.00263</v>
      </c>
      <c r="T113" s="211">
        <f>S113*H113</f>
        <v>0.25773999999999997</v>
      </c>
      <c r="AR113" s="17" t="s">
        <v>165</v>
      </c>
      <c r="AT113" s="17" t="s">
        <v>130</v>
      </c>
      <c r="AU113" s="17" t="s">
        <v>129</v>
      </c>
      <c r="AY113" s="17" t="s">
        <v>124</v>
      </c>
      <c r="BE113" s="212">
        <f>IF(N113="základní",J113,0)</f>
        <v>0</v>
      </c>
      <c r="BF113" s="212">
        <f>IF(N113="snížená",J113,0)</f>
        <v>0</v>
      </c>
      <c r="BG113" s="212">
        <f>IF(N113="zákl. přenesená",J113,0)</f>
        <v>0</v>
      </c>
      <c r="BH113" s="212">
        <f>IF(N113="sníž. přenesená",J113,0)</f>
        <v>0</v>
      </c>
      <c r="BI113" s="212">
        <f>IF(N113="nulová",J113,0)</f>
        <v>0</v>
      </c>
      <c r="BJ113" s="17" t="s">
        <v>129</v>
      </c>
      <c r="BK113" s="212">
        <f>ROUND(I113*H113,2)</f>
        <v>0</v>
      </c>
      <c r="BL113" s="17" t="s">
        <v>165</v>
      </c>
      <c r="BM113" s="17" t="s">
        <v>173</v>
      </c>
    </row>
    <row r="114" s="1" customFormat="1">
      <c r="B114" s="39"/>
      <c r="C114" s="40"/>
      <c r="D114" s="213" t="s">
        <v>138</v>
      </c>
      <c r="E114" s="40"/>
      <c r="F114" s="214" t="s">
        <v>167</v>
      </c>
      <c r="G114" s="40"/>
      <c r="H114" s="40"/>
      <c r="I114" s="125"/>
      <c r="J114" s="40"/>
      <c r="K114" s="40"/>
      <c r="L114" s="44"/>
      <c r="M114" s="215"/>
      <c r="N114" s="80"/>
      <c r="O114" s="80"/>
      <c r="P114" s="80"/>
      <c r="Q114" s="80"/>
      <c r="R114" s="80"/>
      <c r="S114" s="80"/>
      <c r="T114" s="81"/>
      <c r="AT114" s="17" t="s">
        <v>138</v>
      </c>
      <c r="AU114" s="17" t="s">
        <v>129</v>
      </c>
    </row>
    <row r="115" s="12" customFormat="1">
      <c r="B115" s="226"/>
      <c r="C115" s="227"/>
      <c r="D115" s="213" t="s">
        <v>147</v>
      </c>
      <c r="E115" s="228" t="s">
        <v>32</v>
      </c>
      <c r="F115" s="229" t="s">
        <v>174</v>
      </c>
      <c r="G115" s="227"/>
      <c r="H115" s="228" t="s">
        <v>32</v>
      </c>
      <c r="I115" s="230"/>
      <c r="J115" s="227"/>
      <c r="K115" s="227"/>
      <c r="L115" s="231"/>
      <c r="M115" s="232"/>
      <c r="N115" s="233"/>
      <c r="O115" s="233"/>
      <c r="P115" s="233"/>
      <c r="Q115" s="233"/>
      <c r="R115" s="233"/>
      <c r="S115" s="233"/>
      <c r="T115" s="234"/>
      <c r="AT115" s="235" t="s">
        <v>147</v>
      </c>
      <c r="AU115" s="235" t="s">
        <v>129</v>
      </c>
      <c r="AV115" s="12" t="s">
        <v>83</v>
      </c>
      <c r="AW115" s="12" t="s">
        <v>39</v>
      </c>
      <c r="AX115" s="12" t="s">
        <v>78</v>
      </c>
      <c r="AY115" s="235" t="s">
        <v>124</v>
      </c>
    </row>
    <row r="116" s="11" customFormat="1">
      <c r="B116" s="216"/>
      <c r="C116" s="217"/>
      <c r="D116" s="213" t="s">
        <v>147</v>
      </c>
      <c r="E116" s="236" t="s">
        <v>32</v>
      </c>
      <c r="F116" s="218" t="s">
        <v>175</v>
      </c>
      <c r="G116" s="217"/>
      <c r="H116" s="219">
        <v>98</v>
      </c>
      <c r="I116" s="220"/>
      <c r="J116" s="217"/>
      <c r="K116" s="217"/>
      <c r="L116" s="221"/>
      <c r="M116" s="222"/>
      <c r="N116" s="223"/>
      <c r="O116" s="223"/>
      <c r="P116" s="223"/>
      <c r="Q116" s="223"/>
      <c r="R116" s="223"/>
      <c r="S116" s="223"/>
      <c r="T116" s="224"/>
      <c r="AT116" s="225" t="s">
        <v>147</v>
      </c>
      <c r="AU116" s="225" t="s">
        <v>129</v>
      </c>
      <c r="AV116" s="11" t="s">
        <v>129</v>
      </c>
      <c r="AW116" s="11" t="s">
        <v>39</v>
      </c>
      <c r="AX116" s="11" t="s">
        <v>83</v>
      </c>
      <c r="AY116" s="225" t="s">
        <v>124</v>
      </c>
    </row>
    <row r="117" s="1" customFormat="1" ht="16.5" customHeight="1">
      <c r="B117" s="39"/>
      <c r="C117" s="201" t="s">
        <v>176</v>
      </c>
      <c r="D117" s="201" t="s">
        <v>130</v>
      </c>
      <c r="E117" s="202" t="s">
        <v>177</v>
      </c>
      <c r="F117" s="203" t="s">
        <v>178</v>
      </c>
      <c r="G117" s="204" t="s">
        <v>164</v>
      </c>
      <c r="H117" s="205">
        <v>36</v>
      </c>
      <c r="I117" s="206"/>
      <c r="J117" s="207">
        <f>ROUND(I117*H117,2)</f>
        <v>0</v>
      </c>
      <c r="K117" s="203" t="s">
        <v>134</v>
      </c>
      <c r="L117" s="44"/>
      <c r="M117" s="208" t="s">
        <v>32</v>
      </c>
      <c r="N117" s="209" t="s">
        <v>50</v>
      </c>
      <c r="O117" s="80"/>
      <c r="P117" s="210">
        <f>O117*H117</f>
        <v>0</v>
      </c>
      <c r="Q117" s="210">
        <v>0.00114</v>
      </c>
      <c r="R117" s="210">
        <f>Q117*H117</f>
        <v>0.04104</v>
      </c>
      <c r="S117" s="210">
        <v>0</v>
      </c>
      <c r="T117" s="211">
        <f>S117*H117</f>
        <v>0</v>
      </c>
      <c r="AR117" s="17" t="s">
        <v>165</v>
      </c>
      <c r="AT117" s="17" t="s">
        <v>130</v>
      </c>
      <c r="AU117" s="17" t="s">
        <v>129</v>
      </c>
      <c r="AY117" s="17" t="s">
        <v>124</v>
      </c>
      <c r="BE117" s="212">
        <f>IF(N117="základní",J117,0)</f>
        <v>0</v>
      </c>
      <c r="BF117" s="212">
        <f>IF(N117="snížená",J117,0)</f>
        <v>0</v>
      </c>
      <c r="BG117" s="212">
        <f>IF(N117="zákl. přenesená",J117,0)</f>
        <v>0</v>
      </c>
      <c r="BH117" s="212">
        <f>IF(N117="sníž. přenesená",J117,0)</f>
        <v>0</v>
      </c>
      <c r="BI117" s="212">
        <f>IF(N117="nulová",J117,0)</f>
        <v>0</v>
      </c>
      <c r="BJ117" s="17" t="s">
        <v>129</v>
      </c>
      <c r="BK117" s="212">
        <f>ROUND(I117*H117,2)</f>
        <v>0</v>
      </c>
      <c r="BL117" s="17" t="s">
        <v>165</v>
      </c>
      <c r="BM117" s="17" t="s">
        <v>179</v>
      </c>
    </row>
    <row r="118" s="1" customFormat="1">
      <c r="B118" s="39"/>
      <c r="C118" s="40"/>
      <c r="D118" s="213" t="s">
        <v>138</v>
      </c>
      <c r="E118" s="40"/>
      <c r="F118" s="214" t="s">
        <v>180</v>
      </c>
      <c r="G118" s="40"/>
      <c r="H118" s="40"/>
      <c r="I118" s="125"/>
      <c r="J118" s="40"/>
      <c r="K118" s="40"/>
      <c r="L118" s="44"/>
      <c r="M118" s="215"/>
      <c r="N118" s="80"/>
      <c r="O118" s="80"/>
      <c r="P118" s="80"/>
      <c r="Q118" s="80"/>
      <c r="R118" s="80"/>
      <c r="S118" s="80"/>
      <c r="T118" s="81"/>
      <c r="AT118" s="17" t="s">
        <v>138</v>
      </c>
      <c r="AU118" s="17" t="s">
        <v>129</v>
      </c>
    </row>
    <row r="119" s="12" customFormat="1">
      <c r="B119" s="226"/>
      <c r="C119" s="227"/>
      <c r="D119" s="213" t="s">
        <v>147</v>
      </c>
      <c r="E119" s="228" t="s">
        <v>32</v>
      </c>
      <c r="F119" s="229" t="s">
        <v>168</v>
      </c>
      <c r="G119" s="227"/>
      <c r="H119" s="228" t="s">
        <v>32</v>
      </c>
      <c r="I119" s="230"/>
      <c r="J119" s="227"/>
      <c r="K119" s="227"/>
      <c r="L119" s="231"/>
      <c r="M119" s="232"/>
      <c r="N119" s="233"/>
      <c r="O119" s="233"/>
      <c r="P119" s="233"/>
      <c r="Q119" s="233"/>
      <c r="R119" s="233"/>
      <c r="S119" s="233"/>
      <c r="T119" s="234"/>
      <c r="AT119" s="235" t="s">
        <v>147</v>
      </c>
      <c r="AU119" s="235" t="s">
        <v>129</v>
      </c>
      <c r="AV119" s="12" t="s">
        <v>83</v>
      </c>
      <c r="AW119" s="12" t="s">
        <v>39</v>
      </c>
      <c r="AX119" s="12" t="s">
        <v>78</v>
      </c>
      <c r="AY119" s="235" t="s">
        <v>124</v>
      </c>
    </row>
    <row r="120" s="11" customFormat="1">
      <c r="B120" s="216"/>
      <c r="C120" s="217"/>
      <c r="D120" s="213" t="s">
        <v>147</v>
      </c>
      <c r="E120" s="236" t="s">
        <v>32</v>
      </c>
      <c r="F120" s="218" t="s">
        <v>169</v>
      </c>
      <c r="G120" s="217"/>
      <c r="H120" s="219">
        <v>36</v>
      </c>
      <c r="I120" s="220"/>
      <c r="J120" s="217"/>
      <c r="K120" s="217"/>
      <c r="L120" s="221"/>
      <c r="M120" s="222"/>
      <c r="N120" s="223"/>
      <c r="O120" s="223"/>
      <c r="P120" s="223"/>
      <c r="Q120" s="223"/>
      <c r="R120" s="223"/>
      <c r="S120" s="223"/>
      <c r="T120" s="224"/>
      <c r="AT120" s="225" t="s">
        <v>147</v>
      </c>
      <c r="AU120" s="225" t="s">
        <v>129</v>
      </c>
      <c r="AV120" s="11" t="s">
        <v>129</v>
      </c>
      <c r="AW120" s="11" t="s">
        <v>39</v>
      </c>
      <c r="AX120" s="11" t="s">
        <v>78</v>
      </c>
      <c r="AY120" s="225" t="s">
        <v>124</v>
      </c>
    </row>
    <row r="121" s="13" customFormat="1">
      <c r="B121" s="237"/>
      <c r="C121" s="238"/>
      <c r="D121" s="213" t="s">
        <v>147</v>
      </c>
      <c r="E121" s="239" t="s">
        <v>32</v>
      </c>
      <c r="F121" s="240" t="s">
        <v>181</v>
      </c>
      <c r="G121" s="238"/>
      <c r="H121" s="241">
        <v>36</v>
      </c>
      <c r="I121" s="242"/>
      <c r="J121" s="238"/>
      <c r="K121" s="238"/>
      <c r="L121" s="243"/>
      <c r="M121" s="244"/>
      <c r="N121" s="245"/>
      <c r="O121" s="245"/>
      <c r="P121" s="245"/>
      <c r="Q121" s="245"/>
      <c r="R121" s="245"/>
      <c r="S121" s="245"/>
      <c r="T121" s="246"/>
      <c r="AT121" s="247" t="s">
        <v>147</v>
      </c>
      <c r="AU121" s="247" t="s">
        <v>129</v>
      </c>
      <c r="AV121" s="13" t="s">
        <v>135</v>
      </c>
      <c r="AW121" s="13" t="s">
        <v>39</v>
      </c>
      <c r="AX121" s="13" t="s">
        <v>83</v>
      </c>
      <c r="AY121" s="247" t="s">
        <v>124</v>
      </c>
    </row>
    <row r="122" s="1" customFormat="1" ht="16.5" customHeight="1">
      <c r="B122" s="39"/>
      <c r="C122" s="201" t="s">
        <v>125</v>
      </c>
      <c r="D122" s="201" t="s">
        <v>130</v>
      </c>
      <c r="E122" s="202" t="s">
        <v>182</v>
      </c>
      <c r="F122" s="203" t="s">
        <v>183</v>
      </c>
      <c r="G122" s="204" t="s">
        <v>164</v>
      </c>
      <c r="H122" s="205">
        <v>90</v>
      </c>
      <c r="I122" s="206"/>
      <c r="J122" s="207">
        <f>ROUND(I122*H122,2)</f>
        <v>0</v>
      </c>
      <c r="K122" s="203" t="s">
        <v>134</v>
      </c>
      <c r="L122" s="44"/>
      <c r="M122" s="208" t="s">
        <v>32</v>
      </c>
      <c r="N122" s="209" t="s">
        <v>50</v>
      </c>
      <c r="O122" s="80"/>
      <c r="P122" s="210">
        <f>O122*H122</f>
        <v>0</v>
      </c>
      <c r="Q122" s="210">
        <v>0.00084000000000000003</v>
      </c>
      <c r="R122" s="210">
        <f>Q122*H122</f>
        <v>0.075600000000000001</v>
      </c>
      <c r="S122" s="210">
        <v>0</v>
      </c>
      <c r="T122" s="211">
        <f>S122*H122</f>
        <v>0</v>
      </c>
      <c r="AR122" s="17" t="s">
        <v>165</v>
      </c>
      <c r="AT122" s="17" t="s">
        <v>130</v>
      </c>
      <c r="AU122" s="17" t="s">
        <v>129</v>
      </c>
      <c r="AY122" s="17" t="s">
        <v>124</v>
      </c>
      <c r="BE122" s="212">
        <f>IF(N122="základní",J122,0)</f>
        <v>0</v>
      </c>
      <c r="BF122" s="212">
        <f>IF(N122="snížená",J122,0)</f>
        <v>0</v>
      </c>
      <c r="BG122" s="212">
        <f>IF(N122="zákl. přenesená",J122,0)</f>
        <v>0</v>
      </c>
      <c r="BH122" s="212">
        <f>IF(N122="sníž. přenesená",J122,0)</f>
        <v>0</v>
      </c>
      <c r="BI122" s="212">
        <f>IF(N122="nulová",J122,0)</f>
        <v>0</v>
      </c>
      <c r="BJ122" s="17" t="s">
        <v>129</v>
      </c>
      <c r="BK122" s="212">
        <f>ROUND(I122*H122,2)</f>
        <v>0</v>
      </c>
      <c r="BL122" s="17" t="s">
        <v>165</v>
      </c>
      <c r="BM122" s="17" t="s">
        <v>184</v>
      </c>
    </row>
    <row r="123" s="1" customFormat="1">
      <c r="B123" s="39"/>
      <c r="C123" s="40"/>
      <c r="D123" s="213" t="s">
        <v>138</v>
      </c>
      <c r="E123" s="40"/>
      <c r="F123" s="214" t="s">
        <v>180</v>
      </c>
      <c r="G123" s="40"/>
      <c r="H123" s="40"/>
      <c r="I123" s="125"/>
      <c r="J123" s="40"/>
      <c r="K123" s="40"/>
      <c r="L123" s="44"/>
      <c r="M123" s="215"/>
      <c r="N123" s="80"/>
      <c r="O123" s="80"/>
      <c r="P123" s="80"/>
      <c r="Q123" s="80"/>
      <c r="R123" s="80"/>
      <c r="S123" s="80"/>
      <c r="T123" s="81"/>
      <c r="AT123" s="17" t="s">
        <v>138</v>
      </c>
      <c r="AU123" s="17" t="s">
        <v>129</v>
      </c>
    </row>
    <row r="124" s="12" customFormat="1">
      <c r="B124" s="226"/>
      <c r="C124" s="227"/>
      <c r="D124" s="213" t="s">
        <v>147</v>
      </c>
      <c r="E124" s="228" t="s">
        <v>32</v>
      </c>
      <c r="F124" s="229" t="s">
        <v>174</v>
      </c>
      <c r="G124" s="227"/>
      <c r="H124" s="228" t="s">
        <v>32</v>
      </c>
      <c r="I124" s="230"/>
      <c r="J124" s="227"/>
      <c r="K124" s="227"/>
      <c r="L124" s="231"/>
      <c r="M124" s="232"/>
      <c r="N124" s="233"/>
      <c r="O124" s="233"/>
      <c r="P124" s="233"/>
      <c r="Q124" s="233"/>
      <c r="R124" s="233"/>
      <c r="S124" s="233"/>
      <c r="T124" s="234"/>
      <c r="AT124" s="235" t="s">
        <v>147</v>
      </c>
      <c r="AU124" s="235" t="s">
        <v>129</v>
      </c>
      <c r="AV124" s="12" t="s">
        <v>83</v>
      </c>
      <c r="AW124" s="12" t="s">
        <v>39</v>
      </c>
      <c r="AX124" s="12" t="s">
        <v>78</v>
      </c>
      <c r="AY124" s="235" t="s">
        <v>124</v>
      </c>
    </row>
    <row r="125" s="11" customFormat="1">
      <c r="B125" s="216"/>
      <c r="C125" s="217"/>
      <c r="D125" s="213" t="s">
        <v>147</v>
      </c>
      <c r="E125" s="236" t="s">
        <v>32</v>
      </c>
      <c r="F125" s="218" t="s">
        <v>185</v>
      </c>
      <c r="G125" s="217"/>
      <c r="H125" s="219">
        <v>90</v>
      </c>
      <c r="I125" s="220"/>
      <c r="J125" s="217"/>
      <c r="K125" s="217"/>
      <c r="L125" s="221"/>
      <c r="M125" s="222"/>
      <c r="N125" s="223"/>
      <c r="O125" s="223"/>
      <c r="P125" s="223"/>
      <c r="Q125" s="223"/>
      <c r="R125" s="223"/>
      <c r="S125" s="223"/>
      <c r="T125" s="224"/>
      <c r="AT125" s="225" t="s">
        <v>147</v>
      </c>
      <c r="AU125" s="225" t="s">
        <v>129</v>
      </c>
      <c r="AV125" s="11" t="s">
        <v>129</v>
      </c>
      <c r="AW125" s="11" t="s">
        <v>39</v>
      </c>
      <c r="AX125" s="11" t="s">
        <v>83</v>
      </c>
      <c r="AY125" s="225" t="s">
        <v>124</v>
      </c>
    </row>
    <row r="126" s="1" customFormat="1" ht="16.5" customHeight="1">
      <c r="B126" s="39"/>
      <c r="C126" s="201" t="s">
        <v>186</v>
      </c>
      <c r="D126" s="201" t="s">
        <v>130</v>
      </c>
      <c r="E126" s="202" t="s">
        <v>187</v>
      </c>
      <c r="F126" s="203" t="s">
        <v>188</v>
      </c>
      <c r="G126" s="204" t="s">
        <v>164</v>
      </c>
      <c r="H126" s="205">
        <v>8</v>
      </c>
      <c r="I126" s="206"/>
      <c r="J126" s="207">
        <f>ROUND(I126*H126,2)</f>
        <v>0</v>
      </c>
      <c r="K126" s="203" t="s">
        <v>134</v>
      </c>
      <c r="L126" s="44"/>
      <c r="M126" s="208" t="s">
        <v>32</v>
      </c>
      <c r="N126" s="209" t="s">
        <v>50</v>
      </c>
      <c r="O126" s="80"/>
      <c r="P126" s="210">
        <f>O126*H126</f>
        <v>0</v>
      </c>
      <c r="Q126" s="210">
        <v>0.0022399999999999998</v>
      </c>
      <c r="R126" s="210">
        <f>Q126*H126</f>
        <v>0.017919999999999998</v>
      </c>
      <c r="S126" s="210">
        <v>0</v>
      </c>
      <c r="T126" s="211">
        <f>S126*H126</f>
        <v>0</v>
      </c>
      <c r="AR126" s="17" t="s">
        <v>165</v>
      </c>
      <c r="AT126" s="17" t="s">
        <v>130</v>
      </c>
      <c r="AU126" s="17" t="s">
        <v>129</v>
      </c>
      <c r="AY126" s="17" t="s">
        <v>124</v>
      </c>
      <c r="BE126" s="212">
        <f>IF(N126="základní",J126,0)</f>
        <v>0</v>
      </c>
      <c r="BF126" s="212">
        <f>IF(N126="snížená",J126,0)</f>
        <v>0</v>
      </c>
      <c r="BG126" s="212">
        <f>IF(N126="zákl. přenesená",J126,0)</f>
        <v>0</v>
      </c>
      <c r="BH126" s="212">
        <f>IF(N126="sníž. přenesená",J126,0)</f>
        <v>0</v>
      </c>
      <c r="BI126" s="212">
        <f>IF(N126="nulová",J126,0)</f>
        <v>0</v>
      </c>
      <c r="BJ126" s="17" t="s">
        <v>129</v>
      </c>
      <c r="BK126" s="212">
        <f>ROUND(I126*H126,2)</f>
        <v>0</v>
      </c>
      <c r="BL126" s="17" t="s">
        <v>165</v>
      </c>
      <c r="BM126" s="17" t="s">
        <v>189</v>
      </c>
    </row>
    <row r="127" s="1" customFormat="1">
      <c r="B127" s="39"/>
      <c r="C127" s="40"/>
      <c r="D127" s="213" t="s">
        <v>138</v>
      </c>
      <c r="E127" s="40"/>
      <c r="F127" s="214" t="s">
        <v>180</v>
      </c>
      <c r="G127" s="40"/>
      <c r="H127" s="40"/>
      <c r="I127" s="125"/>
      <c r="J127" s="40"/>
      <c r="K127" s="40"/>
      <c r="L127" s="44"/>
      <c r="M127" s="215"/>
      <c r="N127" s="80"/>
      <c r="O127" s="80"/>
      <c r="P127" s="80"/>
      <c r="Q127" s="80"/>
      <c r="R127" s="80"/>
      <c r="S127" s="80"/>
      <c r="T127" s="81"/>
      <c r="AT127" s="17" t="s">
        <v>138</v>
      </c>
      <c r="AU127" s="17" t="s">
        <v>129</v>
      </c>
    </row>
    <row r="128" s="12" customFormat="1">
      <c r="B128" s="226"/>
      <c r="C128" s="227"/>
      <c r="D128" s="213" t="s">
        <v>147</v>
      </c>
      <c r="E128" s="228" t="s">
        <v>32</v>
      </c>
      <c r="F128" s="229" t="s">
        <v>174</v>
      </c>
      <c r="G128" s="227"/>
      <c r="H128" s="228" t="s">
        <v>32</v>
      </c>
      <c r="I128" s="230"/>
      <c r="J128" s="227"/>
      <c r="K128" s="227"/>
      <c r="L128" s="231"/>
      <c r="M128" s="232"/>
      <c r="N128" s="233"/>
      <c r="O128" s="233"/>
      <c r="P128" s="233"/>
      <c r="Q128" s="233"/>
      <c r="R128" s="233"/>
      <c r="S128" s="233"/>
      <c r="T128" s="234"/>
      <c r="AT128" s="235" t="s">
        <v>147</v>
      </c>
      <c r="AU128" s="235" t="s">
        <v>129</v>
      </c>
      <c r="AV128" s="12" t="s">
        <v>83</v>
      </c>
      <c r="AW128" s="12" t="s">
        <v>39</v>
      </c>
      <c r="AX128" s="12" t="s">
        <v>78</v>
      </c>
      <c r="AY128" s="235" t="s">
        <v>124</v>
      </c>
    </row>
    <row r="129" s="11" customFormat="1">
      <c r="B129" s="216"/>
      <c r="C129" s="217"/>
      <c r="D129" s="213" t="s">
        <v>147</v>
      </c>
      <c r="E129" s="236" t="s">
        <v>32</v>
      </c>
      <c r="F129" s="218" t="s">
        <v>190</v>
      </c>
      <c r="G129" s="217"/>
      <c r="H129" s="219">
        <v>8</v>
      </c>
      <c r="I129" s="220"/>
      <c r="J129" s="217"/>
      <c r="K129" s="217"/>
      <c r="L129" s="221"/>
      <c r="M129" s="222"/>
      <c r="N129" s="223"/>
      <c r="O129" s="223"/>
      <c r="P129" s="223"/>
      <c r="Q129" s="223"/>
      <c r="R129" s="223"/>
      <c r="S129" s="223"/>
      <c r="T129" s="224"/>
      <c r="AT129" s="225" t="s">
        <v>147</v>
      </c>
      <c r="AU129" s="225" t="s">
        <v>129</v>
      </c>
      <c r="AV129" s="11" t="s">
        <v>129</v>
      </c>
      <c r="AW129" s="11" t="s">
        <v>39</v>
      </c>
      <c r="AX129" s="11" t="s">
        <v>83</v>
      </c>
      <c r="AY129" s="225" t="s">
        <v>124</v>
      </c>
    </row>
    <row r="130" s="1" customFormat="1" ht="16.5" customHeight="1">
      <c r="B130" s="39"/>
      <c r="C130" s="201" t="s">
        <v>191</v>
      </c>
      <c r="D130" s="201" t="s">
        <v>130</v>
      </c>
      <c r="E130" s="202" t="s">
        <v>192</v>
      </c>
      <c r="F130" s="203" t="s">
        <v>193</v>
      </c>
      <c r="G130" s="204" t="s">
        <v>194</v>
      </c>
      <c r="H130" s="205">
        <v>72</v>
      </c>
      <c r="I130" s="206"/>
      <c r="J130" s="207">
        <f>ROUND(I130*H130,2)</f>
        <v>0</v>
      </c>
      <c r="K130" s="203" t="s">
        <v>134</v>
      </c>
      <c r="L130" s="44"/>
      <c r="M130" s="208" t="s">
        <v>32</v>
      </c>
      <c r="N130" s="209" t="s">
        <v>50</v>
      </c>
      <c r="O130" s="80"/>
      <c r="P130" s="210">
        <f>O130*H130</f>
        <v>0</v>
      </c>
      <c r="Q130" s="210">
        <v>0</v>
      </c>
      <c r="R130" s="210">
        <f>Q130*H130</f>
        <v>0</v>
      </c>
      <c r="S130" s="210">
        <v>0</v>
      </c>
      <c r="T130" s="211">
        <f>S130*H130</f>
        <v>0</v>
      </c>
      <c r="AR130" s="17" t="s">
        <v>165</v>
      </c>
      <c r="AT130" s="17" t="s">
        <v>130</v>
      </c>
      <c r="AU130" s="17" t="s">
        <v>129</v>
      </c>
      <c r="AY130" s="17" t="s">
        <v>124</v>
      </c>
      <c r="BE130" s="212">
        <f>IF(N130="základní",J130,0)</f>
        <v>0</v>
      </c>
      <c r="BF130" s="212">
        <f>IF(N130="snížená",J130,0)</f>
        <v>0</v>
      </c>
      <c r="BG130" s="212">
        <f>IF(N130="zákl. přenesená",J130,0)</f>
        <v>0</v>
      </c>
      <c r="BH130" s="212">
        <f>IF(N130="sníž. přenesená",J130,0)</f>
        <v>0</v>
      </c>
      <c r="BI130" s="212">
        <f>IF(N130="nulová",J130,0)</f>
        <v>0</v>
      </c>
      <c r="BJ130" s="17" t="s">
        <v>129</v>
      </c>
      <c r="BK130" s="212">
        <f>ROUND(I130*H130,2)</f>
        <v>0</v>
      </c>
      <c r="BL130" s="17" t="s">
        <v>165</v>
      </c>
      <c r="BM130" s="17" t="s">
        <v>195</v>
      </c>
    </row>
    <row r="131" s="1" customFormat="1">
      <c r="B131" s="39"/>
      <c r="C131" s="40"/>
      <c r="D131" s="213" t="s">
        <v>138</v>
      </c>
      <c r="E131" s="40"/>
      <c r="F131" s="214" t="s">
        <v>196</v>
      </c>
      <c r="G131" s="40"/>
      <c r="H131" s="40"/>
      <c r="I131" s="125"/>
      <c r="J131" s="40"/>
      <c r="K131" s="40"/>
      <c r="L131" s="44"/>
      <c r="M131" s="215"/>
      <c r="N131" s="80"/>
      <c r="O131" s="80"/>
      <c r="P131" s="80"/>
      <c r="Q131" s="80"/>
      <c r="R131" s="80"/>
      <c r="S131" s="80"/>
      <c r="T131" s="81"/>
      <c r="AT131" s="17" t="s">
        <v>138</v>
      </c>
      <c r="AU131" s="17" t="s">
        <v>129</v>
      </c>
    </row>
    <row r="132" s="12" customFormat="1">
      <c r="B132" s="226"/>
      <c r="C132" s="227"/>
      <c r="D132" s="213" t="s">
        <v>147</v>
      </c>
      <c r="E132" s="228" t="s">
        <v>32</v>
      </c>
      <c r="F132" s="229" t="s">
        <v>168</v>
      </c>
      <c r="G132" s="227"/>
      <c r="H132" s="228" t="s">
        <v>32</v>
      </c>
      <c r="I132" s="230"/>
      <c r="J132" s="227"/>
      <c r="K132" s="227"/>
      <c r="L132" s="231"/>
      <c r="M132" s="232"/>
      <c r="N132" s="233"/>
      <c r="O132" s="233"/>
      <c r="P132" s="233"/>
      <c r="Q132" s="233"/>
      <c r="R132" s="233"/>
      <c r="S132" s="233"/>
      <c r="T132" s="234"/>
      <c r="AT132" s="235" t="s">
        <v>147</v>
      </c>
      <c r="AU132" s="235" t="s">
        <v>129</v>
      </c>
      <c r="AV132" s="12" t="s">
        <v>83</v>
      </c>
      <c r="AW132" s="12" t="s">
        <v>39</v>
      </c>
      <c r="AX132" s="12" t="s">
        <v>78</v>
      </c>
      <c r="AY132" s="235" t="s">
        <v>124</v>
      </c>
    </row>
    <row r="133" s="11" customFormat="1">
      <c r="B133" s="216"/>
      <c r="C133" s="217"/>
      <c r="D133" s="213" t="s">
        <v>147</v>
      </c>
      <c r="E133" s="236" t="s">
        <v>32</v>
      </c>
      <c r="F133" s="218" t="s">
        <v>197</v>
      </c>
      <c r="G133" s="217"/>
      <c r="H133" s="219">
        <v>72</v>
      </c>
      <c r="I133" s="220"/>
      <c r="J133" s="217"/>
      <c r="K133" s="217"/>
      <c r="L133" s="221"/>
      <c r="M133" s="222"/>
      <c r="N133" s="223"/>
      <c r="O133" s="223"/>
      <c r="P133" s="223"/>
      <c r="Q133" s="223"/>
      <c r="R133" s="223"/>
      <c r="S133" s="223"/>
      <c r="T133" s="224"/>
      <c r="AT133" s="225" t="s">
        <v>147</v>
      </c>
      <c r="AU133" s="225" t="s">
        <v>129</v>
      </c>
      <c r="AV133" s="11" t="s">
        <v>129</v>
      </c>
      <c r="AW133" s="11" t="s">
        <v>39</v>
      </c>
      <c r="AX133" s="11" t="s">
        <v>83</v>
      </c>
      <c r="AY133" s="225" t="s">
        <v>124</v>
      </c>
    </row>
    <row r="134" s="1" customFormat="1" ht="16.5" customHeight="1">
      <c r="B134" s="39"/>
      <c r="C134" s="201" t="s">
        <v>198</v>
      </c>
      <c r="D134" s="201" t="s">
        <v>130</v>
      </c>
      <c r="E134" s="202" t="s">
        <v>199</v>
      </c>
      <c r="F134" s="203" t="s">
        <v>200</v>
      </c>
      <c r="G134" s="204" t="s">
        <v>164</v>
      </c>
      <c r="H134" s="205">
        <v>126</v>
      </c>
      <c r="I134" s="206"/>
      <c r="J134" s="207">
        <f>ROUND(I134*H134,2)</f>
        <v>0</v>
      </c>
      <c r="K134" s="203" t="s">
        <v>134</v>
      </c>
      <c r="L134" s="44"/>
      <c r="M134" s="208" t="s">
        <v>32</v>
      </c>
      <c r="N134" s="209" t="s">
        <v>50</v>
      </c>
      <c r="O134" s="80"/>
      <c r="P134" s="210">
        <f>O134*H134</f>
        <v>0</v>
      </c>
      <c r="Q134" s="210">
        <v>0</v>
      </c>
      <c r="R134" s="210">
        <f>Q134*H134</f>
        <v>0</v>
      </c>
      <c r="S134" s="210">
        <v>0</v>
      </c>
      <c r="T134" s="211">
        <f>S134*H134</f>
        <v>0</v>
      </c>
      <c r="AR134" s="17" t="s">
        <v>165</v>
      </c>
      <c r="AT134" s="17" t="s">
        <v>130</v>
      </c>
      <c r="AU134" s="17" t="s">
        <v>129</v>
      </c>
      <c r="AY134" s="17" t="s">
        <v>124</v>
      </c>
      <c r="BE134" s="212">
        <f>IF(N134="základní",J134,0)</f>
        <v>0</v>
      </c>
      <c r="BF134" s="212">
        <f>IF(N134="snížená",J134,0)</f>
        <v>0</v>
      </c>
      <c r="BG134" s="212">
        <f>IF(N134="zákl. přenesená",J134,0)</f>
        <v>0</v>
      </c>
      <c r="BH134" s="212">
        <f>IF(N134="sníž. přenesená",J134,0)</f>
        <v>0</v>
      </c>
      <c r="BI134" s="212">
        <f>IF(N134="nulová",J134,0)</f>
        <v>0</v>
      </c>
      <c r="BJ134" s="17" t="s">
        <v>129</v>
      </c>
      <c r="BK134" s="212">
        <f>ROUND(I134*H134,2)</f>
        <v>0</v>
      </c>
      <c r="BL134" s="17" t="s">
        <v>165</v>
      </c>
      <c r="BM134" s="17" t="s">
        <v>201</v>
      </c>
    </row>
    <row r="135" s="1" customFormat="1">
      <c r="B135" s="39"/>
      <c r="C135" s="40"/>
      <c r="D135" s="213" t="s">
        <v>138</v>
      </c>
      <c r="E135" s="40"/>
      <c r="F135" s="214" t="s">
        <v>202</v>
      </c>
      <c r="G135" s="40"/>
      <c r="H135" s="40"/>
      <c r="I135" s="125"/>
      <c r="J135" s="40"/>
      <c r="K135" s="40"/>
      <c r="L135" s="44"/>
      <c r="M135" s="215"/>
      <c r="N135" s="80"/>
      <c r="O135" s="80"/>
      <c r="P135" s="80"/>
      <c r="Q135" s="80"/>
      <c r="R135" s="80"/>
      <c r="S135" s="80"/>
      <c r="T135" s="81"/>
      <c r="AT135" s="17" t="s">
        <v>138</v>
      </c>
      <c r="AU135" s="17" t="s">
        <v>129</v>
      </c>
    </row>
    <row r="136" s="11" customFormat="1">
      <c r="B136" s="216"/>
      <c r="C136" s="217"/>
      <c r="D136" s="213" t="s">
        <v>147</v>
      </c>
      <c r="E136" s="236" t="s">
        <v>32</v>
      </c>
      <c r="F136" s="218" t="s">
        <v>203</v>
      </c>
      <c r="G136" s="217"/>
      <c r="H136" s="219">
        <v>126</v>
      </c>
      <c r="I136" s="220"/>
      <c r="J136" s="217"/>
      <c r="K136" s="217"/>
      <c r="L136" s="221"/>
      <c r="M136" s="222"/>
      <c r="N136" s="223"/>
      <c r="O136" s="223"/>
      <c r="P136" s="223"/>
      <c r="Q136" s="223"/>
      <c r="R136" s="223"/>
      <c r="S136" s="223"/>
      <c r="T136" s="224"/>
      <c r="AT136" s="225" t="s">
        <v>147</v>
      </c>
      <c r="AU136" s="225" t="s">
        <v>129</v>
      </c>
      <c r="AV136" s="11" t="s">
        <v>129</v>
      </c>
      <c r="AW136" s="11" t="s">
        <v>39</v>
      </c>
      <c r="AX136" s="11" t="s">
        <v>83</v>
      </c>
      <c r="AY136" s="225" t="s">
        <v>124</v>
      </c>
    </row>
    <row r="137" s="1" customFormat="1" ht="16.5" customHeight="1">
      <c r="B137" s="39"/>
      <c r="C137" s="201" t="s">
        <v>204</v>
      </c>
      <c r="D137" s="201" t="s">
        <v>130</v>
      </c>
      <c r="E137" s="202" t="s">
        <v>205</v>
      </c>
      <c r="F137" s="203" t="s">
        <v>206</v>
      </c>
      <c r="G137" s="204" t="s">
        <v>164</v>
      </c>
      <c r="H137" s="205">
        <v>8</v>
      </c>
      <c r="I137" s="206"/>
      <c r="J137" s="207">
        <f>ROUND(I137*H137,2)</f>
        <v>0</v>
      </c>
      <c r="K137" s="203" t="s">
        <v>134</v>
      </c>
      <c r="L137" s="44"/>
      <c r="M137" s="208" t="s">
        <v>32</v>
      </c>
      <c r="N137" s="209" t="s">
        <v>50</v>
      </c>
      <c r="O137" s="80"/>
      <c r="P137" s="210">
        <f>O137*H137</f>
        <v>0</v>
      </c>
      <c r="Q137" s="210">
        <v>0</v>
      </c>
      <c r="R137" s="210">
        <f>Q137*H137</f>
        <v>0</v>
      </c>
      <c r="S137" s="210">
        <v>0</v>
      </c>
      <c r="T137" s="211">
        <f>S137*H137</f>
        <v>0</v>
      </c>
      <c r="AR137" s="17" t="s">
        <v>165</v>
      </c>
      <c r="AT137" s="17" t="s">
        <v>130</v>
      </c>
      <c r="AU137" s="17" t="s">
        <v>129</v>
      </c>
      <c r="AY137" s="17" t="s">
        <v>124</v>
      </c>
      <c r="BE137" s="212">
        <f>IF(N137="základní",J137,0)</f>
        <v>0</v>
      </c>
      <c r="BF137" s="212">
        <f>IF(N137="snížená",J137,0)</f>
        <v>0</v>
      </c>
      <c r="BG137" s="212">
        <f>IF(N137="zákl. přenesená",J137,0)</f>
        <v>0</v>
      </c>
      <c r="BH137" s="212">
        <f>IF(N137="sníž. přenesená",J137,0)</f>
        <v>0</v>
      </c>
      <c r="BI137" s="212">
        <f>IF(N137="nulová",J137,0)</f>
        <v>0</v>
      </c>
      <c r="BJ137" s="17" t="s">
        <v>129</v>
      </c>
      <c r="BK137" s="212">
        <f>ROUND(I137*H137,2)</f>
        <v>0</v>
      </c>
      <c r="BL137" s="17" t="s">
        <v>165</v>
      </c>
      <c r="BM137" s="17" t="s">
        <v>207</v>
      </c>
    </row>
    <row r="138" s="1" customFormat="1">
      <c r="B138" s="39"/>
      <c r="C138" s="40"/>
      <c r="D138" s="213" t="s">
        <v>138</v>
      </c>
      <c r="E138" s="40"/>
      <c r="F138" s="214" t="s">
        <v>202</v>
      </c>
      <c r="G138" s="40"/>
      <c r="H138" s="40"/>
      <c r="I138" s="125"/>
      <c r="J138" s="40"/>
      <c r="K138" s="40"/>
      <c r="L138" s="44"/>
      <c r="M138" s="215"/>
      <c r="N138" s="80"/>
      <c r="O138" s="80"/>
      <c r="P138" s="80"/>
      <c r="Q138" s="80"/>
      <c r="R138" s="80"/>
      <c r="S138" s="80"/>
      <c r="T138" s="81"/>
      <c r="AT138" s="17" t="s">
        <v>138</v>
      </c>
      <c r="AU138" s="17" t="s">
        <v>129</v>
      </c>
    </row>
    <row r="139" s="11" customFormat="1">
      <c r="B139" s="216"/>
      <c r="C139" s="217"/>
      <c r="D139" s="213" t="s">
        <v>147</v>
      </c>
      <c r="E139" s="236" t="s">
        <v>32</v>
      </c>
      <c r="F139" s="218" t="s">
        <v>190</v>
      </c>
      <c r="G139" s="217"/>
      <c r="H139" s="219">
        <v>8</v>
      </c>
      <c r="I139" s="220"/>
      <c r="J139" s="217"/>
      <c r="K139" s="217"/>
      <c r="L139" s="221"/>
      <c r="M139" s="222"/>
      <c r="N139" s="223"/>
      <c r="O139" s="223"/>
      <c r="P139" s="223"/>
      <c r="Q139" s="223"/>
      <c r="R139" s="223"/>
      <c r="S139" s="223"/>
      <c r="T139" s="224"/>
      <c r="AT139" s="225" t="s">
        <v>147</v>
      </c>
      <c r="AU139" s="225" t="s">
        <v>129</v>
      </c>
      <c r="AV139" s="11" t="s">
        <v>129</v>
      </c>
      <c r="AW139" s="11" t="s">
        <v>39</v>
      </c>
      <c r="AX139" s="11" t="s">
        <v>83</v>
      </c>
      <c r="AY139" s="225" t="s">
        <v>124</v>
      </c>
    </row>
    <row r="140" s="1" customFormat="1" ht="22.5" customHeight="1">
      <c r="B140" s="39"/>
      <c r="C140" s="201" t="s">
        <v>208</v>
      </c>
      <c r="D140" s="201" t="s">
        <v>130</v>
      </c>
      <c r="E140" s="202" t="s">
        <v>209</v>
      </c>
      <c r="F140" s="203" t="s">
        <v>210</v>
      </c>
      <c r="G140" s="204" t="s">
        <v>133</v>
      </c>
      <c r="H140" s="205">
        <v>0.32900000000000001</v>
      </c>
      <c r="I140" s="206"/>
      <c r="J140" s="207">
        <f>ROUND(I140*H140,2)</f>
        <v>0</v>
      </c>
      <c r="K140" s="203" t="s">
        <v>134</v>
      </c>
      <c r="L140" s="44"/>
      <c r="M140" s="208" t="s">
        <v>32</v>
      </c>
      <c r="N140" s="209" t="s">
        <v>50</v>
      </c>
      <c r="O140" s="80"/>
      <c r="P140" s="210">
        <f>O140*H140</f>
        <v>0</v>
      </c>
      <c r="Q140" s="210">
        <v>0</v>
      </c>
      <c r="R140" s="210">
        <f>Q140*H140</f>
        <v>0</v>
      </c>
      <c r="S140" s="210">
        <v>0</v>
      </c>
      <c r="T140" s="211">
        <f>S140*H140</f>
        <v>0</v>
      </c>
      <c r="AR140" s="17" t="s">
        <v>165</v>
      </c>
      <c r="AT140" s="17" t="s">
        <v>130</v>
      </c>
      <c r="AU140" s="17" t="s">
        <v>129</v>
      </c>
      <c r="AY140" s="17" t="s">
        <v>124</v>
      </c>
      <c r="BE140" s="212">
        <f>IF(N140="základní",J140,0)</f>
        <v>0</v>
      </c>
      <c r="BF140" s="212">
        <f>IF(N140="snížená",J140,0)</f>
        <v>0</v>
      </c>
      <c r="BG140" s="212">
        <f>IF(N140="zákl. přenesená",J140,0)</f>
        <v>0</v>
      </c>
      <c r="BH140" s="212">
        <f>IF(N140="sníž. přenesená",J140,0)</f>
        <v>0</v>
      </c>
      <c r="BI140" s="212">
        <f>IF(N140="nulová",J140,0)</f>
        <v>0</v>
      </c>
      <c r="BJ140" s="17" t="s">
        <v>129</v>
      </c>
      <c r="BK140" s="212">
        <f>ROUND(I140*H140,2)</f>
        <v>0</v>
      </c>
      <c r="BL140" s="17" t="s">
        <v>165</v>
      </c>
      <c r="BM140" s="17" t="s">
        <v>211</v>
      </c>
    </row>
    <row r="141" s="1" customFormat="1" ht="22.5" customHeight="1">
      <c r="B141" s="39"/>
      <c r="C141" s="201" t="s">
        <v>8</v>
      </c>
      <c r="D141" s="201" t="s">
        <v>130</v>
      </c>
      <c r="E141" s="202" t="s">
        <v>212</v>
      </c>
      <c r="F141" s="203" t="s">
        <v>213</v>
      </c>
      <c r="G141" s="204" t="s">
        <v>133</v>
      </c>
      <c r="H141" s="205">
        <v>0.13500000000000001</v>
      </c>
      <c r="I141" s="206"/>
      <c r="J141" s="207">
        <f>ROUND(I141*H141,2)</f>
        <v>0</v>
      </c>
      <c r="K141" s="203" t="s">
        <v>134</v>
      </c>
      <c r="L141" s="44"/>
      <c r="M141" s="208" t="s">
        <v>32</v>
      </c>
      <c r="N141" s="209" t="s">
        <v>50</v>
      </c>
      <c r="O141" s="80"/>
      <c r="P141" s="210">
        <f>O141*H141</f>
        <v>0</v>
      </c>
      <c r="Q141" s="210">
        <v>0</v>
      </c>
      <c r="R141" s="210">
        <f>Q141*H141</f>
        <v>0</v>
      </c>
      <c r="S141" s="210">
        <v>0</v>
      </c>
      <c r="T141" s="211">
        <f>S141*H141</f>
        <v>0</v>
      </c>
      <c r="AR141" s="17" t="s">
        <v>165</v>
      </c>
      <c r="AT141" s="17" t="s">
        <v>130</v>
      </c>
      <c r="AU141" s="17" t="s">
        <v>129</v>
      </c>
      <c r="AY141" s="17" t="s">
        <v>124</v>
      </c>
      <c r="BE141" s="212">
        <f>IF(N141="základní",J141,0)</f>
        <v>0</v>
      </c>
      <c r="BF141" s="212">
        <f>IF(N141="snížená",J141,0)</f>
        <v>0</v>
      </c>
      <c r="BG141" s="212">
        <f>IF(N141="zákl. přenesená",J141,0)</f>
        <v>0</v>
      </c>
      <c r="BH141" s="212">
        <f>IF(N141="sníž. přenesená",J141,0)</f>
        <v>0</v>
      </c>
      <c r="BI141" s="212">
        <f>IF(N141="nulová",J141,0)</f>
        <v>0</v>
      </c>
      <c r="BJ141" s="17" t="s">
        <v>129</v>
      </c>
      <c r="BK141" s="212">
        <f>ROUND(I141*H141,2)</f>
        <v>0</v>
      </c>
      <c r="BL141" s="17" t="s">
        <v>165</v>
      </c>
      <c r="BM141" s="17" t="s">
        <v>214</v>
      </c>
    </row>
    <row r="142" s="1" customFormat="1">
      <c r="B142" s="39"/>
      <c r="C142" s="40"/>
      <c r="D142" s="213" t="s">
        <v>138</v>
      </c>
      <c r="E142" s="40"/>
      <c r="F142" s="214" t="s">
        <v>215</v>
      </c>
      <c r="G142" s="40"/>
      <c r="H142" s="40"/>
      <c r="I142" s="125"/>
      <c r="J142" s="40"/>
      <c r="K142" s="40"/>
      <c r="L142" s="44"/>
      <c r="M142" s="215"/>
      <c r="N142" s="80"/>
      <c r="O142" s="80"/>
      <c r="P142" s="80"/>
      <c r="Q142" s="80"/>
      <c r="R142" s="80"/>
      <c r="S142" s="80"/>
      <c r="T142" s="81"/>
      <c r="AT142" s="17" t="s">
        <v>138</v>
      </c>
      <c r="AU142" s="17" t="s">
        <v>129</v>
      </c>
    </row>
    <row r="143" s="10" customFormat="1" ht="22.8" customHeight="1">
      <c r="B143" s="185"/>
      <c r="C143" s="186"/>
      <c r="D143" s="187" t="s">
        <v>77</v>
      </c>
      <c r="E143" s="199" t="s">
        <v>216</v>
      </c>
      <c r="F143" s="199" t="s">
        <v>217</v>
      </c>
      <c r="G143" s="186"/>
      <c r="H143" s="186"/>
      <c r="I143" s="189"/>
      <c r="J143" s="200">
        <f>BK143</f>
        <v>0</v>
      </c>
      <c r="K143" s="186"/>
      <c r="L143" s="191"/>
      <c r="M143" s="192"/>
      <c r="N143" s="193"/>
      <c r="O143" s="193"/>
      <c r="P143" s="194">
        <f>SUM(P144:P312)</f>
        <v>0</v>
      </c>
      <c r="Q143" s="193"/>
      <c r="R143" s="194">
        <f>SUM(R144:R312)</f>
        <v>1.9706099999999995</v>
      </c>
      <c r="S143" s="193"/>
      <c r="T143" s="195">
        <f>SUM(T144:T312)</f>
        <v>1.3843399999999999</v>
      </c>
      <c r="AR143" s="196" t="s">
        <v>129</v>
      </c>
      <c r="AT143" s="197" t="s">
        <v>77</v>
      </c>
      <c r="AU143" s="197" t="s">
        <v>83</v>
      </c>
      <c r="AY143" s="196" t="s">
        <v>124</v>
      </c>
      <c r="BK143" s="198">
        <f>SUM(BK144:BK312)</f>
        <v>0</v>
      </c>
    </row>
    <row r="144" s="1" customFormat="1" ht="16.5" customHeight="1">
      <c r="B144" s="39"/>
      <c r="C144" s="201" t="s">
        <v>165</v>
      </c>
      <c r="D144" s="201" t="s">
        <v>130</v>
      </c>
      <c r="E144" s="202" t="s">
        <v>218</v>
      </c>
      <c r="F144" s="203" t="s">
        <v>219</v>
      </c>
      <c r="G144" s="204" t="s">
        <v>164</v>
      </c>
      <c r="H144" s="205">
        <v>512</v>
      </c>
      <c r="I144" s="206"/>
      <c r="J144" s="207">
        <f>ROUND(I144*H144,2)</f>
        <v>0</v>
      </c>
      <c r="K144" s="203" t="s">
        <v>134</v>
      </c>
      <c r="L144" s="44"/>
      <c r="M144" s="208" t="s">
        <v>32</v>
      </c>
      <c r="N144" s="209" t="s">
        <v>50</v>
      </c>
      <c r="O144" s="80"/>
      <c r="P144" s="210">
        <f>O144*H144</f>
        <v>0</v>
      </c>
      <c r="Q144" s="210">
        <v>0</v>
      </c>
      <c r="R144" s="210">
        <f>Q144*H144</f>
        <v>0</v>
      </c>
      <c r="S144" s="210">
        <v>0.00027999999999999998</v>
      </c>
      <c r="T144" s="211">
        <f>S144*H144</f>
        <v>0.14335999999999999</v>
      </c>
      <c r="AR144" s="17" t="s">
        <v>165</v>
      </c>
      <c r="AT144" s="17" t="s">
        <v>130</v>
      </c>
      <c r="AU144" s="17" t="s">
        <v>129</v>
      </c>
      <c r="AY144" s="17" t="s">
        <v>124</v>
      </c>
      <c r="BE144" s="212">
        <f>IF(N144="základní",J144,0)</f>
        <v>0</v>
      </c>
      <c r="BF144" s="212">
        <f>IF(N144="snížená",J144,0)</f>
        <v>0</v>
      </c>
      <c r="BG144" s="212">
        <f>IF(N144="zákl. přenesená",J144,0)</f>
        <v>0</v>
      </c>
      <c r="BH144" s="212">
        <f>IF(N144="sníž. přenesená",J144,0)</f>
        <v>0</v>
      </c>
      <c r="BI144" s="212">
        <f>IF(N144="nulová",J144,0)</f>
        <v>0</v>
      </c>
      <c r="BJ144" s="17" t="s">
        <v>129</v>
      </c>
      <c r="BK144" s="212">
        <f>ROUND(I144*H144,2)</f>
        <v>0</v>
      </c>
      <c r="BL144" s="17" t="s">
        <v>165</v>
      </c>
      <c r="BM144" s="17" t="s">
        <v>220</v>
      </c>
    </row>
    <row r="145" s="12" customFormat="1">
      <c r="B145" s="226"/>
      <c r="C145" s="227"/>
      <c r="D145" s="213" t="s">
        <v>147</v>
      </c>
      <c r="E145" s="228" t="s">
        <v>32</v>
      </c>
      <c r="F145" s="229" t="s">
        <v>221</v>
      </c>
      <c r="G145" s="227"/>
      <c r="H145" s="228" t="s">
        <v>32</v>
      </c>
      <c r="I145" s="230"/>
      <c r="J145" s="227"/>
      <c r="K145" s="227"/>
      <c r="L145" s="231"/>
      <c r="M145" s="232"/>
      <c r="N145" s="233"/>
      <c r="O145" s="233"/>
      <c r="P145" s="233"/>
      <c r="Q145" s="233"/>
      <c r="R145" s="233"/>
      <c r="S145" s="233"/>
      <c r="T145" s="234"/>
      <c r="AT145" s="235" t="s">
        <v>147</v>
      </c>
      <c r="AU145" s="235" t="s">
        <v>129</v>
      </c>
      <c r="AV145" s="12" t="s">
        <v>83</v>
      </c>
      <c r="AW145" s="12" t="s">
        <v>39</v>
      </c>
      <c r="AX145" s="12" t="s">
        <v>78</v>
      </c>
      <c r="AY145" s="235" t="s">
        <v>124</v>
      </c>
    </row>
    <row r="146" s="11" customFormat="1">
      <c r="B146" s="216"/>
      <c r="C146" s="217"/>
      <c r="D146" s="213" t="s">
        <v>147</v>
      </c>
      <c r="E146" s="236" t="s">
        <v>32</v>
      </c>
      <c r="F146" s="218" t="s">
        <v>222</v>
      </c>
      <c r="G146" s="217"/>
      <c r="H146" s="219">
        <v>472</v>
      </c>
      <c r="I146" s="220"/>
      <c r="J146" s="217"/>
      <c r="K146" s="217"/>
      <c r="L146" s="221"/>
      <c r="M146" s="222"/>
      <c r="N146" s="223"/>
      <c r="O146" s="223"/>
      <c r="P146" s="223"/>
      <c r="Q146" s="223"/>
      <c r="R146" s="223"/>
      <c r="S146" s="223"/>
      <c r="T146" s="224"/>
      <c r="AT146" s="225" t="s">
        <v>147</v>
      </c>
      <c r="AU146" s="225" t="s">
        <v>129</v>
      </c>
      <c r="AV146" s="11" t="s">
        <v>129</v>
      </c>
      <c r="AW146" s="11" t="s">
        <v>39</v>
      </c>
      <c r="AX146" s="11" t="s">
        <v>78</v>
      </c>
      <c r="AY146" s="225" t="s">
        <v>124</v>
      </c>
    </row>
    <row r="147" s="12" customFormat="1">
      <c r="B147" s="226"/>
      <c r="C147" s="227"/>
      <c r="D147" s="213" t="s">
        <v>147</v>
      </c>
      <c r="E147" s="228" t="s">
        <v>32</v>
      </c>
      <c r="F147" s="229" t="s">
        <v>223</v>
      </c>
      <c r="G147" s="227"/>
      <c r="H147" s="228" t="s">
        <v>32</v>
      </c>
      <c r="I147" s="230"/>
      <c r="J147" s="227"/>
      <c r="K147" s="227"/>
      <c r="L147" s="231"/>
      <c r="M147" s="232"/>
      <c r="N147" s="233"/>
      <c r="O147" s="233"/>
      <c r="P147" s="233"/>
      <c r="Q147" s="233"/>
      <c r="R147" s="233"/>
      <c r="S147" s="233"/>
      <c r="T147" s="234"/>
      <c r="AT147" s="235" t="s">
        <v>147</v>
      </c>
      <c r="AU147" s="235" t="s">
        <v>129</v>
      </c>
      <c r="AV147" s="12" t="s">
        <v>83</v>
      </c>
      <c r="AW147" s="12" t="s">
        <v>39</v>
      </c>
      <c r="AX147" s="12" t="s">
        <v>78</v>
      </c>
      <c r="AY147" s="235" t="s">
        <v>124</v>
      </c>
    </row>
    <row r="148" s="11" customFormat="1">
      <c r="B148" s="216"/>
      <c r="C148" s="217"/>
      <c r="D148" s="213" t="s">
        <v>147</v>
      </c>
      <c r="E148" s="236" t="s">
        <v>32</v>
      </c>
      <c r="F148" s="218" t="s">
        <v>224</v>
      </c>
      <c r="G148" s="217"/>
      <c r="H148" s="219">
        <v>40</v>
      </c>
      <c r="I148" s="220"/>
      <c r="J148" s="217"/>
      <c r="K148" s="217"/>
      <c r="L148" s="221"/>
      <c r="M148" s="222"/>
      <c r="N148" s="223"/>
      <c r="O148" s="223"/>
      <c r="P148" s="223"/>
      <c r="Q148" s="223"/>
      <c r="R148" s="223"/>
      <c r="S148" s="223"/>
      <c r="T148" s="224"/>
      <c r="AT148" s="225" t="s">
        <v>147</v>
      </c>
      <c r="AU148" s="225" t="s">
        <v>129</v>
      </c>
      <c r="AV148" s="11" t="s">
        <v>129</v>
      </c>
      <c r="AW148" s="11" t="s">
        <v>39</v>
      </c>
      <c r="AX148" s="11" t="s">
        <v>78</v>
      </c>
      <c r="AY148" s="225" t="s">
        <v>124</v>
      </c>
    </row>
    <row r="149" s="13" customFormat="1">
      <c r="B149" s="237"/>
      <c r="C149" s="238"/>
      <c r="D149" s="213" t="s">
        <v>147</v>
      </c>
      <c r="E149" s="239" t="s">
        <v>32</v>
      </c>
      <c r="F149" s="240" t="s">
        <v>181</v>
      </c>
      <c r="G149" s="238"/>
      <c r="H149" s="241">
        <v>512</v>
      </c>
      <c r="I149" s="242"/>
      <c r="J149" s="238"/>
      <c r="K149" s="238"/>
      <c r="L149" s="243"/>
      <c r="M149" s="244"/>
      <c r="N149" s="245"/>
      <c r="O149" s="245"/>
      <c r="P149" s="245"/>
      <c r="Q149" s="245"/>
      <c r="R149" s="245"/>
      <c r="S149" s="245"/>
      <c r="T149" s="246"/>
      <c r="AT149" s="247" t="s">
        <v>147</v>
      </c>
      <c r="AU149" s="247" t="s">
        <v>129</v>
      </c>
      <c r="AV149" s="13" t="s">
        <v>135</v>
      </c>
      <c r="AW149" s="13" t="s">
        <v>39</v>
      </c>
      <c r="AX149" s="13" t="s">
        <v>83</v>
      </c>
      <c r="AY149" s="247" t="s">
        <v>124</v>
      </c>
    </row>
    <row r="150" s="1" customFormat="1" ht="16.5" customHeight="1">
      <c r="B150" s="39"/>
      <c r="C150" s="201" t="s">
        <v>225</v>
      </c>
      <c r="D150" s="201" t="s">
        <v>130</v>
      </c>
      <c r="E150" s="202" t="s">
        <v>226</v>
      </c>
      <c r="F150" s="203" t="s">
        <v>227</v>
      </c>
      <c r="G150" s="204" t="s">
        <v>164</v>
      </c>
      <c r="H150" s="205">
        <v>495</v>
      </c>
      <c r="I150" s="206"/>
      <c r="J150" s="207">
        <f>ROUND(I150*H150,2)</f>
        <v>0</v>
      </c>
      <c r="K150" s="203" t="s">
        <v>134</v>
      </c>
      <c r="L150" s="44"/>
      <c r="M150" s="208" t="s">
        <v>32</v>
      </c>
      <c r="N150" s="209" t="s">
        <v>50</v>
      </c>
      <c r="O150" s="80"/>
      <c r="P150" s="210">
        <f>O150*H150</f>
        <v>0</v>
      </c>
      <c r="Q150" s="210">
        <v>0</v>
      </c>
      <c r="R150" s="210">
        <f>Q150*H150</f>
        <v>0</v>
      </c>
      <c r="S150" s="210">
        <v>0.00029</v>
      </c>
      <c r="T150" s="211">
        <f>S150*H150</f>
        <v>0.14355000000000001</v>
      </c>
      <c r="AR150" s="17" t="s">
        <v>165</v>
      </c>
      <c r="AT150" s="17" t="s">
        <v>130</v>
      </c>
      <c r="AU150" s="17" t="s">
        <v>129</v>
      </c>
      <c r="AY150" s="17" t="s">
        <v>124</v>
      </c>
      <c r="BE150" s="212">
        <f>IF(N150="základní",J150,0)</f>
        <v>0</v>
      </c>
      <c r="BF150" s="212">
        <f>IF(N150="snížená",J150,0)</f>
        <v>0</v>
      </c>
      <c r="BG150" s="212">
        <f>IF(N150="zákl. přenesená",J150,0)</f>
        <v>0</v>
      </c>
      <c r="BH150" s="212">
        <f>IF(N150="sníž. přenesená",J150,0)</f>
        <v>0</v>
      </c>
      <c r="BI150" s="212">
        <f>IF(N150="nulová",J150,0)</f>
        <v>0</v>
      </c>
      <c r="BJ150" s="17" t="s">
        <v>129</v>
      </c>
      <c r="BK150" s="212">
        <f>ROUND(I150*H150,2)</f>
        <v>0</v>
      </c>
      <c r="BL150" s="17" t="s">
        <v>165</v>
      </c>
      <c r="BM150" s="17" t="s">
        <v>228</v>
      </c>
    </row>
    <row r="151" s="12" customFormat="1">
      <c r="B151" s="226"/>
      <c r="C151" s="227"/>
      <c r="D151" s="213" t="s">
        <v>147</v>
      </c>
      <c r="E151" s="228" t="s">
        <v>32</v>
      </c>
      <c r="F151" s="229" t="s">
        <v>221</v>
      </c>
      <c r="G151" s="227"/>
      <c r="H151" s="228" t="s">
        <v>32</v>
      </c>
      <c r="I151" s="230"/>
      <c r="J151" s="227"/>
      <c r="K151" s="227"/>
      <c r="L151" s="231"/>
      <c r="M151" s="232"/>
      <c r="N151" s="233"/>
      <c r="O151" s="233"/>
      <c r="P151" s="233"/>
      <c r="Q151" s="233"/>
      <c r="R151" s="233"/>
      <c r="S151" s="233"/>
      <c r="T151" s="234"/>
      <c r="AT151" s="235" t="s">
        <v>147</v>
      </c>
      <c r="AU151" s="235" t="s">
        <v>129</v>
      </c>
      <c r="AV151" s="12" t="s">
        <v>83</v>
      </c>
      <c r="AW151" s="12" t="s">
        <v>39</v>
      </c>
      <c r="AX151" s="12" t="s">
        <v>78</v>
      </c>
      <c r="AY151" s="235" t="s">
        <v>124</v>
      </c>
    </row>
    <row r="152" s="11" customFormat="1">
      <c r="B152" s="216"/>
      <c r="C152" s="217"/>
      <c r="D152" s="213" t="s">
        <v>147</v>
      </c>
      <c r="E152" s="236" t="s">
        <v>32</v>
      </c>
      <c r="F152" s="218" t="s">
        <v>229</v>
      </c>
      <c r="G152" s="217"/>
      <c r="H152" s="219">
        <v>400</v>
      </c>
      <c r="I152" s="220"/>
      <c r="J152" s="217"/>
      <c r="K152" s="217"/>
      <c r="L152" s="221"/>
      <c r="M152" s="222"/>
      <c r="N152" s="223"/>
      <c r="O152" s="223"/>
      <c r="P152" s="223"/>
      <c r="Q152" s="223"/>
      <c r="R152" s="223"/>
      <c r="S152" s="223"/>
      <c r="T152" s="224"/>
      <c r="AT152" s="225" t="s">
        <v>147</v>
      </c>
      <c r="AU152" s="225" t="s">
        <v>129</v>
      </c>
      <c r="AV152" s="11" t="s">
        <v>129</v>
      </c>
      <c r="AW152" s="11" t="s">
        <v>39</v>
      </c>
      <c r="AX152" s="11" t="s">
        <v>78</v>
      </c>
      <c r="AY152" s="225" t="s">
        <v>124</v>
      </c>
    </row>
    <row r="153" s="12" customFormat="1">
      <c r="B153" s="226"/>
      <c r="C153" s="227"/>
      <c r="D153" s="213" t="s">
        <v>147</v>
      </c>
      <c r="E153" s="228" t="s">
        <v>32</v>
      </c>
      <c r="F153" s="229" t="s">
        <v>223</v>
      </c>
      <c r="G153" s="227"/>
      <c r="H153" s="228" t="s">
        <v>32</v>
      </c>
      <c r="I153" s="230"/>
      <c r="J153" s="227"/>
      <c r="K153" s="227"/>
      <c r="L153" s="231"/>
      <c r="M153" s="232"/>
      <c r="N153" s="233"/>
      <c r="O153" s="233"/>
      <c r="P153" s="233"/>
      <c r="Q153" s="233"/>
      <c r="R153" s="233"/>
      <c r="S153" s="233"/>
      <c r="T153" s="234"/>
      <c r="AT153" s="235" t="s">
        <v>147</v>
      </c>
      <c r="AU153" s="235" t="s">
        <v>129</v>
      </c>
      <c r="AV153" s="12" t="s">
        <v>83</v>
      </c>
      <c r="AW153" s="12" t="s">
        <v>39</v>
      </c>
      <c r="AX153" s="12" t="s">
        <v>78</v>
      </c>
      <c r="AY153" s="235" t="s">
        <v>124</v>
      </c>
    </row>
    <row r="154" s="11" customFormat="1">
      <c r="B154" s="216"/>
      <c r="C154" s="217"/>
      <c r="D154" s="213" t="s">
        <v>147</v>
      </c>
      <c r="E154" s="236" t="s">
        <v>32</v>
      </c>
      <c r="F154" s="218" t="s">
        <v>230</v>
      </c>
      <c r="G154" s="217"/>
      <c r="H154" s="219">
        <v>95</v>
      </c>
      <c r="I154" s="220"/>
      <c r="J154" s="217"/>
      <c r="K154" s="217"/>
      <c r="L154" s="221"/>
      <c r="M154" s="222"/>
      <c r="N154" s="223"/>
      <c r="O154" s="223"/>
      <c r="P154" s="223"/>
      <c r="Q154" s="223"/>
      <c r="R154" s="223"/>
      <c r="S154" s="223"/>
      <c r="T154" s="224"/>
      <c r="AT154" s="225" t="s">
        <v>147</v>
      </c>
      <c r="AU154" s="225" t="s">
        <v>129</v>
      </c>
      <c r="AV154" s="11" t="s">
        <v>129</v>
      </c>
      <c r="AW154" s="11" t="s">
        <v>39</v>
      </c>
      <c r="AX154" s="11" t="s">
        <v>78</v>
      </c>
      <c r="AY154" s="225" t="s">
        <v>124</v>
      </c>
    </row>
    <row r="155" s="13" customFormat="1">
      <c r="B155" s="237"/>
      <c r="C155" s="238"/>
      <c r="D155" s="213" t="s">
        <v>147</v>
      </c>
      <c r="E155" s="239" t="s">
        <v>32</v>
      </c>
      <c r="F155" s="240" t="s">
        <v>181</v>
      </c>
      <c r="G155" s="238"/>
      <c r="H155" s="241">
        <v>495</v>
      </c>
      <c r="I155" s="242"/>
      <c r="J155" s="238"/>
      <c r="K155" s="238"/>
      <c r="L155" s="243"/>
      <c r="M155" s="244"/>
      <c r="N155" s="245"/>
      <c r="O155" s="245"/>
      <c r="P155" s="245"/>
      <c r="Q155" s="245"/>
      <c r="R155" s="245"/>
      <c r="S155" s="245"/>
      <c r="T155" s="246"/>
      <c r="AT155" s="247" t="s">
        <v>147</v>
      </c>
      <c r="AU155" s="247" t="s">
        <v>129</v>
      </c>
      <c r="AV155" s="13" t="s">
        <v>135</v>
      </c>
      <c r="AW155" s="13" t="s">
        <v>39</v>
      </c>
      <c r="AX155" s="13" t="s">
        <v>83</v>
      </c>
      <c r="AY155" s="247" t="s">
        <v>124</v>
      </c>
    </row>
    <row r="156" s="1" customFormat="1" ht="16.5" customHeight="1">
      <c r="B156" s="39"/>
      <c r="C156" s="201" t="s">
        <v>231</v>
      </c>
      <c r="D156" s="201" t="s">
        <v>130</v>
      </c>
      <c r="E156" s="202" t="s">
        <v>232</v>
      </c>
      <c r="F156" s="203" t="s">
        <v>233</v>
      </c>
      <c r="G156" s="204" t="s">
        <v>164</v>
      </c>
      <c r="H156" s="205">
        <v>10</v>
      </c>
      <c r="I156" s="206"/>
      <c r="J156" s="207">
        <f>ROUND(I156*H156,2)</f>
        <v>0</v>
      </c>
      <c r="K156" s="203" t="s">
        <v>134</v>
      </c>
      <c r="L156" s="44"/>
      <c r="M156" s="208" t="s">
        <v>32</v>
      </c>
      <c r="N156" s="209" t="s">
        <v>50</v>
      </c>
      <c r="O156" s="80"/>
      <c r="P156" s="210">
        <f>O156*H156</f>
        <v>0</v>
      </c>
      <c r="Q156" s="210">
        <v>0</v>
      </c>
      <c r="R156" s="210">
        <f>Q156*H156</f>
        <v>0</v>
      </c>
      <c r="S156" s="210">
        <v>0.00032000000000000003</v>
      </c>
      <c r="T156" s="211">
        <f>S156*H156</f>
        <v>0.0032000000000000002</v>
      </c>
      <c r="AR156" s="17" t="s">
        <v>165</v>
      </c>
      <c r="AT156" s="17" t="s">
        <v>130</v>
      </c>
      <c r="AU156" s="17" t="s">
        <v>129</v>
      </c>
      <c r="AY156" s="17" t="s">
        <v>124</v>
      </c>
      <c r="BE156" s="212">
        <f>IF(N156="základní",J156,0)</f>
        <v>0</v>
      </c>
      <c r="BF156" s="212">
        <f>IF(N156="snížená",J156,0)</f>
        <v>0</v>
      </c>
      <c r="BG156" s="212">
        <f>IF(N156="zákl. přenesená",J156,0)</f>
        <v>0</v>
      </c>
      <c r="BH156" s="212">
        <f>IF(N156="sníž. přenesená",J156,0)</f>
        <v>0</v>
      </c>
      <c r="BI156" s="212">
        <f>IF(N156="nulová",J156,0)</f>
        <v>0</v>
      </c>
      <c r="BJ156" s="17" t="s">
        <v>129</v>
      </c>
      <c r="BK156" s="212">
        <f>ROUND(I156*H156,2)</f>
        <v>0</v>
      </c>
      <c r="BL156" s="17" t="s">
        <v>165</v>
      </c>
      <c r="BM156" s="17" t="s">
        <v>234</v>
      </c>
    </row>
    <row r="157" s="12" customFormat="1">
      <c r="B157" s="226"/>
      <c r="C157" s="227"/>
      <c r="D157" s="213" t="s">
        <v>147</v>
      </c>
      <c r="E157" s="228" t="s">
        <v>32</v>
      </c>
      <c r="F157" s="229" t="s">
        <v>223</v>
      </c>
      <c r="G157" s="227"/>
      <c r="H157" s="228" t="s">
        <v>32</v>
      </c>
      <c r="I157" s="230"/>
      <c r="J157" s="227"/>
      <c r="K157" s="227"/>
      <c r="L157" s="231"/>
      <c r="M157" s="232"/>
      <c r="N157" s="233"/>
      <c r="O157" s="233"/>
      <c r="P157" s="233"/>
      <c r="Q157" s="233"/>
      <c r="R157" s="233"/>
      <c r="S157" s="233"/>
      <c r="T157" s="234"/>
      <c r="AT157" s="235" t="s">
        <v>147</v>
      </c>
      <c r="AU157" s="235" t="s">
        <v>129</v>
      </c>
      <c r="AV157" s="12" t="s">
        <v>83</v>
      </c>
      <c r="AW157" s="12" t="s">
        <v>39</v>
      </c>
      <c r="AX157" s="12" t="s">
        <v>78</v>
      </c>
      <c r="AY157" s="235" t="s">
        <v>124</v>
      </c>
    </row>
    <row r="158" s="11" customFormat="1">
      <c r="B158" s="216"/>
      <c r="C158" s="217"/>
      <c r="D158" s="213" t="s">
        <v>147</v>
      </c>
      <c r="E158" s="236" t="s">
        <v>32</v>
      </c>
      <c r="F158" s="218" t="s">
        <v>235</v>
      </c>
      <c r="G158" s="217"/>
      <c r="H158" s="219">
        <v>10</v>
      </c>
      <c r="I158" s="220"/>
      <c r="J158" s="217"/>
      <c r="K158" s="217"/>
      <c r="L158" s="221"/>
      <c r="M158" s="222"/>
      <c r="N158" s="223"/>
      <c r="O158" s="223"/>
      <c r="P158" s="223"/>
      <c r="Q158" s="223"/>
      <c r="R158" s="223"/>
      <c r="S158" s="223"/>
      <c r="T158" s="224"/>
      <c r="AT158" s="225" t="s">
        <v>147</v>
      </c>
      <c r="AU158" s="225" t="s">
        <v>129</v>
      </c>
      <c r="AV158" s="11" t="s">
        <v>129</v>
      </c>
      <c r="AW158" s="11" t="s">
        <v>39</v>
      </c>
      <c r="AX158" s="11" t="s">
        <v>78</v>
      </c>
      <c r="AY158" s="225" t="s">
        <v>124</v>
      </c>
    </row>
    <row r="159" s="13" customFormat="1">
      <c r="B159" s="237"/>
      <c r="C159" s="238"/>
      <c r="D159" s="213" t="s">
        <v>147</v>
      </c>
      <c r="E159" s="239" t="s">
        <v>32</v>
      </c>
      <c r="F159" s="240" t="s">
        <v>181</v>
      </c>
      <c r="G159" s="238"/>
      <c r="H159" s="241">
        <v>10</v>
      </c>
      <c r="I159" s="242"/>
      <c r="J159" s="238"/>
      <c r="K159" s="238"/>
      <c r="L159" s="243"/>
      <c r="M159" s="244"/>
      <c r="N159" s="245"/>
      <c r="O159" s="245"/>
      <c r="P159" s="245"/>
      <c r="Q159" s="245"/>
      <c r="R159" s="245"/>
      <c r="S159" s="245"/>
      <c r="T159" s="246"/>
      <c r="AT159" s="247" t="s">
        <v>147</v>
      </c>
      <c r="AU159" s="247" t="s">
        <v>129</v>
      </c>
      <c r="AV159" s="13" t="s">
        <v>135</v>
      </c>
      <c r="AW159" s="13" t="s">
        <v>39</v>
      </c>
      <c r="AX159" s="13" t="s">
        <v>83</v>
      </c>
      <c r="AY159" s="247" t="s">
        <v>124</v>
      </c>
    </row>
    <row r="160" s="1" customFormat="1" ht="16.5" customHeight="1">
      <c r="B160" s="39"/>
      <c r="C160" s="201" t="s">
        <v>236</v>
      </c>
      <c r="D160" s="201" t="s">
        <v>130</v>
      </c>
      <c r="E160" s="202" t="s">
        <v>237</v>
      </c>
      <c r="F160" s="203" t="s">
        <v>238</v>
      </c>
      <c r="G160" s="204" t="s">
        <v>194</v>
      </c>
      <c r="H160" s="205">
        <v>18</v>
      </c>
      <c r="I160" s="206"/>
      <c r="J160" s="207">
        <f>ROUND(I160*H160,2)</f>
        <v>0</v>
      </c>
      <c r="K160" s="203" t="s">
        <v>134</v>
      </c>
      <c r="L160" s="44"/>
      <c r="M160" s="208" t="s">
        <v>32</v>
      </c>
      <c r="N160" s="209" t="s">
        <v>50</v>
      </c>
      <c r="O160" s="80"/>
      <c r="P160" s="210">
        <f>O160*H160</f>
        <v>0</v>
      </c>
      <c r="Q160" s="210">
        <v>0</v>
      </c>
      <c r="R160" s="210">
        <f>Q160*H160</f>
        <v>0</v>
      </c>
      <c r="S160" s="210">
        <v>0.00087000000000000001</v>
      </c>
      <c r="T160" s="211">
        <f>S160*H160</f>
        <v>0.01566</v>
      </c>
      <c r="AR160" s="17" t="s">
        <v>165</v>
      </c>
      <c r="AT160" s="17" t="s">
        <v>130</v>
      </c>
      <c r="AU160" s="17" t="s">
        <v>129</v>
      </c>
      <c r="AY160" s="17" t="s">
        <v>124</v>
      </c>
      <c r="BE160" s="212">
        <f>IF(N160="základní",J160,0)</f>
        <v>0</v>
      </c>
      <c r="BF160" s="212">
        <f>IF(N160="snížená",J160,0)</f>
        <v>0</v>
      </c>
      <c r="BG160" s="212">
        <f>IF(N160="zákl. přenesená",J160,0)</f>
        <v>0</v>
      </c>
      <c r="BH160" s="212">
        <f>IF(N160="sníž. přenesená",J160,0)</f>
        <v>0</v>
      </c>
      <c r="BI160" s="212">
        <f>IF(N160="nulová",J160,0)</f>
        <v>0</v>
      </c>
      <c r="BJ160" s="17" t="s">
        <v>129</v>
      </c>
      <c r="BK160" s="212">
        <f>ROUND(I160*H160,2)</f>
        <v>0</v>
      </c>
      <c r="BL160" s="17" t="s">
        <v>165</v>
      </c>
      <c r="BM160" s="17" t="s">
        <v>239</v>
      </c>
    </row>
    <row r="161" s="12" customFormat="1">
      <c r="B161" s="226"/>
      <c r="C161" s="227"/>
      <c r="D161" s="213" t="s">
        <v>147</v>
      </c>
      <c r="E161" s="228" t="s">
        <v>32</v>
      </c>
      <c r="F161" s="229" t="s">
        <v>223</v>
      </c>
      <c r="G161" s="227"/>
      <c r="H161" s="228" t="s">
        <v>32</v>
      </c>
      <c r="I161" s="230"/>
      <c r="J161" s="227"/>
      <c r="K161" s="227"/>
      <c r="L161" s="231"/>
      <c r="M161" s="232"/>
      <c r="N161" s="233"/>
      <c r="O161" s="233"/>
      <c r="P161" s="233"/>
      <c r="Q161" s="233"/>
      <c r="R161" s="233"/>
      <c r="S161" s="233"/>
      <c r="T161" s="234"/>
      <c r="AT161" s="235" t="s">
        <v>147</v>
      </c>
      <c r="AU161" s="235" t="s">
        <v>129</v>
      </c>
      <c r="AV161" s="12" t="s">
        <v>83</v>
      </c>
      <c r="AW161" s="12" t="s">
        <v>39</v>
      </c>
      <c r="AX161" s="12" t="s">
        <v>78</v>
      </c>
      <c r="AY161" s="235" t="s">
        <v>124</v>
      </c>
    </row>
    <row r="162" s="11" customFormat="1">
      <c r="B162" s="216"/>
      <c r="C162" s="217"/>
      <c r="D162" s="213" t="s">
        <v>147</v>
      </c>
      <c r="E162" s="236" t="s">
        <v>32</v>
      </c>
      <c r="F162" s="218" t="s">
        <v>231</v>
      </c>
      <c r="G162" s="217"/>
      <c r="H162" s="219">
        <v>18</v>
      </c>
      <c r="I162" s="220"/>
      <c r="J162" s="217"/>
      <c r="K162" s="217"/>
      <c r="L162" s="221"/>
      <c r="M162" s="222"/>
      <c r="N162" s="223"/>
      <c r="O162" s="223"/>
      <c r="P162" s="223"/>
      <c r="Q162" s="223"/>
      <c r="R162" s="223"/>
      <c r="S162" s="223"/>
      <c r="T162" s="224"/>
      <c r="AT162" s="225" t="s">
        <v>147</v>
      </c>
      <c r="AU162" s="225" t="s">
        <v>129</v>
      </c>
      <c r="AV162" s="11" t="s">
        <v>129</v>
      </c>
      <c r="AW162" s="11" t="s">
        <v>39</v>
      </c>
      <c r="AX162" s="11" t="s">
        <v>83</v>
      </c>
      <c r="AY162" s="225" t="s">
        <v>124</v>
      </c>
    </row>
    <row r="163" s="1" customFormat="1" ht="16.5" customHeight="1">
      <c r="B163" s="39"/>
      <c r="C163" s="201" t="s">
        <v>240</v>
      </c>
      <c r="D163" s="201" t="s">
        <v>130</v>
      </c>
      <c r="E163" s="202" t="s">
        <v>241</v>
      </c>
      <c r="F163" s="203" t="s">
        <v>242</v>
      </c>
      <c r="G163" s="204" t="s">
        <v>164</v>
      </c>
      <c r="H163" s="205">
        <v>72</v>
      </c>
      <c r="I163" s="206"/>
      <c r="J163" s="207">
        <f>ROUND(I163*H163,2)</f>
        <v>0</v>
      </c>
      <c r="K163" s="203" t="s">
        <v>134</v>
      </c>
      <c r="L163" s="44"/>
      <c r="M163" s="208" t="s">
        <v>32</v>
      </c>
      <c r="N163" s="209" t="s">
        <v>50</v>
      </c>
      <c r="O163" s="80"/>
      <c r="P163" s="210">
        <f>O163*H163</f>
        <v>0</v>
      </c>
      <c r="Q163" s="210">
        <v>0.00066</v>
      </c>
      <c r="R163" s="210">
        <f>Q163*H163</f>
        <v>0.04752</v>
      </c>
      <c r="S163" s="210">
        <v>0</v>
      </c>
      <c r="T163" s="211">
        <f>S163*H163</f>
        <v>0</v>
      </c>
      <c r="AR163" s="17" t="s">
        <v>165</v>
      </c>
      <c r="AT163" s="17" t="s">
        <v>130</v>
      </c>
      <c r="AU163" s="17" t="s">
        <v>129</v>
      </c>
      <c r="AY163" s="17" t="s">
        <v>124</v>
      </c>
      <c r="BE163" s="212">
        <f>IF(N163="základní",J163,0)</f>
        <v>0</v>
      </c>
      <c r="BF163" s="212">
        <f>IF(N163="snížená",J163,0)</f>
        <v>0</v>
      </c>
      <c r="BG163" s="212">
        <f>IF(N163="zákl. přenesená",J163,0)</f>
        <v>0</v>
      </c>
      <c r="BH163" s="212">
        <f>IF(N163="sníž. přenesená",J163,0)</f>
        <v>0</v>
      </c>
      <c r="BI163" s="212">
        <f>IF(N163="nulová",J163,0)</f>
        <v>0</v>
      </c>
      <c r="BJ163" s="17" t="s">
        <v>129</v>
      </c>
      <c r="BK163" s="212">
        <f>ROUND(I163*H163,2)</f>
        <v>0</v>
      </c>
      <c r="BL163" s="17" t="s">
        <v>165</v>
      </c>
      <c r="BM163" s="17" t="s">
        <v>243</v>
      </c>
    </row>
    <row r="164" s="1" customFormat="1">
      <c r="B164" s="39"/>
      <c r="C164" s="40"/>
      <c r="D164" s="213" t="s">
        <v>138</v>
      </c>
      <c r="E164" s="40"/>
      <c r="F164" s="214" t="s">
        <v>244</v>
      </c>
      <c r="G164" s="40"/>
      <c r="H164" s="40"/>
      <c r="I164" s="125"/>
      <c r="J164" s="40"/>
      <c r="K164" s="40"/>
      <c r="L164" s="44"/>
      <c r="M164" s="215"/>
      <c r="N164" s="80"/>
      <c r="O164" s="80"/>
      <c r="P164" s="80"/>
      <c r="Q164" s="80"/>
      <c r="R164" s="80"/>
      <c r="S164" s="80"/>
      <c r="T164" s="81"/>
      <c r="AT164" s="17" t="s">
        <v>138</v>
      </c>
      <c r="AU164" s="17" t="s">
        <v>129</v>
      </c>
    </row>
    <row r="165" s="12" customFormat="1">
      <c r="B165" s="226"/>
      <c r="C165" s="227"/>
      <c r="D165" s="213" t="s">
        <v>147</v>
      </c>
      <c r="E165" s="228" t="s">
        <v>32</v>
      </c>
      <c r="F165" s="229" t="s">
        <v>221</v>
      </c>
      <c r="G165" s="227"/>
      <c r="H165" s="228" t="s">
        <v>32</v>
      </c>
      <c r="I165" s="230"/>
      <c r="J165" s="227"/>
      <c r="K165" s="227"/>
      <c r="L165" s="231"/>
      <c r="M165" s="232"/>
      <c r="N165" s="233"/>
      <c r="O165" s="233"/>
      <c r="P165" s="233"/>
      <c r="Q165" s="233"/>
      <c r="R165" s="233"/>
      <c r="S165" s="233"/>
      <c r="T165" s="234"/>
      <c r="AT165" s="235" t="s">
        <v>147</v>
      </c>
      <c r="AU165" s="235" t="s">
        <v>129</v>
      </c>
      <c r="AV165" s="12" t="s">
        <v>83</v>
      </c>
      <c r="AW165" s="12" t="s">
        <v>39</v>
      </c>
      <c r="AX165" s="12" t="s">
        <v>78</v>
      </c>
      <c r="AY165" s="235" t="s">
        <v>124</v>
      </c>
    </row>
    <row r="166" s="11" customFormat="1">
      <c r="B166" s="216"/>
      <c r="C166" s="217"/>
      <c r="D166" s="213" t="s">
        <v>147</v>
      </c>
      <c r="E166" s="236" t="s">
        <v>32</v>
      </c>
      <c r="F166" s="218" t="s">
        <v>245</v>
      </c>
      <c r="G166" s="217"/>
      <c r="H166" s="219">
        <v>72</v>
      </c>
      <c r="I166" s="220"/>
      <c r="J166" s="217"/>
      <c r="K166" s="217"/>
      <c r="L166" s="221"/>
      <c r="M166" s="222"/>
      <c r="N166" s="223"/>
      <c r="O166" s="223"/>
      <c r="P166" s="223"/>
      <c r="Q166" s="223"/>
      <c r="R166" s="223"/>
      <c r="S166" s="223"/>
      <c r="T166" s="224"/>
      <c r="AT166" s="225" t="s">
        <v>147</v>
      </c>
      <c r="AU166" s="225" t="s">
        <v>129</v>
      </c>
      <c r="AV166" s="11" t="s">
        <v>129</v>
      </c>
      <c r="AW166" s="11" t="s">
        <v>39</v>
      </c>
      <c r="AX166" s="11" t="s">
        <v>78</v>
      </c>
      <c r="AY166" s="225" t="s">
        <v>124</v>
      </c>
    </row>
    <row r="167" s="13" customFormat="1">
      <c r="B167" s="237"/>
      <c r="C167" s="238"/>
      <c r="D167" s="213" t="s">
        <v>147</v>
      </c>
      <c r="E167" s="239" t="s">
        <v>32</v>
      </c>
      <c r="F167" s="240" t="s">
        <v>181</v>
      </c>
      <c r="G167" s="238"/>
      <c r="H167" s="241">
        <v>72</v>
      </c>
      <c r="I167" s="242"/>
      <c r="J167" s="238"/>
      <c r="K167" s="238"/>
      <c r="L167" s="243"/>
      <c r="M167" s="244"/>
      <c r="N167" s="245"/>
      <c r="O167" s="245"/>
      <c r="P167" s="245"/>
      <c r="Q167" s="245"/>
      <c r="R167" s="245"/>
      <c r="S167" s="245"/>
      <c r="T167" s="246"/>
      <c r="AT167" s="247" t="s">
        <v>147</v>
      </c>
      <c r="AU167" s="247" t="s">
        <v>129</v>
      </c>
      <c r="AV167" s="13" t="s">
        <v>135</v>
      </c>
      <c r="AW167" s="13" t="s">
        <v>39</v>
      </c>
      <c r="AX167" s="13" t="s">
        <v>83</v>
      </c>
      <c r="AY167" s="247" t="s">
        <v>124</v>
      </c>
    </row>
    <row r="168" s="1" customFormat="1" ht="16.5" customHeight="1">
      <c r="B168" s="39"/>
      <c r="C168" s="201" t="s">
        <v>7</v>
      </c>
      <c r="D168" s="201" t="s">
        <v>130</v>
      </c>
      <c r="E168" s="202" t="s">
        <v>246</v>
      </c>
      <c r="F168" s="203" t="s">
        <v>247</v>
      </c>
      <c r="G168" s="204" t="s">
        <v>164</v>
      </c>
      <c r="H168" s="205">
        <v>440</v>
      </c>
      <c r="I168" s="206"/>
      <c r="J168" s="207">
        <f>ROUND(I168*H168,2)</f>
        <v>0</v>
      </c>
      <c r="K168" s="203" t="s">
        <v>134</v>
      </c>
      <c r="L168" s="44"/>
      <c r="M168" s="208" t="s">
        <v>32</v>
      </c>
      <c r="N168" s="209" t="s">
        <v>50</v>
      </c>
      <c r="O168" s="80"/>
      <c r="P168" s="210">
        <f>O168*H168</f>
        <v>0</v>
      </c>
      <c r="Q168" s="210">
        <v>0.00091</v>
      </c>
      <c r="R168" s="210">
        <f>Q168*H168</f>
        <v>0.40039999999999998</v>
      </c>
      <c r="S168" s="210">
        <v>0</v>
      </c>
      <c r="T168" s="211">
        <f>S168*H168</f>
        <v>0</v>
      </c>
      <c r="AR168" s="17" t="s">
        <v>165</v>
      </c>
      <c r="AT168" s="17" t="s">
        <v>130</v>
      </c>
      <c r="AU168" s="17" t="s">
        <v>129</v>
      </c>
      <c r="AY168" s="17" t="s">
        <v>124</v>
      </c>
      <c r="BE168" s="212">
        <f>IF(N168="základní",J168,0)</f>
        <v>0</v>
      </c>
      <c r="BF168" s="212">
        <f>IF(N168="snížená",J168,0)</f>
        <v>0</v>
      </c>
      <c r="BG168" s="212">
        <f>IF(N168="zákl. přenesená",J168,0)</f>
        <v>0</v>
      </c>
      <c r="BH168" s="212">
        <f>IF(N168="sníž. přenesená",J168,0)</f>
        <v>0</v>
      </c>
      <c r="BI168" s="212">
        <f>IF(N168="nulová",J168,0)</f>
        <v>0</v>
      </c>
      <c r="BJ168" s="17" t="s">
        <v>129</v>
      </c>
      <c r="BK168" s="212">
        <f>ROUND(I168*H168,2)</f>
        <v>0</v>
      </c>
      <c r="BL168" s="17" t="s">
        <v>165</v>
      </c>
      <c r="BM168" s="17" t="s">
        <v>248</v>
      </c>
    </row>
    <row r="169" s="1" customFormat="1">
      <c r="B169" s="39"/>
      <c r="C169" s="40"/>
      <c r="D169" s="213" t="s">
        <v>138</v>
      </c>
      <c r="E169" s="40"/>
      <c r="F169" s="214" t="s">
        <v>244</v>
      </c>
      <c r="G169" s="40"/>
      <c r="H169" s="40"/>
      <c r="I169" s="125"/>
      <c r="J169" s="40"/>
      <c r="K169" s="40"/>
      <c r="L169" s="44"/>
      <c r="M169" s="215"/>
      <c r="N169" s="80"/>
      <c r="O169" s="80"/>
      <c r="P169" s="80"/>
      <c r="Q169" s="80"/>
      <c r="R169" s="80"/>
      <c r="S169" s="80"/>
      <c r="T169" s="81"/>
      <c r="AT169" s="17" t="s">
        <v>138</v>
      </c>
      <c r="AU169" s="17" t="s">
        <v>129</v>
      </c>
    </row>
    <row r="170" s="12" customFormat="1">
      <c r="B170" s="226"/>
      <c r="C170" s="227"/>
      <c r="D170" s="213" t="s">
        <v>147</v>
      </c>
      <c r="E170" s="228" t="s">
        <v>32</v>
      </c>
      <c r="F170" s="229" t="s">
        <v>221</v>
      </c>
      <c r="G170" s="227"/>
      <c r="H170" s="228" t="s">
        <v>32</v>
      </c>
      <c r="I170" s="230"/>
      <c r="J170" s="227"/>
      <c r="K170" s="227"/>
      <c r="L170" s="231"/>
      <c r="M170" s="232"/>
      <c r="N170" s="233"/>
      <c r="O170" s="233"/>
      <c r="P170" s="233"/>
      <c r="Q170" s="233"/>
      <c r="R170" s="233"/>
      <c r="S170" s="233"/>
      <c r="T170" s="234"/>
      <c r="AT170" s="235" t="s">
        <v>147</v>
      </c>
      <c r="AU170" s="235" t="s">
        <v>129</v>
      </c>
      <c r="AV170" s="12" t="s">
        <v>83</v>
      </c>
      <c r="AW170" s="12" t="s">
        <v>39</v>
      </c>
      <c r="AX170" s="12" t="s">
        <v>78</v>
      </c>
      <c r="AY170" s="235" t="s">
        <v>124</v>
      </c>
    </row>
    <row r="171" s="11" customFormat="1">
      <c r="B171" s="216"/>
      <c r="C171" s="217"/>
      <c r="D171" s="213" t="s">
        <v>147</v>
      </c>
      <c r="E171" s="236" t="s">
        <v>32</v>
      </c>
      <c r="F171" s="218" t="s">
        <v>249</v>
      </c>
      <c r="G171" s="217"/>
      <c r="H171" s="219">
        <v>400</v>
      </c>
      <c r="I171" s="220"/>
      <c r="J171" s="217"/>
      <c r="K171" s="217"/>
      <c r="L171" s="221"/>
      <c r="M171" s="222"/>
      <c r="N171" s="223"/>
      <c r="O171" s="223"/>
      <c r="P171" s="223"/>
      <c r="Q171" s="223"/>
      <c r="R171" s="223"/>
      <c r="S171" s="223"/>
      <c r="T171" s="224"/>
      <c r="AT171" s="225" t="s">
        <v>147</v>
      </c>
      <c r="AU171" s="225" t="s">
        <v>129</v>
      </c>
      <c r="AV171" s="11" t="s">
        <v>129</v>
      </c>
      <c r="AW171" s="11" t="s">
        <v>39</v>
      </c>
      <c r="AX171" s="11" t="s">
        <v>78</v>
      </c>
      <c r="AY171" s="225" t="s">
        <v>124</v>
      </c>
    </row>
    <row r="172" s="12" customFormat="1">
      <c r="B172" s="226"/>
      <c r="C172" s="227"/>
      <c r="D172" s="213" t="s">
        <v>147</v>
      </c>
      <c r="E172" s="228" t="s">
        <v>32</v>
      </c>
      <c r="F172" s="229" t="s">
        <v>223</v>
      </c>
      <c r="G172" s="227"/>
      <c r="H172" s="228" t="s">
        <v>32</v>
      </c>
      <c r="I172" s="230"/>
      <c r="J172" s="227"/>
      <c r="K172" s="227"/>
      <c r="L172" s="231"/>
      <c r="M172" s="232"/>
      <c r="N172" s="233"/>
      <c r="O172" s="233"/>
      <c r="P172" s="233"/>
      <c r="Q172" s="233"/>
      <c r="R172" s="233"/>
      <c r="S172" s="233"/>
      <c r="T172" s="234"/>
      <c r="AT172" s="235" t="s">
        <v>147</v>
      </c>
      <c r="AU172" s="235" t="s">
        <v>129</v>
      </c>
      <c r="AV172" s="12" t="s">
        <v>83</v>
      </c>
      <c r="AW172" s="12" t="s">
        <v>39</v>
      </c>
      <c r="AX172" s="12" t="s">
        <v>78</v>
      </c>
      <c r="AY172" s="235" t="s">
        <v>124</v>
      </c>
    </row>
    <row r="173" s="11" customFormat="1">
      <c r="B173" s="216"/>
      <c r="C173" s="217"/>
      <c r="D173" s="213" t="s">
        <v>147</v>
      </c>
      <c r="E173" s="236" t="s">
        <v>32</v>
      </c>
      <c r="F173" s="218" t="s">
        <v>224</v>
      </c>
      <c r="G173" s="217"/>
      <c r="H173" s="219">
        <v>40</v>
      </c>
      <c r="I173" s="220"/>
      <c r="J173" s="217"/>
      <c r="K173" s="217"/>
      <c r="L173" s="221"/>
      <c r="M173" s="222"/>
      <c r="N173" s="223"/>
      <c r="O173" s="223"/>
      <c r="P173" s="223"/>
      <c r="Q173" s="223"/>
      <c r="R173" s="223"/>
      <c r="S173" s="223"/>
      <c r="T173" s="224"/>
      <c r="AT173" s="225" t="s">
        <v>147</v>
      </c>
      <c r="AU173" s="225" t="s">
        <v>129</v>
      </c>
      <c r="AV173" s="11" t="s">
        <v>129</v>
      </c>
      <c r="AW173" s="11" t="s">
        <v>39</v>
      </c>
      <c r="AX173" s="11" t="s">
        <v>78</v>
      </c>
      <c r="AY173" s="225" t="s">
        <v>124</v>
      </c>
    </row>
    <row r="174" s="13" customFormat="1">
      <c r="B174" s="237"/>
      <c r="C174" s="238"/>
      <c r="D174" s="213" t="s">
        <v>147</v>
      </c>
      <c r="E174" s="239" t="s">
        <v>32</v>
      </c>
      <c r="F174" s="240" t="s">
        <v>181</v>
      </c>
      <c r="G174" s="238"/>
      <c r="H174" s="241">
        <v>440</v>
      </c>
      <c r="I174" s="242"/>
      <c r="J174" s="238"/>
      <c r="K174" s="238"/>
      <c r="L174" s="243"/>
      <c r="M174" s="244"/>
      <c r="N174" s="245"/>
      <c r="O174" s="245"/>
      <c r="P174" s="245"/>
      <c r="Q174" s="245"/>
      <c r="R174" s="245"/>
      <c r="S174" s="245"/>
      <c r="T174" s="246"/>
      <c r="AT174" s="247" t="s">
        <v>147</v>
      </c>
      <c r="AU174" s="247" t="s">
        <v>129</v>
      </c>
      <c r="AV174" s="13" t="s">
        <v>135</v>
      </c>
      <c r="AW174" s="13" t="s">
        <v>39</v>
      </c>
      <c r="AX174" s="13" t="s">
        <v>83</v>
      </c>
      <c r="AY174" s="247" t="s">
        <v>124</v>
      </c>
    </row>
    <row r="175" s="1" customFormat="1" ht="16.5" customHeight="1">
      <c r="B175" s="39"/>
      <c r="C175" s="201" t="s">
        <v>250</v>
      </c>
      <c r="D175" s="201" t="s">
        <v>130</v>
      </c>
      <c r="E175" s="202" t="s">
        <v>251</v>
      </c>
      <c r="F175" s="203" t="s">
        <v>252</v>
      </c>
      <c r="G175" s="204" t="s">
        <v>164</v>
      </c>
      <c r="H175" s="205">
        <v>200</v>
      </c>
      <c r="I175" s="206"/>
      <c r="J175" s="207">
        <f>ROUND(I175*H175,2)</f>
        <v>0</v>
      </c>
      <c r="K175" s="203" t="s">
        <v>134</v>
      </c>
      <c r="L175" s="44"/>
      <c r="M175" s="208" t="s">
        <v>32</v>
      </c>
      <c r="N175" s="209" t="s">
        <v>50</v>
      </c>
      <c r="O175" s="80"/>
      <c r="P175" s="210">
        <f>O175*H175</f>
        <v>0</v>
      </c>
      <c r="Q175" s="210">
        <v>0.0011900000000000001</v>
      </c>
      <c r="R175" s="210">
        <f>Q175*H175</f>
        <v>0.23800000000000002</v>
      </c>
      <c r="S175" s="210">
        <v>0</v>
      </c>
      <c r="T175" s="211">
        <f>S175*H175</f>
        <v>0</v>
      </c>
      <c r="AR175" s="17" t="s">
        <v>165</v>
      </c>
      <c r="AT175" s="17" t="s">
        <v>130</v>
      </c>
      <c r="AU175" s="17" t="s">
        <v>129</v>
      </c>
      <c r="AY175" s="17" t="s">
        <v>124</v>
      </c>
      <c r="BE175" s="212">
        <f>IF(N175="základní",J175,0)</f>
        <v>0</v>
      </c>
      <c r="BF175" s="212">
        <f>IF(N175="snížená",J175,0)</f>
        <v>0</v>
      </c>
      <c r="BG175" s="212">
        <f>IF(N175="zákl. přenesená",J175,0)</f>
        <v>0</v>
      </c>
      <c r="BH175" s="212">
        <f>IF(N175="sníž. přenesená",J175,0)</f>
        <v>0</v>
      </c>
      <c r="BI175" s="212">
        <f>IF(N175="nulová",J175,0)</f>
        <v>0</v>
      </c>
      <c r="BJ175" s="17" t="s">
        <v>129</v>
      </c>
      <c r="BK175" s="212">
        <f>ROUND(I175*H175,2)</f>
        <v>0</v>
      </c>
      <c r="BL175" s="17" t="s">
        <v>165</v>
      </c>
      <c r="BM175" s="17" t="s">
        <v>253</v>
      </c>
    </row>
    <row r="176" s="1" customFormat="1">
      <c r="B176" s="39"/>
      <c r="C176" s="40"/>
      <c r="D176" s="213" t="s">
        <v>138</v>
      </c>
      <c r="E176" s="40"/>
      <c r="F176" s="214" t="s">
        <v>244</v>
      </c>
      <c r="G176" s="40"/>
      <c r="H176" s="40"/>
      <c r="I176" s="125"/>
      <c r="J176" s="40"/>
      <c r="K176" s="40"/>
      <c r="L176" s="44"/>
      <c r="M176" s="215"/>
      <c r="N176" s="80"/>
      <c r="O176" s="80"/>
      <c r="P176" s="80"/>
      <c r="Q176" s="80"/>
      <c r="R176" s="80"/>
      <c r="S176" s="80"/>
      <c r="T176" s="81"/>
      <c r="AT176" s="17" t="s">
        <v>138</v>
      </c>
      <c r="AU176" s="17" t="s">
        <v>129</v>
      </c>
    </row>
    <row r="177" s="12" customFormat="1">
      <c r="B177" s="226"/>
      <c r="C177" s="227"/>
      <c r="D177" s="213" t="s">
        <v>147</v>
      </c>
      <c r="E177" s="228" t="s">
        <v>32</v>
      </c>
      <c r="F177" s="229" t="s">
        <v>221</v>
      </c>
      <c r="G177" s="227"/>
      <c r="H177" s="228" t="s">
        <v>32</v>
      </c>
      <c r="I177" s="230"/>
      <c r="J177" s="227"/>
      <c r="K177" s="227"/>
      <c r="L177" s="231"/>
      <c r="M177" s="232"/>
      <c r="N177" s="233"/>
      <c r="O177" s="233"/>
      <c r="P177" s="233"/>
      <c r="Q177" s="233"/>
      <c r="R177" s="233"/>
      <c r="S177" s="233"/>
      <c r="T177" s="234"/>
      <c r="AT177" s="235" t="s">
        <v>147</v>
      </c>
      <c r="AU177" s="235" t="s">
        <v>129</v>
      </c>
      <c r="AV177" s="12" t="s">
        <v>83</v>
      </c>
      <c r="AW177" s="12" t="s">
        <v>39</v>
      </c>
      <c r="AX177" s="12" t="s">
        <v>78</v>
      </c>
      <c r="AY177" s="235" t="s">
        <v>124</v>
      </c>
    </row>
    <row r="178" s="11" customFormat="1">
      <c r="B178" s="216"/>
      <c r="C178" s="217"/>
      <c r="D178" s="213" t="s">
        <v>147</v>
      </c>
      <c r="E178" s="236" t="s">
        <v>32</v>
      </c>
      <c r="F178" s="218" t="s">
        <v>254</v>
      </c>
      <c r="G178" s="217"/>
      <c r="H178" s="219">
        <v>200</v>
      </c>
      <c r="I178" s="220"/>
      <c r="J178" s="217"/>
      <c r="K178" s="217"/>
      <c r="L178" s="221"/>
      <c r="M178" s="222"/>
      <c r="N178" s="223"/>
      <c r="O178" s="223"/>
      <c r="P178" s="223"/>
      <c r="Q178" s="223"/>
      <c r="R178" s="223"/>
      <c r="S178" s="223"/>
      <c r="T178" s="224"/>
      <c r="AT178" s="225" t="s">
        <v>147</v>
      </c>
      <c r="AU178" s="225" t="s">
        <v>129</v>
      </c>
      <c r="AV178" s="11" t="s">
        <v>129</v>
      </c>
      <c r="AW178" s="11" t="s">
        <v>39</v>
      </c>
      <c r="AX178" s="11" t="s">
        <v>78</v>
      </c>
      <c r="AY178" s="225" t="s">
        <v>124</v>
      </c>
    </row>
    <row r="179" s="13" customFormat="1">
      <c r="B179" s="237"/>
      <c r="C179" s="238"/>
      <c r="D179" s="213" t="s">
        <v>147</v>
      </c>
      <c r="E179" s="239" t="s">
        <v>32</v>
      </c>
      <c r="F179" s="240" t="s">
        <v>181</v>
      </c>
      <c r="G179" s="238"/>
      <c r="H179" s="241">
        <v>200</v>
      </c>
      <c r="I179" s="242"/>
      <c r="J179" s="238"/>
      <c r="K179" s="238"/>
      <c r="L179" s="243"/>
      <c r="M179" s="244"/>
      <c r="N179" s="245"/>
      <c r="O179" s="245"/>
      <c r="P179" s="245"/>
      <c r="Q179" s="245"/>
      <c r="R179" s="245"/>
      <c r="S179" s="245"/>
      <c r="T179" s="246"/>
      <c r="AT179" s="247" t="s">
        <v>147</v>
      </c>
      <c r="AU179" s="247" t="s">
        <v>129</v>
      </c>
      <c r="AV179" s="13" t="s">
        <v>135</v>
      </c>
      <c r="AW179" s="13" t="s">
        <v>39</v>
      </c>
      <c r="AX179" s="13" t="s">
        <v>83</v>
      </c>
      <c r="AY179" s="247" t="s">
        <v>124</v>
      </c>
    </row>
    <row r="180" s="1" customFormat="1" ht="16.5" customHeight="1">
      <c r="B180" s="39"/>
      <c r="C180" s="201" t="s">
        <v>255</v>
      </c>
      <c r="D180" s="201" t="s">
        <v>130</v>
      </c>
      <c r="E180" s="202" t="s">
        <v>256</v>
      </c>
      <c r="F180" s="203" t="s">
        <v>257</v>
      </c>
      <c r="G180" s="204" t="s">
        <v>164</v>
      </c>
      <c r="H180" s="205">
        <v>280</v>
      </c>
      <c r="I180" s="206"/>
      <c r="J180" s="207">
        <f>ROUND(I180*H180,2)</f>
        <v>0</v>
      </c>
      <c r="K180" s="203" t="s">
        <v>134</v>
      </c>
      <c r="L180" s="44"/>
      <c r="M180" s="208" t="s">
        <v>32</v>
      </c>
      <c r="N180" s="209" t="s">
        <v>50</v>
      </c>
      <c r="O180" s="80"/>
      <c r="P180" s="210">
        <f>O180*H180</f>
        <v>0</v>
      </c>
      <c r="Q180" s="210">
        <v>0.0025200000000000001</v>
      </c>
      <c r="R180" s="210">
        <f>Q180*H180</f>
        <v>0.7056</v>
      </c>
      <c r="S180" s="210">
        <v>0</v>
      </c>
      <c r="T180" s="211">
        <f>S180*H180</f>
        <v>0</v>
      </c>
      <c r="AR180" s="17" t="s">
        <v>165</v>
      </c>
      <c r="AT180" s="17" t="s">
        <v>130</v>
      </c>
      <c r="AU180" s="17" t="s">
        <v>129</v>
      </c>
      <c r="AY180" s="17" t="s">
        <v>124</v>
      </c>
      <c r="BE180" s="212">
        <f>IF(N180="základní",J180,0)</f>
        <v>0</v>
      </c>
      <c r="BF180" s="212">
        <f>IF(N180="snížená",J180,0)</f>
        <v>0</v>
      </c>
      <c r="BG180" s="212">
        <f>IF(N180="zákl. přenesená",J180,0)</f>
        <v>0</v>
      </c>
      <c r="BH180" s="212">
        <f>IF(N180="sníž. přenesená",J180,0)</f>
        <v>0</v>
      </c>
      <c r="BI180" s="212">
        <f>IF(N180="nulová",J180,0)</f>
        <v>0</v>
      </c>
      <c r="BJ180" s="17" t="s">
        <v>129</v>
      </c>
      <c r="BK180" s="212">
        <f>ROUND(I180*H180,2)</f>
        <v>0</v>
      </c>
      <c r="BL180" s="17" t="s">
        <v>165</v>
      </c>
      <c r="BM180" s="17" t="s">
        <v>258</v>
      </c>
    </row>
    <row r="181" s="1" customFormat="1">
      <c r="B181" s="39"/>
      <c r="C181" s="40"/>
      <c r="D181" s="213" t="s">
        <v>138</v>
      </c>
      <c r="E181" s="40"/>
      <c r="F181" s="214" t="s">
        <v>244</v>
      </c>
      <c r="G181" s="40"/>
      <c r="H181" s="40"/>
      <c r="I181" s="125"/>
      <c r="J181" s="40"/>
      <c r="K181" s="40"/>
      <c r="L181" s="44"/>
      <c r="M181" s="215"/>
      <c r="N181" s="80"/>
      <c r="O181" s="80"/>
      <c r="P181" s="80"/>
      <c r="Q181" s="80"/>
      <c r="R181" s="80"/>
      <c r="S181" s="80"/>
      <c r="T181" s="81"/>
      <c r="AT181" s="17" t="s">
        <v>138</v>
      </c>
      <c r="AU181" s="17" t="s">
        <v>129</v>
      </c>
    </row>
    <row r="182" s="12" customFormat="1">
      <c r="B182" s="226"/>
      <c r="C182" s="227"/>
      <c r="D182" s="213" t="s">
        <v>147</v>
      </c>
      <c r="E182" s="228" t="s">
        <v>32</v>
      </c>
      <c r="F182" s="229" t="s">
        <v>221</v>
      </c>
      <c r="G182" s="227"/>
      <c r="H182" s="228" t="s">
        <v>32</v>
      </c>
      <c r="I182" s="230"/>
      <c r="J182" s="227"/>
      <c r="K182" s="227"/>
      <c r="L182" s="231"/>
      <c r="M182" s="232"/>
      <c r="N182" s="233"/>
      <c r="O182" s="233"/>
      <c r="P182" s="233"/>
      <c r="Q182" s="233"/>
      <c r="R182" s="233"/>
      <c r="S182" s="233"/>
      <c r="T182" s="234"/>
      <c r="AT182" s="235" t="s">
        <v>147</v>
      </c>
      <c r="AU182" s="235" t="s">
        <v>129</v>
      </c>
      <c r="AV182" s="12" t="s">
        <v>83</v>
      </c>
      <c r="AW182" s="12" t="s">
        <v>39</v>
      </c>
      <c r="AX182" s="12" t="s">
        <v>78</v>
      </c>
      <c r="AY182" s="235" t="s">
        <v>124</v>
      </c>
    </row>
    <row r="183" s="11" customFormat="1">
      <c r="B183" s="216"/>
      <c r="C183" s="217"/>
      <c r="D183" s="213" t="s">
        <v>147</v>
      </c>
      <c r="E183" s="236" t="s">
        <v>32</v>
      </c>
      <c r="F183" s="218" t="s">
        <v>254</v>
      </c>
      <c r="G183" s="217"/>
      <c r="H183" s="219">
        <v>200</v>
      </c>
      <c r="I183" s="220"/>
      <c r="J183" s="217"/>
      <c r="K183" s="217"/>
      <c r="L183" s="221"/>
      <c r="M183" s="222"/>
      <c r="N183" s="223"/>
      <c r="O183" s="223"/>
      <c r="P183" s="223"/>
      <c r="Q183" s="223"/>
      <c r="R183" s="223"/>
      <c r="S183" s="223"/>
      <c r="T183" s="224"/>
      <c r="AT183" s="225" t="s">
        <v>147</v>
      </c>
      <c r="AU183" s="225" t="s">
        <v>129</v>
      </c>
      <c r="AV183" s="11" t="s">
        <v>129</v>
      </c>
      <c r="AW183" s="11" t="s">
        <v>39</v>
      </c>
      <c r="AX183" s="11" t="s">
        <v>78</v>
      </c>
      <c r="AY183" s="225" t="s">
        <v>124</v>
      </c>
    </row>
    <row r="184" s="12" customFormat="1">
      <c r="B184" s="226"/>
      <c r="C184" s="227"/>
      <c r="D184" s="213" t="s">
        <v>147</v>
      </c>
      <c r="E184" s="228" t="s">
        <v>32</v>
      </c>
      <c r="F184" s="229" t="s">
        <v>223</v>
      </c>
      <c r="G184" s="227"/>
      <c r="H184" s="228" t="s">
        <v>32</v>
      </c>
      <c r="I184" s="230"/>
      <c r="J184" s="227"/>
      <c r="K184" s="227"/>
      <c r="L184" s="231"/>
      <c r="M184" s="232"/>
      <c r="N184" s="233"/>
      <c r="O184" s="233"/>
      <c r="P184" s="233"/>
      <c r="Q184" s="233"/>
      <c r="R184" s="233"/>
      <c r="S184" s="233"/>
      <c r="T184" s="234"/>
      <c r="AT184" s="235" t="s">
        <v>147</v>
      </c>
      <c r="AU184" s="235" t="s">
        <v>129</v>
      </c>
      <c r="AV184" s="12" t="s">
        <v>83</v>
      </c>
      <c r="AW184" s="12" t="s">
        <v>39</v>
      </c>
      <c r="AX184" s="12" t="s">
        <v>78</v>
      </c>
      <c r="AY184" s="235" t="s">
        <v>124</v>
      </c>
    </row>
    <row r="185" s="11" customFormat="1">
      <c r="B185" s="216"/>
      <c r="C185" s="217"/>
      <c r="D185" s="213" t="s">
        <v>147</v>
      </c>
      <c r="E185" s="236" t="s">
        <v>32</v>
      </c>
      <c r="F185" s="218" t="s">
        <v>259</v>
      </c>
      <c r="G185" s="217"/>
      <c r="H185" s="219">
        <v>80</v>
      </c>
      <c r="I185" s="220"/>
      <c r="J185" s="217"/>
      <c r="K185" s="217"/>
      <c r="L185" s="221"/>
      <c r="M185" s="222"/>
      <c r="N185" s="223"/>
      <c r="O185" s="223"/>
      <c r="P185" s="223"/>
      <c r="Q185" s="223"/>
      <c r="R185" s="223"/>
      <c r="S185" s="223"/>
      <c r="T185" s="224"/>
      <c r="AT185" s="225" t="s">
        <v>147</v>
      </c>
      <c r="AU185" s="225" t="s">
        <v>129</v>
      </c>
      <c r="AV185" s="11" t="s">
        <v>129</v>
      </c>
      <c r="AW185" s="11" t="s">
        <v>39</v>
      </c>
      <c r="AX185" s="11" t="s">
        <v>78</v>
      </c>
      <c r="AY185" s="225" t="s">
        <v>124</v>
      </c>
    </row>
    <row r="186" s="13" customFormat="1">
      <c r="B186" s="237"/>
      <c r="C186" s="238"/>
      <c r="D186" s="213" t="s">
        <v>147</v>
      </c>
      <c r="E186" s="239" t="s">
        <v>32</v>
      </c>
      <c r="F186" s="240" t="s">
        <v>181</v>
      </c>
      <c r="G186" s="238"/>
      <c r="H186" s="241">
        <v>280</v>
      </c>
      <c r="I186" s="242"/>
      <c r="J186" s="238"/>
      <c r="K186" s="238"/>
      <c r="L186" s="243"/>
      <c r="M186" s="244"/>
      <c r="N186" s="245"/>
      <c r="O186" s="245"/>
      <c r="P186" s="245"/>
      <c r="Q186" s="245"/>
      <c r="R186" s="245"/>
      <c r="S186" s="245"/>
      <c r="T186" s="246"/>
      <c r="AT186" s="247" t="s">
        <v>147</v>
      </c>
      <c r="AU186" s="247" t="s">
        <v>129</v>
      </c>
      <c r="AV186" s="13" t="s">
        <v>135</v>
      </c>
      <c r="AW186" s="13" t="s">
        <v>39</v>
      </c>
      <c r="AX186" s="13" t="s">
        <v>83</v>
      </c>
      <c r="AY186" s="247" t="s">
        <v>124</v>
      </c>
    </row>
    <row r="187" s="1" customFormat="1" ht="16.5" customHeight="1">
      <c r="B187" s="39"/>
      <c r="C187" s="201" t="s">
        <v>260</v>
      </c>
      <c r="D187" s="201" t="s">
        <v>130</v>
      </c>
      <c r="E187" s="202" t="s">
        <v>261</v>
      </c>
      <c r="F187" s="203" t="s">
        <v>262</v>
      </c>
      <c r="G187" s="204" t="s">
        <v>164</v>
      </c>
      <c r="H187" s="205">
        <v>15</v>
      </c>
      <c r="I187" s="206"/>
      <c r="J187" s="207">
        <f>ROUND(I187*H187,2)</f>
        <v>0</v>
      </c>
      <c r="K187" s="203" t="s">
        <v>134</v>
      </c>
      <c r="L187" s="44"/>
      <c r="M187" s="208" t="s">
        <v>32</v>
      </c>
      <c r="N187" s="209" t="s">
        <v>50</v>
      </c>
      <c r="O187" s="80"/>
      <c r="P187" s="210">
        <f>O187*H187</f>
        <v>0</v>
      </c>
      <c r="Q187" s="210">
        <v>0.0035000000000000001</v>
      </c>
      <c r="R187" s="210">
        <f>Q187*H187</f>
        <v>0.052499999999999998</v>
      </c>
      <c r="S187" s="210">
        <v>0</v>
      </c>
      <c r="T187" s="211">
        <f>S187*H187</f>
        <v>0</v>
      </c>
      <c r="AR187" s="17" t="s">
        <v>165</v>
      </c>
      <c r="AT187" s="17" t="s">
        <v>130</v>
      </c>
      <c r="AU187" s="17" t="s">
        <v>129</v>
      </c>
      <c r="AY187" s="17" t="s">
        <v>124</v>
      </c>
      <c r="BE187" s="212">
        <f>IF(N187="základní",J187,0)</f>
        <v>0</v>
      </c>
      <c r="BF187" s="212">
        <f>IF(N187="snížená",J187,0)</f>
        <v>0</v>
      </c>
      <c r="BG187" s="212">
        <f>IF(N187="zákl. přenesená",J187,0)</f>
        <v>0</v>
      </c>
      <c r="BH187" s="212">
        <f>IF(N187="sníž. přenesená",J187,0)</f>
        <v>0</v>
      </c>
      <c r="BI187" s="212">
        <f>IF(N187="nulová",J187,0)</f>
        <v>0</v>
      </c>
      <c r="BJ187" s="17" t="s">
        <v>129</v>
      </c>
      <c r="BK187" s="212">
        <f>ROUND(I187*H187,2)</f>
        <v>0</v>
      </c>
      <c r="BL187" s="17" t="s">
        <v>165</v>
      </c>
      <c r="BM187" s="17" t="s">
        <v>263</v>
      </c>
    </row>
    <row r="188" s="1" customFormat="1">
      <c r="B188" s="39"/>
      <c r="C188" s="40"/>
      <c r="D188" s="213" t="s">
        <v>138</v>
      </c>
      <c r="E188" s="40"/>
      <c r="F188" s="214" t="s">
        <v>244</v>
      </c>
      <c r="G188" s="40"/>
      <c r="H188" s="40"/>
      <c r="I188" s="125"/>
      <c r="J188" s="40"/>
      <c r="K188" s="40"/>
      <c r="L188" s="44"/>
      <c r="M188" s="215"/>
      <c r="N188" s="80"/>
      <c r="O188" s="80"/>
      <c r="P188" s="80"/>
      <c r="Q188" s="80"/>
      <c r="R188" s="80"/>
      <c r="S188" s="80"/>
      <c r="T188" s="81"/>
      <c r="AT188" s="17" t="s">
        <v>138</v>
      </c>
      <c r="AU188" s="17" t="s">
        <v>129</v>
      </c>
    </row>
    <row r="189" s="12" customFormat="1">
      <c r="B189" s="226"/>
      <c r="C189" s="227"/>
      <c r="D189" s="213" t="s">
        <v>147</v>
      </c>
      <c r="E189" s="228" t="s">
        <v>32</v>
      </c>
      <c r="F189" s="229" t="s">
        <v>223</v>
      </c>
      <c r="G189" s="227"/>
      <c r="H189" s="228" t="s">
        <v>32</v>
      </c>
      <c r="I189" s="230"/>
      <c r="J189" s="227"/>
      <c r="K189" s="227"/>
      <c r="L189" s="231"/>
      <c r="M189" s="232"/>
      <c r="N189" s="233"/>
      <c r="O189" s="233"/>
      <c r="P189" s="233"/>
      <c r="Q189" s="233"/>
      <c r="R189" s="233"/>
      <c r="S189" s="233"/>
      <c r="T189" s="234"/>
      <c r="AT189" s="235" t="s">
        <v>147</v>
      </c>
      <c r="AU189" s="235" t="s">
        <v>129</v>
      </c>
      <c r="AV189" s="12" t="s">
        <v>83</v>
      </c>
      <c r="AW189" s="12" t="s">
        <v>39</v>
      </c>
      <c r="AX189" s="12" t="s">
        <v>78</v>
      </c>
      <c r="AY189" s="235" t="s">
        <v>124</v>
      </c>
    </row>
    <row r="190" s="11" customFormat="1">
      <c r="B190" s="216"/>
      <c r="C190" s="217"/>
      <c r="D190" s="213" t="s">
        <v>147</v>
      </c>
      <c r="E190" s="236" t="s">
        <v>32</v>
      </c>
      <c r="F190" s="218" t="s">
        <v>264</v>
      </c>
      <c r="G190" s="217"/>
      <c r="H190" s="219">
        <v>15</v>
      </c>
      <c r="I190" s="220"/>
      <c r="J190" s="217"/>
      <c r="K190" s="217"/>
      <c r="L190" s="221"/>
      <c r="M190" s="222"/>
      <c r="N190" s="223"/>
      <c r="O190" s="223"/>
      <c r="P190" s="223"/>
      <c r="Q190" s="223"/>
      <c r="R190" s="223"/>
      <c r="S190" s="223"/>
      <c r="T190" s="224"/>
      <c r="AT190" s="225" t="s">
        <v>147</v>
      </c>
      <c r="AU190" s="225" t="s">
        <v>129</v>
      </c>
      <c r="AV190" s="11" t="s">
        <v>129</v>
      </c>
      <c r="AW190" s="11" t="s">
        <v>39</v>
      </c>
      <c r="AX190" s="11" t="s">
        <v>83</v>
      </c>
      <c r="AY190" s="225" t="s">
        <v>124</v>
      </c>
    </row>
    <row r="191" s="1" customFormat="1" ht="16.5" customHeight="1">
      <c r="B191" s="39"/>
      <c r="C191" s="201" t="s">
        <v>265</v>
      </c>
      <c r="D191" s="201" t="s">
        <v>130</v>
      </c>
      <c r="E191" s="202" t="s">
        <v>266</v>
      </c>
      <c r="F191" s="203" t="s">
        <v>267</v>
      </c>
      <c r="G191" s="204" t="s">
        <v>164</v>
      </c>
      <c r="H191" s="205">
        <v>10</v>
      </c>
      <c r="I191" s="206"/>
      <c r="J191" s="207">
        <f>ROUND(I191*H191,2)</f>
        <v>0</v>
      </c>
      <c r="K191" s="203" t="s">
        <v>134</v>
      </c>
      <c r="L191" s="44"/>
      <c r="M191" s="208" t="s">
        <v>32</v>
      </c>
      <c r="N191" s="209" t="s">
        <v>50</v>
      </c>
      <c r="O191" s="80"/>
      <c r="P191" s="210">
        <f>O191*H191</f>
        <v>0</v>
      </c>
      <c r="Q191" s="210">
        <v>0.0058599999999999998</v>
      </c>
      <c r="R191" s="210">
        <f>Q191*H191</f>
        <v>0.058599999999999999</v>
      </c>
      <c r="S191" s="210">
        <v>0</v>
      </c>
      <c r="T191" s="211">
        <f>S191*H191</f>
        <v>0</v>
      </c>
      <c r="AR191" s="17" t="s">
        <v>165</v>
      </c>
      <c r="AT191" s="17" t="s">
        <v>130</v>
      </c>
      <c r="AU191" s="17" t="s">
        <v>129</v>
      </c>
      <c r="AY191" s="17" t="s">
        <v>124</v>
      </c>
      <c r="BE191" s="212">
        <f>IF(N191="základní",J191,0)</f>
        <v>0</v>
      </c>
      <c r="BF191" s="212">
        <f>IF(N191="snížená",J191,0)</f>
        <v>0</v>
      </c>
      <c r="BG191" s="212">
        <f>IF(N191="zákl. přenesená",J191,0)</f>
        <v>0</v>
      </c>
      <c r="BH191" s="212">
        <f>IF(N191="sníž. přenesená",J191,0)</f>
        <v>0</v>
      </c>
      <c r="BI191" s="212">
        <f>IF(N191="nulová",J191,0)</f>
        <v>0</v>
      </c>
      <c r="BJ191" s="17" t="s">
        <v>129</v>
      </c>
      <c r="BK191" s="212">
        <f>ROUND(I191*H191,2)</f>
        <v>0</v>
      </c>
      <c r="BL191" s="17" t="s">
        <v>165</v>
      </c>
      <c r="BM191" s="17" t="s">
        <v>268</v>
      </c>
    </row>
    <row r="192" s="1" customFormat="1">
      <c r="B192" s="39"/>
      <c r="C192" s="40"/>
      <c r="D192" s="213" t="s">
        <v>138</v>
      </c>
      <c r="E192" s="40"/>
      <c r="F192" s="214" t="s">
        <v>244</v>
      </c>
      <c r="G192" s="40"/>
      <c r="H192" s="40"/>
      <c r="I192" s="125"/>
      <c r="J192" s="40"/>
      <c r="K192" s="40"/>
      <c r="L192" s="44"/>
      <c r="M192" s="215"/>
      <c r="N192" s="80"/>
      <c r="O192" s="80"/>
      <c r="P192" s="80"/>
      <c r="Q192" s="80"/>
      <c r="R192" s="80"/>
      <c r="S192" s="80"/>
      <c r="T192" s="81"/>
      <c r="AT192" s="17" t="s">
        <v>138</v>
      </c>
      <c r="AU192" s="17" t="s">
        <v>129</v>
      </c>
    </row>
    <row r="193" s="12" customFormat="1">
      <c r="B193" s="226"/>
      <c r="C193" s="227"/>
      <c r="D193" s="213" t="s">
        <v>147</v>
      </c>
      <c r="E193" s="228" t="s">
        <v>32</v>
      </c>
      <c r="F193" s="229" t="s">
        <v>223</v>
      </c>
      <c r="G193" s="227"/>
      <c r="H193" s="228" t="s">
        <v>32</v>
      </c>
      <c r="I193" s="230"/>
      <c r="J193" s="227"/>
      <c r="K193" s="227"/>
      <c r="L193" s="231"/>
      <c r="M193" s="232"/>
      <c r="N193" s="233"/>
      <c r="O193" s="233"/>
      <c r="P193" s="233"/>
      <c r="Q193" s="233"/>
      <c r="R193" s="233"/>
      <c r="S193" s="233"/>
      <c r="T193" s="234"/>
      <c r="AT193" s="235" t="s">
        <v>147</v>
      </c>
      <c r="AU193" s="235" t="s">
        <v>129</v>
      </c>
      <c r="AV193" s="12" t="s">
        <v>83</v>
      </c>
      <c r="AW193" s="12" t="s">
        <v>39</v>
      </c>
      <c r="AX193" s="12" t="s">
        <v>78</v>
      </c>
      <c r="AY193" s="235" t="s">
        <v>124</v>
      </c>
    </row>
    <row r="194" s="11" customFormat="1">
      <c r="B194" s="216"/>
      <c r="C194" s="217"/>
      <c r="D194" s="213" t="s">
        <v>147</v>
      </c>
      <c r="E194" s="236" t="s">
        <v>32</v>
      </c>
      <c r="F194" s="218" t="s">
        <v>235</v>
      </c>
      <c r="G194" s="217"/>
      <c r="H194" s="219">
        <v>10</v>
      </c>
      <c r="I194" s="220"/>
      <c r="J194" s="217"/>
      <c r="K194" s="217"/>
      <c r="L194" s="221"/>
      <c r="M194" s="222"/>
      <c r="N194" s="223"/>
      <c r="O194" s="223"/>
      <c r="P194" s="223"/>
      <c r="Q194" s="223"/>
      <c r="R194" s="223"/>
      <c r="S194" s="223"/>
      <c r="T194" s="224"/>
      <c r="AT194" s="225" t="s">
        <v>147</v>
      </c>
      <c r="AU194" s="225" t="s">
        <v>129</v>
      </c>
      <c r="AV194" s="11" t="s">
        <v>129</v>
      </c>
      <c r="AW194" s="11" t="s">
        <v>39</v>
      </c>
      <c r="AX194" s="11" t="s">
        <v>78</v>
      </c>
      <c r="AY194" s="225" t="s">
        <v>124</v>
      </c>
    </row>
    <row r="195" s="13" customFormat="1">
      <c r="B195" s="237"/>
      <c r="C195" s="238"/>
      <c r="D195" s="213" t="s">
        <v>147</v>
      </c>
      <c r="E195" s="239" t="s">
        <v>32</v>
      </c>
      <c r="F195" s="240" t="s">
        <v>181</v>
      </c>
      <c r="G195" s="238"/>
      <c r="H195" s="241">
        <v>10</v>
      </c>
      <c r="I195" s="242"/>
      <c r="J195" s="238"/>
      <c r="K195" s="238"/>
      <c r="L195" s="243"/>
      <c r="M195" s="244"/>
      <c r="N195" s="245"/>
      <c r="O195" s="245"/>
      <c r="P195" s="245"/>
      <c r="Q195" s="245"/>
      <c r="R195" s="245"/>
      <c r="S195" s="245"/>
      <c r="T195" s="246"/>
      <c r="AT195" s="247" t="s">
        <v>147</v>
      </c>
      <c r="AU195" s="247" t="s">
        <v>129</v>
      </c>
      <c r="AV195" s="13" t="s">
        <v>135</v>
      </c>
      <c r="AW195" s="13" t="s">
        <v>39</v>
      </c>
      <c r="AX195" s="13" t="s">
        <v>83</v>
      </c>
      <c r="AY195" s="247" t="s">
        <v>124</v>
      </c>
    </row>
    <row r="196" s="1" customFormat="1" ht="16.5" customHeight="1">
      <c r="B196" s="39"/>
      <c r="C196" s="201" t="s">
        <v>269</v>
      </c>
      <c r="D196" s="201" t="s">
        <v>130</v>
      </c>
      <c r="E196" s="202" t="s">
        <v>270</v>
      </c>
      <c r="F196" s="203" t="s">
        <v>271</v>
      </c>
      <c r="G196" s="204" t="s">
        <v>194</v>
      </c>
      <c r="H196" s="205">
        <v>24</v>
      </c>
      <c r="I196" s="206"/>
      <c r="J196" s="207">
        <f>ROUND(I196*H196,2)</f>
        <v>0</v>
      </c>
      <c r="K196" s="203" t="s">
        <v>134</v>
      </c>
      <c r="L196" s="44"/>
      <c r="M196" s="208" t="s">
        <v>32</v>
      </c>
      <c r="N196" s="209" t="s">
        <v>50</v>
      </c>
      <c r="O196" s="80"/>
      <c r="P196" s="210">
        <f>O196*H196</f>
        <v>0</v>
      </c>
      <c r="Q196" s="210">
        <v>0.00108</v>
      </c>
      <c r="R196" s="210">
        <f>Q196*H196</f>
        <v>0.025919999999999999</v>
      </c>
      <c r="S196" s="210">
        <v>0</v>
      </c>
      <c r="T196" s="211">
        <f>S196*H196</f>
        <v>0</v>
      </c>
      <c r="AR196" s="17" t="s">
        <v>165</v>
      </c>
      <c r="AT196" s="17" t="s">
        <v>130</v>
      </c>
      <c r="AU196" s="17" t="s">
        <v>129</v>
      </c>
      <c r="AY196" s="17" t="s">
        <v>124</v>
      </c>
      <c r="BE196" s="212">
        <f>IF(N196="základní",J196,0)</f>
        <v>0</v>
      </c>
      <c r="BF196" s="212">
        <f>IF(N196="snížená",J196,0)</f>
        <v>0</v>
      </c>
      <c r="BG196" s="212">
        <f>IF(N196="zákl. přenesená",J196,0)</f>
        <v>0</v>
      </c>
      <c r="BH196" s="212">
        <f>IF(N196="sníž. přenesená",J196,0)</f>
        <v>0</v>
      </c>
      <c r="BI196" s="212">
        <f>IF(N196="nulová",J196,0)</f>
        <v>0</v>
      </c>
      <c r="BJ196" s="17" t="s">
        <v>129</v>
      </c>
      <c r="BK196" s="212">
        <f>ROUND(I196*H196,2)</f>
        <v>0</v>
      </c>
      <c r="BL196" s="17" t="s">
        <v>165</v>
      </c>
      <c r="BM196" s="17" t="s">
        <v>272</v>
      </c>
    </row>
    <row r="197" s="1" customFormat="1">
      <c r="B197" s="39"/>
      <c r="C197" s="40"/>
      <c r="D197" s="213" t="s">
        <v>138</v>
      </c>
      <c r="E197" s="40"/>
      <c r="F197" s="214" t="s">
        <v>244</v>
      </c>
      <c r="G197" s="40"/>
      <c r="H197" s="40"/>
      <c r="I197" s="125"/>
      <c r="J197" s="40"/>
      <c r="K197" s="40"/>
      <c r="L197" s="44"/>
      <c r="M197" s="215"/>
      <c r="N197" s="80"/>
      <c r="O197" s="80"/>
      <c r="P197" s="80"/>
      <c r="Q197" s="80"/>
      <c r="R197" s="80"/>
      <c r="S197" s="80"/>
      <c r="T197" s="81"/>
      <c r="AT197" s="17" t="s">
        <v>138</v>
      </c>
      <c r="AU197" s="17" t="s">
        <v>129</v>
      </c>
    </row>
    <row r="198" s="12" customFormat="1">
      <c r="B198" s="226"/>
      <c r="C198" s="227"/>
      <c r="D198" s="213" t="s">
        <v>147</v>
      </c>
      <c r="E198" s="228" t="s">
        <v>32</v>
      </c>
      <c r="F198" s="229" t="s">
        <v>221</v>
      </c>
      <c r="G198" s="227"/>
      <c r="H198" s="228" t="s">
        <v>32</v>
      </c>
      <c r="I198" s="230"/>
      <c r="J198" s="227"/>
      <c r="K198" s="227"/>
      <c r="L198" s="231"/>
      <c r="M198" s="232"/>
      <c r="N198" s="233"/>
      <c r="O198" s="233"/>
      <c r="P198" s="233"/>
      <c r="Q198" s="233"/>
      <c r="R198" s="233"/>
      <c r="S198" s="233"/>
      <c r="T198" s="234"/>
      <c r="AT198" s="235" t="s">
        <v>147</v>
      </c>
      <c r="AU198" s="235" t="s">
        <v>129</v>
      </c>
      <c r="AV198" s="12" t="s">
        <v>83</v>
      </c>
      <c r="AW198" s="12" t="s">
        <v>39</v>
      </c>
      <c r="AX198" s="12" t="s">
        <v>78</v>
      </c>
      <c r="AY198" s="235" t="s">
        <v>124</v>
      </c>
    </row>
    <row r="199" s="11" customFormat="1">
      <c r="B199" s="216"/>
      <c r="C199" s="217"/>
      <c r="D199" s="213" t="s">
        <v>147</v>
      </c>
      <c r="E199" s="236" t="s">
        <v>32</v>
      </c>
      <c r="F199" s="218" t="s">
        <v>260</v>
      </c>
      <c r="G199" s="217"/>
      <c r="H199" s="219">
        <v>24</v>
      </c>
      <c r="I199" s="220"/>
      <c r="J199" s="217"/>
      <c r="K199" s="217"/>
      <c r="L199" s="221"/>
      <c r="M199" s="222"/>
      <c r="N199" s="223"/>
      <c r="O199" s="223"/>
      <c r="P199" s="223"/>
      <c r="Q199" s="223"/>
      <c r="R199" s="223"/>
      <c r="S199" s="223"/>
      <c r="T199" s="224"/>
      <c r="AT199" s="225" t="s">
        <v>147</v>
      </c>
      <c r="AU199" s="225" t="s">
        <v>129</v>
      </c>
      <c r="AV199" s="11" t="s">
        <v>129</v>
      </c>
      <c r="AW199" s="11" t="s">
        <v>39</v>
      </c>
      <c r="AX199" s="11" t="s">
        <v>83</v>
      </c>
      <c r="AY199" s="225" t="s">
        <v>124</v>
      </c>
    </row>
    <row r="200" s="1" customFormat="1" ht="16.5" customHeight="1">
      <c r="B200" s="39"/>
      <c r="C200" s="201" t="s">
        <v>273</v>
      </c>
      <c r="D200" s="201" t="s">
        <v>130</v>
      </c>
      <c r="E200" s="202" t="s">
        <v>274</v>
      </c>
      <c r="F200" s="203" t="s">
        <v>275</v>
      </c>
      <c r="G200" s="204" t="s">
        <v>194</v>
      </c>
      <c r="H200" s="205">
        <v>6</v>
      </c>
      <c r="I200" s="206"/>
      <c r="J200" s="207">
        <f>ROUND(I200*H200,2)</f>
        <v>0</v>
      </c>
      <c r="K200" s="203" t="s">
        <v>134</v>
      </c>
      <c r="L200" s="44"/>
      <c r="M200" s="208" t="s">
        <v>32</v>
      </c>
      <c r="N200" s="209" t="s">
        <v>50</v>
      </c>
      <c r="O200" s="80"/>
      <c r="P200" s="210">
        <f>O200*H200</f>
        <v>0</v>
      </c>
      <c r="Q200" s="210">
        <v>0.0014499999999999999</v>
      </c>
      <c r="R200" s="210">
        <f>Q200*H200</f>
        <v>0.0086999999999999994</v>
      </c>
      <c r="S200" s="210">
        <v>0</v>
      </c>
      <c r="T200" s="211">
        <f>S200*H200</f>
        <v>0</v>
      </c>
      <c r="AR200" s="17" t="s">
        <v>165</v>
      </c>
      <c r="AT200" s="17" t="s">
        <v>130</v>
      </c>
      <c r="AU200" s="17" t="s">
        <v>129</v>
      </c>
      <c r="AY200" s="17" t="s">
        <v>124</v>
      </c>
      <c r="BE200" s="212">
        <f>IF(N200="základní",J200,0)</f>
        <v>0</v>
      </c>
      <c r="BF200" s="212">
        <f>IF(N200="snížená",J200,0)</f>
        <v>0</v>
      </c>
      <c r="BG200" s="212">
        <f>IF(N200="zákl. přenesená",J200,0)</f>
        <v>0</v>
      </c>
      <c r="BH200" s="212">
        <f>IF(N200="sníž. přenesená",J200,0)</f>
        <v>0</v>
      </c>
      <c r="BI200" s="212">
        <f>IF(N200="nulová",J200,0)</f>
        <v>0</v>
      </c>
      <c r="BJ200" s="17" t="s">
        <v>129</v>
      </c>
      <c r="BK200" s="212">
        <f>ROUND(I200*H200,2)</f>
        <v>0</v>
      </c>
      <c r="BL200" s="17" t="s">
        <v>165</v>
      </c>
      <c r="BM200" s="17" t="s">
        <v>276</v>
      </c>
    </row>
    <row r="201" s="1" customFormat="1">
      <c r="B201" s="39"/>
      <c r="C201" s="40"/>
      <c r="D201" s="213" t="s">
        <v>138</v>
      </c>
      <c r="E201" s="40"/>
      <c r="F201" s="214" t="s">
        <v>244</v>
      </c>
      <c r="G201" s="40"/>
      <c r="H201" s="40"/>
      <c r="I201" s="125"/>
      <c r="J201" s="40"/>
      <c r="K201" s="40"/>
      <c r="L201" s="44"/>
      <c r="M201" s="215"/>
      <c r="N201" s="80"/>
      <c r="O201" s="80"/>
      <c r="P201" s="80"/>
      <c r="Q201" s="80"/>
      <c r="R201" s="80"/>
      <c r="S201" s="80"/>
      <c r="T201" s="81"/>
      <c r="AT201" s="17" t="s">
        <v>138</v>
      </c>
      <c r="AU201" s="17" t="s">
        <v>129</v>
      </c>
    </row>
    <row r="202" s="12" customFormat="1">
      <c r="B202" s="226"/>
      <c r="C202" s="227"/>
      <c r="D202" s="213" t="s">
        <v>147</v>
      </c>
      <c r="E202" s="228" t="s">
        <v>32</v>
      </c>
      <c r="F202" s="229" t="s">
        <v>221</v>
      </c>
      <c r="G202" s="227"/>
      <c r="H202" s="228" t="s">
        <v>32</v>
      </c>
      <c r="I202" s="230"/>
      <c r="J202" s="227"/>
      <c r="K202" s="227"/>
      <c r="L202" s="231"/>
      <c r="M202" s="232"/>
      <c r="N202" s="233"/>
      <c r="O202" s="233"/>
      <c r="P202" s="233"/>
      <c r="Q202" s="233"/>
      <c r="R202" s="233"/>
      <c r="S202" s="233"/>
      <c r="T202" s="234"/>
      <c r="AT202" s="235" t="s">
        <v>147</v>
      </c>
      <c r="AU202" s="235" t="s">
        <v>129</v>
      </c>
      <c r="AV202" s="12" t="s">
        <v>83</v>
      </c>
      <c r="AW202" s="12" t="s">
        <v>39</v>
      </c>
      <c r="AX202" s="12" t="s">
        <v>78</v>
      </c>
      <c r="AY202" s="235" t="s">
        <v>124</v>
      </c>
    </row>
    <row r="203" s="11" customFormat="1">
      <c r="B203" s="216"/>
      <c r="C203" s="217"/>
      <c r="D203" s="213" t="s">
        <v>147</v>
      </c>
      <c r="E203" s="236" t="s">
        <v>32</v>
      </c>
      <c r="F203" s="218" t="s">
        <v>161</v>
      </c>
      <c r="G203" s="217"/>
      <c r="H203" s="219">
        <v>6</v>
      </c>
      <c r="I203" s="220"/>
      <c r="J203" s="217"/>
      <c r="K203" s="217"/>
      <c r="L203" s="221"/>
      <c r="M203" s="222"/>
      <c r="N203" s="223"/>
      <c r="O203" s="223"/>
      <c r="P203" s="223"/>
      <c r="Q203" s="223"/>
      <c r="R203" s="223"/>
      <c r="S203" s="223"/>
      <c r="T203" s="224"/>
      <c r="AT203" s="225" t="s">
        <v>147</v>
      </c>
      <c r="AU203" s="225" t="s">
        <v>129</v>
      </c>
      <c r="AV203" s="11" t="s">
        <v>129</v>
      </c>
      <c r="AW203" s="11" t="s">
        <v>39</v>
      </c>
      <c r="AX203" s="11" t="s">
        <v>83</v>
      </c>
      <c r="AY203" s="225" t="s">
        <v>124</v>
      </c>
    </row>
    <row r="204" s="1" customFormat="1" ht="16.5" customHeight="1">
      <c r="B204" s="39"/>
      <c r="C204" s="201" t="s">
        <v>277</v>
      </c>
      <c r="D204" s="201" t="s">
        <v>130</v>
      </c>
      <c r="E204" s="202" t="s">
        <v>278</v>
      </c>
      <c r="F204" s="203" t="s">
        <v>279</v>
      </c>
      <c r="G204" s="204" t="s">
        <v>194</v>
      </c>
      <c r="H204" s="205">
        <v>6</v>
      </c>
      <c r="I204" s="206"/>
      <c r="J204" s="207">
        <f>ROUND(I204*H204,2)</f>
        <v>0</v>
      </c>
      <c r="K204" s="203" t="s">
        <v>134</v>
      </c>
      <c r="L204" s="44"/>
      <c r="M204" s="208" t="s">
        <v>32</v>
      </c>
      <c r="N204" s="209" t="s">
        <v>50</v>
      </c>
      <c r="O204" s="80"/>
      <c r="P204" s="210">
        <f>O204*H204</f>
        <v>0</v>
      </c>
      <c r="Q204" s="210">
        <v>0.0021800000000000001</v>
      </c>
      <c r="R204" s="210">
        <f>Q204*H204</f>
        <v>0.013080000000000001</v>
      </c>
      <c r="S204" s="210">
        <v>0</v>
      </c>
      <c r="T204" s="211">
        <f>S204*H204</f>
        <v>0</v>
      </c>
      <c r="AR204" s="17" t="s">
        <v>165</v>
      </c>
      <c r="AT204" s="17" t="s">
        <v>130</v>
      </c>
      <c r="AU204" s="17" t="s">
        <v>129</v>
      </c>
      <c r="AY204" s="17" t="s">
        <v>124</v>
      </c>
      <c r="BE204" s="212">
        <f>IF(N204="základní",J204,0)</f>
        <v>0</v>
      </c>
      <c r="BF204" s="212">
        <f>IF(N204="snížená",J204,0)</f>
        <v>0</v>
      </c>
      <c r="BG204" s="212">
        <f>IF(N204="zákl. přenesená",J204,0)</f>
        <v>0</v>
      </c>
      <c r="BH204" s="212">
        <f>IF(N204="sníž. přenesená",J204,0)</f>
        <v>0</v>
      </c>
      <c r="BI204" s="212">
        <f>IF(N204="nulová",J204,0)</f>
        <v>0</v>
      </c>
      <c r="BJ204" s="17" t="s">
        <v>129</v>
      </c>
      <c r="BK204" s="212">
        <f>ROUND(I204*H204,2)</f>
        <v>0</v>
      </c>
      <c r="BL204" s="17" t="s">
        <v>165</v>
      </c>
      <c r="BM204" s="17" t="s">
        <v>280</v>
      </c>
    </row>
    <row r="205" s="1" customFormat="1">
      <c r="B205" s="39"/>
      <c r="C205" s="40"/>
      <c r="D205" s="213" t="s">
        <v>138</v>
      </c>
      <c r="E205" s="40"/>
      <c r="F205" s="214" t="s">
        <v>244</v>
      </c>
      <c r="G205" s="40"/>
      <c r="H205" s="40"/>
      <c r="I205" s="125"/>
      <c r="J205" s="40"/>
      <c r="K205" s="40"/>
      <c r="L205" s="44"/>
      <c r="M205" s="215"/>
      <c r="N205" s="80"/>
      <c r="O205" s="80"/>
      <c r="P205" s="80"/>
      <c r="Q205" s="80"/>
      <c r="R205" s="80"/>
      <c r="S205" s="80"/>
      <c r="T205" s="81"/>
      <c r="AT205" s="17" t="s">
        <v>138</v>
      </c>
      <c r="AU205" s="17" t="s">
        <v>129</v>
      </c>
    </row>
    <row r="206" s="12" customFormat="1">
      <c r="B206" s="226"/>
      <c r="C206" s="227"/>
      <c r="D206" s="213" t="s">
        <v>147</v>
      </c>
      <c r="E206" s="228" t="s">
        <v>32</v>
      </c>
      <c r="F206" s="229" t="s">
        <v>221</v>
      </c>
      <c r="G206" s="227"/>
      <c r="H206" s="228" t="s">
        <v>32</v>
      </c>
      <c r="I206" s="230"/>
      <c r="J206" s="227"/>
      <c r="K206" s="227"/>
      <c r="L206" s="231"/>
      <c r="M206" s="232"/>
      <c r="N206" s="233"/>
      <c r="O206" s="233"/>
      <c r="P206" s="233"/>
      <c r="Q206" s="233"/>
      <c r="R206" s="233"/>
      <c r="S206" s="233"/>
      <c r="T206" s="234"/>
      <c r="AT206" s="235" t="s">
        <v>147</v>
      </c>
      <c r="AU206" s="235" t="s">
        <v>129</v>
      </c>
      <c r="AV206" s="12" t="s">
        <v>83</v>
      </c>
      <c r="AW206" s="12" t="s">
        <v>39</v>
      </c>
      <c r="AX206" s="12" t="s">
        <v>78</v>
      </c>
      <c r="AY206" s="235" t="s">
        <v>124</v>
      </c>
    </row>
    <row r="207" s="11" customFormat="1">
      <c r="B207" s="216"/>
      <c r="C207" s="217"/>
      <c r="D207" s="213" t="s">
        <v>147</v>
      </c>
      <c r="E207" s="236" t="s">
        <v>32</v>
      </c>
      <c r="F207" s="218" t="s">
        <v>161</v>
      </c>
      <c r="G207" s="217"/>
      <c r="H207" s="219">
        <v>6</v>
      </c>
      <c r="I207" s="220"/>
      <c r="J207" s="217"/>
      <c r="K207" s="217"/>
      <c r="L207" s="221"/>
      <c r="M207" s="222"/>
      <c r="N207" s="223"/>
      <c r="O207" s="223"/>
      <c r="P207" s="223"/>
      <c r="Q207" s="223"/>
      <c r="R207" s="223"/>
      <c r="S207" s="223"/>
      <c r="T207" s="224"/>
      <c r="AT207" s="225" t="s">
        <v>147</v>
      </c>
      <c r="AU207" s="225" t="s">
        <v>129</v>
      </c>
      <c r="AV207" s="11" t="s">
        <v>129</v>
      </c>
      <c r="AW207" s="11" t="s">
        <v>39</v>
      </c>
      <c r="AX207" s="11" t="s">
        <v>83</v>
      </c>
      <c r="AY207" s="225" t="s">
        <v>124</v>
      </c>
    </row>
    <row r="208" s="1" customFormat="1" ht="22.5" customHeight="1">
      <c r="B208" s="39"/>
      <c r="C208" s="201" t="s">
        <v>281</v>
      </c>
      <c r="D208" s="201" t="s">
        <v>130</v>
      </c>
      <c r="E208" s="202" t="s">
        <v>282</v>
      </c>
      <c r="F208" s="203" t="s">
        <v>283</v>
      </c>
      <c r="G208" s="204" t="s">
        <v>164</v>
      </c>
      <c r="H208" s="205">
        <v>72</v>
      </c>
      <c r="I208" s="206"/>
      <c r="J208" s="207">
        <f>ROUND(I208*H208,2)</f>
        <v>0</v>
      </c>
      <c r="K208" s="203" t="s">
        <v>134</v>
      </c>
      <c r="L208" s="44"/>
      <c r="M208" s="208" t="s">
        <v>32</v>
      </c>
      <c r="N208" s="209" t="s">
        <v>50</v>
      </c>
      <c r="O208" s="80"/>
      <c r="P208" s="210">
        <f>O208*H208</f>
        <v>0</v>
      </c>
      <c r="Q208" s="210">
        <v>5.0000000000000002E-05</v>
      </c>
      <c r="R208" s="210">
        <f>Q208*H208</f>
        <v>0.0036000000000000003</v>
      </c>
      <c r="S208" s="210">
        <v>0</v>
      </c>
      <c r="T208" s="211">
        <f>S208*H208</f>
        <v>0</v>
      </c>
      <c r="AR208" s="17" t="s">
        <v>165</v>
      </c>
      <c r="AT208" s="17" t="s">
        <v>130</v>
      </c>
      <c r="AU208" s="17" t="s">
        <v>129</v>
      </c>
      <c r="AY208" s="17" t="s">
        <v>124</v>
      </c>
      <c r="BE208" s="212">
        <f>IF(N208="základní",J208,0)</f>
        <v>0</v>
      </c>
      <c r="BF208" s="212">
        <f>IF(N208="snížená",J208,0)</f>
        <v>0</v>
      </c>
      <c r="BG208" s="212">
        <f>IF(N208="zákl. přenesená",J208,0)</f>
        <v>0</v>
      </c>
      <c r="BH208" s="212">
        <f>IF(N208="sníž. přenesená",J208,0)</f>
        <v>0</v>
      </c>
      <c r="BI208" s="212">
        <f>IF(N208="nulová",J208,0)</f>
        <v>0</v>
      </c>
      <c r="BJ208" s="17" t="s">
        <v>129</v>
      </c>
      <c r="BK208" s="212">
        <f>ROUND(I208*H208,2)</f>
        <v>0</v>
      </c>
      <c r="BL208" s="17" t="s">
        <v>165</v>
      </c>
      <c r="BM208" s="17" t="s">
        <v>284</v>
      </c>
    </row>
    <row r="209" s="1" customFormat="1">
      <c r="B209" s="39"/>
      <c r="C209" s="40"/>
      <c r="D209" s="213" t="s">
        <v>138</v>
      </c>
      <c r="E209" s="40"/>
      <c r="F209" s="214" t="s">
        <v>285</v>
      </c>
      <c r="G209" s="40"/>
      <c r="H209" s="40"/>
      <c r="I209" s="125"/>
      <c r="J209" s="40"/>
      <c r="K209" s="40"/>
      <c r="L209" s="44"/>
      <c r="M209" s="215"/>
      <c r="N209" s="80"/>
      <c r="O209" s="80"/>
      <c r="P209" s="80"/>
      <c r="Q209" s="80"/>
      <c r="R209" s="80"/>
      <c r="S209" s="80"/>
      <c r="T209" s="81"/>
      <c r="AT209" s="17" t="s">
        <v>138</v>
      </c>
      <c r="AU209" s="17" t="s">
        <v>129</v>
      </c>
    </row>
    <row r="210" s="12" customFormat="1">
      <c r="B210" s="226"/>
      <c r="C210" s="227"/>
      <c r="D210" s="213" t="s">
        <v>147</v>
      </c>
      <c r="E210" s="228" t="s">
        <v>32</v>
      </c>
      <c r="F210" s="229" t="s">
        <v>221</v>
      </c>
      <c r="G210" s="227"/>
      <c r="H210" s="228" t="s">
        <v>32</v>
      </c>
      <c r="I210" s="230"/>
      <c r="J210" s="227"/>
      <c r="K210" s="227"/>
      <c r="L210" s="231"/>
      <c r="M210" s="232"/>
      <c r="N210" s="233"/>
      <c r="O210" s="233"/>
      <c r="P210" s="233"/>
      <c r="Q210" s="233"/>
      <c r="R210" s="233"/>
      <c r="S210" s="233"/>
      <c r="T210" s="234"/>
      <c r="AT210" s="235" t="s">
        <v>147</v>
      </c>
      <c r="AU210" s="235" t="s">
        <v>129</v>
      </c>
      <c r="AV210" s="12" t="s">
        <v>83</v>
      </c>
      <c r="AW210" s="12" t="s">
        <v>39</v>
      </c>
      <c r="AX210" s="12" t="s">
        <v>78</v>
      </c>
      <c r="AY210" s="235" t="s">
        <v>124</v>
      </c>
    </row>
    <row r="211" s="11" customFormat="1">
      <c r="B211" s="216"/>
      <c r="C211" s="217"/>
      <c r="D211" s="213" t="s">
        <v>147</v>
      </c>
      <c r="E211" s="236" t="s">
        <v>32</v>
      </c>
      <c r="F211" s="218" t="s">
        <v>245</v>
      </c>
      <c r="G211" s="217"/>
      <c r="H211" s="219">
        <v>72</v>
      </c>
      <c r="I211" s="220"/>
      <c r="J211" s="217"/>
      <c r="K211" s="217"/>
      <c r="L211" s="221"/>
      <c r="M211" s="222"/>
      <c r="N211" s="223"/>
      <c r="O211" s="223"/>
      <c r="P211" s="223"/>
      <c r="Q211" s="223"/>
      <c r="R211" s="223"/>
      <c r="S211" s="223"/>
      <c r="T211" s="224"/>
      <c r="AT211" s="225" t="s">
        <v>147</v>
      </c>
      <c r="AU211" s="225" t="s">
        <v>129</v>
      </c>
      <c r="AV211" s="11" t="s">
        <v>129</v>
      </c>
      <c r="AW211" s="11" t="s">
        <v>39</v>
      </c>
      <c r="AX211" s="11" t="s">
        <v>78</v>
      </c>
      <c r="AY211" s="225" t="s">
        <v>124</v>
      </c>
    </row>
    <row r="212" s="13" customFormat="1">
      <c r="B212" s="237"/>
      <c r="C212" s="238"/>
      <c r="D212" s="213" t="s">
        <v>147</v>
      </c>
      <c r="E212" s="239" t="s">
        <v>32</v>
      </c>
      <c r="F212" s="240" t="s">
        <v>181</v>
      </c>
      <c r="G212" s="238"/>
      <c r="H212" s="241">
        <v>72</v>
      </c>
      <c r="I212" s="242"/>
      <c r="J212" s="238"/>
      <c r="K212" s="238"/>
      <c r="L212" s="243"/>
      <c r="M212" s="244"/>
      <c r="N212" s="245"/>
      <c r="O212" s="245"/>
      <c r="P212" s="245"/>
      <c r="Q212" s="245"/>
      <c r="R212" s="245"/>
      <c r="S212" s="245"/>
      <c r="T212" s="246"/>
      <c r="AT212" s="247" t="s">
        <v>147</v>
      </c>
      <c r="AU212" s="247" t="s">
        <v>129</v>
      </c>
      <c r="AV212" s="13" t="s">
        <v>135</v>
      </c>
      <c r="AW212" s="13" t="s">
        <v>39</v>
      </c>
      <c r="AX212" s="13" t="s">
        <v>83</v>
      </c>
      <c r="AY212" s="247" t="s">
        <v>124</v>
      </c>
    </row>
    <row r="213" s="1" customFormat="1" ht="22.5" customHeight="1">
      <c r="B213" s="39"/>
      <c r="C213" s="201" t="s">
        <v>286</v>
      </c>
      <c r="D213" s="201" t="s">
        <v>130</v>
      </c>
      <c r="E213" s="202" t="s">
        <v>287</v>
      </c>
      <c r="F213" s="203" t="s">
        <v>288</v>
      </c>
      <c r="G213" s="204" t="s">
        <v>164</v>
      </c>
      <c r="H213" s="205">
        <v>340</v>
      </c>
      <c r="I213" s="206"/>
      <c r="J213" s="207">
        <f>ROUND(I213*H213,2)</f>
        <v>0</v>
      </c>
      <c r="K213" s="203" t="s">
        <v>134</v>
      </c>
      <c r="L213" s="44"/>
      <c r="M213" s="208" t="s">
        <v>32</v>
      </c>
      <c r="N213" s="209" t="s">
        <v>50</v>
      </c>
      <c r="O213" s="80"/>
      <c r="P213" s="210">
        <f>O213*H213</f>
        <v>0</v>
      </c>
      <c r="Q213" s="210">
        <v>6.9999999999999994E-05</v>
      </c>
      <c r="R213" s="210">
        <f>Q213*H213</f>
        <v>0.023799999999999998</v>
      </c>
      <c r="S213" s="210">
        <v>0</v>
      </c>
      <c r="T213" s="211">
        <f>S213*H213</f>
        <v>0</v>
      </c>
      <c r="AR213" s="17" t="s">
        <v>165</v>
      </c>
      <c r="AT213" s="17" t="s">
        <v>130</v>
      </c>
      <c r="AU213" s="17" t="s">
        <v>129</v>
      </c>
      <c r="AY213" s="17" t="s">
        <v>124</v>
      </c>
      <c r="BE213" s="212">
        <f>IF(N213="základní",J213,0)</f>
        <v>0</v>
      </c>
      <c r="BF213" s="212">
        <f>IF(N213="snížená",J213,0)</f>
        <v>0</v>
      </c>
      <c r="BG213" s="212">
        <f>IF(N213="zákl. přenesená",J213,0)</f>
        <v>0</v>
      </c>
      <c r="BH213" s="212">
        <f>IF(N213="sníž. přenesená",J213,0)</f>
        <v>0</v>
      </c>
      <c r="BI213" s="212">
        <f>IF(N213="nulová",J213,0)</f>
        <v>0</v>
      </c>
      <c r="BJ213" s="17" t="s">
        <v>129</v>
      </c>
      <c r="BK213" s="212">
        <f>ROUND(I213*H213,2)</f>
        <v>0</v>
      </c>
      <c r="BL213" s="17" t="s">
        <v>165</v>
      </c>
      <c r="BM213" s="17" t="s">
        <v>289</v>
      </c>
    </row>
    <row r="214" s="1" customFormat="1">
      <c r="B214" s="39"/>
      <c r="C214" s="40"/>
      <c r="D214" s="213" t="s">
        <v>138</v>
      </c>
      <c r="E214" s="40"/>
      <c r="F214" s="214" t="s">
        <v>285</v>
      </c>
      <c r="G214" s="40"/>
      <c r="H214" s="40"/>
      <c r="I214" s="125"/>
      <c r="J214" s="40"/>
      <c r="K214" s="40"/>
      <c r="L214" s="44"/>
      <c r="M214" s="215"/>
      <c r="N214" s="80"/>
      <c r="O214" s="80"/>
      <c r="P214" s="80"/>
      <c r="Q214" s="80"/>
      <c r="R214" s="80"/>
      <c r="S214" s="80"/>
      <c r="T214" s="81"/>
      <c r="AT214" s="17" t="s">
        <v>138</v>
      </c>
      <c r="AU214" s="17" t="s">
        <v>129</v>
      </c>
    </row>
    <row r="215" s="12" customFormat="1">
      <c r="B215" s="226"/>
      <c r="C215" s="227"/>
      <c r="D215" s="213" t="s">
        <v>147</v>
      </c>
      <c r="E215" s="228" t="s">
        <v>32</v>
      </c>
      <c r="F215" s="229" t="s">
        <v>221</v>
      </c>
      <c r="G215" s="227"/>
      <c r="H215" s="228" t="s">
        <v>32</v>
      </c>
      <c r="I215" s="230"/>
      <c r="J215" s="227"/>
      <c r="K215" s="227"/>
      <c r="L215" s="231"/>
      <c r="M215" s="232"/>
      <c r="N215" s="233"/>
      <c r="O215" s="233"/>
      <c r="P215" s="233"/>
      <c r="Q215" s="233"/>
      <c r="R215" s="233"/>
      <c r="S215" s="233"/>
      <c r="T215" s="234"/>
      <c r="AT215" s="235" t="s">
        <v>147</v>
      </c>
      <c r="AU215" s="235" t="s">
        <v>129</v>
      </c>
      <c r="AV215" s="12" t="s">
        <v>83</v>
      </c>
      <c r="AW215" s="12" t="s">
        <v>39</v>
      </c>
      <c r="AX215" s="12" t="s">
        <v>78</v>
      </c>
      <c r="AY215" s="235" t="s">
        <v>124</v>
      </c>
    </row>
    <row r="216" s="11" customFormat="1">
      <c r="B216" s="216"/>
      <c r="C216" s="217"/>
      <c r="D216" s="213" t="s">
        <v>147</v>
      </c>
      <c r="E216" s="236" t="s">
        <v>32</v>
      </c>
      <c r="F216" s="218" t="s">
        <v>290</v>
      </c>
      <c r="G216" s="217"/>
      <c r="H216" s="219">
        <v>300</v>
      </c>
      <c r="I216" s="220"/>
      <c r="J216" s="217"/>
      <c r="K216" s="217"/>
      <c r="L216" s="221"/>
      <c r="M216" s="222"/>
      <c r="N216" s="223"/>
      <c r="O216" s="223"/>
      <c r="P216" s="223"/>
      <c r="Q216" s="223"/>
      <c r="R216" s="223"/>
      <c r="S216" s="223"/>
      <c r="T216" s="224"/>
      <c r="AT216" s="225" t="s">
        <v>147</v>
      </c>
      <c r="AU216" s="225" t="s">
        <v>129</v>
      </c>
      <c r="AV216" s="11" t="s">
        <v>129</v>
      </c>
      <c r="AW216" s="11" t="s">
        <v>39</v>
      </c>
      <c r="AX216" s="11" t="s">
        <v>78</v>
      </c>
      <c r="AY216" s="225" t="s">
        <v>124</v>
      </c>
    </row>
    <row r="217" s="12" customFormat="1">
      <c r="B217" s="226"/>
      <c r="C217" s="227"/>
      <c r="D217" s="213" t="s">
        <v>147</v>
      </c>
      <c r="E217" s="228" t="s">
        <v>32</v>
      </c>
      <c r="F217" s="229" t="s">
        <v>223</v>
      </c>
      <c r="G217" s="227"/>
      <c r="H217" s="228" t="s">
        <v>32</v>
      </c>
      <c r="I217" s="230"/>
      <c r="J217" s="227"/>
      <c r="K217" s="227"/>
      <c r="L217" s="231"/>
      <c r="M217" s="232"/>
      <c r="N217" s="233"/>
      <c r="O217" s="233"/>
      <c r="P217" s="233"/>
      <c r="Q217" s="233"/>
      <c r="R217" s="233"/>
      <c r="S217" s="233"/>
      <c r="T217" s="234"/>
      <c r="AT217" s="235" t="s">
        <v>147</v>
      </c>
      <c r="AU217" s="235" t="s">
        <v>129</v>
      </c>
      <c r="AV217" s="12" t="s">
        <v>83</v>
      </c>
      <c r="AW217" s="12" t="s">
        <v>39</v>
      </c>
      <c r="AX217" s="12" t="s">
        <v>78</v>
      </c>
      <c r="AY217" s="235" t="s">
        <v>124</v>
      </c>
    </row>
    <row r="218" s="11" customFormat="1">
      <c r="B218" s="216"/>
      <c r="C218" s="217"/>
      <c r="D218" s="213" t="s">
        <v>147</v>
      </c>
      <c r="E218" s="236" t="s">
        <v>32</v>
      </c>
      <c r="F218" s="218" t="s">
        <v>224</v>
      </c>
      <c r="G218" s="217"/>
      <c r="H218" s="219">
        <v>40</v>
      </c>
      <c r="I218" s="220"/>
      <c r="J218" s="217"/>
      <c r="K218" s="217"/>
      <c r="L218" s="221"/>
      <c r="M218" s="222"/>
      <c r="N218" s="223"/>
      <c r="O218" s="223"/>
      <c r="P218" s="223"/>
      <c r="Q218" s="223"/>
      <c r="R218" s="223"/>
      <c r="S218" s="223"/>
      <c r="T218" s="224"/>
      <c r="AT218" s="225" t="s">
        <v>147</v>
      </c>
      <c r="AU218" s="225" t="s">
        <v>129</v>
      </c>
      <c r="AV218" s="11" t="s">
        <v>129</v>
      </c>
      <c r="AW218" s="11" t="s">
        <v>39</v>
      </c>
      <c r="AX218" s="11" t="s">
        <v>78</v>
      </c>
      <c r="AY218" s="225" t="s">
        <v>124</v>
      </c>
    </row>
    <row r="219" s="13" customFormat="1">
      <c r="B219" s="237"/>
      <c r="C219" s="238"/>
      <c r="D219" s="213" t="s">
        <v>147</v>
      </c>
      <c r="E219" s="239" t="s">
        <v>32</v>
      </c>
      <c r="F219" s="240" t="s">
        <v>181</v>
      </c>
      <c r="G219" s="238"/>
      <c r="H219" s="241">
        <v>340</v>
      </c>
      <c r="I219" s="242"/>
      <c r="J219" s="238"/>
      <c r="K219" s="238"/>
      <c r="L219" s="243"/>
      <c r="M219" s="244"/>
      <c r="N219" s="245"/>
      <c r="O219" s="245"/>
      <c r="P219" s="245"/>
      <c r="Q219" s="245"/>
      <c r="R219" s="245"/>
      <c r="S219" s="245"/>
      <c r="T219" s="246"/>
      <c r="AT219" s="247" t="s">
        <v>147</v>
      </c>
      <c r="AU219" s="247" t="s">
        <v>129</v>
      </c>
      <c r="AV219" s="13" t="s">
        <v>135</v>
      </c>
      <c r="AW219" s="13" t="s">
        <v>39</v>
      </c>
      <c r="AX219" s="13" t="s">
        <v>83</v>
      </c>
      <c r="AY219" s="247" t="s">
        <v>124</v>
      </c>
    </row>
    <row r="220" s="1" customFormat="1" ht="22.5" customHeight="1">
      <c r="B220" s="39"/>
      <c r="C220" s="201" t="s">
        <v>291</v>
      </c>
      <c r="D220" s="201" t="s">
        <v>130</v>
      </c>
      <c r="E220" s="202" t="s">
        <v>292</v>
      </c>
      <c r="F220" s="203" t="s">
        <v>293</v>
      </c>
      <c r="G220" s="204" t="s">
        <v>164</v>
      </c>
      <c r="H220" s="205">
        <v>15</v>
      </c>
      <c r="I220" s="206"/>
      <c r="J220" s="207">
        <f>ROUND(I220*H220,2)</f>
        <v>0</v>
      </c>
      <c r="K220" s="203" t="s">
        <v>134</v>
      </c>
      <c r="L220" s="44"/>
      <c r="M220" s="208" t="s">
        <v>32</v>
      </c>
      <c r="N220" s="209" t="s">
        <v>50</v>
      </c>
      <c r="O220" s="80"/>
      <c r="P220" s="210">
        <f>O220*H220</f>
        <v>0</v>
      </c>
      <c r="Q220" s="210">
        <v>8.0000000000000007E-05</v>
      </c>
      <c r="R220" s="210">
        <f>Q220*H220</f>
        <v>0.0012000000000000001</v>
      </c>
      <c r="S220" s="210">
        <v>0</v>
      </c>
      <c r="T220" s="211">
        <f>S220*H220</f>
        <v>0</v>
      </c>
      <c r="AR220" s="17" t="s">
        <v>165</v>
      </c>
      <c r="AT220" s="17" t="s">
        <v>130</v>
      </c>
      <c r="AU220" s="17" t="s">
        <v>129</v>
      </c>
      <c r="AY220" s="17" t="s">
        <v>124</v>
      </c>
      <c r="BE220" s="212">
        <f>IF(N220="základní",J220,0)</f>
        <v>0</v>
      </c>
      <c r="BF220" s="212">
        <f>IF(N220="snížená",J220,0)</f>
        <v>0</v>
      </c>
      <c r="BG220" s="212">
        <f>IF(N220="zákl. přenesená",J220,0)</f>
        <v>0</v>
      </c>
      <c r="BH220" s="212">
        <f>IF(N220="sníž. přenesená",J220,0)</f>
        <v>0</v>
      </c>
      <c r="BI220" s="212">
        <f>IF(N220="nulová",J220,0)</f>
        <v>0</v>
      </c>
      <c r="BJ220" s="17" t="s">
        <v>129</v>
      </c>
      <c r="BK220" s="212">
        <f>ROUND(I220*H220,2)</f>
        <v>0</v>
      </c>
      <c r="BL220" s="17" t="s">
        <v>165</v>
      </c>
      <c r="BM220" s="17" t="s">
        <v>294</v>
      </c>
    </row>
    <row r="221" s="1" customFormat="1">
      <c r="B221" s="39"/>
      <c r="C221" s="40"/>
      <c r="D221" s="213" t="s">
        <v>138</v>
      </c>
      <c r="E221" s="40"/>
      <c r="F221" s="214" t="s">
        <v>285</v>
      </c>
      <c r="G221" s="40"/>
      <c r="H221" s="40"/>
      <c r="I221" s="125"/>
      <c r="J221" s="40"/>
      <c r="K221" s="40"/>
      <c r="L221" s="44"/>
      <c r="M221" s="215"/>
      <c r="N221" s="80"/>
      <c r="O221" s="80"/>
      <c r="P221" s="80"/>
      <c r="Q221" s="80"/>
      <c r="R221" s="80"/>
      <c r="S221" s="80"/>
      <c r="T221" s="81"/>
      <c r="AT221" s="17" t="s">
        <v>138</v>
      </c>
      <c r="AU221" s="17" t="s">
        <v>129</v>
      </c>
    </row>
    <row r="222" s="12" customFormat="1">
      <c r="B222" s="226"/>
      <c r="C222" s="227"/>
      <c r="D222" s="213" t="s">
        <v>147</v>
      </c>
      <c r="E222" s="228" t="s">
        <v>32</v>
      </c>
      <c r="F222" s="229" t="s">
        <v>223</v>
      </c>
      <c r="G222" s="227"/>
      <c r="H222" s="228" t="s">
        <v>32</v>
      </c>
      <c r="I222" s="230"/>
      <c r="J222" s="227"/>
      <c r="K222" s="227"/>
      <c r="L222" s="231"/>
      <c r="M222" s="232"/>
      <c r="N222" s="233"/>
      <c r="O222" s="233"/>
      <c r="P222" s="233"/>
      <c r="Q222" s="233"/>
      <c r="R222" s="233"/>
      <c r="S222" s="233"/>
      <c r="T222" s="234"/>
      <c r="AT222" s="235" t="s">
        <v>147</v>
      </c>
      <c r="AU222" s="235" t="s">
        <v>129</v>
      </c>
      <c r="AV222" s="12" t="s">
        <v>83</v>
      </c>
      <c r="AW222" s="12" t="s">
        <v>39</v>
      </c>
      <c r="AX222" s="12" t="s">
        <v>78</v>
      </c>
      <c r="AY222" s="235" t="s">
        <v>124</v>
      </c>
    </row>
    <row r="223" s="11" customFormat="1">
      <c r="B223" s="216"/>
      <c r="C223" s="217"/>
      <c r="D223" s="213" t="s">
        <v>147</v>
      </c>
      <c r="E223" s="236" t="s">
        <v>32</v>
      </c>
      <c r="F223" s="218" t="s">
        <v>295</v>
      </c>
      <c r="G223" s="217"/>
      <c r="H223" s="219">
        <v>15</v>
      </c>
      <c r="I223" s="220"/>
      <c r="J223" s="217"/>
      <c r="K223" s="217"/>
      <c r="L223" s="221"/>
      <c r="M223" s="222"/>
      <c r="N223" s="223"/>
      <c r="O223" s="223"/>
      <c r="P223" s="223"/>
      <c r="Q223" s="223"/>
      <c r="R223" s="223"/>
      <c r="S223" s="223"/>
      <c r="T223" s="224"/>
      <c r="AT223" s="225" t="s">
        <v>147</v>
      </c>
      <c r="AU223" s="225" t="s">
        <v>129</v>
      </c>
      <c r="AV223" s="11" t="s">
        <v>129</v>
      </c>
      <c r="AW223" s="11" t="s">
        <v>39</v>
      </c>
      <c r="AX223" s="11" t="s">
        <v>78</v>
      </c>
      <c r="AY223" s="225" t="s">
        <v>124</v>
      </c>
    </row>
    <row r="224" s="13" customFormat="1">
      <c r="B224" s="237"/>
      <c r="C224" s="238"/>
      <c r="D224" s="213" t="s">
        <v>147</v>
      </c>
      <c r="E224" s="239" t="s">
        <v>32</v>
      </c>
      <c r="F224" s="240" t="s">
        <v>181</v>
      </c>
      <c r="G224" s="238"/>
      <c r="H224" s="241">
        <v>15</v>
      </c>
      <c r="I224" s="242"/>
      <c r="J224" s="238"/>
      <c r="K224" s="238"/>
      <c r="L224" s="243"/>
      <c r="M224" s="244"/>
      <c r="N224" s="245"/>
      <c r="O224" s="245"/>
      <c r="P224" s="245"/>
      <c r="Q224" s="245"/>
      <c r="R224" s="245"/>
      <c r="S224" s="245"/>
      <c r="T224" s="246"/>
      <c r="AT224" s="247" t="s">
        <v>147</v>
      </c>
      <c r="AU224" s="247" t="s">
        <v>129</v>
      </c>
      <c r="AV224" s="13" t="s">
        <v>135</v>
      </c>
      <c r="AW224" s="13" t="s">
        <v>39</v>
      </c>
      <c r="AX224" s="13" t="s">
        <v>83</v>
      </c>
      <c r="AY224" s="247" t="s">
        <v>124</v>
      </c>
    </row>
    <row r="225" s="1" customFormat="1" ht="22.5" customHeight="1">
      <c r="B225" s="39"/>
      <c r="C225" s="201" t="s">
        <v>296</v>
      </c>
      <c r="D225" s="201" t="s">
        <v>130</v>
      </c>
      <c r="E225" s="202" t="s">
        <v>297</v>
      </c>
      <c r="F225" s="203" t="s">
        <v>298</v>
      </c>
      <c r="G225" s="204" t="s">
        <v>164</v>
      </c>
      <c r="H225" s="205">
        <v>340</v>
      </c>
      <c r="I225" s="206"/>
      <c r="J225" s="207">
        <f>ROUND(I225*H225,2)</f>
        <v>0</v>
      </c>
      <c r="K225" s="203" t="s">
        <v>134</v>
      </c>
      <c r="L225" s="44"/>
      <c r="M225" s="208" t="s">
        <v>32</v>
      </c>
      <c r="N225" s="209" t="s">
        <v>50</v>
      </c>
      <c r="O225" s="80"/>
      <c r="P225" s="210">
        <f>O225*H225</f>
        <v>0</v>
      </c>
      <c r="Q225" s="210">
        <v>9.0000000000000006E-05</v>
      </c>
      <c r="R225" s="210">
        <f>Q225*H225</f>
        <v>0.030600000000000002</v>
      </c>
      <c r="S225" s="210">
        <v>0</v>
      </c>
      <c r="T225" s="211">
        <f>S225*H225</f>
        <v>0</v>
      </c>
      <c r="AR225" s="17" t="s">
        <v>165</v>
      </c>
      <c r="AT225" s="17" t="s">
        <v>130</v>
      </c>
      <c r="AU225" s="17" t="s">
        <v>129</v>
      </c>
      <c r="AY225" s="17" t="s">
        <v>124</v>
      </c>
      <c r="BE225" s="212">
        <f>IF(N225="základní",J225,0)</f>
        <v>0</v>
      </c>
      <c r="BF225" s="212">
        <f>IF(N225="snížená",J225,0)</f>
        <v>0</v>
      </c>
      <c r="BG225" s="212">
        <f>IF(N225="zákl. přenesená",J225,0)</f>
        <v>0</v>
      </c>
      <c r="BH225" s="212">
        <f>IF(N225="sníž. přenesená",J225,0)</f>
        <v>0</v>
      </c>
      <c r="BI225" s="212">
        <f>IF(N225="nulová",J225,0)</f>
        <v>0</v>
      </c>
      <c r="BJ225" s="17" t="s">
        <v>129</v>
      </c>
      <c r="BK225" s="212">
        <f>ROUND(I225*H225,2)</f>
        <v>0</v>
      </c>
      <c r="BL225" s="17" t="s">
        <v>165</v>
      </c>
      <c r="BM225" s="17" t="s">
        <v>299</v>
      </c>
    </row>
    <row r="226" s="1" customFormat="1">
      <c r="B226" s="39"/>
      <c r="C226" s="40"/>
      <c r="D226" s="213" t="s">
        <v>138</v>
      </c>
      <c r="E226" s="40"/>
      <c r="F226" s="214" t="s">
        <v>285</v>
      </c>
      <c r="G226" s="40"/>
      <c r="H226" s="40"/>
      <c r="I226" s="125"/>
      <c r="J226" s="40"/>
      <c r="K226" s="40"/>
      <c r="L226" s="44"/>
      <c r="M226" s="215"/>
      <c r="N226" s="80"/>
      <c r="O226" s="80"/>
      <c r="P226" s="80"/>
      <c r="Q226" s="80"/>
      <c r="R226" s="80"/>
      <c r="S226" s="80"/>
      <c r="T226" s="81"/>
      <c r="AT226" s="17" t="s">
        <v>138</v>
      </c>
      <c r="AU226" s="17" t="s">
        <v>129</v>
      </c>
    </row>
    <row r="227" s="12" customFormat="1">
      <c r="B227" s="226"/>
      <c r="C227" s="227"/>
      <c r="D227" s="213" t="s">
        <v>147</v>
      </c>
      <c r="E227" s="228" t="s">
        <v>32</v>
      </c>
      <c r="F227" s="229" t="s">
        <v>221</v>
      </c>
      <c r="G227" s="227"/>
      <c r="H227" s="228" t="s">
        <v>32</v>
      </c>
      <c r="I227" s="230"/>
      <c r="J227" s="227"/>
      <c r="K227" s="227"/>
      <c r="L227" s="231"/>
      <c r="M227" s="232"/>
      <c r="N227" s="233"/>
      <c r="O227" s="233"/>
      <c r="P227" s="233"/>
      <c r="Q227" s="233"/>
      <c r="R227" s="233"/>
      <c r="S227" s="233"/>
      <c r="T227" s="234"/>
      <c r="AT227" s="235" t="s">
        <v>147</v>
      </c>
      <c r="AU227" s="235" t="s">
        <v>129</v>
      </c>
      <c r="AV227" s="12" t="s">
        <v>83</v>
      </c>
      <c r="AW227" s="12" t="s">
        <v>39</v>
      </c>
      <c r="AX227" s="12" t="s">
        <v>78</v>
      </c>
      <c r="AY227" s="235" t="s">
        <v>124</v>
      </c>
    </row>
    <row r="228" s="11" customFormat="1">
      <c r="B228" s="216"/>
      <c r="C228" s="217"/>
      <c r="D228" s="213" t="s">
        <v>147</v>
      </c>
      <c r="E228" s="236" t="s">
        <v>32</v>
      </c>
      <c r="F228" s="218" t="s">
        <v>300</v>
      </c>
      <c r="G228" s="217"/>
      <c r="H228" s="219">
        <v>300</v>
      </c>
      <c r="I228" s="220"/>
      <c r="J228" s="217"/>
      <c r="K228" s="217"/>
      <c r="L228" s="221"/>
      <c r="M228" s="222"/>
      <c r="N228" s="223"/>
      <c r="O228" s="223"/>
      <c r="P228" s="223"/>
      <c r="Q228" s="223"/>
      <c r="R228" s="223"/>
      <c r="S228" s="223"/>
      <c r="T228" s="224"/>
      <c r="AT228" s="225" t="s">
        <v>147</v>
      </c>
      <c r="AU228" s="225" t="s">
        <v>129</v>
      </c>
      <c r="AV228" s="11" t="s">
        <v>129</v>
      </c>
      <c r="AW228" s="11" t="s">
        <v>39</v>
      </c>
      <c r="AX228" s="11" t="s">
        <v>78</v>
      </c>
      <c r="AY228" s="225" t="s">
        <v>124</v>
      </c>
    </row>
    <row r="229" s="12" customFormat="1">
      <c r="B229" s="226"/>
      <c r="C229" s="227"/>
      <c r="D229" s="213" t="s">
        <v>147</v>
      </c>
      <c r="E229" s="228" t="s">
        <v>32</v>
      </c>
      <c r="F229" s="229" t="s">
        <v>223</v>
      </c>
      <c r="G229" s="227"/>
      <c r="H229" s="228" t="s">
        <v>32</v>
      </c>
      <c r="I229" s="230"/>
      <c r="J229" s="227"/>
      <c r="K229" s="227"/>
      <c r="L229" s="231"/>
      <c r="M229" s="232"/>
      <c r="N229" s="233"/>
      <c r="O229" s="233"/>
      <c r="P229" s="233"/>
      <c r="Q229" s="233"/>
      <c r="R229" s="233"/>
      <c r="S229" s="233"/>
      <c r="T229" s="234"/>
      <c r="AT229" s="235" t="s">
        <v>147</v>
      </c>
      <c r="AU229" s="235" t="s">
        <v>129</v>
      </c>
      <c r="AV229" s="12" t="s">
        <v>83</v>
      </c>
      <c r="AW229" s="12" t="s">
        <v>39</v>
      </c>
      <c r="AX229" s="12" t="s">
        <v>78</v>
      </c>
      <c r="AY229" s="235" t="s">
        <v>124</v>
      </c>
    </row>
    <row r="230" s="11" customFormat="1">
      <c r="B230" s="216"/>
      <c r="C230" s="217"/>
      <c r="D230" s="213" t="s">
        <v>147</v>
      </c>
      <c r="E230" s="236" t="s">
        <v>32</v>
      </c>
      <c r="F230" s="218" t="s">
        <v>224</v>
      </c>
      <c r="G230" s="217"/>
      <c r="H230" s="219">
        <v>40</v>
      </c>
      <c r="I230" s="220"/>
      <c r="J230" s="217"/>
      <c r="K230" s="217"/>
      <c r="L230" s="221"/>
      <c r="M230" s="222"/>
      <c r="N230" s="223"/>
      <c r="O230" s="223"/>
      <c r="P230" s="223"/>
      <c r="Q230" s="223"/>
      <c r="R230" s="223"/>
      <c r="S230" s="223"/>
      <c r="T230" s="224"/>
      <c r="AT230" s="225" t="s">
        <v>147</v>
      </c>
      <c r="AU230" s="225" t="s">
        <v>129</v>
      </c>
      <c r="AV230" s="11" t="s">
        <v>129</v>
      </c>
      <c r="AW230" s="11" t="s">
        <v>39</v>
      </c>
      <c r="AX230" s="11" t="s">
        <v>78</v>
      </c>
      <c r="AY230" s="225" t="s">
        <v>124</v>
      </c>
    </row>
    <row r="231" s="13" customFormat="1">
      <c r="B231" s="237"/>
      <c r="C231" s="238"/>
      <c r="D231" s="213" t="s">
        <v>147</v>
      </c>
      <c r="E231" s="239" t="s">
        <v>32</v>
      </c>
      <c r="F231" s="240" t="s">
        <v>181</v>
      </c>
      <c r="G231" s="238"/>
      <c r="H231" s="241">
        <v>340</v>
      </c>
      <c r="I231" s="242"/>
      <c r="J231" s="238"/>
      <c r="K231" s="238"/>
      <c r="L231" s="243"/>
      <c r="M231" s="244"/>
      <c r="N231" s="245"/>
      <c r="O231" s="245"/>
      <c r="P231" s="245"/>
      <c r="Q231" s="245"/>
      <c r="R231" s="245"/>
      <c r="S231" s="245"/>
      <c r="T231" s="246"/>
      <c r="AT231" s="247" t="s">
        <v>147</v>
      </c>
      <c r="AU231" s="247" t="s">
        <v>129</v>
      </c>
      <c r="AV231" s="13" t="s">
        <v>135</v>
      </c>
      <c r="AW231" s="13" t="s">
        <v>39</v>
      </c>
      <c r="AX231" s="13" t="s">
        <v>83</v>
      </c>
      <c r="AY231" s="247" t="s">
        <v>124</v>
      </c>
    </row>
    <row r="232" s="1" customFormat="1" ht="22.5" customHeight="1">
      <c r="B232" s="39"/>
      <c r="C232" s="201" t="s">
        <v>301</v>
      </c>
      <c r="D232" s="201" t="s">
        <v>130</v>
      </c>
      <c r="E232" s="202" t="s">
        <v>302</v>
      </c>
      <c r="F232" s="203" t="s">
        <v>303</v>
      </c>
      <c r="G232" s="204" t="s">
        <v>164</v>
      </c>
      <c r="H232" s="205">
        <v>240</v>
      </c>
      <c r="I232" s="206"/>
      <c r="J232" s="207">
        <f>ROUND(I232*H232,2)</f>
        <v>0</v>
      </c>
      <c r="K232" s="203" t="s">
        <v>134</v>
      </c>
      <c r="L232" s="44"/>
      <c r="M232" s="208" t="s">
        <v>32</v>
      </c>
      <c r="N232" s="209" t="s">
        <v>50</v>
      </c>
      <c r="O232" s="80"/>
      <c r="P232" s="210">
        <f>O232*H232</f>
        <v>0</v>
      </c>
      <c r="Q232" s="210">
        <v>0.00016000000000000001</v>
      </c>
      <c r="R232" s="210">
        <f>Q232*H232</f>
        <v>0.038400000000000004</v>
      </c>
      <c r="S232" s="210">
        <v>0</v>
      </c>
      <c r="T232" s="211">
        <f>S232*H232</f>
        <v>0</v>
      </c>
      <c r="AR232" s="17" t="s">
        <v>165</v>
      </c>
      <c r="AT232" s="17" t="s">
        <v>130</v>
      </c>
      <c r="AU232" s="17" t="s">
        <v>129</v>
      </c>
      <c r="AY232" s="17" t="s">
        <v>124</v>
      </c>
      <c r="BE232" s="212">
        <f>IF(N232="základní",J232,0)</f>
        <v>0</v>
      </c>
      <c r="BF232" s="212">
        <f>IF(N232="snížená",J232,0)</f>
        <v>0</v>
      </c>
      <c r="BG232" s="212">
        <f>IF(N232="zákl. přenesená",J232,0)</f>
        <v>0</v>
      </c>
      <c r="BH232" s="212">
        <f>IF(N232="sníž. přenesená",J232,0)</f>
        <v>0</v>
      </c>
      <c r="BI232" s="212">
        <f>IF(N232="nulová",J232,0)</f>
        <v>0</v>
      </c>
      <c r="BJ232" s="17" t="s">
        <v>129</v>
      </c>
      <c r="BK232" s="212">
        <f>ROUND(I232*H232,2)</f>
        <v>0</v>
      </c>
      <c r="BL232" s="17" t="s">
        <v>165</v>
      </c>
      <c r="BM232" s="17" t="s">
        <v>304</v>
      </c>
    </row>
    <row r="233" s="1" customFormat="1">
      <c r="B233" s="39"/>
      <c r="C233" s="40"/>
      <c r="D233" s="213" t="s">
        <v>138</v>
      </c>
      <c r="E233" s="40"/>
      <c r="F233" s="214" t="s">
        <v>285</v>
      </c>
      <c r="G233" s="40"/>
      <c r="H233" s="40"/>
      <c r="I233" s="125"/>
      <c r="J233" s="40"/>
      <c r="K233" s="40"/>
      <c r="L233" s="44"/>
      <c r="M233" s="215"/>
      <c r="N233" s="80"/>
      <c r="O233" s="80"/>
      <c r="P233" s="80"/>
      <c r="Q233" s="80"/>
      <c r="R233" s="80"/>
      <c r="S233" s="80"/>
      <c r="T233" s="81"/>
      <c r="AT233" s="17" t="s">
        <v>138</v>
      </c>
      <c r="AU233" s="17" t="s">
        <v>129</v>
      </c>
    </row>
    <row r="234" s="12" customFormat="1">
      <c r="B234" s="226"/>
      <c r="C234" s="227"/>
      <c r="D234" s="213" t="s">
        <v>147</v>
      </c>
      <c r="E234" s="228" t="s">
        <v>32</v>
      </c>
      <c r="F234" s="229" t="s">
        <v>221</v>
      </c>
      <c r="G234" s="227"/>
      <c r="H234" s="228" t="s">
        <v>32</v>
      </c>
      <c r="I234" s="230"/>
      <c r="J234" s="227"/>
      <c r="K234" s="227"/>
      <c r="L234" s="231"/>
      <c r="M234" s="232"/>
      <c r="N234" s="233"/>
      <c r="O234" s="233"/>
      <c r="P234" s="233"/>
      <c r="Q234" s="233"/>
      <c r="R234" s="233"/>
      <c r="S234" s="233"/>
      <c r="T234" s="234"/>
      <c r="AT234" s="235" t="s">
        <v>147</v>
      </c>
      <c r="AU234" s="235" t="s">
        <v>129</v>
      </c>
      <c r="AV234" s="12" t="s">
        <v>83</v>
      </c>
      <c r="AW234" s="12" t="s">
        <v>39</v>
      </c>
      <c r="AX234" s="12" t="s">
        <v>78</v>
      </c>
      <c r="AY234" s="235" t="s">
        <v>124</v>
      </c>
    </row>
    <row r="235" s="11" customFormat="1">
      <c r="B235" s="216"/>
      <c r="C235" s="217"/>
      <c r="D235" s="213" t="s">
        <v>147</v>
      </c>
      <c r="E235" s="236" t="s">
        <v>32</v>
      </c>
      <c r="F235" s="218" t="s">
        <v>305</v>
      </c>
      <c r="G235" s="217"/>
      <c r="H235" s="219">
        <v>200</v>
      </c>
      <c r="I235" s="220"/>
      <c r="J235" s="217"/>
      <c r="K235" s="217"/>
      <c r="L235" s="221"/>
      <c r="M235" s="222"/>
      <c r="N235" s="223"/>
      <c r="O235" s="223"/>
      <c r="P235" s="223"/>
      <c r="Q235" s="223"/>
      <c r="R235" s="223"/>
      <c r="S235" s="223"/>
      <c r="T235" s="224"/>
      <c r="AT235" s="225" t="s">
        <v>147</v>
      </c>
      <c r="AU235" s="225" t="s">
        <v>129</v>
      </c>
      <c r="AV235" s="11" t="s">
        <v>129</v>
      </c>
      <c r="AW235" s="11" t="s">
        <v>39</v>
      </c>
      <c r="AX235" s="11" t="s">
        <v>78</v>
      </c>
      <c r="AY235" s="225" t="s">
        <v>124</v>
      </c>
    </row>
    <row r="236" s="12" customFormat="1">
      <c r="B236" s="226"/>
      <c r="C236" s="227"/>
      <c r="D236" s="213" t="s">
        <v>147</v>
      </c>
      <c r="E236" s="228" t="s">
        <v>32</v>
      </c>
      <c r="F236" s="229" t="s">
        <v>223</v>
      </c>
      <c r="G236" s="227"/>
      <c r="H236" s="228" t="s">
        <v>32</v>
      </c>
      <c r="I236" s="230"/>
      <c r="J236" s="227"/>
      <c r="K236" s="227"/>
      <c r="L236" s="231"/>
      <c r="M236" s="232"/>
      <c r="N236" s="233"/>
      <c r="O236" s="233"/>
      <c r="P236" s="233"/>
      <c r="Q236" s="233"/>
      <c r="R236" s="233"/>
      <c r="S236" s="233"/>
      <c r="T236" s="234"/>
      <c r="AT236" s="235" t="s">
        <v>147</v>
      </c>
      <c r="AU236" s="235" t="s">
        <v>129</v>
      </c>
      <c r="AV236" s="12" t="s">
        <v>83</v>
      </c>
      <c r="AW236" s="12" t="s">
        <v>39</v>
      </c>
      <c r="AX236" s="12" t="s">
        <v>78</v>
      </c>
      <c r="AY236" s="235" t="s">
        <v>124</v>
      </c>
    </row>
    <row r="237" s="11" customFormat="1">
      <c r="B237" s="216"/>
      <c r="C237" s="217"/>
      <c r="D237" s="213" t="s">
        <v>147</v>
      </c>
      <c r="E237" s="236" t="s">
        <v>32</v>
      </c>
      <c r="F237" s="218" t="s">
        <v>224</v>
      </c>
      <c r="G237" s="217"/>
      <c r="H237" s="219">
        <v>40</v>
      </c>
      <c r="I237" s="220"/>
      <c r="J237" s="217"/>
      <c r="K237" s="217"/>
      <c r="L237" s="221"/>
      <c r="M237" s="222"/>
      <c r="N237" s="223"/>
      <c r="O237" s="223"/>
      <c r="P237" s="223"/>
      <c r="Q237" s="223"/>
      <c r="R237" s="223"/>
      <c r="S237" s="223"/>
      <c r="T237" s="224"/>
      <c r="AT237" s="225" t="s">
        <v>147</v>
      </c>
      <c r="AU237" s="225" t="s">
        <v>129</v>
      </c>
      <c r="AV237" s="11" t="s">
        <v>129</v>
      </c>
      <c r="AW237" s="11" t="s">
        <v>39</v>
      </c>
      <c r="AX237" s="11" t="s">
        <v>78</v>
      </c>
      <c r="AY237" s="225" t="s">
        <v>124</v>
      </c>
    </row>
    <row r="238" s="13" customFormat="1">
      <c r="B238" s="237"/>
      <c r="C238" s="238"/>
      <c r="D238" s="213" t="s">
        <v>147</v>
      </c>
      <c r="E238" s="239" t="s">
        <v>32</v>
      </c>
      <c r="F238" s="240" t="s">
        <v>181</v>
      </c>
      <c r="G238" s="238"/>
      <c r="H238" s="241">
        <v>240</v>
      </c>
      <c r="I238" s="242"/>
      <c r="J238" s="238"/>
      <c r="K238" s="238"/>
      <c r="L238" s="243"/>
      <c r="M238" s="244"/>
      <c r="N238" s="245"/>
      <c r="O238" s="245"/>
      <c r="P238" s="245"/>
      <c r="Q238" s="245"/>
      <c r="R238" s="245"/>
      <c r="S238" s="245"/>
      <c r="T238" s="246"/>
      <c r="AT238" s="247" t="s">
        <v>147</v>
      </c>
      <c r="AU238" s="247" t="s">
        <v>129</v>
      </c>
      <c r="AV238" s="13" t="s">
        <v>135</v>
      </c>
      <c r="AW238" s="13" t="s">
        <v>39</v>
      </c>
      <c r="AX238" s="13" t="s">
        <v>83</v>
      </c>
      <c r="AY238" s="247" t="s">
        <v>124</v>
      </c>
    </row>
    <row r="239" s="1" customFormat="1" ht="22.5" customHeight="1">
      <c r="B239" s="39"/>
      <c r="C239" s="201" t="s">
        <v>306</v>
      </c>
      <c r="D239" s="201" t="s">
        <v>130</v>
      </c>
      <c r="E239" s="202" t="s">
        <v>307</v>
      </c>
      <c r="F239" s="203" t="s">
        <v>308</v>
      </c>
      <c r="G239" s="204" t="s">
        <v>164</v>
      </c>
      <c r="H239" s="205">
        <v>10</v>
      </c>
      <c r="I239" s="206"/>
      <c r="J239" s="207">
        <f>ROUND(I239*H239,2)</f>
        <v>0</v>
      </c>
      <c r="K239" s="203" t="s">
        <v>134</v>
      </c>
      <c r="L239" s="44"/>
      <c r="M239" s="208" t="s">
        <v>32</v>
      </c>
      <c r="N239" s="209" t="s">
        <v>50</v>
      </c>
      <c r="O239" s="80"/>
      <c r="P239" s="210">
        <f>O239*H239</f>
        <v>0</v>
      </c>
      <c r="Q239" s="210">
        <v>0.00027</v>
      </c>
      <c r="R239" s="210">
        <f>Q239*H239</f>
        <v>0.0027000000000000001</v>
      </c>
      <c r="S239" s="210">
        <v>0</v>
      </c>
      <c r="T239" s="211">
        <f>S239*H239</f>
        <v>0</v>
      </c>
      <c r="AR239" s="17" t="s">
        <v>165</v>
      </c>
      <c r="AT239" s="17" t="s">
        <v>130</v>
      </c>
      <c r="AU239" s="17" t="s">
        <v>129</v>
      </c>
      <c r="AY239" s="17" t="s">
        <v>124</v>
      </c>
      <c r="BE239" s="212">
        <f>IF(N239="základní",J239,0)</f>
        <v>0</v>
      </c>
      <c r="BF239" s="212">
        <f>IF(N239="snížená",J239,0)</f>
        <v>0</v>
      </c>
      <c r="BG239" s="212">
        <f>IF(N239="zákl. přenesená",J239,0)</f>
        <v>0</v>
      </c>
      <c r="BH239" s="212">
        <f>IF(N239="sníž. přenesená",J239,0)</f>
        <v>0</v>
      </c>
      <c r="BI239" s="212">
        <f>IF(N239="nulová",J239,0)</f>
        <v>0</v>
      </c>
      <c r="BJ239" s="17" t="s">
        <v>129</v>
      </c>
      <c r="BK239" s="212">
        <f>ROUND(I239*H239,2)</f>
        <v>0</v>
      </c>
      <c r="BL239" s="17" t="s">
        <v>165</v>
      </c>
      <c r="BM239" s="17" t="s">
        <v>309</v>
      </c>
    </row>
    <row r="240" s="1" customFormat="1">
      <c r="B240" s="39"/>
      <c r="C240" s="40"/>
      <c r="D240" s="213" t="s">
        <v>138</v>
      </c>
      <c r="E240" s="40"/>
      <c r="F240" s="214" t="s">
        <v>285</v>
      </c>
      <c r="G240" s="40"/>
      <c r="H240" s="40"/>
      <c r="I240" s="125"/>
      <c r="J240" s="40"/>
      <c r="K240" s="40"/>
      <c r="L240" s="44"/>
      <c r="M240" s="215"/>
      <c r="N240" s="80"/>
      <c r="O240" s="80"/>
      <c r="P240" s="80"/>
      <c r="Q240" s="80"/>
      <c r="R240" s="80"/>
      <c r="S240" s="80"/>
      <c r="T240" s="81"/>
      <c r="AT240" s="17" t="s">
        <v>138</v>
      </c>
      <c r="AU240" s="17" t="s">
        <v>129</v>
      </c>
    </row>
    <row r="241" s="12" customFormat="1">
      <c r="B241" s="226"/>
      <c r="C241" s="227"/>
      <c r="D241" s="213" t="s">
        <v>147</v>
      </c>
      <c r="E241" s="228" t="s">
        <v>32</v>
      </c>
      <c r="F241" s="229" t="s">
        <v>223</v>
      </c>
      <c r="G241" s="227"/>
      <c r="H241" s="228" t="s">
        <v>32</v>
      </c>
      <c r="I241" s="230"/>
      <c r="J241" s="227"/>
      <c r="K241" s="227"/>
      <c r="L241" s="231"/>
      <c r="M241" s="232"/>
      <c r="N241" s="233"/>
      <c r="O241" s="233"/>
      <c r="P241" s="233"/>
      <c r="Q241" s="233"/>
      <c r="R241" s="233"/>
      <c r="S241" s="233"/>
      <c r="T241" s="234"/>
      <c r="AT241" s="235" t="s">
        <v>147</v>
      </c>
      <c r="AU241" s="235" t="s">
        <v>129</v>
      </c>
      <c r="AV241" s="12" t="s">
        <v>83</v>
      </c>
      <c r="AW241" s="12" t="s">
        <v>39</v>
      </c>
      <c r="AX241" s="12" t="s">
        <v>78</v>
      </c>
      <c r="AY241" s="235" t="s">
        <v>124</v>
      </c>
    </row>
    <row r="242" s="11" customFormat="1">
      <c r="B242" s="216"/>
      <c r="C242" s="217"/>
      <c r="D242" s="213" t="s">
        <v>147</v>
      </c>
      <c r="E242" s="236" t="s">
        <v>32</v>
      </c>
      <c r="F242" s="218" t="s">
        <v>310</v>
      </c>
      <c r="G242" s="217"/>
      <c r="H242" s="219">
        <v>10</v>
      </c>
      <c r="I242" s="220"/>
      <c r="J242" s="217"/>
      <c r="K242" s="217"/>
      <c r="L242" s="221"/>
      <c r="M242" s="222"/>
      <c r="N242" s="223"/>
      <c r="O242" s="223"/>
      <c r="P242" s="223"/>
      <c r="Q242" s="223"/>
      <c r="R242" s="223"/>
      <c r="S242" s="223"/>
      <c r="T242" s="224"/>
      <c r="AT242" s="225" t="s">
        <v>147</v>
      </c>
      <c r="AU242" s="225" t="s">
        <v>129</v>
      </c>
      <c r="AV242" s="11" t="s">
        <v>129</v>
      </c>
      <c r="AW242" s="11" t="s">
        <v>39</v>
      </c>
      <c r="AX242" s="11" t="s">
        <v>83</v>
      </c>
      <c r="AY242" s="225" t="s">
        <v>124</v>
      </c>
    </row>
    <row r="243" s="1" customFormat="1" ht="16.5" customHeight="1">
      <c r="B243" s="39"/>
      <c r="C243" s="201" t="s">
        <v>311</v>
      </c>
      <c r="D243" s="201" t="s">
        <v>130</v>
      </c>
      <c r="E243" s="202" t="s">
        <v>312</v>
      </c>
      <c r="F243" s="203" t="s">
        <v>313</v>
      </c>
      <c r="G243" s="204" t="s">
        <v>164</v>
      </c>
      <c r="H243" s="205">
        <v>1007</v>
      </c>
      <c r="I243" s="206"/>
      <c r="J243" s="207">
        <f>ROUND(I243*H243,2)</f>
        <v>0</v>
      </c>
      <c r="K243" s="203" t="s">
        <v>134</v>
      </c>
      <c r="L243" s="44"/>
      <c r="M243" s="208" t="s">
        <v>32</v>
      </c>
      <c r="N243" s="209" t="s">
        <v>50</v>
      </c>
      <c r="O243" s="80"/>
      <c r="P243" s="210">
        <f>O243*H243</f>
        <v>0</v>
      </c>
      <c r="Q243" s="210">
        <v>0</v>
      </c>
      <c r="R243" s="210">
        <f>Q243*H243</f>
        <v>0</v>
      </c>
      <c r="S243" s="210">
        <v>0.00023000000000000001</v>
      </c>
      <c r="T243" s="211">
        <f>S243*H243</f>
        <v>0.23161000000000001</v>
      </c>
      <c r="AR243" s="17" t="s">
        <v>165</v>
      </c>
      <c r="AT243" s="17" t="s">
        <v>130</v>
      </c>
      <c r="AU243" s="17" t="s">
        <v>129</v>
      </c>
      <c r="AY243" s="17" t="s">
        <v>124</v>
      </c>
      <c r="BE243" s="212">
        <f>IF(N243="základní",J243,0)</f>
        <v>0</v>
      </c>
      <c r="BF243" s="212">
        <f>IF(N243="snížená",J243,0)</f>
        <v>0</v>
      </c>
      <c r="BG243" s="212">
        <f>IF(N243="zákl. přenesená",J243,0)</f>
        <v>0</v>
      </c>
      <c r="BH243" s="212">
        <f>IF(N243="sníž. přenesená",J243,0)</f>
        <v>0</v>
      </c>
      <c r="BI243" s="212">
        <f>IF(N243="nulová",J243,0)</f>
        <v>0</v>
      </c>
      <c r="BJ243" s="17" t="s">
        <v>129</v>
      </c>
      <c r="BK243" s="212">
        <f>ROUND(I243*H243,2)</f>
        <v>0</v>
      </c>
      <c r="BL243" s="17" t="s">
        <v>165</v>
      </c>
      <c r="BM243" s="17" t="s">
        <v>314</v>
      </c>
    </row>
    <row r="244" s="1" customFormat="1">
      <c r="B244" s="39"/>
      <c r="C244" s="40"/>
      <c r="D244" s="213" t="s">
        <v>138</v>
      </c>
      <c r="E244" s="40"/>
      <c r="F244" s="214" t="s">
        <v>315</v>
      </c>
      <c r="G244" s="40"/>
      <c r="H244" s="40"/>
      <c r="I244" s="125"/>
      <c r="J244" s="40"/>
      <c r="K244" s="40"/>
      <c r="L244" s="44"/>
      <c r="M244" s="215"/>
      <c r="N244" s="80"/>
      <c r="O244" s="80"/>
      <c r="P244" s="80"/>
      <c r="Q244" s="80"/>
      <c r="R244" s="80"/>
      <c r="S244" s="80"/>
      <c r="T244" s="81"/>
      <c r="AT244" s="17" t="s">
        <v>138</v>
      </c>
      <c r="AU244" s="17" t="s">
        <v>129</v>
      </c>
    </row>
    <row r="245" s="12" customFormat="1">
      <c r="B245" s="226"/>
      <c r="C245" s="227"/>
      <c r="D245" s="213" t="s">
        <v>147</v>
      </c>
      <c r="E245" s="228" t="s">
        <v>32</v>
      </c>
      <c r="F245" s="229" t="s">
        <v>221</v>
      </c>
      <c r="G245" s="227"/>
      <c r="H245" s="228" t="s">
        <v>32</v>
      </c>
      <c r="I245" s="230"/>
      <c r="J245" s="227"/>
      <c r="K245" s="227"/>
      <c r="L245" s="231"/>
      <c r="M245" s="232"/>
      <c r="N245" s="233"/>
      <c r="O245" s="233"/>
      <c r="P245" s="233"/>
      <c r="Q245" s="233"/>
      <c r="R245" s="233"/>
      <c r="S245" s="233"/>
      <c r="T245" s="234"/>
      <c r="AT245" s="235" t="s">
        <v>147</v>
      </c>
      <c r="AU245" s="235" t="s">
        <v>129</v>
      </c>
      <c r="AV245" s="12" t="s">
        <v>83</v>
      </c>
      <c r="AW245" s="12" t="s">
        <v>39</v>
      </c>
      <c r="AX245" s="12" t="s">
        <v>78</v>
      </c>
      <c r="AY245" s="235" t="s">
        <v>124</v>
      </c>
    </row>
    <row r="246" s="11" customFormat="1">
      <c r="B246" s="216"/>
      <c r="C246" s="217"/>
      <c r="D246" s="213" t="s">
        <v>147</v>
      </c>
      <c r="E246" s="236" t="s">
        <v>32</v>
      </c>
      <c r="F246" s="218" t="s">
        <v>316</v>
      </c>
      <c r="G246" s="217"/>
      <c r="H246" s="219">
        <v>872</v>
      </c>
      <c r="I246" s="220"/>
      <c r="J246" s="217"/>
      <c r="K246" s="217"/>
      <c r="L246" s="221"/>
      <c r="M246" s="222"/>
      <c r="N246" s="223"/>
      <c r="O246" s="223"/>
      <c r="P246" s="223"/>
      <c r="Q246" s="223"/>
      <c r="R246" s="223"/>
      <c r="S246" s="223"/>
      <c r="T246" s="224"/>
      <c r="AT246" s="225" t="s">
        <v>147</v>
      </c>
      <c r="AU246" s="225" t="s">
        <v>129</v>
      </c>
      <c r="AV246" s="11" t="s">
        <v>129</v>
      </c>
      <c r="AW246" s="11" t="s">
        <v>39</v>
      </c>
      <c r="AX246" s="11" t="s">
        <v>78</v>
      </c>
      <c r="AY246" s="225" t="s">
        <v>124</v>
      </c>
    </row>
    <row r="247" s="12" customFormat="1">
      <c r="B247" s="226"/>
      <c r="C247" s="227"/>
      <c r="D247" s="213" t="s">
        <v>147</v>
      </c>
      <c r="E247" s="228" t="s">
        <v>32</v>
      </c>
      <c r="F247" s="229" t="s">
        <v>223</v>
      </c>
      <c r="G247" s="227"/>
      <c r="H247" s="228" t="s">
        <v>32</v>
      </c>
      <c r="I247" s="230"/>
      <c r="J247" s="227"/>
      <c r="K247" s="227"/>
      <c r="L247" s="231"/>
      <c r="M247" s="232"/>
      <c r="N247" s="233"/>
      <c r="O247" s="233"/>
      <c r="P247" s="233"/>
      <c r="Q247" s="233"/>
      <c r="R247" s="233"/>
      <c r="S247" s="233"/>
      <c r="T247" s="234"/>
      <c r="AT247" s="235" t="s">
        <v>147</v>
      </c>
      <c r="AU247" s="235" t="s">
        <v>129</v>
      </c>
      <c r="AV247" s="12" t="s">
        <v>83</v>
      </c>
      <c r="AW247" s="12" t="s">
        <v>39</v>
      </c>
      <c r="AX247" s="12" t="s">
        <v>78</v>
      </c>
      <c r="AY247" s="235" t="s">
        <v>124</v>
      </c>
    </row>
    <row r="248" s="11" customFormat="1">
      <c r="B248" s="216"/>
      <c r="C248" s="217"/>
      <c r="D248" s="213" t="s">
        <v>147</v>
      </c>
      <c r="E248" s="236" t="s">
        <v>32</v>
      </c>
      <c r="F248" s="218" t="s">
        <v>317</v>
      </c>
      <c r="G248" s="217"/>
      <c r="H248" s="219">
        <v>135</v>
      </c>
      <c r="I248" s="220"/>
      <c r="J248" s="217"/>
      <c r="K248" s="217"/>
      <c r="L248" s="221"/>
      <c r="M248" s="222"/>
      <c r="N248" s="223"/>
      <c r="O248" s="223"/>
      <c r="P248" s="223"/>
      <c r="Q248" s="223"/>
      <c r="R248" s="223"/>
      <c r="S248" s="223"/>
      <c r="T248" s="224"/>
      <c r="AT248" s="225" t="s">
        <v>147</v>
      </c>
      <c r="AU248" s="225" t="s">
        <v>129</v>
      </c>
      <c r="AV248" s="11" t="s">
        <v>129</v>
      </c>
      <c r="AW248" s="11" t="s">
        <v>39</v>
      </c>
      <c r="AX248" s="11" t="s">
        <v>78</v>
      </c>
      <c r="AY248" s="225" t="s">
        <v>124</v>
      </c>
    </row>
    <row r="249" s="13" customFormat="1">
      <c r="B249" s="237"/>
      <c r="C249" s="238"/>
      <c r="D249" s="213" t="s">
        <v>147</v>
      </c>
      <c r="E249" s="239" t="s">
        <v>32</v>
      </c>
      <c r="F249" s="240" t="s">
        <v>181</v>
      </c>
      <c r="G249" s="238"/>
      <c r="H249" s="241">
        <v>1007</v>
      </c>
      <c r="I249" s="242"/>
      <c r="J249" s="238"/>
      <c r="K249" s="238"/>
      <c r="L249" s="243"/>
      <c r="M249" s="244"/>
      <c r="N249" s="245"/>
      <c r="O249" s="245"/>
      <c r="P249" s="245"/>
      <c r="Q249" s="245"/>
      <c r="R249" s="245"/>
      <c r="S249" s="245"/>
      <c r="T249" s="246"/>
      <c r="AT249" s="247" t="s">
        <v>147</v>
      </c>
      <c r="AU249" s="247" t="s">
        <v>129</v>
      </c>
      <c r="AV249" s="13" t="s">
        <v>135</v>
      </c>
      <c r="AW249" s="13" t="s">
        <v>39</v>
      </c>
      <c r="AX249" s="13" t="s">
        <v>83</v>
      </c>
      <c r="AY249" s="247" t="s">
        <v>124</v>
      </c>
    </row>
    <row r="250" s="1" customFormat="1" ht="16.5" customHeight="1">
      <c r="B250" s="39"/>
      <c r="C250" s="201" t="s">
        <v>318</v>
      </c>
      <c r="D250" s="201" t="s">
        <v>130</v>
      </c>
      <c r="E250" s="202" t="s">
        <v>319</v>
      </c>
      <c r="F250" s="203" t="s">
        <v>320</v>
      </c>
      <c r="G250" s="204" t="s">
        <v>164</v>
      </c>
      <c r="H250" s="205">
        <v>10</v>
      </c>
      <c r="I250" s="206"/>
      <c r="J250" s="207">
        <f>ROUND(I250*H250,2)</f>
        <v>0</v>
      </c>
      <c r="K250" s="203" t="s">
        <v>134</v>
      </c>
      <c r="L250" s="44"/>
      <c r="M250" s="208" t="s">
        <v>32</v>
      </c>
      <c r="N250" s="209" t="s">
        <v>50</v>
      </c>
      <c r="O250" s="80"/>
      <c r="P250" s="210">
        <f>O250*H250</f>
        <v>0</v>
      </c>
      <c r="Q250" s="210">
        <v>0</v>
      </c>
      <c r="R250" s="210">
        <f>Q250*H250</f>
        <v>0</v>
      </c>
      <c r="S250" s="210">
        <v>0.00059999999999999995</v>
      </c>
      <c r="T250" s="211">
        <f>S250*H250</f>
        <v>0.0059999999999999993</v>
      </c>
      <c r="AR250" s="17" t="s">
        <v>165</v>
      </c>
      <c r="AT250" s="17" t="s">
        <v>130</v>
      </c>
      <c r="AU250" s="17" t="s">
        <v>129</v>
      </c>
      <c r="AY250" s="17" t="s">
        <v>124</v>
      </c>
      <c r="BE250" s="212">
        <f>IF(N250="základní",J250,0)</f>
        <v>0</v>
      </c>
      <c r="BF250" s="212">
        <f>IF(N250="snížená",J250,0)</f>
        <v>0</v>
      </c>
      <c r="BG250" s="212">
        <f>IF(N250="zákl. přenesená",J250,0)</f>
        <v>0</v>
      </c>
      <c r="BH250" s="212">
        <f>IF(N250="sníž. přenesená",J250,0)</f>
        <v>0</v>
      </c>
      <c r="BI250" s="212">
        <f>IF(N250="nulová",J250,0)</f>
        <v>0</v>
      </c>
      <c r="BJ250" s="17" t="s">
        <v>129</v>
      </c>
      <c r="BK250" s="212">
        <f>ROUND(I250*H250,2)</f>
        <v>0</v>
      </c>
      <c r="BL250" s="17" t="s">
        <v>165</v>
      </c>
      <c r="BM250" s="17" t="s">
        <v>321</v>
      </c>
    </row>
    <row r="251" s="1" customFormat="1">
      <c r="B251" s="39"/>
      <c r="C251" s="40"/>
      <c r="D251" s="213" t="s">
        <v>138</v>
      </c>
      <c r="E251" s="40"/>
      <c r="F251" s="214" t="s">
        <v>315</v>
      </c>
      <c r="G251" s="40"/>
      <c r="H251" s="40"/>
      <c r="I251" s="125"/>
      <c r="J251" s="40"/>
      <c r="K251" s="40"/>
      <c r="L251" s="44"/>
      <c r="M251" s="215"/>
      <c r="N251" s="80"/>
      <c r="O251" s="80"/>
      <c r="P251" s="80"/>
      <c r="Q251" s="80"/>
      <c r="R251" s="80"/>
      <c r="S251" s="80"/>
      <c r="T251" s="81"/>
      <c r="AT251" s="17" t="s">
        <v>138</v>
      </c>
      <c r="AU251" s="17" t="s">
        <v>129</v>
      </c>
    </row>
    <row r="252" s="12" customFormat="1">
      <c r="B252" s="226"/>
      <c r="C252" s="227"/>
      <c r="D252" s="213" t="s">
        <v>147</v>
      </c>
      <c r="E252" s="228" t="s">
        <v>32</v>
      </c>
      <c r="F252" s="229" t="s">
        <v>223</v>
      </c>
      <c r="G252" s="227"/>
      <c r="H252" s="228" t="s">
        <v>32</v>
      </c>
      <c r="I252" s="230"/>
      <c r="J252" s="227"/>
      <c r="K252" s="227"/>
      <c r="L252" s="231"/>
      <c r="M252" s="232"/>
      <c r="N252" s="233"/>
      <c r="O252" s="233"/>
      <c r="P252" s="233"/>
      <c r="Q252" s="233"/>
      <c r="R252" s="233"/>
      <c r="S252" s="233"/>
      <c r="T252" s="234"/>
      <c r="AT252" s="235" t="s">
        <v>147</v>
      </c>
      <c r="AU252" s="235" t="s">
        <v>129</v>
      </c>
      <c r="AV252" s="12" t="s">
        <v>83</v>
      </c>
      <c r="AW252" s="12" t="s">
        <v>39</v>
      </c>
      <c r="AX252" s="12" t="s">
        <v>78</v>
      </c>
      <c r="AY252" s="235" t="s">
        <v>124</v>
      </c>
    </row>
    <row r="253" s="11" customFormat="1">
      <c r="B253" s="216"/>
      <c r="C253" s="217"/>
      <c r="D253" s="213" t="s">
        <v>147</v>
      </c>
      <c r="E253" s="236" t="s">
        <v>32</v>
      </c>
      <c r="F253" s="218" t="s">
        <v>310</v>
      </c>
      <c r="G253" s="217"/>
      <c r="H253" s="219">
        <v>10</v>
      </c>
      <c r="I253" s="220"/>
      <c r="J253" s="217"/>
      <c r="K253" s="217"/>
      <c r="L253" s="221"/>
      <c r="M253" s="222"/>
      <c r="N253" s="223"/>
      <c r="O253" s="223"/>
      <c r="P253" s="223"/>
      <c r="Q253" s="223"/>
      <c r="R253" s="223"/>
      <c r="S253" s="223"/>
      <c r="T253" s="224"/>
      <c r="AT253" s="225" t="s">
        <v>147</v>
      </c>
      <c r="AU253" s="225" t="s">
        <v>129</v>
      </c>
      <c r="AV253" s="11" t="s">
        <v>129</v>
      </c>
      <c r="AW253" s="11" t="s">
        <v>39</v>
      </c>
      <c r="AX253" s="11" t="s">
        <v>78</v>
      </c>
      <c r="AY253" s="225" t="s">
        <v>124</v>
      </c>
    </row>
    <row r="254" s="13" customFormat="1">
      <c r="B254" s="237"/>
      <c r="C254" s="238"/>
      <c r="D254" s="213" t="s">
        <v>147</v>
      </c>
      <c r="E254" s="239" t="s">
        <v>32</v>
      </c>
      <c r="F254" s="240" t="s">
        <v>181</v>
      </c>
      <c r="G254" s="238"/>
      <c r="H254" s="241">
        <v>10</v>
      </c>
      <c r="I254" s="242"/>
      <c r="J254" s="238"/>
      <c r="K254" s="238"/>
      <c r="L254" s="243"/>
      <c r="M254" s="244"/>
      <c r="N254" s="245"/>
      <c r="O254" s="245"/>
      <c r="P254" s="245"/>
      <c r="Q254" s="245"/>
      <c r="R254" s="245"/>
      <c r="S254" s="245"/>
      <c r="T254" s="246"/>
      <c r="AT254" s="247" t="s">
        <v>147</v>
      </c>
      <c r="AU254" s="247" t="s">
        <v>129</v>
      </c>
      <c r="AV254" s="13" t="s">
        <v>135</v>
      </c>
      <c r="AW254" s="13" t="s">
        <v>39</v>
      </c>
      <c r="AX254" s="13" t="s">
        <v>83</v>
      </c>
      <c r="AY254" s="247" t="s">
        <v>124</v>
      </c>
    </row>
    <row r="255" s="1" customFormat="1" ht="16.5" customHeight="1">
      <c r="B255" s="39"/>
      <c r="C255" s="201" t="s">
        <v>322</v>
      </c>
      <c r="D255" s="201" t="s">
        <v>130</v>
      </c>
      <c r="E255" s="202" t="s">
        <v>323</v>
      </c>
      <c r="F255" s="203" t="s">
        <v>324</v>
      </c>
      <c r="G255" s="204" t="s">
        <v>164</v>
      </c>
      <c r="H255" s="205">
        <v>40</v>
      </c>
      <c r="I255" s="206"/>
      <c r="J255" s="207">
        <f>ROUND(I255*H255,2)</f>
        <v>0</v>
      </c>
      <c r="K255" s="203" t="s">
        <v>134</v>
      </c>
      <c r="L255" s="44"/>
      <c r="M255" s="208" t="s">
        <v>32</v>
      </c>
      <c r="N255" s="209" t="s">
        <v>50</v>
      </c>
      <c r="O255" s="80"/>
      <c r="P255" s="210">
        <f>O255*H255</f>
        <v>0</v>
      </c>
      <c r="Q255" s="210">
        <v>0.00021000000000000001</v>
      </c>
      <c r="R255" s="210">
        <f>Q255*H255</f>
        <v>0.0084000000000000012</v>
      </c>
      <c r="S255" s="210">
        <v>0</v>
      </c>
      <c r="T255" s="211">
        <f>S255*H255</f>
        <v>0</v>
      </c>
      <c r="AR255" s="17" t="s">
        <v>165</v>
      </c>
      <c r="AT255" s="17" t="s">
        <v>130</v>
      </c>
      <c r="AU255" s="17" t="s">
        <v>129</v>
      </c>
      <c r="AY255" s="17" t="s">
        <v>124</v>
      </c>
      <c r="BE255" s="212">
        <f>IF(N255="základní",J255,0)</f>
        <v>0</v>
      </c>
      <c r="BF255" s="212">
        <f>IF(N255="snížená",J255,0)</f>
        <v>0</v>
      </c>
      <c r="BG255" s="212">
        <f>IF(N255="zákl. přenesená",J255,0)</f>
        <v>0</v>
      </c>
      <c r="BH255" s="212">
        <f>IF(N255="sníž. přenesená",J255,0)</f>
        <v>0</v>
      </c>
      <c r="BI255" s="212">
        <f>IF(N255="nulová",J255,0)</f>
        <v>0</v>
      </c>
      <c r="BJ255" s="17" t="s">
        <v>129</v>
      </c>
      <c r="BK255" s="212">
        <f>ROUND(I255*H255,2)</f>
        <v>0</v>
      </c>
      <c r="BL255" s="17" t="s">
        <v>165</v>
      </c>
      <c r="BM255" s="17" t="s">
        <v>325</v>
      </c>
    </row>
    <row r="256" s="1" customFormat="1">
      <c r="B256" s="39"/>
      <c r="C256" s="40"/>
      <c r="D256" s="213" t="s">
        <v>138</v>
      </c>
      <c r="E256" s="40"/>
      <c r="F256" s="214" t="s">
        <v>326</v>
      </c>
      <c r="G256" s="40"/>
      <c r="H256" s="40"/>
      <c r="I256" s="125"/>
      <c r="J256" s="40"/>
      <c r="K256" s="40"/>
      <c r="L256" s="44"/>
      <c r="M256" s="215"/>
      <c r="N256" s="80"/>
      <c r="O256" s="80"/>
      <c r="P256" s="80"/>
      <c r="Q256" s="80"/>
      <c r="R256" s="80"/>
      <c r="S256" s="80"/>
      <c r="T256" s="81"/>
      <c r="AT256" s="17" t="s">
        <v>138</v>
      </c>
      <c r="AU256" s="17" t="s">
        <v>129</v>
      </c>
    </row>
    <row r="257" s="12" customFormat="1">
      <c r="B257" s="226"/>
      <c r="C257" s="227"/>
      <c r="D257" s="213" t="s">
        <v>147</v>
      </c>
      <c r="E257" s="228" t="s">
        <v>32</v>
      </c>
      <c r="F257" s="229" t="s">
        <v>223</v>
      </c>
      <c r="G257" s="227"/>
      <c r="H257" s="228" t="s">
        <v>32</v>
      </c>
      <c r="I257" s="230"/>
      <c r="J257" s="227"/>
      <c r="K257" s="227"/>
      <c r="L257" s="231"/>
      <c r="M257" s="232"/>
      <c r="N257" s="233"/>
      <c r="O257" s="233"/>
      <c r="P257" s="233"/>
      <c r="Q257" s="233"/>
      <c r="R257" s="233"/>
      <c r="S257" s="233"/>
      <c r="T257" s="234"/>
      <c r="AT257" s="235" t="s">
        <v>147</v>
      </c>
      <c r="AU257" s="235" t="s">
        <v>129</v>
      </c>
      <c r="AV257" s="12" t="s">
        <v>83</v>
      </c>
      <c r="AW257" s="12" t="s">
        <v>39</v>
      </c>
      <c r="AX257" s="12" t="s">
        <v>78</v>
      </c>
      <c r="AY257" s="235" t="s">
        <v>124</v>
      </c>
    </row>
    <row r="258" s="11" customFormat="1">
      <c r="B258" s="216"/>
      <c r="C258" s="217"/>
      <c r="D258" s="213" t="s">
        <v>147</v>
      </c>
      <c r="E258" s="236" t="s">
        <v>32</v>
      </c>
      <c r="F258" s="218" t="s">
        <v>224</v>
      </c>
      <c r="G258" s="217"/>
      <c r="H258" s="219">
        <v>40</v>
      </c>
      <c r="I258" s="220"/>
      <c r="J258" s="217"/>
      <c r="K258" s="217"/>
      <c r="L258" s="221"/>
      <c r="M258" s="222"/>
      <c r="N258" s="223"/>
      <c r="O258" s="223"/>
      <c r="P258" s="223"/>
      <c r="Q258" s="223"/>
      <c r="R258" s="223"/>
      <c r="S258" s="223"/>
      <c r="T258" s="224"/>
      <c r="AT258" s="225" t="s">
        <v>147</v>
      </c>
      <c r="AU258" s="225" t="s">
        <v>129</v>
      </c>
      <c r="AV258" s="11" t="s">
        <v>129</v>
      </c>
      <c r="AW258" s="11" t="s">
        <v>39</v>
      </c>
      <c r="AX258" s="11" t="s">
        <v>83</v>
      </c>
      <c r="AY258" s="225" t="s">
        <v>124</v>
      </c>
    </row>
    <row r="259" s="1" customFormat="1" ht="16.5" customHeight="1">
      <c r="B259" s="39"/>
      <c r="C259" s="201" t="s">
        <v>327</v>
      </c>
      <c r="D259" s="201" t="s">
        <v>130</v>
      </c>
      <c r="E259" s="202" t="s">
        <v>328</v>
      </c>
      <c r="F259" s="203" t="s">
        <v>329</v>
      </c>
      <c r="G259" s="204" t="s">
        <v>164</v>
      </c>
      <c r="H259" s="205">
        <v>80</v>
      </c>
      <c r="I259" s="206"/>
      <c r="J259" s="207">
        <f>ROUND(I259*H259,2)</f>
        <v>0</v>
      </c>
      <c r="K259" s="203" t="s">
        <v>134</v>
      </c>
      <c r="L259" s="44"/>
      <c r="M259" s="208" t="s">
        <v>32</v>
      </c>
      <c r="N259" s="209" t="s">
        <v>50</v>
      </c>
      <c r="O259" s="80"/>
      <c r="P259" s="210">
        <f>O259*H259</f>
        <v>0</v>
      </c>
      <c r="Q259" s="210">
        <v>0.00029</v>
      </c>
      <c r="R259" s="210">
        <f>Q259*H259</f>
        <v>0.023199999999999998</v>
      </c>
      <c r="S259" s="210">
        <v>0</v>
      </c>
      <c r="T259" s="211">
        <f>S259*H259</f>
        <v>0</v>
      </c>
      <c r="AR259" s="17" t="s">
        <v>165</v>
      </c>
      <c r="AT259" s="17" t="s">
        <v>130</v>
      </c>
      <c r="AU259" s="17" t="s">
        <v>129</v>
      </c>
      <c r="AY259" s="17" t="s">
        <v>124</v>
      </c>
      <c r="BE259" s="212">
        <f>IF(N259="základní",J259,0)</f>
        <v>0</v>
      </c>
      <c r="BF259" s="212">
        <f>IF(N259="snížená",J259,0)</f>
        <v>0</v>
      </c>
      <c r="BG259" s="212">
        <f>IF(N259="zákl. přenesená",J259,0)</f>
        <v>0</v>
      </c>
      <c r="BH259" s="212">
        <f>IF(N259="sníž. přenesená",J259,0)</f>
        <v>0</v>
      </c>
      <c r="BI259" s="212">
        <f>IF(N259="nulová",J259,0)</f>
        <v>0</v>
      </c>
      <c r="BJ259" s="17" t="s">
        <v>129</v>
      </c>
      <c r="BK259" s="212">
        <f>ROUND(I259*H259,2)</f>
        <v>0</v>
      </c>
      <c r="BL259" s="17" t="s">
        <v>165</v>
      </c>
      <c r="BM259" s="17" t="s">
        <v>330</v>
      </c>
    </row>
    <row r="260" s="1" customFormat="1">
      <c r="B260" s="39"/>
      <c r="C260" s="40"/>
      <c r="D260" s="213" t="s">
        <v>138</v>
      </c>
      <c r="E260" s="40"/>
      <c r="F260" s="214" t="s">
        <v>326</v>
      </c>
      <c r="G260" s="40"/>
      <c r="H260" s="40"/>
      <c r="I260" s="125"/>
      <c r="J260" s="40"/>
      <c r="K260" s="40"/>
      <c r="L260" s="44"/>
      <c r="M260" s="215"/>
      <c r="N260" s="80"/>
      <c r="O260" s="80"/>
      <c r="P260" s="80"/>
      <c r="Q260" s="80"/>
      <c r="R260" s="80"/>
      <c r="S260" s="80"/>
      <c r="T260" s="81"/>
      <c r="AT260" s="17" t="s">
        <v>138</v>
      </c>
      <c r="AU260" s="17" t="s">
        <v>129</v>
      </c>
    </row>
    <row r="261" s="12" customFormat="1">
      <c r="B261" s="226"/>
      <c r="C261" s="227"/>
      <c r="D261" s="213" t="s">
        <v>147</v>
      </c>
      <c r="E261" s="228" t="s">
        <v>32</v>
      </c>
      <c r="F261" s="229" t="s">
        <v>223</v>
      </c>
      <c r="G261" s="227"/>
      <c r="H261" s="228" t="s">
        <v>32</v>
      </c>
      <c r="I261" s="230"/>
      <c r="J261" s="227"/>
      <c r="K261" s="227"/>
      <c r="L261" s="231"/>
      <c r="M261" s="232"/>
      <c r="N261" s="233"/>
      <c r="O261" s="233"/>
      <c r="P261" s="233"/>
      <c r="Q261" s="233"/>
      <c r="R261" s="233"/>
      <c r="S261" s="233"/>
      <c r="T261" s="234"/>
      <c r="AT261" s="235" t="s">
        <v>147</v>
      </c>
      <c r="AU261" s="235" t="s">
        <v>129</v>
      </c>
      <c r="AV261" s="12" t="s">
        <v>83</v>
      </c>
      <c r="AW261" s="12" t="s">
        <v>39</v>
      </c>
      <c r="AX261" s="12" t="s">
        <v>78</v>
      </c>
      <c r="AY261" s="235" t="s">
        <v>124</v>
      </c>
    </row>
    <row r="262" s="11" customFormat="1">
      <c r="B262" s="216"/>
      <c r="C262" s="217"/>
      <c r="D262" s="213" t="s">
        <v>147</v>
      </c>
      <c r="E262" s="236" t="s">
        <v>32</v>
      </c>
      <c r="F262" s="218" t="s">
        <v>259</v>
      </c>
      <c r="G262" s="217"/>
      <c r="H262" s="219">
        <v>80</v>
      </c>
      <c r="I262" s="220"/>
      <c r="J262" s="217"/>
      <c r="K262" s="217"/>
      <c r="L262" s="221"/>
      <c r="M262" s="222"/>
      <c r="N262" s="223"/>
      <c r="O262" s="223"/>
      <c r="P262" s="223"/>
      <c r="Q262" s="223"/>
      <c r="R262" s="223"/>
      <c r="S262" s="223"/>
      <c r="T262" s="224"/>
      <c r="AT262" s="225" t="s">
        <v>147</v>
      </c>
      <c r="AU262" s="225" t="s">
        <v>129</v>
      </c>
      <c r="AV262" s="11" t="s">
        <v>129</v>
      </c>
      <c r="AW262" s="11" t="s">
        <v>39</v>
      </c>
      <c r="AX262" s="11" t="s">
        <v>83</v>
      </c>
      <c r="AY262" s="225" t="s">
        <v>124</v>
      </c>
    </row>
    <row r="263" s="1" customFormat="1" ht="16.5" customHeight="1">
      <c r="B263" s="39"/>
      <c r="C263" s="201" t="s">
        <v>331</v>
      </c>
      <c r="D263" s="201" t="s">
        <v>130</v>
      </c>
      <c r="E263" s="202" t="s">
        <v>332</v>
      </c>
      <c r="F263" s="203" t="s">
        <v>333</v>
      </c>
      <c r="G263" s="204" t="s">
        <v>164</v>
      </c>
      <c r="H263" s="205">
        <v>15</v>
      </c>
      <c r="I263" s="206"/>
      <c r="J263" s="207">
        <f>ROUND(I263*H263,2)</f>
        <v>0</v>
      </c>
      <c r="K263" s="203" t="s">
        <v>134</v>
      </c>
      <c r="L263" s="44"/>
      <c r="M263" s="208" t="s">
        <v>32</v>
      </c>
      <c r="N263" s="209" t="s">
        <v>50</v>
      </c>
      <c r="O263" s="80"/>
      <c r="P263" s="210">
        <f>O263*H263</f>
        <v>0</v>
      </c>
      <c r="Q263" s="210">
        <v>0.00042999999999999999</v>
      </c>
      <c r="R263" s="210">
        <f>Q263*H263</f>
        <v>0.00645</v>
      </c>
      <c r="S263" s="210">
        <v>0</v>
      </c>
      <c r="T263" s="211">
        <f>S263*H263</f>
        <v>0</v>
      </c>
      <c r="AR263" s="17" t="s">
        <v>165</v>
      </c>
      <c r="AT263" s="17" t="s">
        <v>130</v>
      </c>
      <c r="AU263" s="17" t="s">
        <v>129</v>
      </c>
      <c r="AY263" s="17" t="s">
        <v>124</v>
      </c>
      <c r="BE263" s="212">
        <f>IF(N263="základní",J263,0)</f>
        <v>0</v>
      </c>
      <c r="BF263" s="212">
        <f>IF(N263="snížená",J263,0)</f>
        <v>0</v>
      </c>
      <c r="BG263" s="212">
        <f>IF(N263="zákl. přenesená",J263,0)</f>
        <v>0</v>
      </c>
      <c r="BH263" s="212">
        <f>IF(N263="sníž. přenesená",J263,0)</f>
        <v>0</v>
      </c>
      <c r="BI263" s="212">
        <f>IF(N263="nulová",J263,0)</f>
        <v>0</v>
      </c>
      <c r="BJ263" s="17" t="s">
        <v>129</v>
      </c>
      <c r="BK263" s="212">
        <f>ROUND(I263*H263,2)</f>
        <v>0</v>
      </c>
      <c r="BL263" s="17" t="s">
        <v>165</v>
      </c>
      <c r="BM263" s="17" t="s">
        <v>334</v>
      </c>
    </row>
    <row r="264" s="1" customFormat="1">
      <c r="B264" s="39"/>
      <c r="C264" s="40"/>
      <c r="D264" s="213" t="s">
        <v>138</v>
      </c>
      <c r="E264" s="40"/>
      <c r="F264" s="214" t="s">
        <v>326</v>
      </c>
      <c r="G264" s="40"/>
      <c r="H264" s="40"/>
      <c r="I264" s="125"/>
      <c r="J264" s="40"/>
      <c r="K264" s="40"/>
      <c r="L264" s="44"/>
      <c r="M264" s="215"/>
      <c r="N264" s="80"/>
      <c r="O264" s="80"/>
      <c r="P264" s="80"/>
      <c r="Q264" s="80"/>
      <c r="R264" s="80"/>
      <c r="S264" s="80"/>
      <c r="T264" s="81"/>
      <c r="AT264" s="17" t="s">
        <v>138</v>
      </c>
      <c r="AU264" s="17" t="s">
        <v>129</v>
      </c>
    </row>
    <row r="265" s="12" customFormat="1">
      <c r="B265" s="226"/>
      <c r="C265" s="227"/>
      <c r="D265" s="213" t="s">
        <v>147</v>
      </c>
      <c r="E265" s="228" t="s">
        <v>32</v>
      </c>
      <c r="F265" s="229" t="s">
        <v>223</v>
      </c>
      <c r="G265" s="227"/>
      <c r="H265" s="228" t="s">
        <v>32</v>
      </c>
      <c r="I265" s="230"/>
      <c r="J265" s="227"/>
      <c r="K265" s="227"/>
      <c r="L265" s="231"/>
      <c r="M265" s="232"/>
      <c r="N265" s="233"/>
      <c r="O265" s="233"/>
      <c r="P265" s="233"/>
      <c r="Q265" s="233"/>
      <c r="R265" s="233"/>
      <c r="S265" s="233"/>
      <c r="T265" s="234"/>
      <c r="AT265" s="235" t="s">
        <v>147</v>
      </c>
      <c r="AU265" s="235" t="s">
        <v>129</v>
      </c>
      <c r="AV265" s="12" t="s">
        <v>83</v>
      </c>
      <c r="AW265" s="12" t="s">
        <v>39</v>
      </c>
      <c r="AX265" s="12" t="s">
        <v>78</v>
      </c>
      <c r="AY265" s="235" t="s">
        <v>124</v>
      </c>
    </row>
    <row r="266" s="11" customFormat="1">
      <c r="B266" s="216"/>
      <c r="C266" s="217"/>
      <c r="D266" s="213" t="s">
        <v>147</v>
      </c>
      <c r="E266" s="236" t="s">
        <v>32</v>
      </c>
      <c r="F266" s="218" t="s">
        <v>264</v>
      </c>
      <c r="G266" s="217"/>
      <c r="H266" s="219">
        <v>15</v>
      </c>
      <c r="I266" s="220"/>
      <c r="J266" s="217"/>
      <c r="K266" s="217"/>
      <c r="L266" s="221"/>
      <c r="M266" s="222"/>
      <c r="N266" s="223"/>
      <c r="O266" s="223"/>
      <c r="P266" s="223"/>
      <c r="Q266" s="223"/>
      <c r="R266" s="223"/>
      <c r="S266" s="223"/>
      <c r="T266" s="224"/>
      <c r="AT266" s="225" t="s">
        <v>147</v>
      </c>
      <c r="AU266" s="225" t="s">
        <v>129</v>
      </c>
      <c r="AV266" s="11" t="s">
        <v>129</v>
      </c>
      <c r="AW266" s="11" t="s">
        <v>39</v>
      </c>
      <c r="AX266" s="11" t="s">
        <v>83</v>
      </c>
      <c r="AY266" s="225" t="s">
        <v>124</v>
      </c>
    </row>
    <row r="267" s="1" customFormat="1" ht="16.5" customHeight="1">
      <c r="B267" s="39"/>
      <c r="C267" s="201" t="s">
        <v>335</v>
      </c>
      <c r="D267" s="201" t="s">
        <v>130</v>
      </c>
      <c r="E267" s="202" t="s">
        <v>336</v>
      </c>
      <c r="F267" s="203" t="s">
        <v>337</v>
      </c>
      <c r="G267" s="204" t="s">
        <v>164</v>
      </c>
      <c r="H267" s="205">
        <v>10</v>
      </c>
      <c r="I267" s="206"/>
      <c r="J267" s="207">
        <f>ROUND(I267*H267,2)</f>
        <v>0</v>
      </c>
      <c r="K267" s="203" t="s">
        <v>134</v>
      </c>
      <c r="L267" s="44"/>
      <c r="M267" s="208" t="s">
        <v>32</v>
      </c>
      <c r="N267" s="209" t="s">
        <v>50</v>
      </c>
      <c r="O267" s="80"/>
      <c r="P267" s="210">
        <f>O267*H267</f>
        <v>0</v>
      </c>
      <c r="Q267" s="210">
        <v>0.00046999999999999999</v>
      </c>
      <c r="R267" s="210">
        <f>Q267*H267</f>
        <v>0.0047000000000000002</v>
      </c>
      <c r="S267" s="210">
        <v>0</v>
      </c>
      <c r="T267" s="211">
        <f>S267*H267</f>
        <v>0</v>
      </c>
      <c r="AR267" s="17" t="s">
        <v>165</v>
      </c>
      <c r="AT267" s="17" t="s">
        <v>130</v>
      </c>
      <c r="AU267" s="17" t="s">
        <v>129</v>
      </c>
      <c r="AY267" s="17" t="s">
        <v>124</v>
      </c>
      <c r="BE267" s="212">
        <f>IF(N267="základní",J267,0)</f>
        <v>0</v>
      </c>
      <c r="BF267" s="212">
        <f>IF(N267="snížená",J267,0)</f>
        <v>0</v>
      </c>
      <c r="BG267" s="212">
        <f>IF(N267="zákl. přenesená",J267,0)</f>
        <v>0</v>
      </c>
      <c r="BH267" s="212">
        <f>IF(N267="sníž. přenesená",J267,0)</f>
        <v>0</v>
      </c>
      <c r="BI267" s="212">
        <f>IF(N267="nulová",J267,0)</f>
        <v>0</v>
      </c>
      <c r="BJ267" s="17" t="s">
        <v>129</v>
      </c>
      <c r="BK267" s="212">
        <f>ROUND(I267*H267,2)</f>
        <v>0</v>
      </c>
      <c r="BL267" s="17" t="s">
        <v>165</v>
      </c>
      <c r="BM267" s="17" t="s">
        <v>338</v>
      </c>
    </row>
    <row r="268" s="1" customFormat="1">
      <c r="B268" s="39"/>
      <c r="C268" s="40"/>
      <c r="D268" s="213" t="s">
        <v>138</v>
      </c>
      <c r="E268" s="40"/>
      <c r="F268" s="214" t="s">
        <v>326</v>
      </c>
      <c r="G268" s="40"/>
      <c r="H268" s="40"/>
      <c r="I268" s="125"/>
      <c r="J268" s="40"/>
      <c r="K268" s="40"/>
      <c r="L268" s="44"/>
      <c r="M268" s="215"/>
      <c r="N268" s="80"/>
      <c r="O268" s="80"/>
      <c r="P268" s="80"/>
      <c r="Q268" s="80"/>
      <c r="R268" s="80"/>
      <c r="S268" s="80"/>
      <c r="T268" s="81"/>
      <c r="AT268" s="17" t="s">
        <v>138</v>
      </c>
      <c r="AU268" s="17" t="s">
        <v>129</v>
      </c>
    </row>
    <row r="269" s="12" customFormat="1">
      <c r="B269" s="226"/>
      <c r="C269" s="227"/>
      <c r="D269" s="213" t="s">
        <v>147</v>
      </c>
      <c r="E269" s="228" t="s">
        <v>32</v>
      </c>
      <c r="F269" s="229" t="s">
        <v>223</v>
      </c>
      <c r="G269" s="227"/>
      <c r="H269" s="228" t="s">
        <v>32</v>
      </c>
      <c r="I269" s="230"/>
      <c r="J269" s="227"/>
      <c r="K269" s="227"/>
      <c r="L269" s="231"/>
      <c r="M269" s="232"/>
      <c r="N269" s="233"/>
      <c r="O269" s="233"/>
      <c r="P269" s="233"/>
      <c r="Q269" s="233"/>
      <c r="R269" s="233"/>
      <c r="S269" s="233"/>
      <c r="T269" s="234"/>
      <c r="AT269" s="235" t="s">
        <v>147</v>
      </c>
      <c r="AU269" s="235" t="s">
        <v>129</v>
      </c>
      <c r="AV269" s="12" t="s">
        <v>83</v>
      </c>
      <c r="AW269" s="12" t="s">
        <v>39</v>
      </c>
      <c r="AX269" s="12" t="s">
        <v>78</v>
      </c>
      <c r="AY269" s="235" t="s">
        <v>124</v>
      </c>
    </row>
    <row r="270" s="11" customFormat="1">
      <c r="B270" s="216"/>
      <c r="C270" s="217"/>
      <c r="D270" s="213" t="s">
        <v>147</v>
      </c>
      <c r="E270" s="236" t="s">
        <v>32</v>
      </c>
      <c r="F270" s="218" t="s">
        <v>235</v>
      </c>
      <c r="G270" s="217"/>
      <c r="H270" s="219">
        <v>10</v>
      </c>
      <c r="I270" s="220"/>
      <c r="J270" s="217"/>
      <c r="K270" s="217"/>
      <c r="L270" s="221"/>
      <c r="M270" s="222"/>
      <c r="N270" s="223"/>
      <c r="O270" s="223"/>
      <c r="P270" s="223"/>
      <c r="Q270" s="223"/>
      <c r="R270" s="223"/>
      <c r="S270" s="223"/>
      <c r="T270" s="224"/>
      <c r="AT270" s="225" t="s">
        <v>147</v>
      </c>
      <c r="AU270" s="225" t="s">
        <v>129</v>
      </c>
      <c r="AV270" s="11" t="s">
        <v>129</v>
      </c>
      <c r="AW270" s="11" t="s">
        <v>39</v>
      </c>
      <c r="AX270" s="11" t="s">
        <v>83</v>
      </c>
      <c r="AY270" s="225" t="s">
        <v>124</v>
      </c>
    </row>
    <row r="271" s="1" customFormat="1" ht="16.5" customHeight="1">
      <c r="B271" s="39"/>
      <c r="C271" s="201" t="s">
        <v>339</v>
      </c>
      <c r="D271" s="201" t="s">
        <v>130</v>
      </c>
      <c r="E271" s="202" t="s">
        <v>340</v>
      </c>
      <c r="F271" s="203" t="s">
        <v>341</v>
      </c>
      <c r="G271" s="204" t="s">
        <v>194</v>
      </c>
      <c r="H271" s="205">
        <v>432</v>
      </c>
      <c r="I271" s="206"/>
      <c r="J271" s="207">
        <f>ROUND(I271*H271,2)</f>
        <v>0</v>
      </c>
      <c r="K271" s="203" t="s">
        <v>134</v>
      </c>
      <c r="L271" s="44"/>
      <c r="M271" s="208" t="s">
        <v>32</v>
      </c>
      <c r="N271" s="209" t="s">
        <v>50</v>
      </c>
      <c r="O271" s="80"/>
      <c r="P271" s="210">
        <f>O271*H271</f>
        <v>0</v>
      </c>
      <c r="Q271" s="210">
        <v>0</v>
      </c>
      <c r="R271" s="210">
        <f>Q271*H271</f>
        <v>0</v>
      </c>
      <c r="S271" s="210">
        <v>0</v>
      </c>
      <c r="T271" s="211">
        <f>S271*H271</f>
        <v>0</v>
      </c>
      <c r="AR271" s="17" t="s">
        <v>165</v>
      </c>
      <c r="AT271" s="17" t="s">
        <v>130</v>
      </c>
      <c r="AU271" s="17" t="s">
        <v>129</v>
      </c>
      <c r="AY271" s="17" t="s">
        <v>124</v>
      </c>
      <c r="BE271" s="212">
        <f>IF(N271="základní",J271,0)</f>
        <v>0</v>
      </c>
      <c r="BF271" s="212">
        <f>IF(N271="snížená",J271,0)</f>
        <v>0</v>
      </c>
      <c r="BG271" s="212">
        <f>IF(N271="zákl. přenesená",J271,0)</f>
        <v>0</v>
      </c>
      <c r="BH271" s="212">
        <f>IF(N271="sníž. přenesená",J271,0)</f>
        <v>0</v>
      </c>
      <c r="BI271" s="212">
        <f>IF(N271="nulová",J271,0)</f>
        <v>0</v>
      </c>
      <c r="BJ271" s="17" t="s">
        <v>129</v>
      </c>
      <c r="BK271" s="212">
        <f>ROUND(I271*H271,2)</f>
        <v>0</v>
      </c>
      <c r="BL271" s="17" t="s">
        <v>165</v>
      </c>
      <c r="BM271" s="17" t="s">
        <v>342</v>
      </c>
    </row>
    <row r="272" s="1" customFormat="1">
      <c r="B272" s="39"/>
      <c r="C272" s="40"/>
      <c r="D272" s="213" t="s">
        <v>138</v>
      </c>
      <c r="E272" s="40"/>
      <c r="F272" s="214" t="s">
        <v>343</v>
      </c>
      <c r="G272" s="40"/>
      <c r="H272" s="40"/>
      <c r="I272" s="125"/>
      <c r="J272" s="40"/>
      <c r="K272" s="40"/>
      <c r="L272" s="44"/>
      <c r="M272" s="215"/>
      <c r="N272" s="80"/>
      <c r="O272" s="80"/>
      <c r="P272" s="80"/>
      <c r="Q272" s="80"/>
      <c r="R272" s="80"/>
      <c r="S272" s="80"/>
      <c r="T272" s="81"/>
      <c r="AT272" s="17" t="s">
        <v>138</v>
      </c>
      <c r="AU272" s="17" t="s">
        <v>129</v>
      </c>
    </row>
    <row r="273" s="11" customFormat="1">
      <c r="B273" s="216"/>
      <c r="C273" s="217"/>
      <c r="D273" s="213" t="s">
        <v>147</v>
      </c>
      <c r="E273" s="236" t="s">
        <v>32</v>
      </c>
      <c r="F273" s="218" t="s">
        <v>344</v>
      </c>
      <c r="G273" s="217"/>
      <c r="H273" s="219">
        <v>432</v>
      </c>
      <c r="I273" s="220"/>
      <c r="J273" s="217"/>
      <c r="K273" s="217"/>
      <c r="L273" s="221"/>
      <c r="M273" s="222"/>
      <c r="N273" s="223"/>
      <c r="O273" s="223"/>
      <c r="P273" s="223"/>
      <c r="Q273" s="223"/>
      <c r="R273" s="223"/>
      <c r="S273" s="223"/>
      <c r="T273" s="224"/>
      <c r="AT273" s="225" t="s">
        <v>147</v>
      </c>
      <c r="AU273" s="225" t="s">
        <v>129</v>
      </c>
      <c r="AV273" s="11" t="s">
        <v>129</v>
      </c>
      <c r="AW273" s="11" t="s">
        <v>39</v>
      </c>
      <c r="AX273" s="11" t="s">
        <v>83</v>
      </c>
      <c r="AY273" s="225" t="s">
        <v>124</v>
      </c>
    </row>
    <row r="274" s="1" customFormat="1" ht="16.5" customHeight="1">
      <c r="B274" s="39"/>
      <c r="C274" s="201" t="s">
        <v>345</v>
      </c>
      <c r="D274" s="201" t="s">
        <v>130</v>
      </c>
      <c r="E274" s="202" t="s">
        <v>346</v>
      </c>
      <c r="F274" s="203" t="s">
        <v>347</v>
      </c>
      <c r="G274" s="204" t="s">
        <v>348</v>
      </c>
      <c r="H274" s="205">
        <v>18</v>
      </c>
      <c r="I274" s="206"/>
      <c r="J274" s="207">
        <f>ROUND(I274*H274,2)</f>
        <v>0</v>
      </c>
      <c r="K274" s="203" t="s">
        <v>134</v>
      </c>
      <c r="L274" s="44"/>
      <c r="M274" s="208" t="s">
        <v>32</v>
      </c>
      <c r="N274" s="209" t="s">
        <v>50</v>
      </c>
      <c r="O274" s="80"/>
      <c r="P274" s="210">
        <f>O274*H274</f>
        <v>0</v>
      </c>
      <c r="Q274" s="210">
        <v>0.00011</v>
      </c>
      <c r="R274" s="210">
        <f>Q274*H274</f>
        <v>0.00198</v>
      </c>
      <c r="S274" s="210">
        <v>0</v>
      </c>
      <c r="T274" s="211">
        <f>S274*H274</f>
        <v>0</v>
      </c>
      <c r="AR274" s="17" t="s">
        <v>165</v>
      </c>
      <c r="AT274" s="17" t="s">
        <v>130</v>
      </c>
      <c r="AU274" s="17" t="s">
        <v>129</v>
      </c>
      <c r="AY274" s="17" t="s">
        <v>124</v>
      </c>
      <c r="BE274" s="212">
        <f>IF(N274="základní",J274,0)</f>
        <v>0</v>
      </c>
      <c r="BF274" s="212">
        <f>IF(N274="snížená",J274,0)</f>
        <v>0</v>
      </c>
      <c r="BG274" s="212">
        <f>IF(N274="zákl. přenesená",J274,0)</f>
        <v>0</v>
      </c>
      <c r="BH274" s="212">
        <f>IF(N274="sníž. přenesená",J274,0)</f>
        <v>0</v>
      </c>
      <c r="BI274" s="212">
        <f>IF(N274="nulová",J274,0)</f>
        <v>0</v>
      </c>
      <c r="BJ274" s="17" t="s">
        <v>129</v>
      </c>
      <c r="BK274" s="212">
        <f>ROUND(I274*H274,2)</f>
        <v>0</v>
      </c>
      <c r="BL274" s="17" t="s">
        <v>165</v>
      </c>
      <c r="BM274" s="17" t="s">
        <v>349</v>
      </c>
    </row>
    <row r="275" s="1" customFormat="1" ht="16.5" customHeight="1">
      <c r="B275" s="39"/>
      <c r="C275" s="201" t="s">
        <v>350</v>
      </c>
      <c r="D275" s="201" t="s">
        <v>130</v>
      </c>
      <c r="E275" s="202" t="s">
        <v>351</v>
      </c>
      <c r="F275" s="203" t="s">
        <v>352</v>
      </c>
      <c r="G275" s="204" t="s">
        <v>194</v>
      </c>
      <c r="H275" s="205">
        <v>18</v>
      </c>
      <c r="I275" s="206"/>
      <c r="J275" s="207">
        <f>ROUND(I275*H275,2)</f>
        <v>0</v>
      </c>
      <c r="K275" s="203" t="s">
        <v>134</v>
      </c>
      <c r="L275" s="44"/>
      <c r="M275" s="208" t="s">
        <v>32</v>
      </c>
      <c r="N275" s="209" t="s">
        <v>50</v>
      </c>
      <c r="O275" s="80"/>
      <c r="P275" s="210">
        <f>O275*H275</f>
        <v>0</v>
      </c>
      <c r="Q275" s="210">
        <v>0</v>
      </c>
      <c r="R275" s="210">
        <f>Q275*H275</f>
        <v>0</v>
      </c>
      <c r="S275" s="210">
        <v>0.00068999999999999997</v>
      </c>
      <c r="T275" s="211">
        <f>S275*H275</f>
        <v>0.012419999999999999</v>
      </c>
      <c r="AR275" s="17" t="s">
        <v>165</v>
      </c>
      <c r="AT275" s="17" t="s">
        <v>130</v>
      </c>
      <c r="AU275" s="17" t="s">
        <v>129</v>
      </c>
      <c r="AY275" s="17" t="s">
        <v>124</v>
      </c>
      <c r="BE275" s="212">
        <f>IF(N275="základní",J275,0)</f>
        <v>0</v>
      </c>
      <c r="BF275" s="212">
        <f>IF(N275="snížená",J275,0)</f>
        <v>0</v>
      </c>
      <c r="BG275" s="212">
        <f>IF(N275="zákl. přenesená",J275,0)</f>
        <v>0</v>
      </c>
      <c r="BH275" s="212">
        <f>IF(N275="sníž. přenesená",J275,0)</f>
        <v>0</v>
      </c>
      <c r="BI275" s="212">
        <f>IF(N275="nulová",J275,0)</f>
        <v>0</v>
      </c>
      <c r="BJ275" s="17" t="s">
        <v>129</v>
      </c>
      <c r="BK275" s="212">
        <f>ROUND(I275*H275,2)</f>
        <v>0</v>
      </c>
      <c r="BL275" s="17" t="s">
        <v>165</v>
      </c>
      <c r="BM275" s="17" t="s">
        <v>353</v>
      </c>
    </row>
    <row r="276" s="12" customFormat="1">
      <c r="B276" s="226"/>
      <c r="C276" s="227"/>
      <c r="D276" s="213" t="s">
        <v>147</v>
      </c>
      <c r="E276" s="228" t="s">
        <v>32</v>
      </c>
      <c r="F276" s="229" t="s">
        <v>223</v>
      </c>
      <c r="G276" s="227"/>
      <c r="H276" s="228" t="s">
        <v>32</v>
      </c>
      <c r="I276" s="230"/>
      <c r="J276" s="227"/>
      <c r="K276" s="227"/>
      <c r="L276" s="231"/>
      <c r="M276" s="232"/>
      <c r="N276" s="233"/>
      <c r="O276" s="233"/>
      <c r="P276" s="233"/>
      <c r="Q276" s="233"/>
      <c r="R276" s="233"/>
      <c r="S276" s="233"/>
      <c r="T276" s="234"/>
      <c r="AT276" s="235" t="s">
        <v>147</v>
      </c>
      <c r="AU276" s="235" t="s">
        <v>129</v>
      </c>
      <c r="AV276" s="12" t="s">
        <v>83</v>
      </c>
      <c r="AW276" s="12" t="s">
        <v>39</v>
      </c>
      <c r="AX276" s="12" t="s">
        <v>78</v>
      </c>
      <c r="AY276" s="235" t="s">
        <v>124</v>
      </c>
    </row>
    <row r="277" s="11" customFormat="1">
      <c r="B277" s="216"/>
      <c r="C277" s="217"/>
      <c r="D277" s="213" t="s">
        <v>147</v>
      </c>
      <c r="E277" s="236" t="s">
        <v>32</v>
      </c>
      <c r="F277" s="218" t="s">
        <v>231</v>
      </c>
      <c r="G277" s="217"/>
      <c r="H277" s="219">
        <v>18</v>
      </c>
      <c r="I277" s="220"/>
      <c r="J277" s="217"/>
      <c r="K277" s="217"/>
      <c r="L277" s="221"/>
      <c r="M277" s="222"/>
      <c r="N277" s="223"/>
      <c r="O277" s="223"/>
      <c r="P277" s="223"/>
      <c r="Q277" s="223"/>
      <c r="R277" s="223"/>
      <c r="S277" s="223"/>
      <c r="T277" s="224"/>
      <c r="AT277" s="225" t="s">
        <v>147</v>
      </c>
      <c r="AU277" s="225" t="s">
        <v>129</v>
      </c>
      <c r="AV277" s="11" t="s">
        <v>129</v>
      </c>
      <c r="AW277" s="11" t="s">
        <v>39</v>
      </c>
      <c r="AX277" s="11" t="s">
        <v>83</v>
      </c>
      <c r="AY277" s="225" t="s">
        <v>124</v>
      </c>
    </row>
    <row r="278" s="1" customFormat="1" ht="16.5" customHeight="1">
      <c r="B278" s="39"/>
      <c r="C278" s="201" t="s">
        <v>354</v>
      </c>
      <c r="D278" s="201" t="s">
        <v>130</v>
      </c>
      <c r="E278" s="202" t="s">
        <v>355</v>
      </c>
      <c r="F278" s="203" t="s">
        <v>356</v>
      </c>
      <c r="G278" s="204" t="s">
        <v>194</v>
      </c>
      <c r="H278" s="205">
        <v>18</v>
      </c>
      <c r="I278" s="206"/>
      <c r="J278" s="207">
        <f>ROUND(I278*H278,2)</f>
        <v>0</v>
      </c>
      <c r="K278" s="203" t="s">
        <v>134</v>
      </c>
      <c r="L278" s="44"/>
      <c r="M278" s="208" t="s">
        <v>32</v>
      </c>
      <c r="N278" s="209" t="s">
        <v>50</v>
      </c>
      <c r="O278" s="80"/>
      <c r="P278" s="210">
        <f>O278*H278</f>
        <v>0</v>
      </c>
      <c r="Q278" s="210">
        <v>0</v>
      </c>
      <c r="R278" s="210">
        <f>Q278*H278</f>
        <v>0</v>
      </c>
      <c r="S278" s="210">
        <v>0.00123</v>
      </c>
      <c r="T278" s="211">
        <f>S278*H278</f>
        <v>0.02214</v>
      </c>
      <c r="AR278" s="17" t="s">
        <v>165</v>
      </c>
      <c r="AT278" s="17" t="s">
        <v>130</v>
      </c>
      <c r="AU278" s="17" t="s">
        <v>129</v>
      </c>
      <c r="AY278" s="17" t="s">
        <v>124</v>
      </c>
      <c r="BE278" s="212">
        <f>IF(N278="základní",J278,0)</f>
        <v>0</v>
      </c>
      <c r="BF278" s="212">
        <f>IF(N278="snížená",J278,0)</f>
        <v>0</v>
      </c>
      <c r="BG278" s="212">
        <f>IF(N278="zákl. přenesená",J278,0)</f>
        <v>0</v>
      </c>
      <c r="BH278" s="212">
        <f>IF(N278="sníž. přenesená",J278,0)</f>
        <v>0</v>
      </c>
      <c r="BI278" s="212">
        <f>IF(N278="nulová",J278,0)</f>
        <v>0</v>
      </c>
      <c r="BJ278" s="17" t="s">
        <v>129</v>
      </c>
      <c r="BK278" s="212">
        <f>ROUND(I278*H278,2)</f>
        <v>0</v>
      </c>
      <c r="BL278" s="17" t="s">
        <v>165</v>
      </c>
      <c r="BM278" s="17" t="s">
        <v>357</v>
      </c>
    </row>
    <row r="279" s="12" customFormat="1">
      <c r="B279" s="226"/>
      <c r="C279" s="227"/>
      <c r="D279" s="213" t="s">
        <v>147</v>
      </c>
      <c r="E279" s="228" t="s">
        <v>32</v>
      </c>
      <c r="F279" s="229" t="s">
        <v>223</v>
      </c>
      <c r="G279" s="227"/>
      <c r="H279" s="228" t="s">
        <v>32</v>
      </c>
      <c r="I279" s="230"/>
      <c r="J279" s="227"/>
      <c r="K279" s="227"/>
      <c r="L279" s="231"/>
      <c r="M279" s="232"/>
      <c r="N279" s="233"/>
      <c r="O279" s="233"/>
      <c r="P279" s="233"/>
      <c r="Q279" s="233"/>
      <c r="R279" s="233"/>
      <c r="S279" s="233"/>
      <c r="T279" s="234"/>
      <c r="AT279" s="235" t="s">
        <v>147</v>
      </c>
      <c r="AU279" s="235" t="s">
        <v>129</v>
      </c>
      <c r="AV279" s="12" t="s">
        <v>83</v>
      </c>
      <c r="AW279" s="12" t="s">
        <v>39</v>
      </c>
      <c r="AX279" s="12" t="s">
        <v>78</v>
      </c>
      <c r="AY279" s="235" t="s">
        <v>124</v>
      </c>
    </row>
    <row r="280" s="11" customFormat="1">
      <c r="B280" s="216"/>
      <c r="C280" s="217"/>
      <c r="D280" s="213" t="s">
        <v>147</v>
      </c>
      <c r="E280" s="236" t="s">
        <v>32</v>
      </c>
      <c r="F280" s="218" t="s">
        <v>358</v>
      </c>
      <c r="G280" s="217"/>
      <c r="H280" s="219">
        <v>18</v>
      </c>
      <c r="I280" s="220"/>
      <c r="J280" s="217"/>
      <c r="K280" s="217"/>
      <c r="L280" s="221"/>
      <c r="M280" s="222"/>
      <c r="N280" s="223"/>
      <c r="O280" s="223"/>
      <c r="P280" s="223"/>
      <c r="Q280" s="223"/>
      <c r="R280" s="223"/>
      <c r="S280" s="223"/>
      <c r="T280" s="224"/>
      <c r="AT280" s="225" t="s">
        <v>147</v>
      </c>
      <c r="AU280" s="225" t="s">
        <v>129</v>
      </c>
      <c r="AV280" s="11" t="s">
        <v>129</v>
      </c>
      <c r="AW280" s="11" t="s">
        <v>39</v>
      </c>
      <c r="AX280" s="11" t="s">
        <v>83</v>
      </c>
      <c r="AY280" s="225" t="s">
        <v>124</v>
      </c>
    </row>
    <row r="281" s="1" customFormat="1" ht="16.5" customHeight="1">
      <c r="B281" s="39"/>
      <c r="C281" s="201" t="s">
        <v>359</v>
      </c>
      <c r="D281" s="201" t="s">
        <v>130</v>
      </c>
      <c r="E281" s="202" t="s">
        <v>360</v>
      </c>
      <c r="F281" s="203" t="s">
        <v>361</v>
      </c>
      <c r="G281" s="204" t="s">
        <v>194</v>
      </c>
      <c r="H281" s="205">
        <v>18</v>
      </c>
      <c r="I281" s="206"/>
      <c r="J281" s="207">
        <f>ROUND(I281*H281,2)</f>
        <v>0</v>
      </c>
      <c r="K281" s="203" t="s">
        <v>134</v>
      </c>
      <c r="L281" s="44"/>
      <c r="M281" s="208" t="s">
        <v>32</v>
      </c>
      <c r="N281" s="209" t="s">
        <v>50</v>
      </c>
      <c r="O281" s="80"/>
      <c r="P281" s="210">
        <f>O281*H281</f>
        <v>0</v>
      </c>
      <c r="Q281" s="210">
        <v>0.00022000000000000001</v>
      </c>
      <c r="R281" s="210">
        <f>Q281*H281</f>
        <v>0.00396</v>
      </c>
      <c r="S281" s="210">
        <v>0</v>
      </c>
      <c r="T281" s="211">
        <f>S281*H281</f>
        <v>0</v>
      </c>
      <c r="AR281" s="17" t="s">
        <v>165</v>
      </c>
      <c r="AT281" s="17" t="s">
        <v>130</v>
      </c>
      <c r="AU281" s="17" t="s">
        <v>129</v>
      </c>
      <c r="AY281" s="17" t="s">
        <v>124</v>
      </c>
      <c r="BE281" s="212">
        <f>IF(N281="základní",J281,0)</f>
        <v>0</v>
      </c>
      <c r="BF281" s="212">
        <f>IF(N281="snížená",J281,0)</f>
        <v>0</v>
      </c>
      <c r="BG281" s="212">
        <f>IF(N281="zákl. přenesená",J281,0)</f>
        <v>0</v>
      </c>
      <c r="BH281" s="212">
        <f>IF(N281="sníž. přenesená",J281,0)</f>
        <v>0</v>
      </c>
      <c r="BI281" s="212">
        <f>IF(N281="nulová",J281,0)</f>
        <v>0</v>
      </c>
      <c r="BJ281" s="17" t="s">
        <v>129</v>
      </c>
      <c r="BK281" s="212">
        <f>ROUND(I281*H281,2)</f>
        <v>0</v>
      </c>
      <c r="BL281" s="17" t="s">
        <v>165</v>
      </c>
      <c r="BM281" s="17" t="s">
        <v>362</v>
      </c>
    </row>
    <row r="282" s="1" customFormat="1">
      <c r="B282" s="39"/>
      <c r="C282" s="40"/>
      <c r="D282" s="213" t="s">
        <v>138</v>
      </c>
      <c r="E282" s="40"/>
      <c r="F282" s="214" t="s">
        <v>363</v>
      </c>
      <c r="G282" s="40"/>
      <c r="H282" s="40"/>
      <c r="I282" s="125"/>
      <c r="J282" s="40"/>
      <c r="K282" s="40"/>
      <c r="L282" s="44"/>
      <c r="M282" s="215"/>
      <c r="N282" s="80"/>
      <c r="O282" s="80"/>
      <c r="P282" s="80"/>
      <c r="Q282" s="80"/>
      <c r="R282" s="80"/>
      <c r="S282" s="80"/>
      <c r="T282" s="81"/>
      <c r="AT282" s="17" t="s">
        <v>138</v>
      </c>
      <c r="AU282" s="17" t="s">
        <v>129</v>
      </c>
    </row>
    <row r="283" s="12" customFormat="1">
      <c r="B283" s="226"/>
      <c r="C283" s="227"/>
      <c r="D283" s="213" t="s">
        <v>147</v>
      </c>
      <c r="E283" s="228" t="s">
        <v>32</v>
      </c>
      <c r="F283" s="229" t="s">
        <v>223</v>
      </c>
      <c r="G283" s="227"/>
      <c r="H283" s="228" t="s">
        <v>32</v>
      </c>
      <c r="I283" s="230"/>
      <c r="J283" s="227"/>
      <c r="K283" s="227"/>
      <c r="L283" s="231"/>
      <c r="M283" s="232"/>
      <c r="N283" s="233"/>
      <c r="O283" s="233"/>
      <c r="P283" s="233"/>
      <c r="Q283" s="233"/>
      <c r="R283" s="233"/>
      <c r="S283" s="233"/>
      <c r="T283" s="234"/>
      <c r="AT283" s="235" t="s">
        <v>147</v>
      </c>
      <c r="AU283" s="235" t="s">
        <v>129</v>
      </c>
      <c r="AV283" s="12" t="s">
        <v>83</v>
      </c>
      <c r="AW283" s="12" t="s">
        <v>39</v>
      </c>
      <c r="AX283" s="12" t="s">
        <v>78</v>
      </c>
      <c r="AY283" s="235" t="s">
        <v>124</v>
      </c>
    </row>
    <row r="284" s="11" customFormat="1">
      <c r="B284" s="216"/>
      <c r="C284" s="217"/>
      <c r="D284" s="213" t="s">
        <v>147</v>
      </c>
      <c r="E284" s="236" t="s">
        <v>32</v>
      </c>
      <c r="F284" s="218" t="s">
        <v>231</v>
      </c>
      <c r="G284" s="217"/>
      <c r="H284" s="219">
        <v>18</v>
      </c>
      <c r="I284" s="220"/>
      <c r="J284" s="217"/>
      <c r="K284" s="217"/>
      <c r="L284" s="221"/>
      <c r="M284" s="222"/>
      <c r="N284" s="223"/>
      <c r="O284" s="223"/>
      <c r="P284" s="223"/>
      <c r="Q284" s="223"/>
      <c r="R284" s="223"/>
      <c r="S284" s="223"/>
      <c r="T284" s="224"/>
      <c r="AT284" s="225" t="s">
        <v>147</v>
      </c>
      <c r="AU284" s="225" t="s">
        <v>129</v>
      </c>
      <c r="AV284" s="11" t="s">
        <v>129</v>
      </c>
      <c r="AW284" s="11" t="s">
        <v>39</v>
      </c>
      <c r="AX284" s="11" t="s">
        <v>83</v>
      </c>
      <c r="AY284" s="225" t="s">
        <v>124</v>
      </c>
    </row>
    <row r="285" s="1" customFormat="1" ht="16.5" customHeight="1">
      <c r="B285" s="39"/>
      <c r="C285" s="201" t="s">
        <v>364</v>
      </c>
      <c r="D285" s="201" t="s">
        <v>130</v>
      </c>
      <c r="E285" s="202" t="s">
        <v>365</v>
      </c>
      <c r="F285" s="203" t="s">
        <v>366</v>
      </c>
      <c r="G285" s="204" t="s">
        <v>194</v>
      </c>
      <c r="H285" s="205">
        <v>144</v>
      </c>
      <c r="I285" s="206"/>
      <c r="J285" s="207">
        <f>ROUND(I285*H285,2)</f>
        <v>0</v>
      </c>
      <c r="K285" s="203" t="s">
        <v>134</v>
      </c>
      <c r="L285" s="44"/>
      <c r="M285" s="208" t="s">
        <v>32</v>
      </c>
      <c r="N285" s="209" t="s">
        <v>50</v>
      </c>
      <c r="O285" s="80"/>
      <c r="P285" s="210">
        <f>O285*H285</f>
        <v>0</v>
      </c>
      <c r="Q285" s="210">
        <v>0.00021000000000000001</v>
      </c>
      <c r="R285" s="210">
        <f>Q285*H285</f>
        <v>0.030240000000000003</v>
      </c>
      <c r="S285" s="210">
        <v>0</v>
      </c>
      <c r="T285" s="211">
        <f>S285*H285</f>
        <v>0</v>
      </c>
      <c r="AR285" s="17" t="s">
        <v>165</v>
      </c>
      <c r="AT285" s="17" t="s">
        <v>130</v>
      </c>
      <c r="AU285" s="17" t="s">
        <v>129</v>
      </c>
      <c r="AY285" s="17" t="s">
        <v>124</v>
      </c>
      <c r="BE285" s="212">
        <f>IF(N285="základní",J285,0)</f>
        <v>0</v>
      </c>
      <c r="BF285" s="212">
        <f>IF(N285="snížená",J285,0)</f>
        <v>0</v>
      </c>
      <c r="BG285" s="212">
        <f>IF(N285="zákl. přenesená",J285,0)</f>
        <v>0</v>
      </c>
      <c r="BH285" s="212">
        <f>IF(N285="sníž. přenesená",J285,0)</f>
        <v>0</v>
      </c>
      <c r="BI285" s="212">
        <f>IF(N285="nulová",J285,0)</f>
        <v>0</v>
      </c>
      <c r="BJ285" s="17" t="s">
        <v>129</v>
      </c>
      <c r="BK285" s="212">
        <f>ROUND(I285*H285,2)</f>
        <v>0</v>
      </c>
      <c r="BL285" s="17" t="s">
        <v>165</v>
      </c>
      <c r="BM285" s="17" t="s">
        <v>367</v>
      </c>
    </row>
    <row r="286" s="12" customFormat="1">
      <c r="B286" s="226"/>
      <c r="C286" s="227"/>
      <c r="D286" s="213" t="s">
        <v>147</v>
      </c>
      <c r="E286" s="228" t="s">
        <v>32</v>
      </c>
      <c r="F286" s="229" t="s">
        <v>368</v>
      </c>
      <c r="G286" s="227"/>
      <c r="H286" s="228" t="s">
        <v>32</v>
      </c>
      <c r="I286" s="230"/>
      <c r="J286" s="227"/>
      <c r="K286" s="227"/>
      <c r="L286" s="231"/>
      <c r="M286" s="232"/>
      <c r="N286" s="233"/>
      <c r="O286" s="233"/>
      <c r="P286" s="233"/>
      <c r="Q286" s="233"/>
      <c r="R286" s="233"/>
      <c r="S286" s="233"/>
      <c r="T286" s="234"/>
      <c r="AT286" s="235" t="s">
        <v>147</v>
      </c>
      <c r="AU286" s="235" t="s">
        <v>129</v>
      </c>
      <c r="AV286" s="12" t="s">
        <v>83</v>
      </c>
      <c r="AW286" s="12" t="s">
        <v>39</v>
      </c>
      <c r="AX286" s="12" t="s">
        <v>78</v>
      </c>
      <c r="AY286" s="235" t="s">
        <v>124</v>
      </c>
    </row>
    <row r="287" s="11" customFormat="1">
      <c r="B287" s="216"/>
      <c r="C287" s="217"/>
      <c r="D287" s="213" t="s">
        <v>147</v>
      </c>
      <c r="E287" s="236" t="s">
        <v>32</v>
      </c>
      <c r="F287" s="218" t="s">
        <v>369</v>
      </c>
      <c r="G287" s="217"/>
      <c r="H287" s="219">
        <v>144</v>
      </c>
      <c r="I287" s="220"/>
      <c r="J287" s="217"/>
      <c r="K287" s="217"/>
      <c r="L287" s="221"/>
      <c r="M287" s="222"/>
      <c r="N287" s="223"/>
      <c r="O287" s="223"/>
      <c r="P287" s="223"/>
      <c r="Q287" s="223"/>
      <c r="R287" s="223"/>
      <c r="S287" s="223"/>
      <c r="T287" s="224"/>
      <c r="AT287" s="225" t="s">
        <v>147</v>
      </c>
      <c r="AU287" s="225" t="s">
        <v>129</v>
      </c>
      <c r="AV287" s="11" t="s">
        <v>129</v>
      </c>
      <c r="AW287" s="11" t="s">
        <v>39</v>
      </c>
      <c r="AX287" s="11" t="s">
        <v>78</v>
      </c>
      <c r="AY287" s="225" t="s">
        <v>124</v>
      </c>
    </row>
    <row r="288" s="13" customFormat="1">
      <c r="B288" s="237"/>
      <c r="C288" s="238"/>
      <c r="D288" s="213" t="s">
        <v>147</v>
      </c>
      <c r="E288" s="239" t="s">
        <v>32</v>
      </c>
      <c r="F288" s="240" t="s">
        <v>181</v>
      </c>
      <c r="G288" s="238"/>
      <c r="H288" s="241">
        <v>144</v>
      </c>
      <c r="I288" s="242"/>
      <c r="J288" s="238"/>
      <c r="K288" s="238"/>
      <c r="L288" s="243"/>
      <c r="M288" s="244"/>
      <c r="N288" s="245"/>
      <c r="O288" s="245"/>
      <c r="P288" s="245"/>
      <c r="Q288" s="245"/>
      <c r="R288" s="245"/>
      <c r="S288" s="245"/>
      <c r="T288" s="246"/>
      <c r="AT288" s="247" t="s">
        <v>147</v>
      </c>
      <c r="AU288" s="247" t="s">
        <v>129</v>
      </c>
      <c r="AV288" s="13" t="s">
        <v>135</v>
      </c>
      <c r="AW288" s="13" t="s">
        <v>39</v>
      </c>
      <c r="AX288" s="13" t="s">
        <v>83</v>
      </c>
      <c r="AY288" s="247" t="s">
        <v>124</v>
      </c>
    </row>
    <row r="289" s="1" customFormat="1" ht="16.5" customHeight="1">
      <c r="B289" s="39"/>
      <c r="C289" s="201" t="s">
        <v>370</v>
      </c>
      <c r="D289" s="201" t="s">
        <v>130</v>
      </c>
      <c r="E289" s="202" t="s">
        <v>371</v>
      </c>
      <c r="F289" s="203" t="s">
        <v>372</v>
      </c>
      <c r="G289" s="204" t="s">
        <v>194</v>
      </c>
      <c r="H289" s="205">
        <v>6</v>
      </c>
      <c r="I289" s="206"/>
      <c r="J289" s="207">
        <f>ROUND(I289*H289,2)</f>
        <v>0</v>
      </c>
      <c r="K289" s="203" t="s">
        <v>134</v>
      </c>
      <c r="L289" s="44"/>
      <c r="M289" s="208" t="s">
        <v>32</v>
      </c>
      <c r="N289" s="209" t="s">
        <v>50</v>
      </c>
      <c r="O289" s="80"/>
      <c r="P289" s="210">
        <f>O289*H289</f>
        <v>0</v>
      </c>
      <c r="Q289" s="210">
        <v>0.00050000000000000001</v>
      </c>
      <c r="R289" s="210">
        <f>Q289*H289</f>
        <v>0.0030000000000000001</v>
      </c>
      <c r="S289" s="210">
        <v>0</v>
      </c>
      <c r="T289" s="211">
        <f>S289*H289</f>
        <v>0</v>
      </c>
      <c r="AR289" s="17" t="s">
        <v>165</v>
      </c>
      <c r="AT289" s="17" t="s">
        <v>130</v>
      </c>
      <c r="AU289" s="17" t="s">
        <v>129</v>
      </c>
      <c r="AY289" s="17" t="s">
        <v>124</v>
      </c>
      <c r="BE289" s="212">
        <f>IF(N289="základní",J289,0)</f>
        <v>0</v>
      </c>
      <c r="BF289" s="212">
        <f>IF(N289="snížená",J289,0)</f>
        <v>0</v>
      </c>
      <c r="BG289" s="212">
        <f>IF(N289="zákl. přenesená",J289,0)</f>
        <v>0</v>
      </c>
      <c r="BH289" s="212">
        <f>IF(N289="sníž. přenesená",J289,0)</f>
        <v>0</v>
      </c>
      <c r="BI289" s="212">
        <f>IF(N289="nulová",J289,0)</f>
        <v>0</v>
      </c>
      <c r="BJ289" s="17" t="s">
        <v>129</v>
      </c>
      <c r="BK289" s="212">
        <f>ROUND(I289*H289,2)</f>
        <v>0</v>
      </c>
      <c r="BL289" s="17" t="s">
        <v>165</v>
      </c>
      <c r="BM289" s="17" t="s">
        <v>373</v>
      </c>
    </row>
    <row r="290" s="12" customFormat="1">
      <c r="B290" s="226"/>
      <c r="C290" s="227"/>
      <c r="D290" s="213" t="s">
        <v>147</v>
      </c>
      <c r="E290" s="228" t="s">
        <v>32</v>
      </c>
      <c r="F290" s="229" t="s">
        <v>223</v>
      </c>
      <c r="G290" s="227"/>
      <c r="H290" s="228" t="s">
        <v>32</v>
      </c>
      <c r="I290" s="230"/>
      <c r="J290" s="227"/>
      <c r="K290" s="227"/>
      <c r="L290" s="231"/>
      <c r="M290" s="232"/>
      <c r="N290" s="233"/>
      <c r="O290" s="233"/>
      <c r="P290" s="233"/>
      <c r="Q290" s="233"/>
      <c r="R290" s="233"/>
      <c r="S290" s="233"/>
      <c r="T290" s="234"/>
      <c r="AT290" s="235" t="s">
        <v>147</v>
      </c>
      <c r="AU290" s="235" t="s">
        <v>129</v>
      </c>
      <c r="AV290" s="12" t="s">
        <v>83</v>
      </c>
      <c r="AW290" s="12" t="s">
        <v>39</v>
      </c>
      <c r="AX290" s="12" t="s">
        <v>78</v>
      </c>
      <c r="AY290" s="235" t="s">
        <v>124</v>
      </c>
    </row>
    <row r="291" s="11" customFormat="1">
      <c r="B291" s="216"/>
      <c r="C291" s="217"/>
      <c r="D291" s="213" t="s">
        <v>147</v>
      </c>
      <c r="E291" s="236" t="s">
        <v>32</v>
      </c>
      <c r="F291" s="218" t="s">
        <v>161</v>
      </c>
      <c r="G291" s="217"/>
      <c r="H291" s="219">
        <v>6</v>
      </c>
      <c r="I291" s="220"/>
      <c r="J291" s="217"/>
      <c r="K291" s="217"/>
      <c r="L291" s="221"/>
      <c r="M291" s="222"/>
      <c r="N291" s="223"/>
      <c r="O291" s="223"/>
      <c r="P291" s="223"/>
      <c r="Q291" s="223"/>
      <c r="R291" s="223"/>
      <c r="S291" s="223"/>
      <c r="T291" s="224"/>
      <c r="AT291" s="225" t="s">
        <v>147</v>
      </c>
      <c r="AU291" s="225" t="s">
        <v>129</v>
      </c>
      <c r="AV291" s="11" t="s">
        <v>129</v>
      </c>
      <c r="AW291" s="11" t="s">
        <v>39</v>
      </c>
      <c r="AX291" s="11" t="s">
        <v>83</v>
      </c>
      <c r="AY291" s="225" t="s">
        <v>124</v>
      </c>
    </row>
    <row r="292" s="1" customFormat="1" ht="16.5" customHeight="1">
      <c r="B292" s="39"/>
      <c r="C292" s="201" t="s">
        <v>374</v>
      </c>
      <c r="D292" s="201" t="s">
        <v>130</v>
      </c>
      <c r="E292" s="202" t="s">
        <v>375</v>
      </c>
      <c r="F292" s="203" t="s">
        <v>376</v>
      </c>
      <c r="G292" s="204" t="s">
        <v>194</v>
      </c>
      <c r="H292" s="205">
        <v>12</v>
      </c>
      <c r="I292" s="206"/>
      <c r="J292" s="207">
        <f>ROUND(I292*H292,2)</f>
        <v>0</v>
      </c>
      <c r="K292" s="203" t="s">
        <v>134</v>
      </c>
      <c r="L292" s="44"/>
      <c r="M292" s="208" t="s">
        <v>32</v>
      </c>
      <c r="N292" s="209" t="s">
        <v>50</v>
      </c>
      <c r="O292" s="80"/>
      <c r="P292" s="210">
        <f>O292*H292</f>
        <v>0</v>
      </c>
      <c r="Q292" s="210">
        <v>0.00069999999999999999</v>
      </c>
      <c r="R292" s="210">
        <f>Q292*H292</f>
        <v>0.0083999999999999995</v>
      </c>
      <c r="S292" s="210">
        <v>0</v>
      </c>
      <c r="T292" s="211">
        <f>S292*H292</f>
        <v>0</v>
      </c>
      <c r="AR292" s="17" t="s">
        <v>165</v>
      </c>
      <c r="AT292" s="17" t="s">
        <v>130</v>
      </c>
      <c r="AU292" s="17" t="s">
        <v>129</v>
      </c>
      <c r="AY292" s="17" t="s">
        <v>124</v>
      </c>
      <c r="BE292" s="212">
        <f>IF(N292="základní",J292,0)</f>
        <v>0</v>
      </c>
      <c r="BF292" s="212">
        <f>IF(N292="snížená",J292,0)</f>
        <v>0</v>
      </c>
      <c r="BG292" s="212">
        <f>IF(N292="zákl. přenesená",J292,0)</f>
        <v>0</v>
      </c>
      <c r="BH292" s="212">
        <f>IF(N292="sníž. přenesená",J292,0)</f>
        <v>0</v>
      </c>
      <c r="BI292" s="212">
        <f>IF(N292="nulová",J292,0)</f>
        <v>0</v>
      </c>
      <c r="BJ292" s="17" t="s">
        <v>129</v>
      </c>
      <c r="BK292" s="212">
        <f>ROUND(I292*H292,2)</f>
        <v>0</v>
      </c>
      <c r="BL292" s="17" t="s">
        <v>165</v>
      </c>
      <c r="BM292" s="17" t="s">
        <v>377</v>
      </c>
    </row>
    <row r="293" s="12" customFormat="1">
      <c r="B293" s="226"/>
      <c r="C293" s="227"/>
      <c r="D293" s="213" t="s">
        <v>147</v>
      </c>
      <c r="E293" s="228" t="s">
        <v>32</v>
      </c>
      <c r="F293" s="229" t="s">
        <v>223</v>
      </c>
      <c r="G293" s="227"/>
      <c r="H293" s="228" t="s">
        <v>32</v>
      </c>
      <c r="I293" s="230"/>
      <c r="J293" s="227"/>
      <c r="K293" s="227"/>
      <c r="L293" s="231"/>
      <c r="M293" s="232"/>
      <c r="N293" s="233"/>
      <c r="O293" s="233"/>
      <c r="P293" s="233"/>
      <c r="Q293" s="233"/>
      <c r="R293" s="233"/>
      <c r="S293" s="233"/>
      <c r="T293" s="234"/>
      <c r="AT293" s="235" t="s">
        <v>147</v>
      </c>
      <c r="AU293" s="235" t="s">
        <v>129</v>
      </c>
      <c r="AV293" s="12" t="s">
        <v>83</v>
      </c>
      <c r="AW293" s="12" t="s">
        <v>39</v>
      </c>
      <c r="AX293" s="12" t="s">
        <v>78</v>
      </c>
      <c r="AY293" s="235" t="s">
        <v>124</v>
      </c>
    </row>
    <row r="294" s="11" customFormat="1">
      <c r="B294" s="216"/>
      <c r="C294" s="217"/>
      <c r="D294" s="213" t="s">
        <v>147</v>
      </c>
      <c r="E294" s="236" t="s">
        <v>32</v>
      </c>
      <c r="F294" s="218" t="s">
        <v>198</v>
      </c>
      <c r="G294" s="217"/>
      <c r="H294" s="219">
        <v>12</v>
      </c>
      <c r="I294" s="220"/>
      <c r="J294" s="217"/>
      <c r="K294" s="217"/>
      <c r="L294" s="221"/>
      <c r="M294" s="222"/>
      <c r="N294" s="223"/>
      <c r="O294" s="223"/>
      <c r="P294" s="223"/>
      <c r="Q294" s="223"/>
      <c r="R294" s="223"/>
      <c r="S294" s="223"/>
      <c r="T294" s="224"/>
      <c r="AT294" s="225" t="s">
        <v>147</v>
      </c>
      <c r="AU294" s="225" t="s">
        <v>129</v>
      </c>
      <c r="AV294" s="11" t="s">
        <v>129</v>
      </c>
      <c r="AW294" s="11" t="s">
        <v>39</v>
      </c>
      <c r="AX294" s="11" t="s">
        <v>83</v>
      </c>
      <c r="AY294" s="225" t="s">
        <v>124</v>
      </c>
    </row>
    <row r="295" s="1" customFormat="1" ht="16.5" customHeight="1">
      <c r="B295" s="39"/>
      <c r="C295" s="201" t="s">
        <v>378</v>
      </c>
      <c r="D295" s="201" t="s">
        <v>130</v>
      </c>
      <c r="E295" s="202" t="s">
        <v>379</v>
      </c>
      <c r="F295" s="203" t="s">
        <v>380</v>
      </c>
      <c r="G295" s="204" t="s">
        <v>194</v>
      </c>
      <c r="H295" s="205">
        <v>14</v>
      </c>
      <c r="I295" s="206"/>
      <c r="J295" s="207">
        <f>ROUND(I295*H295,2)</f>
        <v>0</v>
      </c>
      <c r="K295" s="203" t="s">
        <v>134</v>
      </c>
      <c r="L295" s="44"/>
      <c r="M295" s="208" t="s">
        <v>32</v>
      </c>
      <c r="N295" s="209" t="s">
        <v>50</v>
      </c>
      <c r="O295" s="80"/>
      <c r="P295" s="210">
        <f>O295*H295</f>
        <v>0</v>
      </c>
      <c r="Q295" s="210">
        <v>0.00167</v>
      </c>
      <c r="R295" s="210">
        <f>Q295*H295</f>
        <v>0.023380000000000001</v>
      </c>
      <c r="S295" s="210">
        <v>0</v>
      </c>
      <c r="T295" s="211">
        <f>S295*H295</f>
        <v>0</v>
      </c>
      <c r="AR295" s="17" t="s">
        <v>165</v>
      </c>
      <c r="AT295" s="17" t="s">
        <v>130</v>
      </c>
      <c r="AU295" s="17" t="s">
        <v>129</v>
      </c>
      <c r="AY295" s="17" t="s">
        <v>124</v>
      </c>
      <c r="BE295" s="212">
        <f>IF(N295="základní",J295,0)</f>
        <v>0</v>
      </c>
      <c r="BF295" s="212">
        <f>IF(N295="snížená",J295,0)</f>
        <v>0</v>
      </c>
      <c r="BG295" s="212">
        <f>IF(N295="zákl. přenesená",J295,0)</f>
        <v>0</v>
      </c>
      <c r="BH295" s="212">
        <f>IF(N295="sníž. přenesená",J295,0)</f>
        <v>0</v>
      </c>
      <c r="BI295" s="212">
        <f>IF(N295="nulová",J295,0)</f>
        <v>0</v>
      </c>
      <c r="BJ295" s="17" t="s">
        <v>129</v>
      </c>
      <c r="BK295" s="212">
        <f>ROUND(I295*H295,2)</f>
        <v>0</v>
      </c>
      <c r="BL295" s="17" t="s">
        <v>165</v>
      </c>
      <c r="BM295" s="17" t="s">
        <v>381</v>
      </c>
    </row>
    <row r="296" s="12" customFormat="1">
      <c r="B296" s="226"/>
      <c r="C296" s="227"/>
      <c r="D296" s="213" t="s">
        <v>147</v>
      </c>
      <c r="E296" s="228" t="s">
        <v>32</v>
      </c>
      <c r="F296" s="229" t="s">
        <v>382</v>
      </c>
      <c r="G296" s="227"/>
      <c r="H296" s="228" t="s">
        <v>32</v>
      </c>
      <c r="I296" s="230"/>
      <c r="J296" s="227"/>
      <c r="K296" s="227"/>
      <c r="L296" s="231"/>
      <c r="M296" s="232"/>
      <c r="N296" s="233"/>
      <c r="O296" s="233"/>
      <c r="P296" s="233"/>
      <c r="Q296" s="233"/>
      <c r="R296" s="233"/>
      <c r="S296" s="233"/>
      <c r="T296" s="234"/>
      <c r="AT296" s="235" t="s">
        <v>147</v>
      </c>
      <c r="AU296" s="235" t="s">
        <v>129</v>
      </c>
      <c r="AV296" s="12" t="s">
        <v>83</v>
      </c>
      <c r="AW296" s="12" t="s">
        <v>39</v>
      </c>
      <c r="AX296" s="12" t="s">
        <v>78</v>
      </c>
      <c r="AY296" s="235" t="s">
        <v>124</v>
      </c>
    </row>
    <row r="297" s="11" customFormat="1">
      <c r="B297" s="216"/>
      <c r="C297" s="217"/>
      <c r="D297" s="213" t="s">
        <v>147</v>
      </c>
      <c r="E297" s="236" t="s">
        <v>32</v>
      </c>
      <c r="F297" s="218" t="s">
        <v>208</v>
      </c>
      <c r="G297" s="217"/>
      <c r="H297" s="219">
        <v>14</v>
      </c>
      <c r="I297" s="220"/>
      <c r="J297" s="217"/>
      <c r="K297" s="217"/>
      <c r="L297" s="221"/>
      <c r="M297" s="222"/>
      <c r="N297" s="223"/>
      <c r="O297" s="223"/>
      <c r="P297" s="223"/>
      <c r="Q297" s="223"/>
      <c r="R297" s="223"/>
      <c r="S297" s="223"/>
      <c r="T297" s="224"/>
      <c r="AT297" s="225" t="s">
        <v>147</v>
      </c>
      <c r="AU297" s="225" t="s">
        <v>129</v>
      </c>
      <c r="AV297" s="11" t="s">
        <v>129</v>
      </c>
      <c r="AW297" s="11" t="s">
        <v>39</v>
      </c>
      <c r="AX297" s="11" t="s">
        <v>78</v>
      </c>
      <c r="AY297" s="225" t="s">
        <v>124</v>
      </c>
    </row>
    <row r="298" s="13" customFormat="1">
      <c r="B298" s="237"/>
      <c r="C298" s="238"/>
      <c r="D298" s="213" t="s">
        <v>147</v>
      </c>
      <c r="E298" s="239" t="s">
        <v>32</v>
      </c>
      <c r="F298" s="240" t="s">
        <v>181</v>
      </c>
      <c r="G298" s="238"/>
      <c r="H298" s="241">
        <v>14</v>
      </c>
      <c r="I298" s="242"/>
      <c r="J298" s="238"/>
      <c r="K298" s="238"/>
      <c r="L298" s="243"/>
      <c r="M298" s="244"/>
      <c r="N298" s="245"/>
      <c r="O298" s="245"/>
      <c r="P298" s="245"/>
      <c r="Q298" s="245"/>
      <c r="R298" s="245"/>
      <c r="S298" s="245"/>
      <c r="T298" s="246"/>
      <c r="AT298" s="247" t="s">
        <v>147</v>
      </c>
      <c r="AU298" s="247" t="s">
        <v>129</v>
      </c>
      <c r="AV298" s="13" t="s">
        <v>135</v>
      </c>
      <c r="AW298" s="13" t="s">
        <v>39</v>
      </c>
      <c r="AX298" s="13" t="s">
        <v>83</v>
      </c>
      <c r="AY298" s="247" t="s">
        <v>124</v>
      </c>
    </row>
    <row r="299" s="1" customFormat="1" ht="16.5" customHeight="1">
      <c r="B299" s="39"/>
      <c r="C299" s="201" t="s">
        <v>383</v>
      </c>
      <c r="D299" s="201" t="s">
        <v>130</v>
      </c>
      <c r="E299" s="202" t="s">
        <v>384</v>
      </c>
      <c r="F299" s="203" t="s">
        <v>385</v>
      </c>
      <c r="G299" s="204" t="s">
        <v>194</v>
      </c>
      <c r="H299" s="205">
        <v>144</v>
      </c>
      <c r="I299" s="206"/>
      <c r="J299" s="207">
        <f>ROUND(I299*H299,2)</f>
        <v>0</v>
      </c>
      <c r="K299" s="203" t="s">
        <v>134</v>
      </c>
      <c r="L299" s="44"/>
      <c r="M299" s="208" t="s">
        <v>32</v>
      </c>
      <c r="N299" s="209" t="s">
        <v>50</v>
      </c>
      <c r="O299" s="80"/>
      <c r="P299" s="210">
        <f>O299*H299</f>
        <v>0</v>
      </c>
      <c r="Q299" s="210">
        <v>0</v>
      </c>
      <c r="R299" s="210">
        <f>Q299*H299</f>
        <v>0</v>
      </c>
      <c r="S299" s="210">
        <v>0.0055999999999999999</v>
      </c>
      <c r="T299" s="211">
        <f>S299*H299</f>
        <v>0.80640000000000001</v>
      </c>
      <c r="AR299" s="17" t="s">
        <v>165</v>
      </c>
      <c r="AT299" s="17" t="s">
        <v>130</v>
      </c>
      <c r="AU299" s="17" t="s">
        <v>129</v>
      </c>
      <c r="AY299" s="17" t="s">
        <v>124</v>
      </c>
      <c r="BE299" s="212">
        <f>IF(N299="základní",J299,0)</f>
        <v>0</v>
      </c>
      <c r="BF299" s="212">
        <f>IF(N299="snížená",J299,0)</f>
        <v>0</v>
      </c>
      <c r="BG299" s="212">
        <f>IF(N299="zákl. přenesená",J299,0)</f>
        <v>0</v>
      </c>
      <c r="BH299" s="212">
        <f>IF(N299="sníž. přenesená",J299,0)</f>
        <v>0</v>
      </c>
      <c r="BI299" s="212">
        <f>IF(N299="nulová",J299,0)</f>
        <v>0</v>
      </c>
      <c r="BJ299" s="17" t="s">
        <v>129</v>
      </c>
      <c r="BK299" s="212">
        <f>ROUND(I299*H299,2)</f>
        <v>0</v>
      </c>
      <c r="BL299" s="17" t="s">
        <v>165</v>
      </c>
      <c r="BM299" s="17" t="s">
        <v>386</v>
      </c>
    </row>
    <row r="300" s="11" customFormat="1">
      <c r="B300" s="216"/>
      <c r="C300" s="217"/>
      <c r="D300" s="213" t="s">
        <v>147</v>
      </c>
      <c r="E300" s="236" t="s">
        <v>32</v>
      </c>
      <c r="F300" s="218" t="s">
        <v>387</v>
      </c>
      <c r="G300" s="217"/>
      <c r="H300" s="219">
        <v>144</v>
      </c>
      <c r="I300" s="220"/>
      <c r="J300" s="217"/>
      <c r="K300" s="217"/>
      <c r="L300" s="221"/>
      <c r="M300" s="222"/>
      <c r="N300" s="223"/>
      <c r="O300" s="223"/>
      <c r="P300" s="223"/>
      <c r="Q300" s="223"/>
      <c r="R300" s="223"/>
      <c r="S300" s="223"/>
      <c r="T300" s="224"/>
      <c r="AT300" s="225" t="s">
        <v>147</v>
      </c>
      <c r="AU300" s="225" t="s">
        <v>129</v>
      </c>
      <c r="AV300" s="11" t="s">
        <v>129</v>
      </c>
      <c r="AW300" s="11" t="s">
        <v>39</v>
      </c>
      <c r="AX300" s="11" t="s">
        <v>83</v>
      </c>
      <c r="AY300" s="225" t="s">
        <v>124</v>
      </c>
    </row>
    <row r="301" s="1" customFormat="1" ht="16.5" customHeight="1">
      <c r="B301" s="39"/>
      <c r="C301" s="201" t="s">
        <v>388</v>
      </c>
      <c r="D301" s="201" t="s">
        <v>130</v>
      </c>
      <c r="E301" s="202" t="s">
        <v>389</v>
      </c>
      <c r="F301" s="203" t="s">
        <v>390</v>
      </c>
      <c r="G301" s="204" t="s">
        <v>194</v>
      </c>
      <c r="H301" s="205">
        <v>144</v>
      </c>
      <c r="I301" s="206"/>
      <c r="J301" s="207">
        <f>ROUND(I301*H301,2)</f>
        <v>0</v>
      </c>
      <c r="K301" s="203" t="s">
        <v>134</v>
      </c>
      <c r="L301" s="44"/>
      <c r="M301" s="208" t="s">
        <v>32</v>
      </c>
      <c r="N301" s="209" t="s">
        <v>50</v>
      </c>
      <c r="O301" s="80"/>
      <c r="P301" s="210">
        <f>O301*H301</f>
        <v>0</v>
      </c>
      <c r="Q301" s="210">
        <v>2.0000000000000002E-05</v>
      </c>
      <c r="R301" s="210">
        <f>Q301*H301</f>
        <v>0.0028800000000000002</v>
      </c>
      <c r="S301" s="210">
        <v>0</v>
      </c>
      <c r="T301" s="211">
        <f>S301*H301</f>
        <v>0</v>
      </c>
      <c r="AR301" s="17" t="s">
        <v>165</v>
      </c>
      <c r="AT301" s="17" t="s">
        <v>130</v>
      </c>
      <c r="AU301" s="17" t="s">
        <v>129</v>
      </c>
      <c r="AY301" s="17" t="s">
        <v>124</v>
      </c>
      <c r="BE301" s="212">
        <f>IF(N301="základní",J301,0)</f>
        <v>0</v>
      </c>
      <c r="BF301" s="212">
        <f>IF(N301="snížená",J301,0)</f>
        <v>0</v>
      </c>
      <c r="BG301" s="212">
        <f>IF(N301="zákl. přenesená",J301,0)</f>
        <v>0</v>
      </c>
      <c r="BH301" s="212">
        <f>IF(N301="sníž. přenesená",J301,0)</f>
        <v>0</v>
      </c>
      <c r="BI301" s="212">
        <f>IF(N301="nulová",J301,0)</f>
        <v>0</v>
      </c>
      <c r="BJ301" s="17" t="s">
        <v>129</v>
      </c>
      <c r="BK301" s="212">
        <f>ROUND(I301*H301,2)</f>
        <v>0</v>
      </c>
      <c r="BL301" s="17" t="s">
        <v>165</v>
      </c>
      <c r="BM301" s="17" t="s">
        <v>391</v>
      </c>
    </row>
    <row r="302" s="1" customFormat="1">
      <c r="B302" s="39"/>
      <c r="C302" s="40"/>
      <c r="D302" s="213" t="s">
        <v>138</v>
      </c>
      <c r="E302" s="40"/>
      <c r="F302" s="214" t="s">
        <v>392</v>
      </c>
      <c r="G302" s="40"/>
      <c r="H302" s="40"/>
      <c r="I302" s="125"/>
      <c r="J302" s="40"/>
      <c r="K302" s="40"/>
      <c r="L302" s="44"/>
      <c r="M302" s="215"/>
      <c r="N302" s="80"/>
      <c r="O302" s="80"/>
      <c r="P302" s="80"/>
      <c r="Q302" s="80"/>
      <c r="R302" s="80"/>
      <c r="S302" s="80"/>
      <c r="T302" s="81"/>
      <c r="AT302" s="17" t="s">
        <v>138</v>
      </c>
      <c r="AU302" s="17" t="s">
        <v>129</v>
      </c>
    </row>
    <row r="303" s="11" customFormat="1">
      <c r="B303" s="216"/>
      <c r="C303" s="217"/>
      <c r="D303" s="213" t="s">
        <v>147</v>
      </c>
      <c r="E303" s="236" t="s">
        <v>32</v>
      </c>
      <c r="F303" s="218" t="s">
        <v>387</v>
      </c>
      <c r="G303" s="217"/>
      <c r="H303" s="219">
        <v>144</v>
      </c>
      <c r="I303" s="220"/>
      <c r="J303" s="217"/>
      <c r="K303" s="217"/>
      <c r="L303" s="221"/>
      <c r="M303" s="222"/>
      <c r="N303" s="223"/>
      <c r="O303" s="223"/>
      <c r="P303" s="223"/>
      <c r="Q303" s="223"/>
      <c r="R303" s="223"/>
      <c r="S303" s="223"/>
      <c r="T303" s="224"/>
      <c r="AT303" s="225" t="s">
        <v>147</v>
      </c>
      <c r="AU303" s="225" t="s">
        <v>129</v>
      </c>
      <c r="AV303" s="11" t="s">
        <v>129</v>
      </c>
      <c r="AW303" s="11" t="s">
        <v>39</v>
      </c>
      <c r="AX303" s="11" t="s">
        <v>83</v>
      </c>
      <c r="AY303" s="225" t="s">
        <v>124</v>
      </c>
    </row>
    <row r="304" s="1" customFormat="1" ht="16.5" customHeight="1">
      <c r="B304" s="39"/>
      <c r="C304" s="201" t="s">
        <v>393</v>
      </c>
      <c r="D304" s="201" t="s">
        <v>130</v>
      </c>
      <c r="E304" s="202" t="s">
        <v>394</v>
      </c>
      <c r="F304" s="203" t="s">
        <v>395</v>
      </c>
      <c r="G304" s="204" t="s">
        <v>164</v>
      </c>
      <c r="H304" s="205">
        <v>1017</v>
      </c>
      <c r="I304" s="206"/>
      <c r="J304" s="207">
        <f>ROUND(I304*H304,2)</f>
        <v>0</v>
      </c>
      <c r="K304" s="203" t="s">
        <v>134</v>
      </c>
      <c r="L304" s="44"/>
      <c r="M304" s="208" t="s">
        <v>32</v>
      </c>
      <c r="N304" s="209" t="s">
        <v>50</v>
      </c>
      <c r="O304" s="80"/>
      <c r="P304" s="210">
        <f>O304*H304</f>
        <v>0</v>
      </c>
      <c r="Q304" s="210">
        <v>0.00019000000000000001</v>
      </c>
      <c r="R304" s="210">
        <f>Q304*H304</f>
        <v>0.19323000000000001</v>
      </c>
      <c r="S304" s="210">
        <v>0</v>
      </c>
      <c r="T304" s="211">
        <f>S304*H304</f>
        <v>0</v>
      </c>
      <c r="AR304" s="17" t="s">
        <v>165</v>
      </c>
      <c r="AT304" s="17" t="s">
        <v>130</v>
      </c>
      <c r="AU304" s="17" t="s">
        <v>129</v>
      </c>
      <c r="AY304" s="17" t="s">
        <v>124</v>
      </c>
      <c r="BE304" s="212">
        <f>IF(N304="základní",J304,0)</f>
        <v>0</v>
      </c>
      <c r="BF304" s="212">
        <f>IF(N304="snížená",J304,0)</f>
        <v>0</v>
      </c>
      <c r="BG304" s="212">
        <f>IF(N304="zákl. přenesená",J304,0)</f>
        <v>0</v>
      </c>
      <c r="BH304" s="212">
        <f>IF(N304="sníž. přenesená",J304,0)</f>
        <v>0</v>
      </c>
      <c r="BI304" s="212">
        <f>IF(N304="nulová",J304,0)</f>
        <v>0</v>
      </c>
      <c r="BJ304" s="17" t="s">
        <v>129</v>
      </c>
      <c r="BK304" s="212">
        <f>ROUND(I304*H304,2)</f>
        <v>0</v>
      </c>
      <c r="BL304" s="17" t="s">
        <v>165</v>
      </c>
      <c r="BM304" s="17" t="s">
        <v>396</v>
      </c>
    </row>
    <row r="305" s="1" customFormat="1">
      <c r="B305" s="39"/>
      <c r="C305" s="40"/>
      <c r="D305" s="213" t="s">
        <v>138</v>
      </c>
      <c r="E305" s="40"/>
      <c r="F305" s="214" t="s">
        <v>397</v>
      </c>
      <c r="G305" s="40"/>
      <c r="H305" s="40"/>
      <c r="I305" s="125"/>
      <c r="J305" s="40"/>
      <c r="K305" s="40"/>
      <c r="L305" s="44"/>
      <c r="M305" s="215"/>
      <c r="N305" s="80"/>
      <c r="O305" s="80"/>
      <c r="P305" s="80"/>
      <c r="Q305" s="80"/>
      <c r="R305" s="80"/>
      <c r="S305" s="80"/>
      <c r="T305" s="81"/>
      <c r="AT305" s="17" t="s">
        <v>138</v>
      </c>
      <c r="AU305" s="17" t="s">
        <v>129</v>
      </c>
    </row>
    <row r="306" s="11" customFormat="1">
      <c r="B306" s="216"/>
      <c r="C306" s="217"/>
      <c r="D306" s="213" t="s">
        <v>147</v>
      </c>
      <c r="E306" s="236" t="s">
        <v>32</v>
      </c>
      <c r="F306" s="218" t="s">
        <v>398</v>
      </c>
      <c r="G306" s="217"/>
      <c r="H306" s="219">
        <v>1017</v>
      </c>
      <c r="I306" s="220"/>
      <c r="J306" s="217"/>
      <c r="K306" s="217"/>
      <c r="L306" s="221"/>
      <c r="M306" s="222"/>
      <c r="N306" s="223"/>
      <c r="O306" s="223"/>
      <c r="P306" s="223"/>
      <c r="Q306" s="223"/>
      <c r="R306" s="223"/>
      <c r="S306" s="223"/>
      <c r="T306" s="224"/>
      <c r="AT306" s="225" t="s">
        <v>147</v>
      </c>
      <c r="AU306" s="225" t="s">
        <v>129</v>
      </c>
      <c r="AV306" s="11" t="s">
        <v>129</v>
      </c>
      <c r="AW306" s="11" t="s">
        <v>39</v>
      </c>
      <c r="AX306" s="11" t="s">
        <v>83</v>
      </c>
      <c r="AY306" s="225" t="s">
        <v>124</v>
      </c>
    </row>
    <row r="307" s="1" customFormat="1" ht="16.5" customHeight="1">
      <c r="B307" s="39"/>
      <c r="C307" s="201" t="s">
        <v>399</v>
      </c>
      <c r="D307" s="201" t="s">
        <v>130</v>
      </c>
      <c r="E307" s="202" t="s">
        <v>400</v>
      </c>
      <c r="F307" s="203" t="s">
        <v>401</v>
      </c>
      <c r="G307" s="204" t="s">
        <v>164</v>
      </c>
      <c r="H307" s="205">
        <v>1017</v>
      </c>
      <c r="I307" s="206"/>
      <c r="J307" s="207">
        <f>ROUND(I307*H307,2)</f>
        <v>0</v>
      </c>
      <c r="K307" s="203" t="s">
        <v>134</v>
      </c>
      <c r="L307" s="44"/>
      <c r="M307" s="208" t="s">
        <v>32</v>
      </c>
      <c r="N307" s="209" t="s">
        <v>50</v>
      </c>
      <c r="O307" s="80"/>
      <c r="P307" s="210">
        <f>O307*H307</f>
        <v>0</v>
      </c>
      <c r="Q307" s="210">
        <v>1.0000000000000001E-05</v>
      </c>
      <c r="R307" s="210">
        <f>Q307*H307</f>
        <v>0.01017</v>
      </c>
      <c r="S307" s="210">
        <v>0</v>
      </c>
      <c r="T307" s="211">
        <f>S307*H307</f>
        <v>0</v>
      </c>
      <c r="AR307" s="17" t="s">
        <v>165</v>
      </c>
      <c r="AT307" s="17" t="s">
        <v>130</v>
      </c>
      <c r="AU307" s="17" t="s">
        <v>129</v>
      </c>
      <c r="AY307" s="17" t="s">
        <v>124</v>
      </c>
      <c r="BE307" s="212">
        <f>IF(N307="základní",J307,0)</f>
        <v>0</v>
      </c>
      <c r="BF307" s="212">
        <f>IF(N307="snížená",J307,0)</f>
        <v>0</v>
      </c>
      <c r="BG307" s="212">
        <f>IF(N307="zákl. přenesená",J307,0)</f>
        <v>0</v>
      </c>
      <c r="BH307" s="212">
        <f>IF(N307="sníž. přenesená",J307,0)</f>
        <v>0</v>
      </c>
      <c r="BI307" s="212">
        <f>IF(N307="nulová",J307,0)</f>
        <v>0</v>
      </c>
      <c r="BJ307" s="17" t="s">
        <v>129</v>
      </c>
      <c r="BK307" s="212">
        <f>ROUND(I307*H307,2)</f>
        <v>0</v>
      </c>
      <c r="BL307" s="17" t="s">
        <v>165</v>
      </c>
      <c r="BM307" s="17" t="s">
        <v>402</v>
      </c>
    </row>
    <row r="308" s="1" customFormat="1">
      <c r="B308" s="39"/>
      <c r="C308" s="40"/>
      <c r="D308" s="213" t="s">
        <v>138</v>
      </c>
      <c r="E308" s="40"/>
      <c r="F308" s="214" t="s">
        <v>397</v>
      </c>
      <c r="G308" s="40"/>
      <c r="H308" s="40"/>
      <c r="I308" s="125"/>
      <c r="J308" s="40"/>
      <c r="K308" s="40"/>
      <c r="L308" s="44"/>
      <c r="M308" s="215"/>
      <c r="N308" s="80"/>
      <c r="O308" s="80"/>
      <c r="P308" s="80"/>
      <c r="Q308" s="80"/>
      <c r="R308" s="80"/>
      <c r="S308" s="80"/>
      <c r="T308" s="81"/>
      <c r="AT308" s="17" t="s">
        <v>138</v>
      </c>
      <c r="AU308" s="17" t="s">
        <v>129</v>
      </c>
    </row>
    <row r="309" s="11" customFormat="1">
      <c r="B309" s="216"/>
      <c r="C309" s="217"/>
      <c r="D309" s="213" t="s">
        <v>147</v>
      </c>
      <c r="E309" s="236" t="s">
        <v>32</v>
      </c>
      <c r="F309" s="218" t="s">
        <v>398</v>
      </c>
      <c r="G309" s="217"/>
      <c r="H309" s="219">
        <v>1017</v>
      </c>
      <c r="I309" s="220"/>
      <c r="J309" s="217"/>
      <c r="K309" s="217"/>
      <c r="L309" s="221"/>
      <c r="M309" s="222"/>
      <c r="N309" s="223"/>
      <c r="O309" s="223"/>
      <c r="P309" s="223"/>
      <c r="Q309" s="223"/>
      <c r="R309" s="223"/>
      <c r="S309" s="223"/>
      <c r="T309" s="224"/>
      <c r="AT309" s="225" t="s">
        <v>147</v>
      </c>
      <c r="AU309" s="225" t="s">
        <v>129</v>
      </c>
      <c r="AV309" s="11" t="s">
        <v>129</v>
      </c>
      <c r="AW309" s="11" t="s">
        <v>39</v>
      </c>
      <c r="AX309" s="11" t="s">
        <v>83</v>
      </c>
      <c r="AY309" s="225" t="s">
        <v>124</v>
      </c>
    </row>
    <row r="310" s="1" customFormat="1" ht="22.5" customHeight="1">
      <c r="B310" s="39"/>
      <c r="C310" s="201" t="s">
        <v>403</v>
      </c>
      <c r="D310" s="201" t="s">
        <v>130</v>
      </c>
      <c r="E310" s="202" t="s">
        <v>404</v>
      </c>
      <c r="F310" s="203" t="s">
        <v>405</v>
      </c>
      <c r="G310" s="204" t="s">
        <v>133</v>
      </c>
      <c r="H310" s="205">
        <v>1.3500000000000001</v>
      </c>
      <c r="I310" s="206"/>
      <c r="J310" s="207">
        <f>ROUND(I310*H310,2)</f>
        <v>0</v>
      </c>
      <c r="K310" s="203" t="s">
        <v>134</v>
      </c>
      <c r="L310" s="44"/>
      <c r="M310" s="208" t="s">
        <v>32</v>
      </c>
      <c r="N310" s="209" t="s">
        <v>50</v>
      </c>
      <c r="O310" s="80"/>
      <c r="P310" s="210">
        <f>O310*H310</f>
        <v>0</v>
      </c>
      <c r="Q310" s="210">
        <v>0</v>
      </c>
      <c r="R310" s="210">
        <f>Q310*H310</f>
        <v>0</v>
      </c>
      <c r="S310" s="210">
        <v>0</v>
      </c>
      <c r="T310" s="211">
        <f>S310*H310</f>
        <v>0</v>
      </c>
      <c r="AR310" s="17" t="s">
        <v>165</v>
      </c>
      <c r="AT310" s="17" t="s">
        <v>130</v>
      </c>
      <c r="AU310" s="17" t="s">
        <v>129</v>
      </c>
      <c r="AY310" s="17" t="s">
        <v>124</v>
      </c>
      <c r="BE310" s="212">
        <f>IF(N310="základní",J310,0)</f>
        <v>0</v>
      </c>
      <c r="BF310" s="212">
        <f>IF(N310="snížená",J310,0)</f>
        <v>0</v>
      </c>
      <c r="BG310" s="212">
        <f>IF(N310="zákl. přenesená",J310,0)</f>
        <v>0</v>
      </c>
      <c r="BH310" s="212">
        <f>IF(N310="sníž. přenesená",J310,0)</f>
        <v>0</v>
      </c>
      <c r="BI310" s="212">
        <f>IF(N310="nulová",J310,0)</f>
        <v>0</v>
      </c>
      <c r="BJ310" s="17" t="s">
        <v>129</v>
      </c>
      <c r="BK310" s="212">
        <f>ROUND(I310*H310,2)</f>
        <v>0</v>
      </c>
      <c r="BL310" s="17" t="s">
        <v>165</v>
      </c>
      <c r="BM310" s="17" t="s">
        <v>406</v>
      </c>
    </row>
    <row r="311" s="1" customFormat="1" ht="22.5" customHeight="1">
      <c r="B311" s="39"/>
      <c r="C311" s="201" t="s">
        <v>407</v>
      </c>
      <c r="D311" s="201" t="s">
        <v>130</v>
      </c>
      <c r="E311" s="202" t="s">
        <v>408</v>
      </c>
      <c r="F311" s="203" t="s">
        <v>409</v>
      </c>
      <c r="G311" s="204" t="s">
        <v>133</v>
      </c>
      <c r="H311" s="205">
        <v>1.9710000000000001</v>
      </c>
      <c r="I311" s="206"/>
      <c r="J311" s="207">
        <f>ROUND(I311*H311,2)</f>
        <v>0</v>
      </c>
      <c r="K311" s="203" t="s">
        <v>134</v>
      </c>
      <c r="L311" s="44"/>
      <c r="M311" s="208" t="s">
        <v>32</v>
      </c>
      <c r="N311" s="209" t="s">
        <v>50</v>
      </c>
      <c r="O311" s="80"/>
      <c r="P311" s="210">
        <f>O311*H311</f>
        <v>0</v>
      </c>
      <c r="Q311" s="210">
        <v>0</v>
      </c>
      <c r="R311" s="210">
        <f>Q311*H311</f>
        <v>0</v>
      </c>
      <c r="S311" s="210">
        <v>0</v>
      </c>
      <c r="T311" s="211">
        <f>S311*H311</f>
        <v>0</v>
      </c>
      <c r="AR311" s="17" t="s">
        <v>165</v>
      </c>
      <c r="AT311" s="17" t="s">
        <v>130</v>
      </c>
      <c r="AU311" s="17" t="s">
        <v>129</v>
      </c>
      <c r="AY311" s="17" t="s">
        <v>124</v>
      </c>
      <c r="BE311" s="212">
        <f>IF(N311="základní",J311,0)</f>
        <v>0</v>
      </c>
      <c r="BF311" s="212">
        <f>IF(N311="snížená",J311,0)</f>
        <v>0</v>
      </c>
      <c r="BG311" s="212">
        <f>IF(N311="zákl. přenesená",J311,0)</f>
        <v>0</v>
      </c>
      <c r="BH311" s="212">
        <f>IF(N311="sníž. přenesená",J311,0)</f>
        <v>0</v>
      </c>
      <c r="BI311" s="212">
        <f>IF(N311="nulová",J311,0)</f>
        <v>0</v>
      </c>
      <c r="BJ311" s="17" t="s">
        <v>129</v>
      </c>
      <c r="BK311" s="212">
        <f>ROUND(I311*H311,2)</f>
        <v>0</v>
      </c>
      <c r="BL311" s="17" t="s">
        <v>165</v>
      </c>
      <c r="BM311" s="17" t="s">
        <v>410</v>
      </c>
    </row>
    <row r="312" s="1" customFormat="1">
      <c r="B312" s="39"/>
      <c r="C312" s="40"/>
      <c r="D312" s="213" t="s">
        <v>138</v>
      </c>
      <c r="E312" s="40"/>
      <c r="F312" s="214" t="s">
        <v>411</v>
      </c>
      <c r="G312" s="40"/>
      <c r="H312" s="40"/>
      <c r="I312" s="125"/>
      <c r="J312" s="40"/>
      <c r="K312" s="40"/>
      <c r="L312" s="44"/>
      <c r="M312" s="215"/>
      <c r="N312" s="80"/>
      <c r="O312" s="80"/>
      <c r="P312" s="80"/>
      <c r="Q312" s="80"/>
      <c r="R312" s="80"/>
      <c r="S312" s="80"/>
      <c r="T312" s="81"/>
      <c r="AT312" s="17" t="s">
        <v>138</v>
      </c>
      <c r="AU312" s="17" t="s">
        <v>129</v>
      </c>
    </row>
    <row r="313" s="10" customFormat="1" ht="22.8" customHeight="1">
      <c r="B313" s="185"/>
      <c r="C313" s="186"/>
      <c r="D313" s="187" t="s">
        <v>77</v>
      </c>
      <c r="E313" s="199" t="s">
        <v>412</v>
      </c>
      <c r="F313" s="199" t="s">
        <v>413</v>
      </c>
      <c r="G313" s="186"/>
      <c r="H313" s="186"/>
      <c r="I313" s="189"/>
      <c r="J313" s="200">
        <f>BK313</f>
        <v>0</v>
      </c>
      <c r="K313" s="186"/>
      <c r="L313" s="191"/>
      <c r="M313" s="192"/>
      <c r="N313" s="193"/>
      <c r="O313" s="193"/>
      <c r="P313" s="194">
        <f>SUM(P314:P326)</f>
        <v>0</v>
      </c>
      <c r="Q313" s="193"/>
      <c r="R313" s="194">
        <f>SUM(R314:R326)</f>
        <v>0.03456</v>
      </c>
      <c r="S313" s="193"/>
      <c r="T313" s="195">
        <f>SUM(T314:T326)</f>
        <v>2.4624000000000001</v>
      </c>
      <c r="AR313" s="196" t="s">
        <v>129</v>
      </c>
      <c r="AT313" s="197" t="s">
        <v>77</v>
      </c>
      <c r="AU313" s="197" t="s">
        <v>83</v>
      </c>
      <c r="AY313" s="196" t="s">
        <v>124</v>
      </c>
      <c r="BK313" s="198">
        <f>SUM(BK314:BK326)</f>
        <v>0</v>
      </c>
    </row>
    <row r="314" s="1" customFormat="1" ht="16.5" customHeight="1">
      <c r="B314" s="39"/>
      <c r="C314" s="201" t="s">
        <v>414</v>
      </c>
      <c r="D314" s="201" t="s">
        <v>130</v>
      </c>
      <c r="E314" s="202" t="s">
        <v>415</v>
      </c>
      <c r="F314" s="203" t="s">
        <v>416</v>
      </c>
      <c r="G314" s="204" t="s">
        <v>348</v>
      </c>
      <c r="H314" s="205">
        <v>72</v>
      </c>
      <c r="I314" s="206"/>
      <c r="J314" s="207">
        <f>ROUND(I314*H314,2)</f>
        <v>0</v>
      </c>
      <c r="K314" s="203" t="s">
        <v>134</v>
      </c>
      <c r="L314" s="44"/>
      <c r="M314" s="208" t="s">
        <v>32</v>
      </c>
      <c r="N314" s="209" t="s">
        <v>50</v>
      </c>
      <c r="O314" s="80"/>
      <c r="P314" s="210">
        <f>O314*H314</f>
        <v>0</v>
      </c>
      <c r="Q314" s="210">
        <v>0</v>
      </c>
      <c r="R314" s="210">
        <f>Q314*H314</f>
        <v>0</v>
      </c>
      <c r="S314" s="210">
        <v>0.034200000000000001</v>
      </c>
      <c r="T314" s="211">
        <f>S314*H314</f>
        <v>2.4624000000000001</v>
      </c>
      <c r="AR314" s="17" t="s">
        <v>165</v>
      </c>
      <c r="AT314" s="17" t="s">
        <v>130</v>
      </c>
      <c r="AU314" s="17" t="s">
        <v>129</v>
      </c>
      <c r="AY314" s="17" t="s">
        <v>124</v>
      </c>
      <c r="BE314" s="212">
        <f>IF(N314="základní",J314,0)</f>
        <v>0</v>
      </c>
      <c r="BF314" s="212">
        <f>IF(N314="snížená",J314,0)</f>
        <v>0</v>
      </c>
      <c r="BG314" s="212">
        <f>IF(N314="zákl. přenesená",J314,0)</f>
        <v>0</v>
      </c>
      <c r="BH314" s="212">
        <f>IF(N314="sníž. přenesená",J314,0)</f>
        <v>0</v>
      </c>
      <c r="BI314" s="212">
        <f>IF(N314="nulová",J314,0)</f>
        <v>0</v>
      </c>
      <c r="BJ314" s="17" t="s">
        <v>129</v>
      </c>
      <c r="BK314" s="212">
        <f>ROUND(I314*H314,2)</f>
        <v>0</v>
      </c>
      <c r="BL314" s="17" t="s">
        <v>165</v>
      </c>
      <c r="BM314" s="17" t="s">
        <v>417</v>
      </c>
    </row>
    <row r="315" s="11" customFormat="1">
      <c r="B315" s="216"/>
      <c r="C315" s="217"/>
      <c r="D315" s="213" t="s">
        <v>147</v>
      </c>
      <c r="E315" s="236" t="s">
        <v>32</v>
      </c>
      <c r="F315" s="218" t="s">
        <v>197</v>
      </c>
      <c r="G315" s="217"/>
      <c r="H315" s="219">
        <v>72</v>
      </c>
      <c r="I315" s="220"/>
      <c r="J315" s="217"/>
      <c r="K315" s="217"/>
      <c r="L315" s="221"/>
      <c r="M315" s="222"/>
      <c r="N315" s="223"/>
      <c r="O315" s="223"/>
      <c r="P315" s="223"/>
      <c r="Q315" s="223"/>
      <c r="R315" s="223"/>
      <c r="S315" s="223"/>
      <c r="T315" s="224"/>
      <c r="AT315" s="225" t="s">
        <v>147</v>
      </c>
      <c r="AU315" s="225" t="s">
        <v>129</v>
      </c>
      <c r="AV315" s="11" t="s">
        <v>129</v>
      </c>
      <c r="AW315" s="11" t="s">
        <v>39</v>
      </c>
      <c r="AX315" s="11" t="s">
        <v>83</v>
      </c>
      <c r="AY315" s="225" t="s">
        <v>124</v>
      </c>
    </row>
    <row r="316" s="1" customFormat="1" ht="16.5" customHeight="1">
      <c r="B316" s="39"/>
      <c r="C316" s="201" t="s">
        <v>418</v>
      </c>
      <c r="D316" s="201" t="s">
        <v>130</v>
      </c>
      <c r="E316" s="202" t="s">
        <v>419</v>
      </c>
      <c r="F316" s="203" t="s">
        <v>420</v>
      </c>
      <c r="G316" s="204" t="s">
        <v>194</v>
      </c>
      <c r="H316" s="205">
        <v>144</v>
      </c>
      <c r="I316" s="206"/>
      <c r="J316" s="207">
        <f>ROUND(I316*H316,2)</f>
        <v>0</v>
      </c>
      <c r="K316" s="203" t="s">
        <v>134</v>
      </c>
      <c r="L316" s="44"/>
      <c r="M316" s="208" t="s">
        <v>32</v>
      </c>
      <c r="N316" s="209" t="s">
        <v>50</v>
      </c>
      <c r="O316" s="80"/>
      <c r="P316" s="210">
        <f>O316*H316</f>
        <v>0</v>
      </c>
      <c r="Q316" s="210">
        <v>0</v>
      </c>
      <c r="R316" s="210">
        <f>Q316*H316</f>
        <v>0</v>
      </c>
      <c r="S316" s="210">
        <v>0</v>
      </c>
      <c r="T316" s="211">
        <f>S316*H316</f>
        <v>0</v>
      </c>
      <c r="AR316" s="17" t="s">
        <v>165</v>
      </c>
      <c r="AT316" s="17" t="s">
        <v>130</v>
      </c>
      <c r="AU316" s="17" t="s">
        <v>129</v>
      </c>
      <c r="AY316" s="17" t="s">
        <v>124</v>
      </c>
      <c r="BE316" s="212">
        <f>IF(N316="základní",J316,0)</f>
        <v>0</v>
      </c>
      <c r="BF316" s="212">
        <f>IF(N316="snížená",J316,0)</f>
        <v>0</v>
      </c>
      <c r="BG316" s="212">
        <f>IF(N316="zákl. přenesená",J316,0)</f>
        <v>0</v>
      </c>
      <c r="BH316" s="212">
        <f>IF(N316="sníž. přenesená",J316,0)</f>
        <v>0</v>
      </c>
      <c r="BI316" s="212">
        <f>IF(N316="nulová",J316,0)</f>
        <v>0</v>
      </c>
      <c r="BJ316" s="17" t="s">
        <v>129</v>
      </c>
      <c r="BK316" s="212">
        <f>ROUND(I316*H316,2)</f>
        <v>0</v>
      </c>
      <c r="BL316" s="17" t="s">
        <v>165</v>
      </c>
      <c r="BM316" s="17" t="s">
        <v>421</v>
      </c>
    </row>
    <row r="317" s="11" customFormat="1">
      <c r="B317" s="216"/>
      <c r="C317" s="217"/>
      <c r="D317" s="213" t="s">
        <v>147</v>
      </c>
      <c r="E317" s="236" t="s">
        <v>32</v>
      </c>
      <c r="F317" s="218" t="s">
        <v>422</v>
      </c>
      <c r="G317" s="217"/>
      <c r="H317" s="219">
        <v>144</v>
      </c>
      <c r="I317" s="220"/>
      <c r="J317" s="217"/>
      <c r="K317" s="217"/>
      <c r="L317" s="221"/>
      <c r="M317" s="222"/>
      <c r="N317" s="223"/>
      <c r="O317" s="223"/>
      <c r="P317" s="223"/>
      <c r="Q317" s="223"/>
      <c r="R317" s="223"/>
      <c r="S317" s="223"/>
      <c r="T317" s="224"/>
      <c r="AT317" s="225" t="s">
        <v>147</v>
      </c>
      <c r="AU317" s="225" t="s">
        <v>129</v>
      </c>
      <c r="AV317" s="11" t="s">
        <v>129</v>
      </c>
      <c r="AW317" s="11" t="s">
        <v>39</v>
      </c>
      <c r="AX317" s="11" t="s">
        <v>78</v>
      </c>
      <c r="AY317" s="225" t="s">
        <v>124</v>
      </c>
    </row>
    <row r="318" s="14" customFormat="1">
      <c r="B318" s="248"/>
      <c r="C318" s="249"/>
      <c r="D318" s="213" t="s">
        <v>147</v>
      </c>
      <c r="E318" s="250" t="s">
        <v>32</v>
      </c>
      <c r="F318" s="251" t="s">
        <v>423</v>
      </c>
      <c r="G318" s="249"/>
      <c r="H318" s="252">
        <v>144</v>
      </c>
      <c r="I318" s="253"/>
      <c r="J318" s="249"/>
      <c r="K318" s="249"/>
      <c r="L318" s="254"/>
      <c r="M318" s="255"/>
      <c r="N318" s="256"/>
      <c r="O318" s="256"/>
      <c r="P318" s="256"/>
      <c r="Q318" s="256"/>
      <c r="R318" s="256"/>
      <c r="S318" s="256"/>
      <c r="T318" s="257"/>
      <c r="AT318" s="258" t="s">
        <v>147</v>
      </c>
      <c r="AU318" s="258" t="s">
        <v>129</v>
      </c>
      <c r="AV318" s="14" t="s">
        <v>136</v>
      </c>
      <c r="AW318" s="14" t="s">
        <v>39</v>
      </c>
      <c r="AX318" s="14" t="s">
        <v>78</v>
      </c>
      <c r="AY318" s="258" t="s">
        <v>124</v>
      </c>
    </row>
    <row r="319" s="13" customFormat="1">
      <c r="B319" s="237"/>
      <c r="C319" s="238"/>
      <c r="D319" s="213" t="s">
        <v>147</v>
      </c>
      <c r="E319" s="239" t="s">
        <v>32</v>
      </c>
      <c r="F319" s="240" t="s">
        <v>181</v>
      </c>
      <c r="G319" s="238"/>
      <c r="H319" s="241">
        <v>144</v>
      </c>
      <c r="I319" s="242"/>
      <c r="J319" s="238"/>
      <c r="K319" s="238"/>
      <c r="L319" s="243"/>
      <c r="M319" s="244"/>
      <c r="N319" s="245"/>
      <c r="O319" s="245"/>
      <c r="P319" s="245"/>
      <c r="Q319" s="245"/>
      <c r="R319" s="245"/>
      <c r="S319" s="245"/>
      <c r="T319" s="246"/>
      <c r="AT319" s="247" t="s">
        <v>147</v>
      </c>
      <c r="AU319" s="247" t="s">
        <v>129</v>
      </c>
      <c r="AV319" s="13" t="s">
        <v>135</v>
      </c>
      <c r="AW319" s="13" t="s">
        <v>39</v>
      </c>
      <c r="AX319" s="13" t="s">
        <v>83</v>
      </c>
      <c r="AY319" s="247" t="s">
        <v>124</v>
      </c>
    </row>
    <row r="320" s="1" customFormat="1" ht="16.5" customHeight="1">
      <c r="B320" s="39"/>
      <c r="C320" s="201" t="s">
        <v>424</v>
      </c>
      <c r="D320" s="201" t="s">
        <v>130</v>
      </c>
      <c r="E320" s="202" t="s">
        <v>425</v>
      </c>
      <c r="F320" s="203" t="s">
        <v>426</v>
      </c>
      <c r="G320" s="204" t="s">
        <v>194</v>
      </c>
      <c r="H320" s="205">
        <v>72</v>
      </c>
      <c r="I320" s="206"/>
      <c r="J320" s="207">
        <f>ROUND(I320*H320,2)</f>
        <v>0</v>
      </c>
      <c r="K320" s="203" t="s">
        <v>134</v>
      </c>
      <c r="L320" s="44"/>
      <c r="M320" s="208" t="s">
        <v>32</v>
      </c>
      <c r="N320" s="209" t="s">
        <v>50</v>
      </c>
      <c r="O320" s="80"/>
      <c r="P320" s="210">
        <f>O320*H320</f>
        <v>0</v>
      </c>
      <c r="Q320" s="210">
        <v>0.00048000000000000001</v>
      </c>
      <c r="R320" s="210">
        <f>Q320*H320</f>
        <v>0.03456</v>
      </c>
      <c r="S320" s="210">
        <v>0</v>
      </c>
      <c r="T320" s="211">
        <f>S320*H320</f>
        <v>0</v>
      </c>
      <c r="AR320" s="17" t="s">
        <v>165</v>
      </c>
      <c r="AT320" s="17" t="s">
        <v>130</v>
      </c>
      <c r="AU320" s="17" t="s">
        <v>129</v>
      </c>
      <c r="AY320" s="17" t="s">
        <v>124</v>
      </c>
      <c r="BE320" s="212">
        <f>IF(N320="základní",J320,0)</f>
        <v>0</v>
      </c>
      <c r="BF320" s="212">
        <f>IF(N320="snížená",J320,0)</f>
        <v>0</v>
      </c>
      <c r="BG320" s="212">
        <f>IF(N320="zákl. přenesená",J320,0)</f>
        <v>0</v>
      </c>
      <c r="BH320" s="212">
        <f>IF(N320="sníž. přenesená",J320,0)</f>
        <v>0</v>
      </c>
      <c r="BI320" s="212">
        <f>IF(N320="nulová",J320,0)</f>
        <v>0</v>
      </c>
      <c r="BJ320" s="17" t="s">
        <v>129</v>
      </c>
      <c r="BK320" s="212">
        <f>ROUND(I320*H320,2)</f>
        <v>0</v>
      </c>
      <c r="BL320" s="17" t="s">
        <v>165</v>
      </c>
      <c r="BM320" s="17" t="s">
        <v>427</v>
      </c>
    </row>
    <row r="321" s="11" customFormat="1">
      <c r="B321" s="216"/>
      <c r="C321" s="217"/>
      <c r="D321" s="213" t="s">
        <v>147</v>
      </c>
      <c r="E321" s="236" t="s">
        <v>32</v>
      </c>
      <c r="F321" s="218" t="s">
        <v>197</v>
      </c>
      <c r="G321" s="217"/>
      <c r="H321" s="219">
        <v>72</v>
      </c>
      <c r="I321" s="220"/>
      <c r="J321" s="217"/>
      <c r="K321" s="217"/>
      <c r="L321" s="221"/>
      <c r="M321" s="222"/>
      <c r="N321" s="223"/>
      <c r="O321" s="223"/>
      <c r="P321" s="223"/>
      <c r="Q321" s="223"/>
      <c r="R321" s="223"/>
      <c r="S321" s="223"/>
      <c r="T321" s="224"/>
      <c r="AT321" s="225" t="s">
        <v>147</v>
      </c>
      <c r="AU321" s="225" t="s">
        <v>129</v>
      </c>
      <c r="AV321" s="11" t="s">
        <v>129</v>
      </c>
      <c r="AW321" s="11" t="s">
        <v>39</v>
      </c>
      <c r="AX321" s="11" t="s">
        <v>78</v>
      </c>
      <c r="AY321" s="225" t="s">
        <v>124</v>
      </c>
    </row>
    <row r="322" s="14" customFormat="1">
      <c r="B322" s="248"/>
      <c r="C322" s="249"/>
      <c r="D322" s="213" t="s">
        <v>147</v>
      </c>
      <c r="E322" s="250" t="s">
        <v>32</v>
      </c>
      <c r="F322" s="251" t="s">
        <v>423</v>
      </c>
      <c r="G322" s="249"/>
      <c r="H322" s="252">
        <v>72</v>
      </c>
      <c r="I322" s="253"/>
      <c r="J322" s="249"/>
      <c r="K322" s="249"/>
      <c r="L322" s="254"/>
      <c r="M322" s="255"/>
      <c r="N322" s="256"/>
      <c r="O322" s="256"/>
      <c r="P322" s="256"/>
      <c r="Q322" s="256"/>
      <c r="R322" s="256"/>
      <c r="S322" s="256"/>
      <c r="T322" s="257"/>
      <c r="AT322" s="258" t="s">
        <v>147</v>
      </c>
      <c r="AU322" s="258" t="s">
        <v>129</v>
      </c>
      <c r="AV322" s="14" t="s">
        <v>136</v>
      </c>
      <c r="AW322" s="14" t="s">
        <v>39</v>
      </c>
      <c r="AX322" s="14" t="s">
        <v>78</v>
      </c>
      <c r="AY322" s="258" t="s">
        <v>124</v>
      </c>
    </row>
    <row r="323" s="13" customFormat="1">
      <c r="B323" s="237"/>
      <c r="C323" s="238"/>
      <c r="D323" s="213" t="s">
        <v>147</v>
      </c>
      <c r="E323" s="239" t="s">
        <v>32</v>
      </c>
      <c r="F323" s="240" t="s">
        <v>181</v>
      </c>
      <c r="G323" s="238"/>
      <c r="H323" s="241">
        <v>72</v>
      </c>
      <c r="I323" s="242"/>
      <c r="J323" s="238"/>
      <c r="K323" s="238"/>
      <c r="L323" s="243"/>
      <c r="M323" s="244"/>
      <c r="N323" s="245"/>
      <c r="O323" s="245"/>
      <c r="P323" s="245"/>
      <c r="Q323" s="245"/>
      <c r="R323" s="245"/>
      <c r="S323" s="245"/>
      <c r="T323" s="246"/>
      <c r="AT323" s="247" t="s">
        <v>147</v>
      </c>
      <c r="AU323" s="247" t="s">
        <v>129</v>
      </c>
      <c r="AV323" s="13" t="s">
        <v>135</v>
      </c>
      <c r="AW323" s="13" t="s">
        <v>39</v>
      </c>
      <c r="AX323" s="13" t="s">
        <v>83</v>
      </c>
      <c r="AY323" s="247" t="s">
        <v>124</v>
      </c>
    </row>
    <row r="324" s="1" customFormat="1" ht="22.5" customHeight="1">
      <c r="B324" s="39"/>
      <c r="C324" s="201" t="s">
        <v>428</v>
      </c>
      <c r="D324" s="201" t="s">
        <v>130</v>
      </c>
      <c r="E324" s="202" t="s">
        <v>429</v>
      </c>
      <c r="F324" s="203" t="s">
        <v>430</v>
      </c>
      <c r="G324" s="204" t="s">
        <v>133</v>
      </c>
      <c r="H324" s="205">
        <v>2.4620000000000002</v>
      </c>
      <c r="I324" s="206"/>
      <c r="J324" s="207">
        <f>ROUND(I324*H324,2)</f>
        <v>0</v>
      </c>
      <c r="K324" s="203" t="s">
        <v>134</v>
      </c>
      <c r="L324" s="44"/>
      <c r="M324" s="208" t="s">
        <v>32</v>
      </c>
      <c r="N324" s="209" t="s">
        <v>50</v>
      </c>
      <c r="O324" s="80"/>
      <c r="P324" s="210">
        <f>O324*H324</f>
        <v>0</v>
      </c>
      <c r="Q324" s="210">
        <v>0</v>
      </c>
      <c r="R324" s="210">
        <f>Q324*H324</f>
        <v>0</v>
      </c>
      <c r="S324" s="210">
        <v>0</v>
      </c>
      <c r="T324" s="211">
        <f>S324*H324</f>
        <v>0</v>
      </c>
      <c r="AR324" s="17" t="s">
        <v>165</v>
      </c>
      <c r="AT324" s="17" t="s">
        <v>130</v>
      </c>
      <c r="AU324" s="17" t="s">
        <v>129</v>
      </c>
      <c r="AY324" s="17" t="s">
        <v>124</v>
      </c>
      <c r="BE324" s="212">
        <f>IF(N324="základní",J324,0)</f>
        <v>0</v>
      </c>
      <c r="BF324" s="212">
        <f>IF(N324="snížená",J324,0)</f>
        <v>0</v>
      </c>
      <c r="BG324" s="212">
        <f>IF(N324="zákl. přenesená",J324,0)</f>
        <v>0</v>
      </c>
      <c r="BH324" s="212">
        <f>IF(N324="sníž. přenesená",J324,0)</f>
        <v>0</v>
      </c>
      <c r="BI324" s="212">
        <f>IF(N324="nulová",J324,0)</f>
        <v>0</v>
      </c>
      <c r="BJ324" s="17" t="s">
        <v>129</v>
      </c>
      <c r="BK324" s="212">
        <f>ROUND(I324*H324,2)</f>
        <v>0</v>
      </c>
      <c r="BL324" s="17" t="s">
        <v>165</v>
      </c>
      <c r="BM324" s="17" t="s">
        <v>431</v>
      </c>
    </row>
    <row r="325" s="1" customFormat="1" ht="22.5" customHeight="1">
      <c r="B325" s="39"/>
      <c r="C325" s="201" t="s">
        <v>432</v>
      </c>
      <c r="D325" s="201" t="s">
        <v>130</v>
      </c>
      <c r="E325" s="202" t="s">
        <v>433</v>
      </c>
      <c r="F325" s="203" t="s">
        <v>434</v>
      </c>
      <c r="G325" s="204" t="s">
        <v>435</v>
      </c>
      <c r="H325" s="259"/>
      <c r="I325" s="206"/>
      <c r="J325" s="207">
        <f>ROUND(I325*H325,2)</f>
        <v>0</v>
      </c>
      <c r="K325" s="203" t="s">
        <v>134</v>
      </c>
      <c r="L325" s="44"/>
      <c r="M325" s="208" t="s">
        <v>32</v>
      </c>
      <c r="N325" s="209" t="s">
        <v>50</v>
      </c>
      <c r="O325" s="80"/>
      <c r="P325" s="210">
        <f>O325*H325</f>
        <v>0</v>
      </c>
      <c r="Q325" s="210">
        <v>0</v>
      </c>
      <c r="R325" s="210">
        <f>Q325*H325</f>
        <v>0</v>
      </c>
      <c r="S325" s="210">
        <v>0</v>
      </c>
      <c r="T325" s="211">
        <f>S325*H325</f>
        <v>0</v>
      </c>
      <c r="AR325" s="17" t="s">
        <v>165</v>
      </c>
      <c r="AT325" s="17" t="s">
        <v>130</v>
      </c>
      <c r="AU325" s="17" t="s">
        <v>129</v>
      </c>
      <c r="AY325" s="17" t="s">
        <v>124</v>
      </c>
      <c r="BE325" s="212">
        <f>IF(N325="základní",J325,0)</f>
        <v>0</v>
      </c>
      <c r="BF325" s="212">
        <f>IF(N325="snížená",J325,0)</f>
        <v>0</v>
      </c>
      <c r="BG325" s="212">
        <f>IF(N325="zákl. přenesená",J325,0)</f>
        <v>0</v>
      </c>
      <c r="BH325" s="212">
        <f>IF(N325="sníž. přenesená",J325,0)</f>
        <v>0</v>
      </c>
      <c r="BI325" s="212">
        <f>IF(N325="nulová",J325,0)</f>
        <v>0</v>
      </c>
      <c r="BJ325" s="17" t="s">
        <v>129</v>
      </c>
      <c r="BK325" s="212">
        <f>ROUND(I325*H325,2)</f>
        <v>0</v>
      </c>
      <c r="BL325" s="17" t="s">
        <v>165</v>
      </c>
      <c r="BM325" s="17" t="s">
        <v>436</v>
      </c>
    </row>
    <row r="326" s="1" customFormat="1">
      <c r="B326" s="39"/>
      <c r="C326" s="40"/>
      <c r="D326" s="213" t="s">
        <v>138</v>
      </c>
      <c r="E326" s="40"/>
      <c r="F326" s="214" t="s">
        <v>437</v>
      </c>
      <c r="G326" s="40"/>
      <c r="H326" s="40"/>
      <c r="I326" s="125"/>
      <c r="J326" s="40"/>
      <c r="K326" s="40"/>
      <c r="L326" s="44"/>
      <c r="M326" s="215"/>
      <c r="N326" s="80"/>
      <c r="O326" s="80"/>
      <c r="P326" s="80"/>
      <c r="Q326" s="80"/>
      <c r="R326" s="80"/>
      <c r="S326" s="80"/>
      <c r="T326" s="81"/>
      <c r="AT326" s="17" t="s">
        <v>138</v>
      </c>
      <c r="AU326" s="17" t="s">
        <v>129</v>
      </c>
    </row>
    <row r="327" s="10" customFormat="1" ht="22.8" customHeight="1">
      <c r="B327" s="185"/>
      <c r="C327" s="186"/>
      <c r="D327" s="187" t="s">
        <v>77</v>
      </c>
      <c r="E327" s="199" t="s">
        <v>438</v>
      </c>
      <c r="F327" s="199" t="s">
        <v>439</v>
      </c>
      <c r="G327" s="186"/>
      <c r="H327" s="186"/>
      <c r="I327" s="189"/>
      <c r="J327" s="200">
        <f>BK327</f>
        <v>0</v>
      </c>
      <c r="K327" s="186"/>
      <c r="L327" s="191"/>
      <c r="M327" s="192"/>
      <c r="N327" s="193"/>
      <c r="O327" s="193"/>
      <c r="P327" s="194">
        <f>SUM(P328:P334)</f>
        <v>0</v>
      </c>
      <c r="Q327" s="193"/>
      <c r="R327" s="194">
        <f>SUM(R328:R334)</f>
        <v>0.02232</v>
      </c>
      <c r="S327" s="193"/>
      <c r="T327" s="195">
        <f>SUM(T328:T334)</f>
        <v>0</v>
      </c>
      <c r="AR327" s="196" t="s">
        <v>129</v>
      </c>
      <c r="AT327" s="197" t="s">
        <v>77</v>
      </c>
      <c r="AU327" s="197" t="s">
        <v>83</v>
      </c>
      <c r="AY327" s="196" t="s">
        <v>124</v>
      </c>
      <c r="BK327" s="198">
        <f>SUM(BK328:BK334)</f>
        <v>0</v>
      </c>
    </row>
    <row r="328" s="1" customFormat="1" ht="16.5" customHeight="1">
      <c r="B328" s="39"/>
      <c r="C328" s="201" t="s">
        <v>440</v>
      </c>
      <c r="D328" s="201" t="s">
        <v>130</v>
      </c>
      <c r="E328" s="202" t="s">
        <v>441</v>
      </c>
      <c r="F328" s="203" t="s">
        <v>442</v>
      </c>
      <c r="G328" s="204" t="s">
        <v>164</v>
      </c>
      <c r="H328" s="205">
        <v>30</v>
      </c>
      <c r="I328" s="206"/>
      <c r="J328" s="207">
        <f>ROUND(I328*H328,2)</f>
        <v>0</v>
      </c>
      <c r="K328" s="203" t="s">
        <v>32</v>
      </c>
      <c r="L328" s="44"/>
      <c r="M328" s="208" t="s">
        <v>32</v>
      </c>
      <c r="N328" s="209" t="s">
        <v>50</v>
      </c>
      <c r="O328" s="80"/>
      <c r="P328" s="210">
        <f>O328*H328</f>
        <v>0</v>
      </c>
      <c r="Q328" s="210">
        <v>0.00025000000000000001</v>
      </c>
      <c r="R328" s="210">
        <f>Q328*H328</f>
        <v>0.0074999999999999997</v>
      </c>
      <c r="S328" s="210">
        <v>0</v>
      </c>
      <c r="T328" s="211">
        <f>S328*H328</f>
        <v>0</v>
      </c>
      <c r="AR328" s="17" t="s">
        <v>165</v>
      </c>
      <c r="AT328" s="17" t="s">
        <v>130</v>
      </c>
      <c r="AU328" s="17" t="s">
        <v>129</v>
      </c>
      <c r="AY328" s="17" t="s">
        <v>124</v>
      </c>
      <c r="BE328" s="212">
        <f>IF(N328="základní",J328,0)</f>
        <v>0</v>
      </c>
      <c r="BF328" s="212">
        <f>IF(N328="snížená",J328,0)</f>
        <v>0</v>
      </c>
      <c r="BG328" s="212">
        <f>IF(N328="zákl. přenesená",J328,0)</f>
        <v>0</v>
      </c>
      <c r="BH328" s="212">
        <f>IF(N328="sníž. přenesená",J328,0)</f>
        <v>0</v>
      </c>
      <c r="BI328" s="212">
        <f>IF(N328="nulová",J328,0)</f>
        <v>0</v>
      </c>
      <c r="BJ328" s="17" t="s">
        <v>129</v>
      </c>
      <c r="BK328" s="212">
        <f>ROUND(I328*H328,2)</f>
        <v>0</v>
      </c>
      <c r="BL328" s="17" t="s">
        <v>165</v>
      </c>
      <c r="BM328" s="17" t="s">
        <v>443</v>
      </c>
    </row>
    <row r="329" s="12" customFormat="1">
      <c r="B329" s="226"/>
      <c r="C329" s="227"/>
      <c r="D329" s="213" t="s">
        <v>147</v>
      </c>
      <c r="E329" s="228" t="s">
        <v>32</v>
      </c>
      <c r="F329" s="229" t="s">
        <v>444</v>
      </c>
      <c r="G329" s="227"/>
      <c r="H329" s="228" t="s">
        <v>32</v>
      </c>
      <c r="I329" s="230"/>
      <c r="J329" s="227"/>
      <c r="K329" s="227"/>
      <c r="L329" s="231"/>
      <c r="M329" s="232"/>
      <c r="N329" s="233"/>
      <c r="O329" s="233"/>
      <c r="P329" s="233"/>
      <c r="Q329" s="233"/>
      <c r="R329" s="233"/>
      <c r="S329" s="233"/>
      <c r="T329" s="234"/>
      <c r="AT329" s="235" t="s">
        <v>147</v>
      </c>
      <c r="AU329" s="235" t="s">
        <v>129</v>
      </c>
      <c r="AV329" s="12" t="s">
        <v>83</v>
      </c>
      <c r="AW329" s="12" t="s">
        <v>39</v>
      </c>
      <c r="AX329" s="12" t="s">
        <v>78</v>
      </c>
      <c r="AY329" s="235" t="s">
        <v>124</v>
      </c>
    </row>
    <row r="330" s="11" customFormat="1">
      <c r="B330" s="216"/>
      <c r="C330" s="217"/>
      <c r="D330" s="213" t="s">
        <v>147</v>
      </c>
      <c r="E330" s="236" t="s">
        <v>32</v>
      </c>
      <c r="F330" s="218" t="s">
        <v>445</v>
      </c>
      <c r="G330" s="217"/>
      <c r="H330" s="219">
        <v>30</v>
      </c>
      <c r="I330" s="220"/>
      <c r="J330" s="217"/>
      <c r="K330" s="217"/>
      <c r="L330" s="221"/>
      <c r="M330" s="222"/>
      <c r="N330" s="223"/>
      <c r="O330" s="223"/>
      <c r="P330" s="223"/>
      <c r="Q330" s="223"/>
      <c r="R330" s="223"/>
      <c r="S330" s="223"/>
      <c r="T330" s="224"/>
      <c r="AT330" s="225" t="s">
        <v>147</v>
      </c>
      <c r="AU330" s="225" t="s">
        <v>129</v>
      </c>
      <c r="AV330" s="11" t="s">
        <v>129</v>
      </c>
      <c r="AW330" s="11" t="s">
        <v>39</v>
      </c>
      <c r="AX330" s="11" t="s">
        <v>78</v>
      </c>
      <c r="AY330" s="225" t="s">
        <v>124</v>
      </c>
    </row>
    <row r="331" s="13" customFormat="1">
      <c r="B331" s="237"/>
      <c r="C331" s="238"/>
      <c r="D331" s="213" t="s">
        <v>147</v>
      </c>
      <c r="E331" s="239" t="s">
        <v>32</v>
      </c>
      <c r="F331" s="240" t="s">
        <v>181</v>
      </c>
      <c r="G331" s="238"/>
      <c r="H331" s="241">
        <v>30</v>
      </c>
      <c r="I331" s="242"/>
      <c r="J331" s="238"/>
      <c r="K331" s="238"/>
      <c r="L331" s="243"/>
      <c r="M331" s="244"/>
      <c r="N331" s="245"/>
      <c r="O331" s="245"/>
      <c r="P331" s="245"/>
      <c r="Q331" s="245"/>
      <c r="R331" s="245"/>
      <c r="S331" s="245"/>
      <c r="T331" s="246"/>
      <c r="AT331" s="247" t="s">
        <v>147</v>
      </c>
      <c r="AU331" s="247" t="s">
        <v>129</v>
      </c>
      <c r="AV331" s="13" t="s">
        <v>135</v>
      </c>
      <c r="AW331" s="13" t="s">
        <v>39</v>
      </c>
      <c r="AX331" s="13" t="s">
        <v>83</v>
      </c>
      <c r="AY331" s="247" t="s">
        <v>124</v>
      </c>
    </row>
    <row r="332" s="1" customFormat="1" ht="16.5" customHeight="1">
      <c r="B332" s="39"/>
      <c r="C332" s="201" t="s">
        <v>446</v>
      </c>
      <c r="D332" s="201" t="s">
        <v>130</v>
      </c>
      <c r="E332" s="202" t="s">
        <v>447</v>
      </c>
      <c r="F332" s="203" t="s">
        <v>448</v>
      </c>
      <c r="G332" s="204" t="s">
        <v>194</v>
      </c>
      <c r="H332" s="205">
        <v>26</v>
      </c>
      <c r="I332" s="206"/>
      <c r="J332" s="207">
        <f>ROUND(I332*H332,2)</f>
        <v>0</v>
      </c>
      <c r="K332" s="203" t="s">
        <v>134</v>
      </c>
      <c r="L332" s="44"/>
      <c r="M332" s="208" t="s">
        <v>32</v>
      </c>
      <c r="N332" s="209" t="s">
        <v>50</v>
      </c>
      <c r="O332" s="80"/>
      <c r="P332" s="210">
        <f>O332*H332</f>
        <v>0</v>
      </c>
      <c r="Q332" s="210">
        <v>0.00056999999999999998</v>
      </c>
      <c r="R332" s="210">
        <f>Q332*H332</f>
        <v>0.01482</v>
      </c>
      <c r="S332" s="210">
        <v>0</v>
      </c>
      <c r="T332" s="211">
        <f>S332*H332</f>
        <v>0</v>
      </c>
      <c r="AR332" s="17" t="s">
        <v>165</v>
      </c>
      <c r="AT332" s="17" t="s">
        <v>130</v>
      </c>
      <c r="AU332" s="17" t="s">
        <v>129</v>
      </c>
      <c r="AY332" s="17" t="s">
        <v>124</v>
      </c>
      <c r="BE332" s="212">
        <f>IF(N332="základní",J332,0)</f>
        <v>0</v>
      </c>
      <c r="BF332" s="212">
        <f>IF(N332="snížená",J332,0)</f>
        <v>0</v>
      </c>
      <c r="BG332" s="212">
        <f>IF(N332="zákl. přenesená",J332,0)</f>
        <v>0</v>
      </c>
      <c r="BH332" s="212">
        <f>IF(N332="sníž. přenesená",J332,0)</f>
        <v>0</v>
      </c>
      <c r="BI332" s="212">
        <f>IF(N332="nulová",J332,0)</f>
        <v>0</v>
      </c>
      <c r="BJ332" s="17" t="s">
        <v>129</v>
      </c>
      <c r="BK332" s="212">
        <f>ROUND(I332*H332,2)</f>
        <v>0</v>
      </c>
      <c r="BL332" s="17" t="s">
        <v>165</v>
      </c>
      <c r="BM332" s="17" t="s">
        <v>449</v>
      </c>
    </row>
    <row r="333" s="12" customFormat="1">
      <c r="B333" s="226"/>
      <c r="C333" s="227"/>
      <c r="D333" s="213" t="s">
        <v>147</v>
      </c>
      <c r="E333" s="228" t="s">
        <v>32</v>
      </c>
      <c r="F333" s="229" t="s">
        <v>174</v>
      </c>
      <c r="G333" s="227"/>
      <c r="H333" s="228" t="s">
        <v>32</v>
      </c>
      <c r="I333" s="230"/>
      <c r="J333" s="227"/>
      <c r="K333" s="227"/>
      <c r="L333" s="231"/>
      <c r="M333" s="232"/>
      <c r="N333" s="233"/>
      <c r="O333" s="233"/>
      <c r="P333" s="233"/>
      <c r="Q333" s="233"/>
      <c r="R333" s="233"/>
      <c r="S333" s="233"/>
      <c r="T333" s="234"/>
      <c r="AT333" s="235" t="s">
        <v>147</v>
      </c>
      <c r="AU333" s="235" t="s">
        <v>129</v>
      </c>
      <c r="AV333" s="12" t="s">
        <v>83</v>
      </c>
      <c r="AW333" s="12" t="s">
        <v>39</v>
      </c>
      <c r="AX333" s="12" t="s">
        <v>78</v>
      </c>
      <c r="AY333" s="235" t="s">
        <v>124</v>
      </c>
    </row>
    <row r="334" s="11" customFormat="1">
      <c r="B334" s="216"/>
      <c r="C334" s="217"/>
      <c r="D334" s="213" t="s">
        <v>147</v>
      </c>
      <c r="E334" s="236" t="s">
        <v>32</v>
      </c>
      <c r="F334" s="218" t="s">
        <v>269</v>
      </c>
      <c r="G334" s="217"/>
      <c r="H334" s="219">
        <v>26</v>
      </c>
      <c r="I334" s="220"/>
      <c r="J334" s="217"/>
      <c r="K334" s="217"/>
      <c r="L334" s="221"/>
      <c r="M334" s="222"/>
      <c r="N334" s="223"/>
      <c r="O334" s="223"/>
      <c r="P334" s="223"/>
      <c r="Q334" s="223"/>
      <c r="R334" s="223"/>
      <c r="S334" s="223"/>
      <c r="T334" s="224"/>
      <c r="AT334" s="225" t="s">
        <v>147</v>
      </c>
      <c r="AU334" s="225" t="s">
        <v>129</v>
      </c>
      <c r="AV334" s="11" t="s">
        <v>129</v>
      </c>
      <c r="AW334" s="11" t="s">
        <v>39</v>
      </c>
      <c r="AX334" s="11" t="s">
        <v>83</v>
      </c>
      <c r="AY334" s="225" t="s">
        <v>124</v>
      </c>
    </row>
    <row r="335" s="10" customFormat="1" ht="22.8" customHeight="1">
      <c r="B335" s="185"/>
      <c r="C335" s="186"/>
      <c r="D335" s="187" t="s">
        <v>77</v>
      </c>
      <c r="E335" s="199" t="s">
        <v>450</v>
      </c>
      <c r="F335" s="199" t="s">
        <v>451</v>
      </c>
      <c r="G335" s="186"/>
      <c r="H335" s="186"/>
      <c r="I335" s="189"/>
      <c r="J335" s="200">
        <f>BK335</f>
        <v>0</v>
      </c>
      <c r="K335" s="186"/>
      <c r="L335" s="191"/>
      <c r="M335" s="192"/>
      <c r="N335" s="193"/>
      <c r="O335" s="193"/>
      <c r="P335" s="194">
        <f>SUM(P336:P340)</f>
        <v>0</v>
      </c>
      <c r="Q335" s="193"/>
      <c r="R335" s="194">
        <f>SUM(R336:R340)</f>
        <v>0.0028800000000000002</v>
      </c>
      <c r="S335" s="193"/>
      <c r="T335" s="195">
        <f>SUM(T336:T340)</f>
        <v>0</v>
      </c>
      <c r="AR335" s="196" t="s">
        <v>129</v>
      </c>
      <c r="AT335" s="197" t="s">
        <v>77</v>
      </c>
      <c r="AU335" s="197" t="s">
        <v>83</v>
      </c>
      <c r="AY335" s="196" t="s">
        <v>124</v>
      </c>
      <c r="BK335" s="198">
        <f>SUM(BK336:BK340)</f>
        <v>0</v>
      </c>
    </row>
    <row r="336" s="1" customFormat="1" ht="16.5" customHeight="1">
      <c r="B336" s="39"/>
      <c r="C336" s="201" t="s">
        <v>452</v>
      </c>
      <c r="D336" s="201" t="s">
        <v>130</v>
      </c>
      <c r="E336" s="202" t="s">
        <v>453</v>
      </c>
      <c r="F336" s="203" t="s">
        <v>454</v>
      </c>
      <c r="G336" s="204" t="s">
        <v>194</v>
      </c>
      <c r="H336" s="205">
        <v>12</v>
      </c>
      <c r="I336" s="206"/>
      <c r="J336" s="207">
        <f>ROUND(I336*H336,2)</f>
        <v>0</v>
      </c>
      <c r="K336" s="203" t="s">
        <v>134</v>
      </c>
      <c r="L336" s="44"/>
      <c r="M336" s="208" t="s">
        <v>32</v>
      </c>
      <c r="N336" s="209" t="s">
        <v>50</v>
      </c>
      <c r="O336" s="80"/>
      <c r="P336" s="210">
        <f>O336*H336</f>
        <v>0</v>
      </c>
      <c r="Q336" s="210">
        <v>0.00024000000000000001</v>
      </c>
      <c r="R336" s="210">
        <f>Q336*H336</f>
        <v>0.0028800000000000002</v>
      </c>
      <c r="S336" s="210">
        <v>0</v>
      </c>
      <c r="T336" s="211">
        <f>S336*H336</f>
        <v>0</v>
      </c>
      <c r="AR336" s="17" t="s">
        <v>165</v>
      </c>
      <c r="AT336" s="17" t="s">
        <v>130</v>
      </c>
      <c r="AU336" s="17" t="s">
        <v>129</v>
      </c>
      <c r="AY336" s="17" t="s">
        <v>124</v>
      </c>
      <c r="BE336" s="212">
        <f>IF(N336="základní",J336,0)</f>
        <v>0</v>
      </c>
      <c r="BF336" s="212">
        <f>IF(N336="snížená",J336,0)</f>
        <v>0</v>
      </c>
      <c r="BG336" s="212">
        <f>IF(N336="zákl. přenesená",J336,0)</f>
        <v>0</v>
      </c>
      <c r="BH336" s="212">
        <f>IF(N336="sníž. přenesená",J336,0)</f>
        <v>0</v>
      </c>
      <c r="BI336" s="212">
        <f>IF(N336="nulová",J336,0)</f>
        <v>0</v>
      </c>
      <c r="BJ336" s="17" t="s">
        <v>129</v>
      </c>
      <c r="BK336" s="212">
        <f>ROUND(I336*H336,2)</f>
        <v>0</v>
      </c>
      <c r="BL336" s="17" t="s">
        <v>165</v>
      </c>
      <c r="BM336" s="17" t="s">
        <v>455</v>
      </c>
    </row>
    <row r="337" s="12" customFormat="1">
      <c r="B337" s="226"/>
      <c r="C337" s="227"/>
      <c r="D337" s="213" t="s">
        <v>147</v>
      </c>
      <c r="E337" s="228" t="s">
        <v>32</v>
      </c>
      <c r="F337" s="229" t="s">
        <v>221</v>
      </c>
      <c r="G337" s="227"/>
      <c r="H337" s="228" t="s">
        <v>32</v>
      </c>
      <c r="I337" s="230"/>
      <c r="J337" s="227"/>
      <c r="K337" s="227"/>
      <c r="L337" s="231"/>
      <c r="M337" s="232"/>
      <c r="N337" s="233"/>
      <c r="O337" s="233"/>
      <c r="P337" s="233"/>
      <c r="Q337" s="233"/>
      <c r="R337" s="233"/>
      <c r="S337" s="233"/>
      <c r="T337" s="234"/>
      <c r="AT337" s="235" t="s">
        <v>147</v>
      </c>
      <c r="AU337" s="235" t="s">
        <v>129</v>
      </c>
      <c r="AV337" s="12" t="s">
        <v>83</v>
      </c>
      <c r="AW337" s="12" t="s">
        <v>39</v>
      </c>
      <c r="AX337" s="12" t="s">
        <v>78</v>
      </c>
      <c r="AY337" s="235" t="s">
        <v>124</v>
      </c>
    </row>
    <row r="338" s="11" customFormat="1">
      <c r="B338" s="216"/>
      <c r="C338" s="217"/>
      <c r="D338" s="213" t="s">
        <v>147</v>
      </c>
      <c r="E338" s="236" t="s">
        <v>32</v>
      </c>
      <c r="F338" s="218" t="s">
        <v>198</v>
      </c>
      <c r="G338" s="217"/>
      <c r="H338" s="219">
        <v>12</v>
      </c>
      <c r="I338" s="220"/>
      <c r="J338" s="217"/>
      <c r="K338" s="217"/>
      <c r="L338" s="221"/>
      <c r="M338" s="222"/>
      <c r="N338" s="223"/>
      <c r="O338" s="223"/>
      <c r="P338" s="223"/>
      <c r="Q338" s="223"/>
      <c r="R338" s="223"/>
      <c r="S338" s="223"/>
      <c r="T338" s="224"/>
      <c r="AT338" s="225" t="s">
        <v>147</v>
      </c>
      <c r="AU338" s="225" t="s">
        <v>129</v>
      </c>
      <c r="AV338" s="11" t="s">
        <v>129</v>
      </c>
      <c r="AW338" s="11" t="s">
        <v>39</v>
      </c>
      <c r="AX338" s="11" t="s">
        <v>83</v>
      </c>
      <c r="AY338" s="225" t="s">
        <v>124</v>
      </c>
    </row>
    <row r="339" s="1" customFormat="1" ht="22.5" customHeight="1">
      <c r="B339" s="39"/>
      <c r="C339" s="201" t="s">
        <v>456</v>
      </c>
      <c r="D339" s="201" t="s">
        <v>130</v>
      </c>
      <c r="E339" s="202" t="s">
        <v>457</v>
      </c>
      <c r="F339" s="203" t="s">
        <v>458</v>
      </c>
      <c r="G339" s="204" t="s">
        <v>133</v>
      </c>
      <c r="H339" s="205">
        <v>0.0030000000000000001</v>
      </c>
      <c r="I339" s="206"/>
      <c r="J339" s="207">
        <f>ROUND(I339*H339,2)</f>
        <v>0</v>
      </c>
      <c r="K339" s="203" t="s">
        <v>134</v>
      </c>
      <c r="L339" s="44"/>
      <c r="M339" s="208" t="s">
        <v>32</v>
      </c>
      <c r="N339" s="209" t="s">
        <v>50</v>
      </c>
      <c r="O339" s="80"/>
      <c r="P339" s="210">
        <f>O339*H339</f>
        <v>0</v>
      </c>
      <c r="Q339" s="210">
        <v>0</v>
      </c>
      <c r="R339" s="210">
        <f>Q339*H339</f>
        <v>0</v>
      </c>
      <c r="S339" s="210">
        <v>0</v>
      </c>
      <c r="T339" s="211">
        <f>S339*H339</f>
        <v>0</v>
      </c>
      <c r="AR339" s="17" t="s">
        <v>165</v>
      </c>
      <c r="AT339" s="17" t="s">
        <v>130</v>
      </c>
      <c r="AU339" s="17" t="s">
        <v>129</v>
      </c>
      <c r="AY339" s="17" t="s">
        <v>124</v>
      </c>
      <c r="BE339" s="212">
        <f>IF(N339="základní",J339,0)</f>
        <v>0</v>
      </c>
      <c r="BF339" s="212">
        <f>IF(N339="snížená",J339,0)</f>
        <v>0</v>
      </c>
      <c r="BG339" s="212">
        <f>IF(N339="zákl. přenesená",J339,0)</f>
        <v>0</v>
      </c>
      <c r="BH339" s="212">
        <f>IF(N339="sníž. přenesená",J339,0)</f>
        <v>0</v>
      </c>
      <c r="BI339" s="212">
        <f>IF(N339="nulová",J339,0)</f>
        <v>0</v>
      </c>
      <c r="BJ339" s="17" t="s">
        <v>129</v>
      </c>
      <c r="BK339" s="212">
        <f>ROUND(I339*H339,2)</f>
        <v>0</v>
      </c>
      <c r="BL339" s="17" t="s">
        <v>165</v>
      </c>
      <c r="BM339" s="17" t="s">
        <v>459</v>
      </c>
    </row>
    <row r="340" s="1" customFormat="1">
      <c r="B340" s="39"/>
      <c r="C340" s="40"/>
      <c r="D340" s="213" t="s">
        <v>138</v>
      </c>
      <c r="E340" s="40"/>
      <c r="F340" s="214" t="s">
        <v>460</v>
      </c>
      <c r="G340" s="40"/>
      <c r="H340" s="40"/>
      <c r="I340" s="125"/>
      <c r="J340" s="40"/>
      <c r="K340" s="40"/>
      <c r="L340" s="44"/>
      <c r="M340" s="215"/>
      <c r="N340" s="80"/>
      <c r="O340" s="80"/>
      <c r="P340" s="80"/>
      <c r="Q340" s="80"/>
      <c r="R340" s="80"/>
      <c r="S340" s="80"/>
      <c r="T340" s="81"/>
      <c r="AT340" s="17" t="s">
        <v>138</v>
      </c>
      <c r="AU340" s="17" t="s">
        <v>129</v>
      </c>
    </row>
    <row r="341" s="10" customFormat="1" ht="22.8" customHeight="1">
      <c r="B341" s="185"/>
      <c r="C341" s="186"/>
      <c r="D341" s="187" t="s">
        <v>77</v>
      </c>
      <c r="E341" s="199" t="s">
        <v>461</v>
      </c>
      <c r="F341" s="199" t="s">
        <v>462</v>
      </c>
      <c r="G341" s="186"/>
      <c r="H341" s="186"/>
      <c r="I341" s="189"/>
      <c r="J341" s="200">
        <f>BK341</f>
        <v>0</v>
      </c>
      <c r="K341" s="186"/>
      <c r="L341" s="191"/>
      <c r="M341" s="192"/>
      <c r="N341" s="193"/>
      <c r="O341" s="193"/>
      <c r="P341" s="194">
        <f>SUM(P342:P349)</f>
        <v>0</v>
      </c>
      <c r="Q341" s="193"/>
      <c r="R341" s="194">
        <f>SUM(R342:R349)</f>
        <v>0</v>
      </c>
      <c r="S341" s="193"/>
      <c r="T341" s="195">
        <f>SUM(T342:T349)</f>
        <v>0.14400000000000002</v>
      </c>
      <c r="AR341" s="196" t="s">
        <v>129</v>
      </c>
      <c r="AT341" s="197" t="s">
        <v>77</v>
      </c>
      <c r="AU341" s="197" t="s">
        <v>83</v>
      </c>
      <c r="AY341" s="196" t="s">
        <v>124</v>
      </c>
      <c r="BK341" s="198">
        <f>SUM(BK342:BK349)</f>
        <v>0</v>
      </c>
    </row>
    <row r="342" s="1" customFormat="1" ht="16.5" customHeight="1">
      <c r="B342" s="39"/>
      <c r="C342" s="201" t="s">
        <v>463</v>
      </c>
      <c r="D342" s="201" t="s">
        <v>130</v>
      </c>
      <c r="E342" s="202" t="s">
        <v>464</v>
      </c>
      <c r="F342" s="203" t="s">
        <v>465</v>
      </c>
      <c r="G342" s="204" t="s">
        <v>194</v>
      </c>
      <c r="H342" s="205">
        <v>72</v>
      </c>
      <c r="I342" s="206"/>
      <c r="J342" s="207">
        <f>ROUND(I342*H342,2)</f>
        <v>0</v>
      </c>
      <c r="K342" s="203" t="s">
        <v>134</v>
      </c>
      <c r="L342" s="44"/>
      <c r="M342" s="208" t="s">
        <v>32</v>
      </c>
      <c r="N342" s="209" t="s">
        <v>50</v>
      </c>
      <c r="O342" s="80"/>
      <c r="P342" s="210">
        <f>O342*H342</f>
        <v>0</v>
      </c>
      <c r="Q342" s="210">
        <v>0</v>
      </c>
      <c r="R342" s="210">
        <f>Q342*H342</f>
        <v>0</v>
      </c>
      <c r="S342" s="210">
        <v>0</v>
      </c>
      <c r="T342" s="211">
        <f>S342*H342</f>
        <v>0</v>
      </c>
      <c r="AR342" s="17" t="s">
        <v>165</v>
      </c>
      <c r="AT342" s="17" t="s">
        <v>130</v>
      </c>
      <c r="AU342" s="17" t="s">
        <v>129</v>
      </c>
      <c r="AY342" s="17" t="s">
        <v>124</v>
      </c>
      <c r="BE342" s="212">
        <f>IF(N342="základní",J342,0)</f>
        <v>0</v>
      </c>
      <c r="BF342" s="212">
        <f>IF(N342="snížená",J342,0)</f>
        <v>0</v>
      </c>
      <c r="BG342" s="212">
        <f>IF(N342="zákl. přenesená",J342,0)</f>
        <v>0</v>
      </c>
      <c r="BH342" s="212">
        <f>IF(N342="sníž. přenesená",J342,0)</f>
        <v>0</v>
      </c>
      <c r="BI342" s="212">
        <f>IF(N342="nulová",J342,0)</f>
        <v>0</v>
      </c>
      <c r="BJ342" s="17" t="s">
        <v>129</v>
      </c>
      <c r="BK342" s="212">
        <f>ROUND(I342*H342,2)</f>
        <v>0</v>
      </c>
      <c r="BL342" s="17" t="s">
        <v>165</v>
      </c>
      <c r="BM342" s="17" t="s">
        <v>466</v>
      </c>
    </row>
    <row r="343" s="12" customFormat="1">
      <c r="B343" s="226"/>
      <c r="C343" s="227"/>
      <c r="D343" s="213" t="s">
        <v>147</v>
      </c>
      <c r="E343" s="228" t="s">
        <v>32</v>
      </c>
      <c r="F343" s="229" t="s">
        <v>467</v>
      </c>
      <c r="G343" s="227"/>
      <c r="H343" s="228" t="s">
        <v>32</v>
      </c>
      <c r="I343" s="230"/>
      <c r="J343" s="227"/>
      <c r="K343" s="227"/>
      <c r="L343" s="231"/>
      <c r="M343" s="232"/>
      <c r="N343" s="233"/>
      <c r="O343" s="233"/>
      <c r="P343" s="233"/>
      <c r="Q343" s="233"/>
      <c r="R343" s="233"/>
      <c r="S343" s="233"/>
      <c r="T343" s="234"/>
      <c r="AT343" s="235" t="s">
        <v>147</v>
      </c>
      <c r="AU343" s="235" t="s">
        <v>129</v>
      </c>
      <c r="AV343" s="12" t="s">
        <v>83</v>
      </c>
      <c r="AW343" s="12" t="s">
        <v>39</v>
      </c>
      <c r="AX343" s="12" t="s">
        <v>78</v>
      </c>
      <c r="AY343" s="235" t="s">
        <v>124</v>
      </c>
    </row>
    <row r="344" s="11" customFormat="1">
      <c r="B344" s="216"/>
      <c r="C344" s="217"/>
      <c r="D344" s="213" t="s">
        <v>147</v>
      </c>
      <c r="E344" s="236" t="s">
        <v>32</v>
      </c>
      <c r="F344" s="218" t="s">
        <v>197</v>
      </c>
      <c r="G344" s="217"/>
      <c r="H344" s="219">
        <v>72</v>
      </c>
      <c r="I344" s="220"/>
      <c r="J344" s="217"/>
      <c r="K344" s="217"/>
      <c r="L344" s="221"/>
      <c r="M344" s="222"/>
      <c r="N344" s="223"/>
      <c r="O344" s="223"/>
      <c r="P344" s="223"/>
      <c r="Q344" s="223"/>
      <c r="R344" s="223"/>
      <c r="S344" s="223"/>
      <c r="T344" s="224"/>
      <c r="AT344" s="225" t="s">
        <v>147</v>
      </c>
      <c r="AU344" s="225" t="s">
        <v>129</v>
      </c>
      <c r="AV344" s="11" t="s">
        <v>129</v>
      </c>
      <c r="AW344" s="11" t="s">
        <v>39</v>
      </c>
      <c r="AX344" s="11" t="s">
        <v>78</v>
      </c>
      <c r="AY344" s="225" t="s">
        <v>124</v>
      </c>
    </row>
    <row r="345" s="13" customFormat="1">
      <c r="B345" s="237"/>
      <c r="C345" s="238"/>
      <c r="D345" s="213" t="s">
        <v>147</v>
      </c>
      <c r="E345" s="239" t="s">
        <v>32</v>
      </c>
      <c r="F345" s="240" t="s">
        <v>181</v>
      </c>
      <c r="G345" s="238"/>
      <c r="H345" s="241">
        <v>72</v>
      </c>
      <c r="I345" s="242"/>
      <c r="J345" s="238"/>
      <c r="K345" s="238"/>
      <c r="L345" s="243"/>
      <c r="M345" s="244"/>
      <c r="N345" s="245"/>
      <c r="O345" s="245"/>
      <c r="P345" s="245"/>
      <c r="Q345" s="245"/>
      <c r="R345" s="245"/>
      <c r="S345" s="245"/>
      <c r="T345" s="246"/>
      <c r="AT345" s="247" t="s">
        <v>147</v>
      </c>
      <c r="AU345" s="247" t="s">
        <v>129</v>
      </c>
      <c r="AV345" s="13" t="s">
        <v>135</v>
      </c>
      <c r="AW345" s="13" t="s">
        <v>39</v>
      </c>
      <c r="AX345" s="13" t="s">
        <v>83</v>
      </c>
      <c r="AY345" s="247" t="s">
        <v>124</v>
      </c>
    </row>
    <row r="346" s="1" customFormat="1" ht="16.5" customHeight="1">
      <c r="B346" s="39"/>
      <c r="C346" s="201" t="s">
        <v>468</v>
      </c>
      <c r="D346" s="201" t="s">
        <v>130</v>
      </c>
      <c r="E346" s="202" t="s">
        <v>469</v>
      </c>
      <c r="F346" s="203" t="s">
        <v>470</v>
      </c>
      <c r="G346" s="204" t="s">
        <v>194</v>
      </c>
      <c r="H346" s="205">
        <v>72</v>
      </c>
      <c r="I346" s="206"/>
      <c r="J346" s="207">
        <f>ROUND(I346*H346,2)</f>
        <v>0</v>
      </c>
      <c r="K346" s="203" t="s">
        <v>134</v>
      </c>
      <c r="L346" s="44"/>
      <c r="M346" s="208" t="s">
        <v>32</v>
      </c>
      <c r="N346" s="209" t="s">
        <v>50</v>
      </c>
      <c r="O346" s="80"/>
      <c r="P346" s="210">
        <f>O346*H346</f>
        <v>0</v>
      </c>
      <c r="Q346" s="210">
        <v>0</v>
      </c>
      <c r="R346" s="210">
        <f>Q346*H346</f>
        <v>0</v>
      </c>
      <c r="S346" s="210">
        <v>0.002</v>
      </c>
      <c r="T346" s="211">
        <f>S346*H346</f>
        <v>0.14400000000000002</v>
      </c>
      <c r="AR346" s="17" t="s">
        <v>165</v>
      </c>
      <c r="AT346" s="17" t="s">
        <v>130</v>
      </c>
      <c r="AU346" s="17" t="s">
        <v>129</v>
      </c>
      <c r="AY346" s="17" t="s">
        <v>124</v>
      </c>
      <c r="BE346" s="212">
        <f>IF(N346="základní",J346,0)</f>
        <v>0</v>
      </c>
      <c r="BF346" s="212">
        <f>IF(N346="snížená",J346,0)</f>
        <v>0</v>
      </c>
      <c r="BG346" s="212">
        <f>IF(N346="zákl. přenesená",J346,0)</f>
        <v>0</v>
      </c>
      <c r="BH346" s="212">
        <f>IF(N346="sníž. přenesená",J346,0)</f>
        <v>0</v>
      </c>
      <c r="BI346" s="212">
        <f>IF(N346="nulová",J346,0)</f>
        <v>0</v>
      </c>
      <c r="BJ346" s="17" t="s">
        <v>129</v>
      </c>
      <c r="BK346" s="212">
        <f>ROUND(I346*H346,2)</f>
        <v>0</v>
      </c>
      <c r="BL346" s="17" t="s">
        <v>165</v>
      </c>
      <c r="BM346" s="17" t="s">
        <v>471</v>
      </c>
    </row>
    <row r="347" s="12" customFormat="1">
      <c r="B347" s="226"/>
      <c r="C347" s="227"/>
      <c r="D347" s="213" t="s">
        <v>147</v>
      </c>
      <c r="E347" s="228" t="s">
        <v>32</v>
      </c>
      <c r="F347" s="229" t="s">
        <v>467</v>
      </c>
      <c r="G347" s="227"/>
      <c r="H347" s="228" t="s">
        <v>32</v>
      </c>
      <c r="I347" s="230"/>
      <c r="J347" s="227"/>
      <c r="K347" s="227"/>
      <c r="L347" s="231"/>
      <c r="M347" s="232"/>
      <c r="N347" s="233"/>
      <c r="O347" s="233"/>
      <c r="P347" s="233"/>
      <c r="Q347" s="233"/>
      <c r="R347" s="233"/>
      <c r="S347" s="233"/>
      <c r="T347" s="234"/>
      <c r="AT347" s="235" t="s">
        <v>147</v>
      </c>
      <c r="AU347" s="235" t="s">
        <v>129</v>
      </c>
      <c r="AV347" s="12" t="s">
        <v>83</v>
      </c>
      <c r="AW347" s="12" t="s">
        <v>39</v>
      </c>
      <c r="AX347" s="12" t="s">
        <v>78</v>
      </c>
      <c r="AY347" s="235" t="s">
        <v>124</v>
      </c>
    </row>
    <row r="348" s="11" customFormat="1">
      <c r="B348" s="216"/>
      <c r="C348" s="217"/>
      <c r="D348" s="213" t="s">
        <v>147</v>
      </c>
      <c r="E348" s="236" t="s">
        <v>32</v>
      </c>
      <c r="F348" s="218" t="s">
        <v>197</v>
      </c>
      <c r="G348" s="217"/>
      <c r="H348" s="219">
        <v>72</v>
      </c>
      <c r="I348" s="220"/>
      <c r="J348" s="217"/>
      <c r="K348" s="217"/>
      <c r="L348" s="221"/>
      <c r="M348" s="222"/>
      <c r="N348" s="223"/>
      <c r="O348" s="223"/>
      <c r="P348" s="223"/>
      <c r="Q348" s="223"/>
      <c r="R348" s="223"/>
      <c r="S348" s="223"/>
      <c r="T348" s="224"/>
      <c r="AT348" s="225" t="s">
        <v>147</v>
      </c>
      <c r="AU348" s="225" t="s">
        <v>129</v>
      </c>
      <c r="AV348" s="11" t="s">
        <v>129</v>
      </c>
      <c r="AW348" s="11" t="s">
        <v>39</v>
      </c>
      <c r="AX348" s="11" t="s">
        <v>78</v>
      </c>
      <c r="AY348" s="225" t="s">
        <v>124</v>
      </c>
    </row>
    <row r="349" s="13" customFormat="1">
      <c r="B349" s="237"/>
      <c r="C349" s="238"/>
      <c r="D349" s="213" t="s">
        <v>147</v>
      </c>
      <c r="E349" s="239" t="s">
        <v>32</v>
      </c>
      <c r="F349" s="240" t="s">
        <v>181</v>
      </c>
      <c r="G349" s="238"/>
      <c r="H349" s="241">
        <v>72</v>
      </c>
      <c r="I349" s="242"/>
      <c r="J349" s="238"/>
      <c r="K349" s="238"/>
      <c r="L349" s="243"/>
      <c r="M349" s="244"/>
      <c r="N349" s="245"/>
      <c r="O349" s="245"/>
      <c r="P349" s="245"/>
      <c r="Q349" s="245"/>
      <c r="R349" s="245"/>
      <c r="S349" s="245"/>
      <c r="T349" s="246"/>
      <c r="AT349" s="247" t="s">
        <v>147</v>
      </c>
      <c r="AU349" s="247" t="s">
        <v>129</v>
      </c>
      <c r="AV349" s="13" t="s">
        <v>135</v>
      </c>
      <c r="AW349" s="13" t="s">
        <v>39</v>
      </c>
      <c r="AX349" s="13" t="s">
        <v>83</v>
      </c>
      <c r="AY349" s="247" t="s">
        <v>124</v>
      </c>
    </row>
    <row r="350" s="10" customFormat="1" ht="22.8" customHeight="1">
      <c r="B350" s="185"/>
      <c r="C350" s="186"/>
      <c r="D350" s="187" t="s">
        <v>77</v>
      </c>
      <c r="E350" s="199" t="s">
        <v>472</v>
      </c>
      <c r="F350" s="199" t="s">
        <v>473</v>
      </c>
      <c r="G350" s="186"/>
      <c r="H350" s="186"/>
      <c r="I350" s="189"/>
      <c r="J350" s="200">
        <f>BK350</f>
        <v>0</v>
      </c>
      <c r="K350" s="186"/>
      <c r="L350" s="191"/>
      <c r="M350" s="192"/>
      <c r="N350" s="193"/>
      <c r="O350" s="193"/>
      <c r="P350" s="194">
        <f>SUM(P351:P373)</f>
        <v>0</v>
      </c>
      <c r="Q350" s="193"/>
      <c r="R350" s="194">
        <f>SUM(R351:R373)</f>
        <v>3.0610664000000001</v>
      </c>
      <c r="S350" s="193"/>
      <c r="T350" s="195">
        <f>SUM(T351:T373)</f>
        <v>0</v>
      </c>
      <c r="AR350" s="196" t="s">
        <v>129</v>
      </c>
      <c r="AT350" s="197" t="s">
        <v>77</v>
      </c>
      <c r="AU350" s="197" t="s">
        <v>83</v>
      </c>
      <c r="AY350" s="196" t="s">
        <v>124</v>
      </c>
      <c r="BK350" s="198">
        <f>SUM(BK351:BK373)</f>
        <v>0</v>
      </c>
    </row>
    <row r="351" s="1" customFormat="1" ht="22.5" customHeight="1">
      <c r="B351" s="39"/>
      <c r="C351" s="201" t="s">
        <v>474</v>
      </c>
      <c r="D351" s="201" t="s">
        <v>130</v>
      </c>
      <c r="E351" s="202" t="s">
        <v>475</v>
      </c>
      <c r="F351" s="203" t="s">
        <v>476</v>
      </c>
      <c r="G351" s="204" t="s">
        <v>477</v>
      </c>
      <c r="H351" s="205">
        <v>181.44</v>
      </c>
      <c r="I351" s="206"/>
      <c r="J351" s="207">
        <f>ROUND(I351*H351,2)</f>
        <v>0</v>
      </c>
      <c r="K351" s="203" t="s">
        <v>134</v>
      </c>
      <c r="L351" s="44"/>
      <c r="M351" s="208" t="s">
        <v>32</v>
      </c>
      <c r="N351" s="209" t="s">
        <v>50</v>
      </c>
      <c r="O351" s="80"/>
      <c r="P351" s="210">
        <f>O351*H351</f>
        <v>0</v>
      </c>
      <c r="Q351" s="210">
        <v>0.011809999999999999</v>
      </c>
      <c r="R351" s="210">
        <f>Q351*H351</f>
        <v>2.1428064</v>
      </c>
      <c r="S351" s="210">
        <v>0</v>
      </c>
      <c r="T351" s="211">
        <f>S351*H351</f>
        <v>0</v>
      </c>
      <c r="AR351" s="17" t="s">
        <v>165</v>
      </c>
      <c r="AT351" s="17" t="s">
        <v>130</v>
      </c>
      <c r="AU351" s="17" t="s">
        <v>129</v>
      </c>
      <c r="AY351" s="17" t="s">
        <v>124</v>
      </c>
      <c r="BE351" s="212">
        <f>IF(N351="základní",J351,0)</f>
        <v>0</v>
      </c>
      <c r="BF351" s="212">
        <f>IF(N351="snížená",J351,0)</f>
        <v>0</v>
      </c>
      <c r="BG351" s="212">
        <f>IF(N351="zákl. přenesená",J351,0)</f>
        <v>0</v>
      </c>
      <c r="BH351" s="212">
        <f>IF(N351="sníž. přenesená",J351,0)</f>
        <v>0</v>
      </c>
      <c r="BI351" s="212">
        <f>IF(N351="nulová",J351,0)</f>
        <v>0</v>
      </c>
      <c r="BJ351" s="17" t="s">
        <v>129</v>
      </c>
      <c r="BK351" s="212">
        <f>ROUND(I351*H351,2)</f>
        <v>0</v>
      </c>
      <c r="BL351" s="17" t="s">
        <v>165</v>
      </c>
      <c r="BM351" s="17" t="s">
        <v>478</v>
      </c>
    </row>
    <row r="352" s="1" customFormat="1">
      <c r="B352" s="39"/>
      <c r="C352" s="40"/>
      <c r="D352" s="213" t="s">
        <v>138</v>
      </c>
      <c r="E352" s="40"/>
      <c r="F352" s="214" t="s">
        <v>479</v>
      </c>
      <c r="G352" s="40"/>
      <c r="H352" s="40"/>
      <c r="I352" s="125"/>
      <c r="J352" s="40"/>
      <c r="K352" s="40"/>
      <c r="L352" s="44"/>
      <c r="M352" s="215"/>
      <c r="N352" s="80"/>
      <c r="O352" s="80"/>
      <c r="P352" s="80"/>
      <c r="Q352" s="80"/>
      <c r="R352" s="80"/>
      <c r="S352" s="80"/>
      <c r="T352" s="81"/>
      <c r="AT352" s="17" t="s">
        <v>138</v>
      </c>
      <c r="AU352" s="17" t="s">
        <v>129</v>
      </c>
    </row>
    <row r="353" s="12" customFormat="1">
      <c r="B353" s="226"/>
      <c r="C353" s="227"/>
      <c r="D353" s="213" t="s">
        <v>147</v>
      </c>
      <c r="E353" s="228" t="s">
        <v>32</v>
      </c>
      <c r="F353" s="229" t="s">
        <v>467</v>
      </c>
      <c r="G353" s="227"/>
      <c r="H353" s="228" t="s">
        <v>32</v>
      </c>
      <c r="I353" s="230"/>
      <c r="J353" s="227"/>
      <c r="K353" s="227"/>
      <c r="L353" s="231"/>
      <c r="M353" s="232"/>
      <c r="N353" s="233"/>
      <c r="O353" s="233"/>
      <c r="P353" s="233"/>
      <c r="Q353" s="233"/>
      <c r="R353" s="233"/>
      <c r="S353" s="233"/>
      <c r="T353" s="234"/>
      <c r="AT353" s="235" t="s">
        <v>147</v>
      </c>
      <c r="AU353" s="235" t="s">
        <v>129</v>
      </c>
      <c r="AV353" s="12" t="s">
        <v>83</v>
      </c>
      <c r="AW353" s="12" t="s">
        <v>39</v>
      </c>
      <c r="AX353" s="12" t="s">
        <v>78</v>
      </c>
      <c r="AY353" s="235" t="s">
        <v>124</v>
      </c>
    </row>
    <row r="354" s="11" customFormat="1">
      <c r="B354" s="216"/>
      <c r="C354" s="217"/>
      <c r="D354" s="213" t="s">
        <v>147</v>
      </c>
      <c r="E354" s="236" t="s">
        <v>32</v>
      </c>
      <c r="F354" s="218" t="s">
        <v>480</v>
      </c>
      <c r="G354" s="217"/>
      <c r="H354" s="219">
        <v>181.44</v>
      </c>
      <c r="I354" s="220"/>
      <c r="J354" s="217"/>
      <c r="K354" s="217"/>
      <c r="L354" s="221"/>
      <c r="M354" s="222"/>
      <c r="N354" s="223"/>
      <c r="O354" s="223"/>
      <c r="P354" s="223"/>
      <c r="Q354" s="223"/>
      <c r="R354" s="223"/>
      <c r="S354" s="223"/>
      <c r="T354" s="224"/>
      <c r="AT354" s="225" t="s">
        <v>147</v>
      </c>
      <c r="AU354" s="225" t="s">
        <v>129</v>
      </c>
      <c r="AV354" s="11" t="s">
        <v>129</v>
      </c>
      <c r="AW354" s="11" t="s">
        <v>39</v>
      </c>
      <c r="AX354" s="11" t="s">
        <v>78</v>
      </c>
      <c r="AY354" s="225" t="s">
        <v>124</v>
      </c>
    </row>
    <row r="355" s="13" customFormat="1">
      <c r="B355" s="237"/>
      <c r="C355" s="238"/>
      <c r="D355" s="213" t="s">
        <v>147</v>
      </c>
      <c r="E355" s="239" t="s">
        <v>32</v>
      </c>
      <c r="F355" s="240" t="s">
        <v>181</v>
      </c>
      <c r="G355" s="238"/>
      <c r="H355" s="241">
        <v>181.44</v>
      </c>
      <c r="I355" s="242"/>
      <c r="J355" s="238"/>
      <c r="K355" s="238"/>
      <c r="L355" s="243"/>
      <c r="M355" s="244"/>
      <c r="N355" s="245"/>
      <c r="O355" s="245"/>
      <c r="P355" s="245"/>
      <c r="Q355" s="245"/>
      <c r="R355" s="245"/>
      <c r="S355" s="245"/>
      <c r="T355" s="246"/>
      <c r="AT355" s="247" t="s">
        <v>147</v>
      </c>
      <c r="AU355" s="247" t="s">
        <v>129</v>
      </c>
      <c r="AV355" s="13" t="s">
        <v>135</v>
      </c>
      <c r="AW355" s="13" t="s">
        <v>39</v>
      </c>
      <c r="AX355" s="13" t="s">
        <v>83</v>
      </c>
      <c r="AY355" s="247" t="s">
        <v>124</v>
      </c>
    </row>
    <row r="356" s="1" customFormat="1" ht="22.5" customHeight="1">
      <c r="B356" s="39"/>
      <c r="C356" s="201" t="s">
        <v>481</v>
      </c>
      <c r="D356" s="201" t="s">
        <v>130</v>
      </c>
      <c r="E356" s="202" t="s">
        <v>482</v>
      </c>
      <c r="F356" s="203" t="s">
        <v>483</v>
      </c>
      <c r="G356" s="204" t="s">
        <v>477</v>
      </c>
      <c r="H356" s="205">
        <v>78</v>
      </c>
      <c r="I356" s="206"/>
      <c r="J356" s="207">
        <f>ROUND(I356*H356,2)</f>
        <v>0</v>
      </c>
      <c r="K356" s="203" t="s">
        <v>134</v>
      </c>
      <c r="L356" s="44"/>
      <c r="M356" s="208" t="s">
        <v>32</v>
      </c>
      <c r="N356" s="209" t="s">
        <v>50</v>
      </c>
      <c r="O356" s="80"/>
      <c r="P356" s="210">
        <f>O356*H356</f>
        <v>0</v>
      </c>
      <c r="Q356" s="210">
        <v>0.00010000000000000001</v>
      </c>
      <c r="R356" s="210">
        <f>Q356*H356</f>
        <v>0.0078000000000000005</v>
      </c>
      <c r="S356" s="210">
        <v>0</v>
      </c>
      <c r="T356" s="211">
        <f>S356*H356</f>
        <v>0</v>
      </c>
      <c r="AR356" s="17" t="s">
        <v>165</v>
      </c>
      <c r="AT356" s="17" t="s">
        <v>130</v>
      </c>
      <c r="AU356" s="17" t="s">
        <v>129</v>
      </c>
      <c r="AY356" s="17" t="s">
        <v>124</v>
      </c>
      <c r="BE356" s="212">
        <f>IF(N356="základní",J356,0)</f>
        <v>0</v>
      </c>
      <c r="BF356" s="212">
        <f>IF(N356="snížená",J356,0)</f>
        <v>0</v>
      </c>
      <c r="BG356" s="212">
        <f>IF(N356="zákl. přenesená",J356,0)</f>
        <v>0</v>
      </c>
      <c r="BH356" s="212">
        <f>IF(N356="sníž. přenesená",J356,0)</f>
        <v>0</v>
      </c>
      <c r="BI356" s="212">
        <f>IF(N356="nulová",J356,0)</f>
        <v>0</v>
      </c>
      <c r="BJ356" s="17" t="s">
        <v>129</v>
      </c>
      <c r="BK356" s="212">
        <f>ROUND(I356*H356,2)</f>
        <v>0</v>
      </c>
      <c r="BL356" s="17" t="s">
        <v>165</v>
      </c>
      <c r="BM356" s="17" t="s">
        <v>484</v>
      </c>
    </row>
    <row r="357" s="1" customFormat="1">
      <c r="B357" s="39"/>
      <c r="C357" s="40"/>
      <c r="D357" s="213" t="s">
        <v>138</v>
      </c>
      <c r="E357" s="40"/>
      <c r="F357" s="214" t="s">
        <v>479</v>
      </c>
      <c r="G357" s="40"/>
      <c r="H357" s="40"/>
      <c r="I357" s="125"/>
      <c r="J357" s="40"/>
      <c r="K357" s="40"/>
      <c r="L357" s="44"/>
      <c r="M357" s="215"/>
      <c r="N357" s="80"/>
      <c r="O357" s="80"/>
      <c r="P357" s="80"/>
      <c r="Q357" s="80"/>
      <c r="R357" s="80"/>
      <c r="S357" s="80"/>
      <c r="T357" s="81"/>
      <c r="AT357" s="17" t="s">
        <v>138</v>
      </c>
      <c r="AU357" s="17" t="s">
        <v>129</v>
      </c>
    </row>
    <row r="358" s="12" customFormat="1">
      <c r="B358" s="226"/>
      <c r="C358" s="227"/>
      <c r="D358" s="213" t="s">
        <v>147</v>
      </c>
      <c r="E358" s="228" t="s">
        <v>32</v>
      </c>
      <c r="F358" s="229" t="s">
        <v>485</v>
      </c>
      <c r="G358" s="227"/>
      <c r="H358" s="228" t="s">
        <v>32</v>
      </c>
      <c r="I358" s="230"/>
      <c r="J358" s="227"/>
      <c r="K358" s="227"/>
      <c r="L358" s="231"/>
      <c r="M358" s="232"/>
      <c r="N358" s="233"/>
      <c r="O358" s="233"/>
      <c r="P358" s="233"/>
      <c r="Q358" s="233"/>
      <c r="R358" s="233"/>
      <c r="S358" s="233"/>
      <c r="T358" s="234"/>
      <c r="AT358" s="235" t="s">
        <v>147</v>
      </c>
      <c r="AU358" s="235" t="s">
        <v>129</v>
      </c>
      <c r="AV358" s="12" t="s">
        <v>83</v>
      </c>
      <c r="AW358" s="12" t="s">
        <v>39</v>
      </c>
      <c r="AX358" s="12" t="s">
        <v>78</v>
      </c>
      <c r="AY358" s="235" t="s">
        <v>124</v>
      </c>
    </row>
    <row r="359" s="11" customFormat="1">
      <c r="B359" s="216"/>
      <c r="C359" s="217"/>
      <c r="D359" s="213" t="s">
        <v>147</v>
      </c>
      <c r="E359" s="236" t="s">
        <v>32</v>
      </c>
      <c r="F359" s="218" t="s">
        <v>486</v>
      </c>
      <c r="G359" s="217"/>
      <c r="H359" s="219">
        <v>78</v>
      </c>
      <c r="I359" s="220"/>
      <c r="J359" s="217"/>
      <c r="K359" s="217"/>
      <c r="L359" s="221"/>
      <c r="M359" s="222"/>
      <c r="N359" s="223"/>
      <c r="O359" s="223"/>
      <c r="P359" s="223"/>
      <c r="Q359" s="223"/>
      <c r="R359" s="223"/>
      <c r="S359" s="223"/>
      <c r="T359" s="224"/>
      <c r="AT359" s="225" t="s">
        <v>147</v>
      </c>
      <c r="AU359" s="225" t="s">
        <v>129</v>
      </c>
      <c r="AV359" s="11" t="s">
        <v>129</v>
      </c>
      <c r="AW359" s="11" t="s">
        <v>39</v>
      </c>
      <c r="AX359" s="11" t="s">
        <v>78</v>
      </c>
      <c r="AY359" s="225" t="s">
        <v>124</v>
      </c>
    </row>
    <row r="360" s="13" customFormat="1">
      <c r="B360" s="237"/>
      <c r="C360" s="238"/>
      <c r="D360" s="213" t="s">
        <v>147</v>
      </c>
      <c r="E360" s="239" t="s">
        <v>32</v>
      </c>
      <c r="F360" s="240" t="s">
        <v>181</v>
      </c>
      <c r="G360" s="238"/>
      <c r="H360" s="241">
        <v>78</v>
      </c>
      <c r="I360" s="242"/>
      <c r="J360" s="238"/>
      <c r="K360" s="238"/>
      <c r="L360" s="243"/>
      <c r="M360" s="244"/>
      <c r="N360" s="245"/>
      <c r="O360" s="245"/>
      <c r="P360" s="245"/>
      <c r="Q360" s="245"/>
      <c r="R360" s="245"/>
      <c r="S360" s="245"/>
      <c r="T360" s="246"/>
      <c r="AT360" s="247" t="s">
        <v>147</v>
      </c>
      <c r="AU360" s="247" t="s">
        <v>129</v>
      </c>
      <c r="AV360" s="13" t="s">
        <v>135</v>
      </c>
      <c r="AW360" s="13" t="s">
        <v>39</v>
      </c>
      <c r="AX360" s="13" t="s">
        <v>83</v>
      </c>
      <c r="AY360" s="247" t="s">
        <v>124</v>
      </c>
    </row>
    <row r="361" s="1" customFormat="1" ht="22.5" customHeight="1">
      <c r="B361" s="39"/>
      <c r="C361" s="201" t="s">
        <v>487</v>
      </c>
      <c r="D361" s="201" t="s">
        <v>130</v>
      </c>
      <c r="E361" s="202" t="s">
        <v>488</v>
      </c>
      <c r="F361" s="203" t="s">
        <v>489</v>
      </c>
      <c r="G361" s="204" t="s">
        <v>164</v>
      </c>
      <c r="H361" s="205">
        <v>65</v>
      </c>
      <c r="I361" s="206"/>
      <c r="J361" s="207">
        <f>ROUND(I361*H361,2)</f>
        <v>0</v>
      </c>
      <c r="K361" s="203" t="s">
        <v>134</v>
      </c>
      <c r="L361" s="44"/>
      <c r="M361" s="208" t="s">
        <v>32</v>
      </c>
      <c r="N361" s="209" t="s">
        <v>50</v>
      </c>
      <c r="O361" s="80"/>
      <c r="P361" s="210">
        <f>O361*H361</f>
        <v>0</v>
      </c>
      <c r="Q361" s="210">
        <v>0.0083800000000000003</v>
      </c>
      <c r="R361" s="210">
        <f>Q361*H361</f>
        <v>0.54470000000000007</v>
      </c>
      <c r="S361" s="210">
        <v>0</v>
      </c>
      <c r="T361" s="211">
        <f>S361*H361</f>
        <v>0</v>
      </c>
      <c r="AR361" s="17" t="s">
        <v>165</v>
      </c>
      <c r="AT361" s="17" t="s">
        <v>130</v>
      </c>
      <c r="AU361" s="17" t="s">
        <v>129</v>
      </c>
      <c r="AY361" s="17" t="s">
        <v>124</v>
      </c>
      <c r="BE361" s="212">
        <f>IF(N361="základní",J361,0)</f>
        <v>0</v>
      </c>
      <c r="BF361" s="212">
        <f>IF(N361="snížená",J361,0)</f>
        <v>0</v>
      </c>
      <c r="BG361" s="212">
        <f>IF(N361="zákl. přenesená",J361,0)</f>
        <v>0</v>
      </c>
      <c r="BH361" s="212">
        <f>IF(N361="sníž. přenesená",J361,0)</f>
        <v>0</v>
      </c>
      <c r="BI361" s="212">
        <f>IF(N361="nulová",J361,0)</f>
        <v>0</v>
      </c>
      <c r="BJ361" s="17" t="s">
        <v>129</v>
      </c>
      <c r="BK361" s="212">
        <f>ROUND(I361*H361,2)</f>
        <v>0</v>
      </c>
      <c r="BL361" s="17" t="s">
        <v>165</v>
      </c>
      <c r="BM361" s="17" t="s">
        <v>490</v>
      </c>
    </row>
    <row r="362" s="1" customFormat="1">
      <c r="B362" s="39"/>
      <c r="C362" s="40"/>
      <c r="D362" s="213" t="s">
        <v>138</v>
      </c>
      <c r="E362" s="40"/>
      <c r="F362" s="214" t="s">
        <v>491</v>
      </c>
      <c r="G362" s="40"/>
      <c r="H362" s="40"/>
      <c r="I362" s="125"/>
      <c r="J362" s="40"/>
      <c r="K362" s="40"/>
      <c r="L362" s="44"/>
      <c r="M362" s="215"/>
      <c r="N362" s="80"/>
      <c r="O362" s="80"/>
      <c r="P362" s="80"/>
      <c r="Q362" s="80"/>
      <c r="R362" s="80"/>
      <c r="S362" s="80"/>
      <c r="T362" s="81"/>
      <c r="AT362" s="17" t="s">
        <v>138</v>
      </c>
      <c r="AU362" s="17" t="s">
        <v>129</v>
      </c>
    </row>
    <row r="363" s="12" customFormat="1">
      <c r="B363" s="226"/>
      <c r="C363" s="227"/>
      <c r="D363" s="213" t="s">
        <v>147</v>
      </c>
      <c r="E363" s="228" t="s">
        <v>32</v>
      </c>
      <c r="F363" s="229" t="s">
        <v>485</v>
      </c>
      <c r="G363" s="227"/>
      <c r="H363" s="228" t="s">
        <v>32</v>
      </c>
      <c r="I363" s="230"/>
      <c r="J363" s="227"/>
      <c r="K363" s="227"/>
      <c r="L363" s="231"/>
      <c r="M363" s="232"/>
      <c r="N363" s="233"/>
      <c r="O363" s="233"/>
      <c r="P363" s="233"/>
      <c r="Q363" s="233"/>
      <c r="R363" s="233"/>
      <c r="S363" s="233"/>
      <c r="T363" s="234"/>
      <c r="AT363" s="235" t="s">
        <v>147</v>
      </c>
      <c r="AU363" s="235" t="s">
        <v>129</v>
      </c>
      <c r="AV363" s="12" t="s">
        <v>83</v>
      </c>
      <c r="AW363" s="12" t="s">
        <v>39</v>
      </c>
      <c r="AX363" s="12" t="s">
        <v>78</v>
      </c>
      <c r="AY363" s="235" t="s">
        <v>124</v>
      </c>
    </row>
    <row r="364" s="11" customFormat="1">
      <c r="B364" s="216"/>
      <c r="C364" s="217"/>
      <c r="D364" s="213" t="s">
        <v>147</v>
      </c>
      <c r="E364" s="236" t="s">
        <v>32</v>
      </c>
      <c r="F364" s="218" t="s">
        <v>492</v>
      </c>
      <c r="G364" s="217"/>
      <c r="H364" s="219">
        <v>65</v>
      </c>
      <c r="I364" s="220"/>
      <c r="J364" s="217"/>
      <c r="K364" s="217"/>
      <c r="L364" s="221"/>
      <c r="M364" s="222"/>
      <c r="N364" s="223"/>
      <c r="O364" s="223"/>
      <c r="P364" s="223"/>
      <c r="Q364" s="223"/>
      <c r="R364" s="223"/>
      <c r="S364" s="223"/>
      <c r="T364" s="224"/>
      <c r="AT364" s="225" t="s">
        <v>147</v>
      </c>
      <c r="AU364" s="225" t="s">
        <v>129</v>
      </c>
      <c r="AV364" s="11" t="s">
        <v>129</v>
      </c>
      <c r="AW364" s="11" t="s">
        <v>39</v>
      </c>
      <c r="AX364" s="11" t="s">
        <v>78</v>
      </c>
      <c r="AY364" s="225" t="s">
        <v>124</v>
      </c>
    </row>
    <row r="365" s="13" customFormat="1">
      <c r="B365" s="237"/>
      <c r="C365" s="238"/>
      <c r="D365" s="213" t="s">
        <v>147</v>
      </c>
      <c r="E365" s="239" t="s">
        <v>32</v>
      </c>
      <c r="F365" s="240" t="s">
        <v>181</v>
      </c>
      <c r="G365" s="238"/>
      <c r="H365" s="241">
        <v>65</v>
      </c>
      <c r="I365" s="242"/>
      <c r="J365" s="238"/>
      <c r="K365" s="238"/>
      <c r="L365" s="243"/>
      <c r="M365" s="244"/>
      <c r="N365" s="245"/>
      <c r="O365" s="245"/>
      <c r="P365" s="245"/>
      <c r="Q365" s="245"/>
      <c r="R365" s="245"/>
      <c r="S365" s="245"/>
      <c r="T365" s="246"/>
      <c r="AT365" s="247" t="s">
        <v>147</v>
      </c>
      <c r="AU365" s="247" t="s">
        <v>129</v>
      </c>
      <c r="AV365" s="13" t="s">
        <v>135</v>
      </c>
      <c r="AW365" s="13" t="s">
        <v>39</v>
      </c>
      <c r="AX365" s="13" t="s">
        <v>83</v>
      </c>
      <c r="AY365" s="247" t="s">
        <v>124</v>
      </c>
    </row>
    <row r="366" s="1" customFormat="1" ht="16.5" customHeight="1">
      <c r="B366" s="39"/>
      <c r="C366" s="201" t="s">
        <v>493</v>
      </c>
      <c r="D366" s="201" t="s">
        <v>130</v>
      </c>
      <c r="E366" s="202" t="s">
        <v>494</v>
      </c>
      <c r="F366" s="203" t="s">
        <v>495</v>
      </c>
      <c r="G366" s="204" t="s">
        <v>194</v>
      </c>
      <c r="H366" s="205">
        <v>72</v>
      </c>
      <c r="I366" s="206"/>
      <c r="J366" s="207">
        <f>ROUND(I366*H366,2)</f>
        <v>0</v>
      </c>
      <c r="K366" s="203" t="s">
        <v>134</v>
      </c>
      <c r="L366" s="44"/>
      <c r="M366" s="208" t="s">
        <v>32</v>
      </c>
      <c r="N366" s="209" t="s">
        <v>50</v>
      </c>
      <c r="O366" s="80"/>
      <c r="P366" s="210">
        <f>O366*H366</f>
        <v>0</v>
      </c>
      <c r="Q366" s="210">
        <v>8.0000000000000007E-05</v>
      </c>
      <c r="R366" s="210">
        <f>Q366*H366</f>
        <v>0.0057600000000000004</v>
      </c>
      <c r="S366" s="210">
        <v>0</v>
      </c>
      <c r="T366" s="211">
        <f>S366*H366</f>
        <v>0</v>
      </c>
      <c r="AR366" s="17" t="s">
        <v>165</v>
      </c>
      <c r="AT366" s="17" t="s">
        <v>130</v>
      </c>
      <c r="AU366" s="17" t="s">
        <v>129</v>
      </c>
      <c r="AY366" s="17" t="s">
        <v>124</v>
      </c>
      <c r="BE366" s="212">
        <f>IF(N366="základní",J366,0)</f>
        <v>0</v>
      </c>
      <c r="BF366" s="212">
        <f>IF(N366="snížená",J366,0)</f>
        <v>0</v>
      </c>
      <c r="BG366" s="212">
        <f>IF(N366="zákl. přenesená",J366,0)</f>
        <v>0</v>
      </c>
      <c r="BH366" s="212">
        <f>IF(N366="sníž. přenesená",J366,0)</f>
        <v>0</v>
      </c>
      <c r="BI366" s="212">
        <f>IF(N366="nulová",J366,0)</f>
        <v>0</v>
      </c>
      <c r="BJ366" s="17" t="s">
        <v>129</v>
      </c>
      <c r="BK366" s="212">
        <f>ROUND(I366*H366,2)</f>
        <v>0</v>
      </c>
      <c r="BL366" s="17" t="s">
        <v>165</v>
      </c>
      <c r="BM366" s="17" t="s">
        <v>496</v>
      </c>
    </row>
    <row r="367" s="1" customFormat="1">
      <c r="B367" s="39"/>
      <c r="C367" s="40"/>
      <c r="D367" s="213" t="s">
        <v>138</v>
      </c>
      <c r="E367" s="40"/>
      <c r="F367" s="214" t="s">
        <v>497</v>
      </c>
      <c r="G367" s="40"/>
      <c r="H367" s="40"/>
      <c r="I367" s="125"/>
      <c r="J367" s="40"/>
      <c r="K367" s="40"/>
      <c r="L367" s="44"/>
      <c r="M367" s="215"/>
      <c r="N367" s="80"/>
      <c r="O367" s="80"/>
      <c r="P367" s="80"/>
      <c r="Q367" s="80"/>
      <c r="R367" s="80"/>
      <c r="S367" s="80"/>
      <c r="T367" s="81"/>
      <c r="AT367" s="17" t="s">
        <v>138</v>
      </c>
      <c r="AU367" s="17" t="s">
        <v>129</v>
      </c>
    </row>
    <row r="368" s="12" customFormat="1">
      <c r="B368" s="226"/>
      <c r="C368" s="227"/>
      <c r="D368" s="213" t="s">
        <v>147</v>
      </c>
      <c r="E368" s="228" t="s">
        <v>32</v>
      </c>
      <c r="F368" s="229" t="s">
        <v>467</v>
      </c>
      <c r="G368" s="227"/>
      <c r="H368" s="228" t="s">
        <v>32</v>
      </c>
      <c r="I368" s="230"/>
      <c r="J368" s="227"/>
      <c r="K368" s="227"/>
      <c r="L368" s="231"/>
      <c r="M368" s="232"/>
      <c r="N368" s="233"/>
      <c r="O368" s="233"/>
      <c r="P368" s="233"/>
      <c r="Q368" s="233"/>
      <c r="R368" s="233"/>
      <c r="S368" s="233"/>
      <c r="T368" s="234"/>
      <c r="AT368" s="235" t="s">
        <v>147</v>
      </c>
      <c r="AU368" s="235" t="s">
        <v>129</v>
      </c>
      <c r="AV368" s="12" t="s">
        <v>83</v>
      </c>
      <c r="AW368" s="12" t="s">
        <v>39</v>
      </c>
      <c r="AX368" s="12" t="s">
        <v>78</v>
      </c>
      <c r="AY368" s="235" t="s">
        <v>124</v>
      </c>
    </row>
    <row r="369" s="11" customFormat="1">
      <c r="B369" s="216"/>
      <c r="C369" s="217"/>
      <c r="D369" s="213" t="s">
        <v>147</v>
      </c>
      <c r="E369" s="236" t="s">
        <v>32</v>
      </c>
      <c r="F369" s="218" t="s">
        <v>197</v>
      </c>
      <c r="G369" s="217"/>
      <c r="H369" s="219">
        <v>72</v>
      </c>
      <c r="I369" s="220"/>
      <c r="J369" s="217"/>
      <c r="K369" s="217"/>
      <c r="L369" s="221"/>
      <c r="M369" s="222"/>
      <c r="N369" s="223"/>
      <c r="O369" s="223"/>
      <c r="P369" s="223"/>
      <c r="Q369" s="223"/>
      <c r="R369" s="223"/>
      <c r="S369" s="223"/>
      <c r="T369" s="224"/>
      <c r="AT369" s="225" t="s">
        <v>147</v>
      </c>
      <c r="AU369" s="225" t="s">
        <v>129</v>
      </c>
      <c r="AV369" s="11" t="s">
        <v>129</v>
      </c>
      <c r="AW369" s="11" t="s">
        <v>39</v>
      </c>
      <c r="AX369" s="11" t="s">
        <v>78</v>
      </c>
      <c r="AY369" s="225" t="s">
        <v>124</v>
      </c>
    </row>
    <row r="370" s="13" customFormat="1">
      <c r="B370" s="237"/>
      <c r="C370" s="238"/>
      <c r="D370" s="213" t="s">
        <v>147</v>
      </c>
      <c r="E370" s="239" t="s">
        <v>32</v>
      </c>
      <c r="F370" s="240" t="s">
        <v>181</v>
      </c>
      <c r="G370" s="238"/>
      <c r="H370" s="241">
        <v>72</v>
      </c>
      <c r="I370" s="242"/>
      <c r="J370" s="238"/>
      <c r="K370" s="238"/>
      <c r="L370" s="243"/>
      <c r="M370" s="244"/>
      <c r="N370" s="245"/>
      <c r="O370" s="245"/>
      <c r="P370" s="245"/>
      <c r="Q370" s="245"/>
      <c r="R370" s="245"/>
      <c r="S370" s="245"/>
      <c r="T370" s="246"/>
      <c r="AT370" s="247" t="s">
        <v>147</v>
      </c>
      <c r="AU370" s="247" t="s">
        <v>129</v>
      </c>
      <c r="AV370" s="13" t="s">
        <v>135</v>
      </c>
      <c r="AW370" s="13" t="s">
        <v>39</v>
      </c>
      <c r="AX370" s="13" t="s">
        <v>83</v>
      </c>
      <c r="AY370" s="247" t="s">
        <v>124</v>
      </c>
    </row>
    <row r="371" s="1" customFormat="1" ht="16.5" customHeight="1">
      <c r="B371" s="39"/>
      <c r="C371" s="260" t="s">
        <v>498</v>
      </c>
      <c r="D371" s="260" t="s">
        <v>499</v>
      </c>
      <c r="E371" s="261" t="s">
        <v>500</v>
      </c>
      <c r="F371" s="262" t="s">
        <v>501</v>
      </c>
      <c r="G371" s="263" t="s">
        <v>194</v>
      </c>
      <c r="H371" s="264">
        <v>72</v>
      </c>
      <c r="I371" s="265"/>
      <c r="J371" s="266">
        <f>ROUND(I371*H371,2)</f>
        <v>0</v>
      </c>
      <c r="K371" s="262" t="s">
        <v>32</v>
      </c>
      <c r="L371" s="267"/>
      <c r="M371" s="268" t="s">
        <v>32</v>
      </c>
      <c r="N371" s="269" t="s">
        <v>50</v>
      </c>
      <c r="O371" s="80"/>
      <c r="P371" s="210">
        <f>O371*H371</f>
        <v>0</v>
      </c>
      <c r="Q371" s="210">
        <v>0.0050000000000000001</v>
      </c>
      <c r="R371" s="210">
        <f>Q371*H371</f>
        <v>0.35999999999999999</v>
      </c>
      <c r="S371" s="210">
        <v>0</v>
      </c>
      <c r="T371" s="211">
        <f>S371*H371</f>
        <v>0</v>
      </c>
      <c r="AR371" s="17" t="s">
        <v>296</v>
      </c>
      <c r="AT371" s="17" t="s">
        <v>499</v>
      </c>
      <c r="AU371" s="17" t="s">
        <v>129</v>
      </c>
      <c r="AY371" s="17" t="s">
        <v>124</v>
      </c>
      <c r="BE371" s="212">
        <f>IF(N371="základní",J371,0)</f>
        <v>0</v>
      </c>
      <c r="BF371" s="212">
        <f>IF(N371="snížená",J371,0)</f>
        <v>0</v>
      </c>
      <c r="BG371" s="212">
        <f>IF(N371="zákl. přenesená",J371,0)</f>
        <v>0</v>
      </c>
      <c r="BH371" s="212">
        <f>IF(N371="sníž. přenesená",J371,0)</f>
        <v>0</v>
      </c>
      <c r="BI371" s="212">
        <f>IF(N371="nulová",J371,0)</f>
        <v>0</v>
      </c>
      <c r="BJ371" s="17" t="s">
        <v>129</v>
      </c>
      <c r="BK371" s="212">
        <f>ROUND(I371*H371,2)</f>
        <v>0</v>
      </c>
      <c r="BL371" s="17" t="s">
        <v>165</v>
      </c>
      <c r="BM371" s="17" t="s">
        <v>502</v>
      </c>
    </row>
    <row r="372" s="1" customFormat="1" ht="22.5" customHeight="1">
      <c r="B372" s="39"/>
      <c r="C372" s="201" t="s">
        <v>197</v>
      </c>
      <c r="D372" s="201" t="s">
        <v>130</v>
      </c>
      <c r="E372" s="202" t="s">
        <v>503</v>
      </c>
      <c r="F372" s="203" t="s">
        <v>504</v>
      </c>
      <c r="G372" s="204" t="s">
        <v>133</v>
      </c>
      <c r="H372" s="205">
        <v>3.0609999999999999</v>
      </c>
      <c r="I372" s="206"/>
      <c r="J372" s="207">
        <f>ROUND(I372*H372,2)</f>
        <v>0</v>
      </c>
      <c r="K372" s="203" t="s">
        <v>134</v>
      </c>
      <c r="L372" s="44"/>
      <c r="M372" s="208" t="s">
        <v>32</v>
      </c>
      <c r="N372" s="209" t="s">
        <v>50</v>
      </c>
      <c r="O372" s="80"/>
      <c r="P372" s="210">
        <f>O372*H372</f>
        <v>0</v>
      </c>
      <c r="Q372" s="210">
        <v>0</v>
      </c>
      <c r="R372" s="210">
        <f>Q372*H372</f>
        <v>0</v>
      </c>
      <c r="S372" s="210">
        <v>0</v>
      </c>
      <c r="T372" s="211">
        <f>S372*H372</f>
        <v>0</v>
      </c>
      <c r="AR372" s="17" t="s">
        <v>165</v>
      </c>
      <c r="AT372" s="17" t="s">
        <v>130</v>
      </c>
      <c r="AU372" s="17" t="s">
        <v>129</v>
      </c>
      <c r="AY372" s="17" t="s">
        <v>124</v>
      </c>
      <c r="BE372" s="212">
        <f>IF(N372="základní",J372,0)</f>
        <v>0</v>
      </c>
      <c r="BF372" s="212">
        <f>IF(N372="snížená",J372,0)</f>
        <v>0</v>
      </c>
      <c r="BG372" s="212">
        <f>IF(N372="zákl. přenesená",J372,0)</f>
        <v>0</v>
      </c>
      <c r="BH372" s="212">
        <f>IF(N372="sníž. přenesená",J372,0)</f>
        <v>0</v>
      </c>
      <c r="BI372" s="212">
        <f>IF(N372="nulová",J372,0)</f>
        <v>0</v>
      </c>
      <c r="BJ372" s="17" t="s">
        <v>129</v>
      </c>
      <c r="BK372" s="212">
        <f>ROUND(I372*H372,2)</f>
        <v>0</v>
      </c>
      <c r="BL372" s="17" t="s">
        <v>165</v>
      </c>
      <c r="BM372" s="17" t="s">
        <v>505</v>
      </c>
    </row>
    <row r="373" s="1" customFormat="1">
      <c r="B373" s="39"/>
      <c r="C373" s="40"/>
      <c r="D373" s="213" t="s">
        <v>138</v>
      </c>
      <c r="E373" s="40"/>
      <c r="F373" s="214" t="s">
        <v>506</v>
      </c>
      <c r="G373" s="40"/>
      <c r="H373" s="40"/>
      <c r="I373" s="125"/>
      <c r="J373" s="40"/>
      <c r="K373" s="40"/>
      <c r="L373" s="44"/>
      <c r="M373" s="215"/>
      <c r="N373" s="80"/>
      <c r="O373" s="80"/>
      <c r="P373" s="80"/>
      <c r="Q373" s="80"/>
      <c r="R373" s="80"/>
      <c r="S373" s="80"/>
      <c r="T373" s="81"/>
      <c r="AT373" s="17" t="s">
        <v>138</v>
      </c>
      <c r="AU373" s="17" t="s">
        <v>129</v>
      </c>
    </row>
    <row r="374" s="10" customFormat="1" ht="22.8" customHeight="1">
      <c r="B374" s="185"/>
      <c r="C374" s="186"/>
      <c r="D374" s="187" t="s">
        <v>77</v>
      </c>
      <c r="E374" s="199" t="s">
        <v>507</v>
      </c>
      <c r="F374" s="199" t="s">
        <v>508</v>
      </c>
      <c r="G374" s="186"/>
      <c r="H374" s="186"/>
      <c r="I374" s="189"/>
      <c r="J374" s="200">
        <f>BK374</f>
        <v>0</v>
      </c>
      <c r="K374" s="186"/>
      <c r="L374" s="191"/>
      <c r="M374" s="192"/>
      <c r="N374" s="193"/>
      <c r="O374" s="193"/>
      <c r="P374" s="194">
        <f>SUM(P375:P387)</f>
        <v>0</v>
      </c>
      <c r="Q374" s="193"/>
      <c r="R374" s="194">
        <f>SUM(R375:R387)</f>
        <v>0.018199999999999997</v>
      </c>
      <c r="S374" s="193"/>
      <c r="T374" s="195">
        <f>SUM(T375:T387)</f>
        <v>0.46000000000000002</v>
      </c>
      <c r="AR374" s="196" t="s">
        <v>129</v>
      </c>
      <c r="AT374" s="197" t="s">
        <v>77</v>
      </c>
      <c r="AU374" s="197" t="s">
        <v>83</v>
      </c>
      <c r="AY374" s="196" t="s">
        <v>124</v>
      </c>
      <c r="BK374" s="198">
        <f>SUM(BK375:BK387)</f>
        <v>0</v>
      </c>
    </row>
    <row r="375" s="1" customFormat="1" ht="16.5" customHeight="1">
      <c r="B375" s="39"/>
      <c r="C375" s="201" t="s">
        <v>509</v>
      </c>
      <c r="D375" s="201" t="s">
        <v>130</v>
      </c>
      <c r="E375" s="202" t="s">
        <v>510</v>
      </c>
      <c r="F375" s="203" t="s">
        <v>511</v>
      </c>
      <c r="G375" s="204" t="s">
        <v>512</v>
      </c>
      <c r="H375" s="205">
        <v>260</v>
      </c>
      <c r="I375" s="206"/>
      <c r="J375" s="207">
        <f>ROUND(I375*H375,2)</f>
        <v>0</v>
      </c>
      <c r="K375" s="203" t="s">
        <v>134</v>
      </c>
      <c r="L375" s="44"/>
      <c r="M375" s="208" t="s">
        <v>32</v>
      </c>
      <c r="N375" s="209" t="s">
        <v>50</v>
      </c>
      <c r="O375" s="80"/>
      <c r="P375" s="210">
        <f>O375*H375</f>
        <v>0</v>
      </c>
      <c r="Q375" s="210">
        <v>6.9999999999999994E-05</v>
      </c>
      <c r="R375" s="210">
        <f>Q375*H375</f>
        <v>0.018199999999999997</v>
      </c>
      <c r="S375" s="210">
        <v>0</v>
      </c>
      <c r="T375" s="211">
        <f>S375*H375</f>
        <v>0</v>
      </c>
      <c r="AR375" s="17" t="s">
        <v>165</v>
      </c>
      <c r="AT375" s="17" t="s">
        <v>130</v>
      </c>
      <c r="AU375" s="17" t="s">
        <v>129</v>
      </c>
      <c r="AY375" s="17" t="s">
        <v>124</v>
      </c>
      <c r="BE375" s="212">
        <f>IF(N375="základní",J375,0)</f>
        <v>0</v>
      </c>
      <c r="BF375" s="212">
        <f>IF(N375="snížená",J375,0)</f>
        <v>0</v>
      </c>
      <c r="BG375" s="212">
        <f>IF(N375="zákl. přenesená",J375,0)</f>
        <v>0</v>
      </c>
      <c r="BH375" s="212">
        <f>IF(N375="sníž. přenesená",J375,0)</f>
        <v>0</v>
      </c>
      <c r="BI375" s="212">
        <f>IF(N375="nulová",J375,0)</f>
        <v>0</v>
      </c>
      <c r="BJ375" s="17" t="s">
        <v>129</v>
      </c>
      <c r="BK375" s="212">
        <f>ROUND(I375*H375,2)</f>
        <v>0</v>
      </c>
      <c r="BL375" s="17" t="s">
        <v>165</v>
      </c>
      <c r="BM375" s="17" t="s">
        <v>513</v>
      </c>
    </row>
    <row r="376" s="1" customFormat="1">
      <c r="B376" s="39"/>
      <c r="C376" s="40"/>
      <c r="D376" s="213" t="s">
        <v>138</v>
      </c>
      <c r="E376" s="40"/>
      <c r="F376" s="214" t="s">
        <v>514</v>
      </c>
      <c r="G376" s="40"/>
      <c r="H376" s="40"/>
      <c r="I376" s="125"/>
      <c r="J376" s="40"/>
      <c r="K376" s="40"/>
      <c r="L376" s="44"/>
      <c r="M376" s="215"/>
      <c r="N376" s="80"/>
      <c r="O376" s="80"/>
      <c r="P376" s="80"/>
      <c r="Q376" s="80"/>
      <c r="R376" s="80"/>
      <c r="S376" s="80"/>
      <c r="T376" s="81"/>
      <c r="AT376" s="17" t="s">
        <v>138</v>
      </c>
      <c r="AU376" s="17" t="s">
        <v>129</v>
      </c>
    </row>
    <row r="377" s="12" customFormat="1">
      <c r="B377" s="226"/>
      <c r="C377" s="227"/>
      <c r="D377" s="213" t="s">
        <v>147</v>
      </c>
      <c r="E377" s="228" t="s">
        <v>32</v>
      </c>
      <c r="F377" s="229" t="s">
        <v>515</v>
      </c>
      <c r="G377" s="227"/>
      <c r="H377" s="228" t="s">
        <v>32</v>
      </c>
      <c r="I377" s="230"/>
      <c r="J377" s="227"/>
      <c r="K377" s="227"/>
      <c r="L377" s="231"/>
      <c r="M377" s="232"/>
      <c r="N377" s="233"/>
      <c r="O377" s="233"/>
      <c r="P377" s="233"/>
      <c r="Q377" s="233"/>
      <c r="R377" s="233"/>
      <c r="S377" s="233"/>
      <c r="T377" s="234"/>
      <c r="AT377" s="235" t="s">
        <v>147</v>
      </c>
      <c r="AU377" s="235" t="s">
        <v>129</v>
      </c>
      <c r="AV377" s="12" t="s">
        <v>83</v>
      </c>
      <c r="AW377" s="12" t="s">
        <v>39</v>
      </c>
      <c r="AX377" s="12" t="s">
        <v>78</v>
      </c>
      <c r="AY377" s="235" t="s">
        <v>124</v>
      </c>
    </row>
    <row r="378" s="11" customFormat="1">
      <c r="B378" s="216"/>
      <c r="C378" s="217"/>
      <c r="D378" s="213" t="s">
        <v>147</v>
      </c>
      <c r="E378" s="236" t="s">
        <v>32</v>
      </c>
      <c r="F378" s="218" t="s">
        <v>516</v>
      </c>
      <c r="G378" s="217"/>
      <c r="H378" s="219">
        <v>260</v>
      </c>
      <c r="I378" s="220"/>
      <c r="J378" s="217"/>
      <c r="K378" s="217"/>
      <c r="L378" s="221"/>
      <c r="M378" s="222"/>
      <c r="N378" s="223"/>
      <c r="O378" s="223"/>
      <c r="P378" s="223"/>
      <c r="Q378" s="223"/>
      <c r="R378" s="223"/>
      <c r="S378" s="223"/>
      <c r="T378" s="224"/>
      <c r="AT378" s="225" t="s">
        <v>147</v>
      </c>
      <c r="AU378" s="225" t="s">
        <v>129</v>
      </c>
      <c r="AV378" s="11" t="s">
        <v>129</v>
      </c>
      <c r="AW378" s="11" t="s">
        <v>39</v>
      </c>
      <c r="AX378" s="11" t="s">
        <v>83</v>
      </c>
      <c r="AY378" s="225" t="s">
        <v>124</v>
      </c>
    </row>
    <row r="379" s="1" customFormat="1" ht="16.5" customHeight="1">
      <c r="B379" s="39"/>
      <c r="C379" s="201" t="s">
        <v>517</v>
      </c>
      <c r="D379" s="201" t="s">
        <v>130</v>
      </c>
      <c r="E379" s="202" t="s">
        <v>518</v>
      </c>
      <c r="F379" s="203" t="s">
        <v>519</v>
      </c>
      <c r="G379" s="204" t="s">
        <v>512</v>
      </c>
      <c r="H379" s="205">
        <v>460</v>
      </c>
      <c r="I379" s="206"/>
      <c r="J379" s="207">
        <f>ROUND(I379*H379,2)</f>
        <v>0</v>
      </c>
      <c r="K379" s="203" t="s">
        <v>134</v>
      </c>
      <c r="L379" s="44"/>
      <c r="M379" s="208" t="s">
        <v>32</v>
      </c>
      <c r="N379" s="209" t="s">
        <v>50</v>
      </c>
      <c r="O379" s="80"/>
      <c r="P379" s="210">
        <f>O379*H379</f>
        <v>0</v>
      </c>
      <c r="Q379" s="210">
        <v>0</v>
      </c>
      <c r="R379" s="210">
        <f>Q379*H379</f>
        <v>0</v>
      </c>
      <c r="S379" s="210">
        <v>0.001</v>
      </c>
      <c r="T379" s="211">
        <f>S379*H379</f>
        <v>0.46000000000000002</v>
      </c>
      <c r="AR379" s="17" t="s">
        <v>165</v>
      </c>
      <c r="AT379" s="17" t="s">
        <v>130</v>
      </c>
      <c r="AU379" s="17" t="s">
        <v>129</v>
      </c>
      <c r="AY379" s="17" t="s">
        <v>124</v>
      </c>
      <c r="BE379" s="212">
        <f>IF(N379="základní",J379,0)</f>
        <v>0</v>
      </c>
      <c r="BF379" s="212">
        <f>IF(N379="snížená",J379,0)</f>
        <v>0</v>
      </c>
      <c r="BG379" s="212">
        <f>IF(N379="zákl. přenesená",J379,0)</f>
        <v>0</v>
      </c>
      <c r="BH379" s="212">
        <f>IF(N379="sníž. přenesená",J379,0)</f>
        <v>0</v>
      </c>
      <c r="BI379" s="212">
        <f>IF(N379="nulová",J379,0)</f>
        <v>0</v>
      </c>
      <c r="BJ379" s="17" t="s">
        <v>129</v>
      </c>
      <c r="BK379" s="212">
        <f>ROUND(I379*H379,2)</f>
        <v>0</v>
      </c>
      <c r="BL379" s="17" t="s">
        <v>165</v>
      </c>
      <c r="BM379" s="17" t="s">
        <v>520</v>
      </c>
    </row>
    <row r="380" s="1" customFormat="1">
      <c r="B380" s="39"/>
      <c r="C380" s="40"/>
      <c r="D380" s="213" t="s">
        <v>138</v>
      </c>
      <c r="E380" s="40"/>
      <c r="F380" s="214" t="s">
        <v>521</v>
      </c>
      <c r="G380" s="40"/>
      <c r="H380" s="40"/>
      <c r="I380" s="125"/>
      <c r="J380" s="40"/>
      <c r="K380" s="40"/>
      <c r="L380" s="44"/>
      <c r="M380" s="215"/>
      <c r="N380" s="80"/>
      <c r="O380" s="80"/>
      <c r="P380" s="80"/>
      <c r="Q380" s="80"/>
      <c r="R380" s="80"/>
      <c r="S380" s="80"/>
      <c r="T380" s="81"/>
      <c r="AT380" s="17" t="s">
        <v>138</v>
      </c>
      <c r="AU380" s="17" t="s">
        <v>129</v>
      </c>
    </row>
    <row r="381" s="12" customFormat="1">
      <c r="B381" s="226"/>
      <c r="C381" s="227"/>
      <c r="D381" s="213" t="s">
        <v>147</v>
      </c>
      <c r="E381" s="228" t="s">
        <v>32</v>
      </c>
      <c r="F381" s="229" t="s">
        <v>223</v>
      </c>
      <c r="G381" s="227"/>
      <c r="H381" s="228" t="s">
        <v>32</v>
      </c>
      <c r="I381" s="230"/>
      <c r="J381" s="227"/>
      <c r="K381" s="227"/>
      <c r="L381" s="231"/>
      <c r="M381" s="232"/>
      <c r="N381" s="233"/>
      <c r="O381" s="233"/>
      <c r="P381" s="233"/>
      <c r="Q381" s="233"/>
      <c r="R381" s="233"/>
      <c r="S381" s="233"/>
      <c r="T381" s="234"/>
      <c r="AT381" s="235" t="s">
        <v>147</v>
      </c>
      <c r="AU381" s="235" t="s">
        <v>129</v>
      </c>
      <c r="AV381" s="12" t="s">
        <v>83</v>
      </c>
      <c r="AW381" s="12" t="s">
        <v>39</v>
      </c>
      <c r="AX381" s="12" t="s">
        <v>78</v>
      </c>
      <c r="AY381" s="235" t="s">
        <v>124</v>
      </c>
    </row>
    <row r="382" s="11" customFormat="1">
      <c r="B382" s="216"/>
      <c r="C382" s="217"/>
      <c r="D382" s="213" t="s">
        <v>147</v>
      </c>
      <c r="E382" s="236" t="s">
        <v>32</v>
      </c>
      <c r="F382" s="218" t="s">
        <v>522</v>
      </c>
      <c r="G382" s="217"/>
      <c r="H382" s="219">
        <v>200</v>
      </c>
      <c r="I382" s="220"/>
      <c r="J382" s="217"/>
      <c r="K382" s="217"/>
      <c r="L382" s="221"/>
      <c r="M382" s="222"/>
      <c r="N382" s="223"/>
      <c r="O382" s="223"/>
      <c r="P382" s="223"/>
      <c r="Q382" s="223"/>
      <c r="R382" s="223"/>
      <c r="S382" s="223"/>
      <c r="T382" s="224"/>
      <c r="AT382" s="225" t="s">
        <v>147</v>
      </c>
      <c r="AU382" s="225" t="s">
        <v>129</v>
      </c>
      <c r="AV382" s="11" t="s">
        <v>129</v>
      </c>
      <c r="AW382" s="11" t="s">
        <v>39</v>
      </c>
      <c r="AX382" s="11" t="s">
        <v>78</v>
      </c>
      <c r="AY382" s="225" t="s">
        <v>124</v>
      </c>
    </row>
    <row r="383" s="12" customFormat="1">
      <c r="B383" s="226"/>
      <c r="C383" s="227"/>
      <c r="D383" s="213" t="s">
        <v>147</v>
      </c>
      <c r="E383" s="228" t="s">
        <v>32</v>
      </c>
      <c r="F383" s="229" t="s">
        <v>515</v>
      </c>
      <c r="G383" s="227"/>
      <c r="H383" s="228" t="s">
        <v>32</v>
      </c>
      <c r="I383" s="230"/>
      <c r="J383" s="227"/>
      <c r="K383" s="227"/>
      <c r="L383" s="231"/>
      <c r="M383" s="232"/>
      <c r="N383" s="233"/>
      <c r="O383" s="233"/>
      <c r="P383" s="233"/>
      <c r="Q383" s="233"/>
      <c r="R383" s="233"/>
      <c r="S383" s="233"/>
      <c r="T383" s="234"/>
      <c r="AT383" s="235" t="s">
        <v>147</v>
      </c>
      <c r="AU383" s="235" t="s">
        <v>129</v>
      </c>
      <c r="AV383" s="12" t="s">
        <v>83</v>
      </c>
      <c r="AW383" s="12" t="s">
        <v>39</v>
      </c>
      <c r="AX383" s="12" t="s">
        <v>78</v>
      </c>
      <c r="AY383" s="235" t="s">
        <v>124</v>
      </c>
    </row>
    <row r="384" s="11" customFormat="1">
      <c r="B384" s="216"/>
      <c r="C384" s="217"/>
      <c r="D384" s="213" t="s">
        <v>147</v>
      </c>
      <c r="E384" s="236" t="s">
        <v>32</v>
      </c>
      <c r="F384" s="218" t="s">
        <v>516</v>
      </c>
      <c r="G384" s="217"/>
      <c r="H384" s="219">
        <v>260</v>
      </c>
      <c r="I384" s="220"/>
      <c r="J384" s="217"/>
      <c r="K384" s="217"/>
      <c r="L384" s="221"/>
      <c r="M384" s="222"/>
      <c r="N384" s="223"/>
      <c r="O384" s="223"/>
      <c r="P384" s="223"/>
      <c r="Q384" s="223"/>
      <c r="R384" s="223"/>
      <c r="S384" s="223"/>
      <c r="T384" s="224"/>
      <c r="AT384" s="225" t="s">
        <v>147</v>
      </c>
      <c r="AU384" s="225" t="s">
        <v>129</v>
      </c>
      <c r="AV384" s="11" t="s">
        <v>129</v>
      </c>
      <c r="AW384" s="11" t="s">
        <v>39</v>
      </c>
      <c r="AX384" s="11" t="s">
        <v>78</v>
      </c>
      <c r="AY384" s="225" t="s">
        <v>124</v>
      </c>
    </row>
    <row r="385" s="13" customFormat="1">
      <c r="B385" s="237"/>
      <c r="C385" s="238"/>
      <c r="D385" s="213" t="s">
        <v>147</v>
      </c>
      <c r="E385" s="239" t="s">
        <v>32</v>
      </c>
      <c r="F385" s="240" t="s">
        <v>181</v>
      </c>
      <c r="G385" s="238"/>
      <c r="H385" s="241">
        <v>460</v>
      </c>
      <c r="I385" s="242"/>
      <c r="J385" s="238"/>
      <c r="K385" s="238"/>
      <c r="L385" s="243"/>
      <c r="M385" s="244"/>
      <c r="N385" s="245"/>
      <c r="O385" s="245"/>
      <c r="P385" s="245"/>
      <c r="Q385" s="245"/>
      <c r="R385" s="245"/>
      <c r="S385" s="245"/>
      <c r="T385" s="246"/>
      <c r="AT385" s="247" t="s">
        <v>147</v>
      </c>
      <c r="AU385" s="247" t="s">
        <v>129</v>
      </c>
      <c r="AV385" s="13" t="s">
        <v>135</v>
      </c>
      <c r="AW385" s="13" t="s">
        <v>39</v>
      </c>
      <c r="AX385" s="13" t="s">
        <v>83</v>
      </c>
      <c r="AY385" s="247" t="s">
        <v>124</v>
      </c>
    </row>
    <row r="386" s="1" customFormat="1" ht="22.5" customHeight="1">
      <c r="B386" s="39"/>
      <c r="C386" s="201" t="s">
        <v>523</v>
      </c>
      <c r="D386" s="201" t="s">
        <v>130</v>
      </c>
      <c r="E386" s="202" t="s">
        <v>524</v>
      </c>
      <c r="F386" s="203" t="s">
        <v>525</v>
      </c>
      <c r="G386" s="204" t="s">
        <v>133</v>
      </c>
      <c r="H386" s="205">
        <v>0.017999999999999999</v>
      </c>
      <c r="I386" s="206"/>
      <c r="J386" s="207">
        <f>ROUND(I386*H386,2)</f>
        <v>0</v>
      </c>
      <c r="K386" s="203" t="s">
        <v>134</v>
      </c>
      <c r="L386" s="44"/>
      <c r="M386" s="208" t="s">
        <v>32</v>
      </c>
      <c r="N386" s="209" t="s">
        <v>50</v>
      </c>
      <c r="O386" s="80"/>
      <c r="P386" s="210">
        <f>O386*H386</f>
        <v>0</v>
      </c>
      <c r="Q386" s="210">
        <v>0</v>
      </c>
      <c r="R386" s="210">
        <f>Q386*H386</f>
        <v>0</v>
      </c>
      <c r="S386" s="210">
        <v>0</v>
      </c>
      <c r="T386" s="211">
        <f>S386*H386</f>
        <v>0</v>
      </c>
      <c r="AR386" s="17" t="s">
        <v>165</v>
      </c>
      <c r="AT386" s="17" t="s">
        <v>130</v>
      </c>
      <c r="AU386" s="17" t="s">
        <v>129</v>
      </c>
      <c r="AY386" s="17" t="s">
        <v>124</v>
      </c>
      <c r="BE386" s="212">
        <f>IF(N386="základní",J386,0)</f>
        <v>0</v>
      </c>
      <c r="BF386" s="212">
        <f>IF(N386="snížená",J386,0)</f>
        <v>0</v>
      </c>
      <c r="BG386" s="212">
        <f>IF(N386="zákl. přenesená",J386,0)</f>
        <v>0</v>
      </c>
      <c r="BH386" s="212">
        <f>IF(N386="sníž. přenesená",J386,0)</f>
        <v>0</v>
      </c>
      <c r="BI386" s="212">
        <f>IF(N386="nulová",J386,0)</f>
        <v>0</v>
      </c>
      <c r="BJ386" s="17" t="s">
        <v>129</v>
      </c>
      <c r="BK386" s="212">
        <f>ROUND(I386*H386,2)</f>
        <v>0</v>
      </c>
      <c r="BL386" s="17" t="s">
        <v>165</v>
      </c>
      <c r="BM386" s="17" t="s">
        <v>526</v>
      </c>
    </row>
    <row r="387" s="1" customFormat="1">
      <c r="B387" s="39"/>
      <c r="C387" s="40"/>
      <c r="D387" s="213" t="s">
        <v>138</v>
      </c>
      <c r="E387" s="40"/>
      <c r="F387" s="214" t="s">
        <v>527</v>
      </c>
      <c r="G387" s="40"/>
      <c r="H387" s="40"/>
      <c r="I387" s="125"/>
      <c r="J387" s="40"/>
      <c r="K387" s="40"/>
      <c r="L387" s="44"/>
      <c r="M387" s="215"/>
      <c r="N387" s="80"/>
      <c r="O387" s="80"/>
      <c r="P387" s="80"/>
      <c r="Q387" s="80"/>
      <c r="R387" s="80"/>
      <c r="S387" s="80"/>
      <c r="T387" s="81"/>
      <c r="AT387" s="17" t="s">
        <v>138</v>
      </c>
      <c r="AU387" s="17" t="s">
        <v>129</v>
      </c>
    </row>
    <row r="388" s="10" customFormat="1" ht="22.8" customHeight="1">
      <c r="B388" s="185"/>
      <c r="C388" s="186"/>
      <c r="D388" s="187" t="s">
        <v>77</v>
      </c>
      <c r="E388" s="199" t="s">
        <v>528</v>
      </c>
      <c r="F388" s="199" t="s">
        <v>529</v>
      </c>
      <c r="G388" s="186"/>
      <c r="H388" s="186"/>
      <c r="I388" s="189"/>
      <c r="J388" s="200">
        <f>BK388</f>
        <v>0</v>
      </c>
      <c r="K388" s="186"/>
      <c r="L388" s="191"/>
      <c r="M388" s="192"/>
      <c r="N388" s="193"/>
      <c r="O388" s="193"/>
      <c r="P388" s="194">
        <f>SUM(P389:P412)</f>
        <v>0</v>
      </c>
      <c r="Q388" s="193"/>
      <c r="R388" s="194">
        <f>SUM(R389:R412)</f>
        <v>3.5126784</v>
      </c>
      <c r="S388" s="193"/>
      <c r="T388" s="195">
        <f>SUM(T389:T412)</f>
        <v>0</v>
      </c>
      <c r="AR388" s="196" t="s">
        <v>129</v>
      </c>
      <c r="AT388" s="197" t="s">
        <v>77</v>
      </c>
      <c r="AU388" s="197" t="s">
        <v>83</v>
      </c>
      <c r="AY388" s="196" t="s">
        <v>124</v>
      </c>
      <c r="BK388" s="198">
        <f>SUM(BK389:BK412)</f>
        <v>0</v>
      </c>
    </row>
    <row r="389" s="1" customFormat="1" ht="16.5" customHeight="1">
      <c r="B389" s="39"/>
      <c r="C389" s="201" t="s">
        <v>530</v>
      </c>
      <c r="D389" s="201" t="s">
        <v>130</v>
      </c>
      <c r="E389" s="202" t="s">
        <v>531</v>
      </c>
      <c r="F389" s="203" t="s">
        <v>532</v>
      </c>
      <c r="G389" s="204" t="s">
        <v>477</v>
      </c>
      <c r="H389" s="205">
        <v>181.44</v>
      </c>
      <c r="I389" s="206"/>
      <c r="J389" s="207">
        <f>ROUND(I389*H389,2)</f>
        <v>0</v>
      </c>
      <c r="K389" s="203" t="s">
        <v>134</v>
      </c>
      <c r="L389" s="44"/>
      <c r="M389" s="208" t="s">
        <v>32</v>
      </c>
      <c r="N389" s="209" t="s">
        <v>50</v>
      </c>
      <c r="O389" s="80"/>
      <c r="P389" s="210">
        <f>O389*H389</f>
        <v>0</v>
      </c>
      <c r="Q389" s="210">
        <v>0.00029999999999999997</v>
      </c>
      <c r="R389" s="210">
        <f>Q389*H389</f>
        <v>0.054431999999999994</v>
      </c>
      <c r="S389" s="210">
        <v>0</v>
      </c>
      <c r="T389" s="211">
        <f>S389*H389</f>
        <v>0</v>
      </c>
      <c r="AR389" s="17" t="s">
        <v>165</v>
      </c>
      <c r="AT389" s="17" t="s">
        <v>130</v>
      </c>
      <c r="AU389" s="17" t="s">
        <v>129</v>
      </c>
      <c r="AY389" s="17" t="s">
        <v>124</v>
      </c>
      <c r="BE389" s="212">
        <f>IF(N389="základní",J389,0)</f>
        <v>0</v>
      </c>
      <c r="BF389" s="212">
        <f>IF(N389="snížená",J389,0)</f>
        <v>0</v>
      </c>
      <c r="BG389" s="212">
        <f>IF(N389="zákl. přenesená",J389,0)</f>
        <v>0</v>
      </c>
      <c r="BH389" s="212">
        <f>IF(N389="sníž. přenesená",J389,0)</f>
        <v>0</v>
      </c>
      <c r="BI389" s="212">
        <f>IF(N389="nulová",J389,0)</f>
        <v>0</v>
      </c>
      <c r="BJ389" s="17" t="s">
        <v>129</v>
      </c>
      <c r="BK389" s="212">
        <f>ROUND(I389*H389,2)</f>
        <v>0</v>
      </c>
      <c r="BL389" s="17" t="s">
        <v>165</v>
      </c>
      <c r="BM389" s="17" t="s">
        <v>533</v>
      </c>
    </row>
    <row r="390" s="1" customFormat="1">
      <c r="B390" s="39"/>
      <c r="C390" s="40"/>
      <c r="D390" s="213" t="s">
        <v>138</v>
      </c>
      <c r="E390" s="40"/>
      <c r="F390" s="214" t="s">
        <v>534</v>
      </c>
      <c r="G390" s="40"/>
      <c r="H390" s="40"/>
      <c r="I390" s="125"/>
      <c r="J390" s="40"/>
      <c r="K390" s="40"/>
      <c r="L390" s="44"/>
      <c r="M390" s="215"/>
      <c r="N390" s="80"/>
      <c r="O390" s="80"/>
      <c r="P390" s="80"/>
      <c r="Q390" s="80"/>
      <c r="R390" s="80"/>
      <c r="S390" s="80"/>
      <c r="T390" s="81"/>
      <c r="AT390" s="17" t="s">
        <v>138</v>
      </c>
      <c r="AU390" s="17" t="s">
        <v>129</v>
      </c>
    </row>
    <row r="391" s="12" customFormat="1">
      <c r="B391" s="226"/>
      <c r="C391" s="227"/>
      <c r="D391" s="213" t="s">
        <v>147</v>
      </c>
      <c r="E391" s="228" t="s">
        <v>32</v>
      </c>
      <c r="F391" s="229" t="s">
        <v>467</v>
      </c>
      <c r="G391" s="227"/>
      <c r="H391" s="228" t="s">
        <v>32</v>
      </c>
      <c r="I391" s="230"/>
      <c r="J391" s="227"/>
      <c r="K391" s="227"/>
      <c r="L391" s="231"/>
      <c r="M391" s="232"/>
      <c r="N391" s="233"/>
      <c r="O391" s="233"/>
      <c r="P391" s="233"/>
      <c r="Q391" s="233"/>
      <c r="R391" s="233"/>
      <c r="S391" s="233"/>
      <c r="T391" s="234"/>
      <c r="AT391" s="235" t="s">
        <v>147</v>
      </c>
      <c r="AU391" s="235" t="s">
        <v>129</v>
      </c>
      <c r="AV391" s="12" t="s">
        <v>83</v>
      </c>
      <c r="AW391" s="12" t="s">
        <v>39</v>
      </c>
      <c r="AX391" s="12" t="s">
        <v>78</v>
      </c>
      <c r="AY391" s="235" t="s">
        <v>124</v>
      </c>
    </row>
    <row r="392" s="11" customFormat="1">
      <c r="B392" s="216"/>
      <c r="C392" s="217"/>
      <c r="D392" s="213" t="s">
        <v>147</v>
      </c>
      <c r="E392" s="236" t="s">
        <v>32</v>
      </c>
      <c r="F392" s="218" t="s">
        <v>480</v>
      </c>
      <c r="G392" s="217"/>
      <c r="H392" s="219">
        <v>181.44</v>
      </c>
      <c r="I392" s="220"/>
      <c r="J392" s="217"/>
      <c r="K392" s="217"/>
      <c r="L392" s="221"/>
      <c r="M392" s="222"/>
      <c r="N392" s="223"/>
      <c r="O392" s="223"/>
      <c r="P392" s="223"/>
      <c r="Q392" s="223"/>
      <c r="R392" s="223"/>
      <c r="S392" s="223"/>
      <c r="T392" s="224"/>
      <c r="AT392" s="225" t="s">
        <v>147</v>
      </c>
      <c r="AU392" s="225" t="s">
        <v>129</v>
      </c>
      <c r="AV392" s="11" t="s">
        <v>129</v>
      </c>
      <c r="AW392" s="11" t="s">
        <v>39</v>
      </c>
      <c r="AX392" s="11" t="s">
        <v>78</v>
      </c>
      <c r="AY392" s="225" t="s">
        <v>124</v>
      </c>
    </row>
    <row r="393" s="13" customFormat="1">
      <c r="B393" s="237"/>
      <c r="C393" s="238"/>
      <c r="D393" s="213" t="s">
        <v>147</v>
      </c>
      <c r="E393" s="239" t="s">
        <v>32</v>
      </c>
      <c r="F393" s="240" t="s">
        <v>181</v>
      </c>
      <c r="G393" s="238"/>
      <c r="H393" s="241">
        <v>181.44</v>
      </c>
      <c r="I393" s="242"/>
      <c r="J393" s="238"/>
      <c r="K393" s="238"/>
      <c r="L393" s="243"/>
      <c r="M393" s="244"/>
      <c r="N393" s="245"/>
      <c r="O393" s="245"/>
      <c r="P393" s="245"/>
      <c r="Q393" s="245"/>
      <c r="R393" s="245"/>
      <c r="S393" s="245"/>
      <c r="T393" s="246"/>
      <c r="AT393" s="247" t="s">
        <v>147</v>
      </c>
      <c r="AU393" s="247" t="s">
        <v>129</v>
      </c>
      <c r="AV393" s="13" t="s">
        <v>135</v>
      </c>
      <c r="AW393" s="13" t="s">
        <v>39</v>
      </c>
      <c r="AX393" s="13" t="s">
        <v>83</v>
      </c>
      <c r="AY393" s="247" t="s">
        <v>124</v>
      </c>
    </row>
    <row r="394" s="1" customFormat="1" ht="22.5" customHeight="1">
      <c r="B394" s="39"/>
      <c r="C394" s="201" t="s">
        <v>535</v>
      </c>
      <c r="D394" s="201" t="s">
        <v>130</v>
      </c>
      <c r="E394" s="202" t="s">
        <v>536</v>
      </c>
      <c r="F394" s="203" t="s">
        <v>537</v>
      </c>
      <c r="G394" s="204" t="s">
        <v>477</v>
      </c>
      <c r="H394" s="205">
        <v>181.44</v>
      </c>
      <c r="I394" s="206"/>
      <c r="J394" s="207">
        <f>ROUND(I394*H394,2)</f>
        <v>0</v>
      </c>
      <c r="K394" s="203" t="s">
        <v>134</v>
      </c>
      <c r="L394" s="44"/>
      <c r="M394" s="208" t="s">
        <v>32</v>
      </c>
      <c r="N394" s="209" t="s">
        <v>50</v>
      </c>
      <c r="O394" s="80"/>
      <c r="P394" s="210">
        <f>O394*H394</f>
        <v>0</v>
      </c>
      <c r="Q394" s="210">
        <v>0.0051999999999999998</v>
      </c>
      <c r="R394" s="210">
        <f>Q394*H394</f>
        <v>0.94348799999999999</v>
      </c>
      <c r="S394" s="210">
        <v>0</v>
      </c>
      <c r="T394" s="211">
        <f>S394*H394</f>
        <v>0</v>
      </c>
      <c r="AR394" s="17" t="s">
        <v>165</v>
      </c>
      <c r="AT394" s="17" t="s">
        <v>130</v>
      </c>
      <c r="AU394" s="17" t="s">
        <v>129</v>
      </c>
      <c r="AY394" s="17" t="s">
        <v>124</v>
      </c>
      <c r="BE394" s="212">
        <f>IF(N394="základní",J394,0)</f>
        <v>0</v>
      </c>
      <c r="BF394" s="212">
        <f>IF(N394="snížená",J394,0)</f>
        <v>0</v>
      </c>
      <c r="BG394" s="212">
        <f>IF(N394="zákl. přenesená",J394,0)</f>
        <v>0</v>
      </c>
      <c r="BH394" s="212">
        <f>IF(N394="sníž. přenesená",J394,0)</f>
        <v>0</v>
      </c>
      <c r="BI394" s="212">
        <f>IF(N394="nulová",J394,0)</f>
        <v>0</v>
      </c>
      <c r="BJ394" s="17" t="s">
        <v>129</v>
      </c>
      <c r="BK394" s="212">
        <f>ROUND(I394*H394,2)</f>
        <v>0</v>
      </c>
      <c r="BL394" s="17" t="s">
        <v>165</v>
      </c>
      <c r="BM394" s="17" t="s">
        <v>538</v>
      </c>
    </row>
    <row r="395" s="1" customFormat="1">
      <c r="B395" s="39"/>
      <c r="C395" s="40"/>
      <c r="D395" s="213" t="s">
        <v>138</v>
      </c>
      <c r="E395" s="40"/>
      <c r="F395" s="214" t="s">
        <v>539</v>
      </c>
      <c r="G395" s="40"/>
      <c r="H395" s="40"/>
      <c r="I395" s="125"/>
      <c r="J395" s="40"/>
      <c r="K395" s="40"/>
      <c r="L395" s="44"/>
      <c r="M395" s="215"/>
      <c r="N395" s="80"/>
      <c r="O395" s="80"/>
      <c r="P395" s="80"/>
      <c r="Q395" s="80"/>
      <c r="R395" s="80"/>
      <c r="S395" s="80"/>
      <c r="T395" s="81"/>
      <c r="AT395" s="17" t="s">
        <v>138</v>
      </c>
      <c r="AU395" s="17" t="s">
        <v>129</v>
      </c>
    </row>
    <row r="396" s="12" customFormat="1">
      <c r="B396" s="226"/>
      <c r="C396" s="227"/>
      <c r="D396" s="213" t="s">
        <v>147</v>
      </c>
      <c r="E396" s="228" t="s">
        <v>32</v>
      </c>
      <c r="F396" s="229" t="s">
        <v>467</v>
      </c>
      <c r="G396" s="227"/>
      <c r="H396" s="228" t="s">
        <v>32</v>
      </c>
      <c r="I396" s="230"/>
      <c r="J396" s="227"/>
      <c r="K396" s="227"/>
      <c r="L396" s="231"/>
      <c r="M396" s="232"/>
      <c r="N396" s="233"/>
      <c r="O396" s="233"/>
      <c r="P396" s="233"/>
      <c r="Q396" s="233"/>
      <c r="R396" s="233"/>
      <c r="S396" s="233"/>
      <c r="T396" s="234"/>
      <c r="AT396" s="235" t="s">
        <v>147</v>
      </c>
      <c r="AU396" s="235" t="s">
        <v>129</v>
      </c>
      <c r="AV396" s="12" t="s">
        <v>83</v>
      </c>
      <c r="AW396" s="12" t="s">
        <v>39</v>
      </c>
      <c r="AX396" s="12" t="s">
        <v>78</v>
      </c>
      <c r="AY396" s="235" t="s">
        <v>124</v>
      </c>
    </row>
    <row r="397" s="11" customFormat="1">
      <c r="B397" s="216"/>
      <c r="C397" s="217"/>
      <c r="D397" s="213" t="s">
        <v>147</v>
      </c>
      <c r="E397" s="236" t="s">
        <v>32</v>
      </c>
      <c r="F397" s="218" t="s">
        <v>480</v>
      </c>
      <c r="G397" s="217"/>
      <c r="H397" s="219">
        <v>181.44</v>
      </c>
      <c r="I397" s="220"/>
      <c r="J397" s="217"/>
      <c r="K397" s="217"/>
      <c r="L397" s="221"/>
      <c r="M397" s="222"/>
      <c r="N397" s="223"/>
      <c r="O397" s="223"/>
      <c r="P397" s="223"/>
      <c r="Q397" s="223"/>
      <c r="R397" s="223"/>
      <c r="S397" s="223"/>
      <c r="T397" s="224"/>
      <c r="AT397" s="225" t="s">
        <v>147</v>
      </c>
      <c r="AU397" s="225" t="s">
        <v>129</v>
      </c>
      <c r="AV397" s="11" t="s">
        <v>129</v>
      </c>
      <c r="AW397" s="11" t="s">
        <v>39</v>
      </c>
      <c r="AX397" s="11" t="s">
        <v>78</v>
      </c>
      <c r="AY397" s="225" t="s">
        <v>124</v>
      </c>
    </row>
    <row r="398" s="13" customFormat="1">
      <c r="B398" s="237"/>
      <c r="C398" s="238"/>
      <c r="D398" s="213" t="s">
        <v>147</v>
      </c>
      <c r="E398" s="239" t="s">
        <v>32</v>
      </c>
      <c r="F398" s="240" t="s">
        <v>181</v>
      </c>
      <c r="G398" s="238"/>
      <c r="H398" s="241">
        <v>181.44</v>
      </c>
      <c r="I398" s="242"/>
      <c r="J398" s="238"/>
      <c r="K398" s="238"/>
      <c r="L398" s="243"/>
      <c r="M398" s="244"/>
      <c r="N398" s="245"/>
      <c r="O398" s="245"/>
      <c r="P398" s="245"/>
      <c r="Q398" s="245"/>
      <c r="R398" s="245"/>
      <c r="S398" s="245"/>
      <c r="T398" s="246"/>
      <c r="AT398" s="247" t="s">
        <v>147</v>
      </c>
      <c r="AU398" s="247" t="s">
        <v>129</v>
      </c>
      <c r="AV398" s="13" t="s">
        <v>135</v>
      </c>
      <c r="AW398" s="13" t="s">
        <v>39</v>
      </c>
      <c r="AX398" s="13" t="s">
        <v>83</v>
      </c>
      <c r="AY398" s="247" t="s">
        <v>124</v>
      </c>
    </row>
    <row r="399" s="1" customFormat="1" ht="16.5" customHeight="1">
      <c r="B399" s="39"/>
      <c r="C399" s="260" t="s">
        <v>540</v>
      </c>
      <c r="D399" s="260" t="s">
        <v>499</v>
      </c>
      <c r="E399" s="261" t="s">
        <v>541</v>
      </c>
      <c r="F399" s="262" t="s">
        <v>542</v>
      </c>
      <c r="G399" s="263" t="s">
        <v>477</v>
      </c>
      <c r="H399" s="264">
        <v>199.584</v>
      </c>
      <c r="I399" s="265"/>
      <c r="J399" s="266">
        <f>ROUND(I399*H399,2)</f>
        <v>0</v>
      </c>
      <c r="K399" s="262" t="s">
        <v>134</v>
      </c>
      <c r="L399" s="267"/>
      <c r="M399" s="268" t="s">
        <v>32</v>
      </c>
      <c r="N399" s="269" t="s">
        <v>50</v>
      </c>
      <c r="O399" s="80"/>
      <c r="P399" s="210">
        <f>O399*H399</f>
        <v>0</v>
      </c>
      <c r="Q399" s="210">
        <v>0.0126</v>
      </c>
      <c r="R399" s="210">
        <f>Q399*H399</f>
        <v>2.5147583999999998</v>
      </c>
      <c r="S399" s="210">
        <v>0</v>
      </c>
      <c r="T399" s="211">
        <f>S399*H399</f>
        <v>0</v>
      </c>
      <c r="AR399" s="17" t="s">
        <v>296</v>
      </c>
      <c r="AT399" s="17" t="s">
        <v>499</v>
      </c>
      <c r="AU399" s="17" t="s">
        <v>129</v>
      </c>
      <c r="AY399" s="17" t="s">
        <v>124</v>
      </c>
      <c r="BE399" s="212">
        <f>IF(N399="základní",J399,0)</f>
        <v>0</v>
      </c>
      <c r="BF399" s="212">
        <f>IF(N399="snížená",J399,0)</f>
        <v>0</v>
      </c>
      <c r="BG399" s="212">
        <f>IF(N399="zákl. přenesená",J399,0)</f>
        <v>0</v>
      </c>
      <c r="BH399" s="212">
        <f>IF(N399="sníž. přenesená",J399,0)</f>
        <v>0</v>
      </c>
      <c r="BI399" s="212">
        <f>IF(N399="nulová",J399,0)</f>
        <v>0</v>
      </c>
      <c r="BJ399" s="17" t="s">
        <v>129</v>
      </c>
      <c r="BK399" s="212">
        <f>ROUND(I399*H399,2)</f>
        <v>0</v>
      </c>
      <c r="BL399" s="17" t="s">
        <v>165</v>
      </c>
      <c r="BM399" s="17" t="s">
        <v>543</v>
      </c>
    </row>
    <row r="400" s="11" customFormat="1">
      <c r="B400" s="216"/>
      <c r="C400" s="217"/>
      <c r="D400" s="213" t="s">
        <v>147</v>
      </c>
      <c r="E400" s="217"/>
      <c r="F400" s="218" t="s">
        <v>544</v>
      </c>
      <c r="G400" s="217"/>
      <c r="H400" s="219">
        <v>199.584</v>
      </c>
      <c r="I400" s="220"/>
      <c r="J400" s="217"/>
      <c r="K400" s="217"/>
      <c r="L400" s="221"/>
      <c r="M400" s="222"/>
      <c r="N400" s="223"/>
      <c r="O400" s="223"/>
      <c r="P400" s="223"/>
      <c r="Q400" s="223"/>
      <c r="R400" s="223"/>
      <c r="S400" s="223"/>
      <c r="T400" s="224"/>
      <c r="AT400" s="225" t="s">
        <v>147</v>
      </c>
      <c r="AU400" s="225" t="s">
        <v>129</v>
      </c>
      <c r="AV400" s="11" t="s">
        <v>129</v>
      </c>
      <c r="AW400" s="11" t="s">
        <v>4</v>
      </c>
      <c r="AX400" s="11" t="s">
        <v>83</v>
      </c>
      <c r="AY400" s="225" t="s">
        <v>124</v>
      </c>
    </row>
    <row r="401" s="1" customFormat="1" ht="16.5" customHeight="1">
      <c r="B401" s="39"/>
      <c r="C401" s="201" t="s">
        <v>545</v>
      </c>
      <c r="D401" s="201" t="s">
        <v>130</v>
      </c>
      <c r="E401" s="202" t="s">
        <v>546</v>
      </c>
      <c r="F401" s="203" t="s">
        <v>547</v>
      </c>
      <c r="G401" s="204" t="s">
        <v>477</v>
      </c>
      <c r="H401" s="205">
        <v>181.44</v>
      </c>
      <c r="I401" s="206"/>
      <c r="J401" s="207">
        <f>ROUND(I401*H401,2)</f>
        <v>0</v>
      </c>
      <c r="K401" s="203" t="s">
        <v>134</v>
      </c>
      <c r="L401" s="44"/>
      <c r="M401" s="208" t="s">
        <v>32</v>
      </c>
      <c r="N401" s="209" t="s">
        <v>50</v>
      </c>
      <c r="O401" s="80"/>
      <c r="P401" s="210">
        <f>O401*H401</f>
        <v>0</v>
      </c>
      <c r="Q401" s="210">
        <v>0</v>
      </c>
      <c r="R401" s="210">
        <f>Q401*H401</f>
        <v>0</v>
      </c>
      <c r="S401" s="210">
        <v>0</v>
      </c>
      <c r="T401" s="211">
        <f>S401*H401</f>
        <v>0</v>
      </c>
      <c r="AR401" s="17" t="s">
        <v>165</v>
      </c>
      <c r="AT401" s="17" t="s">
        <v>130</v>
      </c>
      <c r="AU401" s="17" t="s">
        <v>129</v>
      </c>
      <c r="AY401" s="17" t="s">
        <v>124</v>
      </c>
      <c r="BE401" s="212">
        <f>IF(N401="základní",J401,0)</f>
        <v>0</v>
      </c>
      <c r="BF401" s="212">
        <f>IF(N401="snížená",J401,0)</f>
        <v>0</v>
      </c>
      <c r="BG401" s="212">
        <f>IF(N401="zákl. přenesená",J401,0)</f>
        <v>0</v>
      </c>
      <c r="BH401" s="212">
        <f>IF(N401="sníž. přenesená",J401,0)</f>
        <v>0</v>
      </c>
      <c r="BI401" s="212">
        <f>IF(N401="nulová",J401,0)</f>
        <v>0</v>
      </c>
      <c r="BJ401" s="17" t="s">
        <v>129</v>
      </c>
      <c r="BK401" s="212">
        <f>ROUND(I401*H401,2)</f>
        <v>0</v>
      </c>
      <c r="BL401" s="17" t="s">
        <v>165</v>
      </c>
      <c r="BM401" s="17" t="s">
        <v>548</v>
      </c>
    </row>
    <row r="402" s="1" customFormat="1">
      <c r="B402" s="39"/>
      <c r="C402" s="40"/>
      <c r="D402" s="213" t="s">
        <v>138</v>
      </c>
      <c r="E402" s="40"/>
      <c r="F402" s="214" t="s">
        <v>539</v>
      </c>
      <c r="G402" s="40"/>
      <c r="H402" s="40"/>
      <c r="I402" s="125"/>
      <c r="J402" s="40"/>
      <c r="K402" s="40"/>
      <c r="L402" s="44"/>
      <c r="M402" s="215"/>
      <c r="N402" s="80"/>
      <c r="O402" s="80"/>
      <c r="P402" s="80"/>
      <c r="Q402" s="80"/>
      <c r="R402" s="80"/>
      <c r="S402" s="80"/>
      <c r="T402" s="81"/>
      <c r="AT402" s="17" t="s">
        <v>138</v>
      </c>
      <c r="AU402" s="17" t="s">
        <v>129</v>
      </c>
    </row>
    <row r="403" s="12" customFormat="1">
      <c r="B403" s="226"/>
      <c r="C403" s="227"/>
      <c r="D403" s="213" t="s">
        <v>147</v>
      </c>
      <c r="E403" s="228" t="s">
        <v>32</v>
      </c>
      <c r="F403" s="229" t="s">
        <v>467</v>
      </c>
      <c r="G403" s="227"/>
      <c r="H403" s="228" t="s">
        <v>32</v>
      </c>
      <c r="I403" s="230"/>
      <c r="J403" s="227"/>
      <c r="K403" s="227"/>
      <c r="L403" s="231"/>
      <c r="M403" s="232"/>
      <c r="N403" s="233"/>
      <c r="O403" s="233"/>
      <c r="P403" s="233"/>
      <c r="Q403" s="233"/>
      <c r="R403" s="233"/>
      <c r="S403" s="233"/>
      <c r="T403" s="234"/>
      <c r="AT403" s="235" t="s">
        <v>147</v>
      </c>
      <c r="AU403" s="235" t="s">
        <v>129</v>
      </c>
      <c r="AV403" s="12" t="s">
        <v>83</v>
      </c>
      <c r="AW403" s="12" t="s">
        <v>39</v>
      </c>
      <c r="AX403" s="12" t="s">
        <v>78</v>
      </c>
      <c r="AY403" s="235" t="s">
        <v>124</v>
      </c>
    </row>
    <row r="404" s="11" customFormat="1">
      <c r="B404" s="216"/>
      <c r="C404" s="217"/>
      <c r="D404" s="213" t="s">
        <v>147</v>
      </c>
      <c r="E404" s="236" t="s">
        <v>32</v>
      </c>
      <c r="F404" s="218" t="s">
        <v>480</v>
      </c>
      <c r="G404" s="217"/>
      <c r="H404" s="219">
        <v>181.44</v>
      </c>
      <c r="I404" s="220"/>
      <c r="J404" s="217"/>
      <c r="K404" s="217"/>
      <c r="L404" s="221"/>
      <c r="M404" s="222"/>
      <c r="N404" s="223"/>
      <c r="O404" s="223"/>
      <c r="P404" s="223"/>
      <c r="Q404" s="223"/>
      <c r="R404" s="223"/>
      <c r="S404" s="223"/>
      <c r="T404" s="224"/>
      <c r="AT404" s="225" t="s">
        <v>147</v>
      </c>
      <c r="AU404" s="225" t="s">
        <v>129</v>
      </c>
      <c r="AV404" s="11" t="s">
        <v>129</v>
      </c>
      <c r="AW404" s="11" t="s">
        <v>39</v>
      </c>
      <c r="AX404" s="11" t="s">
        <v>78</v>
      </c>
      <c r="AY404" s="225" t="s">
        <v>124</v>
      </c>
    </row>
    <row r="405" s="13" customFormat="1">
      <c r="B405" s="237"/>
      <c r="C405" s="238"/>
      <c r="D405" s="213" t="s">
        <v>147</v>
      </c>
      <c r="E405" s="239" t="s">
        <v>32</v>
      </c>
      <c r="F405" s="240" t="s">
        <v>181</v>
      </c>
      <c r="G405" s="238"/>
      <c r="H405" s="241">
        <v>181.44</v>
      </c>
      <c r="I405" s="242"/>
      <c r="J405" s="238"/>
      <c r="K405" s="238"/>
      <c r="L405" s="243"/>
      <c r="M405" s="244"/>
      <c r="N405" s="245"/>
      <c r="O405" s="245"/>
      <c r="P405" s="245"/>
      <c r="Q405" s="245"/>
      <c r="R405" s="245"/>
      <c r="S405" s="245"/>
      <c r="T405" s="246"/>
      <c r="AT405" s="247" t="s">
        <v>147</v>
      </c>
      <c r="AU405" s="247" t="s">
        <v>129</v>
      </c>
      <c r="AV405" s="13" t="s">
        <v>135</v>
      </c>
      <c r="AW405" s="13" t="s">
        <v>39</v>
      </c>
      <c r="AX405" s="13" t="s">
        <v>83</v>
      </c>
      <c r="AY405" s="247" t="s">
        <v>124</v>
      </c>
    </row>
    <row r="406" s="1" customFormat="1" ht="16.5" customHeight="1">
      <c r="B406" s="39"/>
      <c r="C406" s="201" t="s">
        <v>549</v>
      </c>
      <c r="D406" s="201" t="s">
        <v>130</v>
      </c>
      <c r="E406" s="202" t="s">
        <v>550</v>
      </c>
      <c r="F406" s="203" t="s">
        <v>551</v>
      </c>
      <c r="G406" s="204" t="s">
        <v>477</v>
      </c>
      <c r="H406" s="205">
        <v>181.44</v>
      </c>
      <c r="I406" s="206"/>
      <c r="J406" s="207">
        <f>ROUND(I406*H406,2)</f>
        <v>0</v>
      </c>
      <c r="K406" s="203" t="s">
        <v>134</v>
      </c>
      <c r="L406" s="44"/>
      <c r="M406" s="208" t="s">
        <v>32</v>
      </c>
      <c r="N406" s="209" t="s">
        <v>50</v>
      </c>
      <c r="O406" s="80"/>
      <c r="P406" s="210">
        <f>O406*H406</f>
        <v>0</v>
      </c>
      <c r="Q406" s="210">
        <v>0</v>
      </c>
      <c r="R406" s="210">
        <f>Q406*H406</f>
        <v>0</v>
      </c>
      <c r="S406" s="210">
        <v>0</v>
      </c>
      <c r="T406" s="211">
        <f>S406*H406</f>
        <v>0</v>
      </c>
      <c r="AR406" s="17" t="s">
        <v>165</v>
      </c>
      <c r="AT406" s="17" t="s">
        <v>130</v>
      </c>
      <c r="AU406" s="17" t="s">
        <v>129</v>
      </c>
      <c r="AY406" s="17" t="s">
        <v>124</v>
      </c>
      <c r="BE406" s="212">
        <f>IF(N406="základní",J406,0)</f>
        <v>0</v>
      </c>
      <c r="BF406" s="212">
        <f>IF(N406="snížená",J406,0)</f>
        <v>0</v>
      </c>
      <c r="BG406" s="212">
        <f>IF(N406="zákl. přenesená",J406,0)</f>
        <v>0</v>
      </c>
      <c r="BH406" s="212">
        <f>IF(N406="sníž. přenesená",J406,0)</f>
        <v>0</v>
      </c>
      <c r="BI406" s="212">
        <f>IF(N406="nulová",J406,0)</f>
        <v>0</v>
      </c>
      <c r="BJ406" s="17" t="s">
        <v>129</v>
      </c>
      <c r="BK406" s="212">
        <f>ROUND(I406*H406,2)</f>
        <v>0</v>
      </c>
      <c r="BL406" s="17" t="s">
        <v>165</v>
      </c>
      <c r="BM406" s="17" t="s">
        <v>552</v>
      </c>
    </row>
    <row r="407" s="1" customFormat="1">
      <c r="B407" s="39"/>
      <c r="C407" s="40"/>
      <c r="D407" s="213" t="s">
        <v>138</v>
      </c>
      <c r="E407" s="40"/>
      <c r="F407" s="214" t="s">
        <v>539</v>
      </c>
      <c r="G407" s="40"/>
      <c r="H407" s="40"/>
      <c r="I407" s="125"/>
      <c r="J407" s="40"/>
      <c r="K407" s="40"/>
      <c r="L407" s="44"/>
      <c r="M407" s="215"/>
      <c r="N407" s="80"/>
      <c r="O407" s="80"/>
      <c r="P407" s="80"/>
      <c r="Q407" s="80"/>
      <c r="R407" s="80"/>
      <c r="S407" s="80"/>
      <c r="T407" s="81"/>
      <c r="AT407" s="17" t="s">
        <v>138</v>
      </c>
      <c r="AU407" s="17" t="s">
        <v>129</v>
      </c>
    </row>
    <row r="408" s="12" customFormat="1">
      <c r="B408" s="226"/>
      <c r="C408" s="227"/>
      <c r="D408" s="213" t="s">
        <v>147</v>
      </c>
      <c r="E408" s="228" t="s">
        <v>32</v>
      </c>
      <c r="F408" s="229" t="s">
        <v>467</v>
      </c>
      <c r="G408" s="227"/>
      <c r="H408" s="228" t="s">
        <v>32</v>
      </c>
      <c r="I408" s="230"/>
      <c r="J408" s="227"/>
      <c r="K408" s="227"/>
      <c r="L408" s="231"/>
      <c r="M408" s="232"/>
      <c r="N408" s="233"/>
      <c r="O408" s="233"/>
      <c r="P408" s="233"/>
      <c r="Q408" s="233"/>
      <c r="R408" s="233"/>
      <c r="S408" s="233"/>
      <c r="T408" s="234"/>
      <c r="AT408" s="235" t="s">
        <v>147</v>
      </c>
      <c r="AU408" s="235" t="s">
        <v>129</v>
      </c>
      <c r="AV408" s="12" t="s">
        <v>83</v>
      </c>
      <c r="AW408" s="12" t="s">
        <v>39</v>
      </c>
      <c r="AX408" s="12" t="s">
        <v>78</v>
      </c>
      <c r="AY408" s="235" t="s">
        <v>124</v>
      </c>
    </row>
    <row r="409" s="11" customFormat="1">
      <c r="B409" s="216"/>
      <c r="C409" s="217"/>
      <c r="D409" s="213" t="s">
        <v>147</v>
      </c>
      <c r="E409" s="236" t="s">
        <v>32</v>
      </c>
      <c r="F409" s="218" t="s">
        <v>480</v>
      </c>
      <c r="G409" s="217"/>
      <c r="H409" s="219">
        <v>181.44</v>
      </c>
      <c r="I409" s="220"/>
      <c r="J409" s="217"/>
      <c r="K409" s="217"/>
      <c r="L409" s="221"/>
      <c r="M409" s="222"/>
      <c r="N409" s="223"/>
      <c r="O409" s="223"/>
      <c r="P409" s="223"/>
      <c r="Q409" s="223"/>
      <c r="R409" s="223"/>
      <c r="S409" s="223"/>
      <c r="T409" s="224"/>
      <c r="AT409" s="225" t="s">
        <v>147</v>
      </c>
      <c r="AU409" s="225" t="s">
        <v>129</v>
      </c>
      <c r="AV409" s="11" t="s">
        <v>129</v>
      </c>
      <c r="AW409" s="11" t="s">
        <v>39</v>
      </c>
      <c r="AX409" s="11" t="s">
        <v>78</v>
      </c>
      <c r="AY409" s="225" t="s">
        <v>124</v>
      </c>
    </row>
    <row r="410" s="13" customFormat="1">
      <c r="B410" s="237"/>
      <c r="C410" s="238"/>
      <c r="D410" s="213" t="s">
        <v>147</v>
      </c>
      <c r="E410" s="239" t="s">
        <v>32</v>
      </c>
      <c r="F410" s="240" t="s">
        <v>181</v>
      </c>
      <c r="G410" s="238"/>
      <c r="H410" s="241">
        <v>181.44</v>
      </c>
      <c r="I410" s="242"/>
      <c r="J410" s="238"/>
      <c r="K410" s="238"/>
      <c r="L410" s="243"/>
      <c r="M410" s="244"/>
      <c r="N410" s="245"/>
      <c r="O410" s="245"/>
      <c r="P410" s="245"/>
      <c r="Q410" s="245"/>
      <c r="R410" s="245"/>
      <c r="S410" s="245"/>
      <c r="T410" s="246"/>
      <c r="AT410" s="247" t="s">
        <v>147</v>
      </c>
      <c r="AU410" s="247" t="s">
        <v>129</v>
      </c>
      <c r="AV410" s="13" t="s">
        <v>135</v>
      </c>
      <c r="AW410" s="13" t="s">
        <v>39</v>
      </c>
      <c r="AX410" s="13" t="s">
        <v>83</v>
      </c>
      <c r="AY410" s="247" t="s">
        <v>124</v>
      </c>
    </row>
    <row r="411" s="1" customFormat="1" ht="22.5" customHeight="1">
      <c r="B411" s="39"/>
      <c r="C411" s="201" t="s">
        <v>553</v>
      </c>
      <c r="D411" s="201" t="s">
        <v>130</v>
      </c>
      <c r="E411" s="202" t="s">
        <v>554</v>
      </c>
      <c r="F411" s="203" t="s">
        <v>555</v>
      </c>
      <c r="G411" s="204" t="s">
        <v>133</v>
      </c>
      <c r="H411" s="205">
        <v>3.5129999999999999</v>
      </c>
      <c r="I411" s="206"/>
      <c r="J411" s="207">
        <f>ROUND(I411*H411,2)</f>
        <v>0</v>
      </c>
      <c r="K411" s="203" t="s">
        <v>134</v>
      </c>
      <c r="L411" s="44"/>
      <c r="M411" s="208" t="s">
        <v>32</v>
      </c>
      <c r="N411" s="209" t="s">
        <v>50</v>
      </c>
      <c r="O411" s="80"/>
      <c r="P411" s="210">
        <f>O411*H411</f>
        <v>0</v>
      </c>
      <c r="Q411" s="210">
        <v>0</v>
      </c>
      <c r="R411" s="210">
        <f>Q411*H411</f>
        <v>0</v>
      </c>
      <c r="S411" s="210">
        <v>0</v>
      </c>
      <c r="T411" s="211">
        <f>S411*H411</f>
        <v>0</v>
      </c>
      <c r="AR411" s="17" t="s">
        <v>165</v>
      </c>
      <c r="AT411" s="17" t="s">
        <v>130</v>
      </c>
      <c r="AU411" s="17" t="s">
        <v>129</v>
      </c>
      <c r="AY411" s="17" t="s">
        <v>124</v>
      </c>
      <c r="BE411" s="212">
        <f>IF(N411="základní",J411,0)</f>
        <v>0</v>
      </c>
      <c r="BF411" s="212">
        <f>IF(N411="snížená",J411,0)</f>
        <v>0</v>
      </c>
      <c r="BG411" s="212">
        <f>IF(N411="zákl. přenesená",J411,0)</f>
        <v>0</v>
      </c>
      <c r="BH411" s="212">
        <f>IF(N411="sníž. přenesená",J411,0)</f>
        <v>0</v>
      </c>
      <c r="BI411" s="212">
        <f>IF(N411="nulová",J411,0)</f>
        <v>0</v>
      </c>
      <c r="BJ411" s="17" t="s">
        <v>129</v>
      </c>
      <c r="BK411" s="212">
        <f>ROUND(I411*H411,2)</f>
        <v>0</v>
      </c>
      <c r="BL411" s="17" t="s">
        <v>165</v>
      </c>
      <c r="BM411" s="17" t="s">
        <v>556</v>
      </c>
    </row>
    <row r="412" s="1" customFormat="1">
      <c r="B412" s="39"/>
      <c r="C412" s="40"/>
      <c r="D412" s="213" t="s">
        <v>138</v>
      </c>
      <c r="E412" s="40"/>
      <c r="F412" s="214" t="s">
        <v>215</v>
      </c>
      <c r="G412" s="40"/>
      <c r="H412" s="40"/>
      <c r="I412" s="125"/>
      <c r="J412" s="40"/>
      <c r="K412" s="40"/>
      <c r="L412" s="44"/>
      <c r="M412" s="215"/>
      <c r="N412" s="80"/>
      <c r="O412" s="80"/>
      <c r="P412" s="80"/>
      <c r="Q412" s="80"/>
      <c r="R412" s="80"/>
      <c r="S412" s="80"/>
      <c r="T412" s="81"/>
      <c r="AT412" s="17" t="s">
        <v>138</v>
      </c>
      <c r="AU412" s="17" t="s">
        <v>129</v>
      </c>
    </row>
    <row r="413" s="10" customFormat="1" ht="22.8" customHeight="1">
      <c r="B413" s="185"/>
      <c r="C413" s="186"/>
      <c r="D413" s="187" t="s">
        <v>77</v>
      </c>
      <c r="E413" s="199" t="s">
        <v>557</v>
      </c>
      <c r="F413" s="199" t="s">
        <v>558</v>
      </c>
      <c r="G413" s="186"/>
      <c r="H413" s="186"/>
      <c r="I413" s="189"/>
      <c r="J413" s="200">
        <f>BK413</f>
        <v>0</v>
      </c>
      <c r="K413" s="186"/>
      <c r="L413" s="191"/>
      <c r="M413" s="192"/>
      <c r="N413" s="193"/>
      <c r="O413" s="193"/>
      <c r="P413" s="194">
        <f>SUM(P414:P417)</f>
        <v>0</v>
      </c>
      <c r="Q413" s="193"/>
      <c r="R413" s="194">
        <f>SUM(R414:R417)</f>
        <v>0.020279999999999999</v>
      </c>
      <c r="S413" s="193"/>
      <c r="T413" s="195">
        <f>SUM(T414:T417)</f>
        <v>0</v>
      </c>
      <c r="AR413" s="196" t="s">
        <v>129</v>
      </c>
      <c r="AT413" s="197" t="s">
        <v>77</v>
      </c>
      <c r="AU413" s="197" t="s">
        <v>83</v>
      </c>
      <c r="AY413" s="196" t="s">
        <v>124</v>
      </c>
      <c r="BK413" s="198">
        <f>SUM(BK414:BK417)</f>
        <v>0</v>
      </c>
    </row>
    <row r="414" s="1" customFormat="1" ht="22.5" customHeight="1">
      <c r="B414" s="39"/>
      <c r="C414" s="201" t="s">
        <v>559</v>
      </c>
      <c r="D414" s="201" t="s">
        <v>130</v>
      </c>
      <c r="E414" s="202" t="s">
        <v>560</v>
      </c>
      <c r="F414" s="203" t="s">
        <v>561</v>
      </c>
      <c r="G414" s="204" t="s">
        <v>477</v>
      </c>
      <c r="H414" s="205">
        <v>78</v>
      </c>
      <c r="I414" s="206"/>
      <c r="J414" s="207">
        <f>ROUND(I414*H414,2)</f>
        <v>0</v>
      </c>
      <c r="K414" s="203" t="s">
        <v>134</v>
      </c>
      <c r="L414" s="44"/>
      <c r="M414" s="208" t="s">
        <v>32</v>
      </c>
      <c r="N414" s="209" t="s">
        <v>50</v>
      </c>
      <c r="O414" s="80"/>
      <c r="P414" s="210">
        <f>O414*H414</f>
        <v>0</v>
      </c>
      <c r="Q414" s="210">
        <v>0.00025999999999999998</v>
      </c>
      <c r="R414" s="210">
        <f>Q414*H414</f>
        <v>0.020279999999999999</v>
      </c>
      <c r="S414" s="210">
        <v>0</v>
      </c>
      <c r="T414" s="211">
        <f>S414*H414</f>
        <v>0</v>
      </c>
      <c r="AR414" s="17" t="s">
        <v>165</v>
      </c>
      <c r="AT414" s="17" t="s">
        <v>130</v>
      </c>
      <c r="AU414" s="17" t="s">
        <v>129</v>
      </c>
      <c r="AY414" s="17" t="s">
        <v>124</v>
      </c>
      <c r="BE414" s="212">
        <f>IF(N414="základní",J414,0)</f>
        <v>0</v>
      </c>
      <c r="BF414" s="212">
        <f>IF(N414="snížená",J414,0)</f>
        <v>0</v>
      </c>
      <c r="BG414" s="212">
        <f>IF(N414="zákl. přenesená",J414,0)</f>
        <v>0</v>
      </c>
      <c r="BH414" s="212">
        <f>IF(N414="sníž. přenesená",J414,0)</f>
        <v>0</v>
      </c>
      <c r="BI414" s="212">
        <f>IF(N414="nulová",J414,0)</f>
        <v>0</v>
      </c>
      <c r="BJ414" s="17" t="s">
        <v>129</v>
      </c>
      <c r="BK414" s="212">
        <f>ROUND(I414*H414,2)</f>
        <v>0</v>
      </c>
      <c r="BL414" s="17" t="s">
        <v>165</v>
      </c>
      <c r="BM414" s="17" t="s">
        <v>562</v>
      </c>
    </row>
    <row r="415" s="12" customFormat="1">
      <c r="B415" s="226"/>
      <c r="C415" s="227"/>
      <c r="D415" s="213" t="s">
        <v>147</v>
      </c>
      <c r="E415" s="228" t="s">
        <v>32</v>
      </c>
      <c r="F415" s="229" t="s">
        <v>485</v>
      </c>
      <c r="G415" s="227"/>
      <c r="H415" s="228" t="s">
        <v>32</v>
      </c>
      <c r="I415" s="230"/>
      <c r="J415" s="227"/>
      <c r="K415" s="227"/>
      <c r="L415" s="231"/>
      <c r="M415" s="232"/>
      <c r="N415" s="233"/>
      <c r="O415" s="233"/>
      <c r="P415" s="233"/>
      <c r="Q415" s="233"/>
      <c r="R415" s="233"/>
      <c r="S415" s="233"/>
      <c r="T415" s="234"/>
      <c r="AT415" s="235" t="s">
        <v>147</v>
      </c>
      <c r="AU415" s="235" t="s">
        <v>129</v>
      </c>
      <c r="AV415" s="12" t="s">
        <v>83</v>
      </c>
      <c r="AW415" s="12" t="s">
        <v>39</v>
      </c>
      <c r="AX415" s="12" t="s">
        <v>78</v>
      </c>
      <c r="AY415" s="235" t="s">
        <v>124</v>
      </c>
    </row>
    <row r="416" s="11" customFormat="1">
      <c r="B416" s="216"/>
      <c r="C416" s="217"/>
      <c r="D416" s="213" t="s">
        <v>147</v>
      </c>
      <c r="E416" s="236" t="s">
        <v>32</v>
      </c>
      <c r="F416" s="218" t="s">
        <v>486</v>
      </c>
      <c r="G416" s="217"/>
      <c r="H416" s="219">
        <v>78</v>
      </c>
      <c r="I416" s="220"/>
      <c r="J416" s="217"/>
      <c r="K416" s="217"/>
      <c r="L416" s="221"/>
      <c r="M416" s="222"/>
      <c r="N416" s="223"/>
      <c r="O416" s="223"/>
      <c r="P416" s="223"/>
      <c r="Q416" s="223"/>
      <c r="R416" s="223"/>
      <c r="S416" s="223"/>
      <c r="T416" s="224"/>
      <c r="AT416" s="225" t="s">
        <v>147</v>
      </c>
      <c r="AU416" s="225" t="s">
        <v>129</v>
      </c>
      <c r="AV416" s="11" t="s">
        <v>129</v>
      </c>
      <c r="AW416" s="11" t="s">
        <v>39</v>
      </c>
      <c r="AX416" s="11" t="s">
        <v>78</v>
      </c>
      <c r="AY416" s="225" t="s">
        <v>124</v>
      </c>
    </row>
    <row r="417" s="13" customFormat="1">
      <c r="B417" s="237"/>
      <c r="C417" s="238"/>
      <c r="D417" s="213" t="s">
        <v>147</v>
      </c>
      <c r="E417" s="239" t="s">
        <v>32</v>
      </c>
      <c r="F417" s="240" t="s">
        <v>181</v>
      </c>
      <c r="G417" s="238"/>
      <c r="H417" s="241">
        <v>78</v>
      </c>
      <c r="I417" s="242"/>
      <c r="J417" s="238"/>
      <c r="K417" s="238"/>
      <c r="L417" s="243"/>
      <c r="M417" s="244"/>
      <c r="N417" s="245"/>
      <c r="O417" s="245"/>
      <c r="P417" s="245"/>
      <c r="Q417" s="245"/>
      <c r="R417" s="245"/>
      <c r="S417" s="245"/>
      <c r="T417" s="246"/>
      <c r="AT417" s="247" t="s">
        <v>147</v>
      </c>
      <c r="AU417" s="247" t="s">
        <v>129</v>
      </c>
      <c r="AV417" s="13" t="s">
        <v>135</v>
      </c>
      <c r="AW417" s="13" t="s">
        <v>39</v>
      </c>
      <c r="AX417" s="13" t="s">
        <v>83</v>
      </c>
      <c r="AY417" s="247" t="s">
        <v>124</v>
      </c>
    </row>
    <row r="418" s="10" customFormat="1" ht="25.92" customHeight="1">
      <c r="B418" s="185"/>
      <c r="C418" s="186"/>
      <c r="D418" s="187" t="s">
        <v>77</v>
      </c>
      <c r="E418" s="188" t="s">
        <v>563</v>
      </c>
      <c r="F418" s="188" t="s">
        <v>564</v>
      </c>
      <c r="G418" s="186"/>
      <c r="H418" s="186"/>
      <c r="I418" s="189"/>
      <c r="J418" s="190">
        <f>BK418</f>
        <v>0</v>
      </c>
      <c r="K418" s="186"/>
      <c r="L418" s="191"/>
      <c r="M418" s="192"/>
      <c r="N418" s="193"/>
      <c r="O418" s="193"/>
      <c r="P418" s="194">
        <f>SUM(P419:P424)</f>
        <v>0</v>
      </c>
      <c r="Q418" s="193"/>
      <c r="R418" s="194">
        <f>SUM(R419:R424)</f>
        <v>0</v>
      </c>
      <c r="S418" s="193"/>
      <c r="T418" s="195">
        <f>SUM(T419:T424)</f>
        <v>0</v>
      </c>
      <c r="AR418" s="196" t="s">
        <v>135</v>
      </c>
      <c r="AT418" s="197" t="s">
        <v>77</v>
      </c>
      <c r="AU418" s="197" t="s">
        <v>78</v>
      </c>
      <c r="AY418" s="196" t="s">
        <v>124</v>
      </c>
      <c r="BK418" s="198">
        <f>SUM(BK419:BK424)</f>
        <v>0</v>
      </c>
    </row>
    <row r="419" s="1" customFormat="1" ht="16.5" customHeight="1">
      <c r="B419" s="39"/>
      <c r="C419" s="201" t="s">
        <v>565</v>
      </c>
      <c r="D419" s="201" t="s">
        <v>130</v>
      </c>
      <c r="E419" s="202" t="s">
        <v>566</v>
      </c>
      <c r="F419" s="203" t="s">
        <v>567</v>
      </c>
      <c r="G419" s="204" t="s">
        <v>568</v>
      </c>
      <c r="H419" s="205">
        <v>438</v>
      </c>
      <c r="I419" s="206"/>
      <c r="J419" s="207">
        <f>ROUND(I419*H419,2)</f>
        <v>0</v>
      </c>
      <c r="K419" s="203" t="s">
        <v>134</v>
      </c>
      <c r="L419" s="44"/>
      <c r="M419" s="208" t="s">
        <v>32</v>
      </c>
      <c r="N419" s="209" t="s">
        <v>50</v>
      </c>
      <c r="O419" s="80"/>
      <c r="P419" s="210">
        <f>O419*H419</f>
        <v>0</v>
      </c>
      <c r="Q419" s="210">
        <v>0</v>
      </c>
      <c r="R419" s="210">
        <f>Q419*H419</f>
        <v>0</v>
      </c>
      <c r="S419" s="210">
        <v>0</v>
      </c>
      <c r="T419" s="211">
        <f>S419*H419</f>
        <v>0</v>
      </c>
      <c r="AR419" s="17" t="s">
        <v>569</v>
      </c>
      <c r="AT419" s="17" t="s">
        <v>130</v>
      </c>
      <c r="AU419" s="17" t="s">
        <v>83</v>
      </c>
      <c r="AY419" s="17" t="s">
        <v>124</v>
      </c>
      <c r="BE419" s="212">
        <f>IF(N419="základní",J419,0)</f>
        <v>0</v>
      </c>
      <c r="BF419" s="212">
        <f>IF(N419="snížená",J419,0)</f>
        <v>0</v>
      </c>
      <c r="BG419" s="212">
        <f>IF(N419="zákl. přenesená",J419,0)</f>
        <v>0</v>
      </c>
      <c r="BH419" s="212">
        <f>IF(N419="sníž. přenesená",J419,0)</f>
        <v>0</v>
      </c>
      <c r="BI419" s="212">
        <f>IF(N419="nulová",J419,0)</f>
        <v>0</v>
      </c>
      <c r="BJ419" s="17" t="s">
        <v>129</v>
      </c>
      <c r="BK419" s="212">
        <f>ROUND(I419*H419,2)</f>
        <v>0</v>
      </c>
      <c r="BL419" s="17" t="s">
        <v>569</v>
      </c>
      <c r="BM419" s="17" t="s">
        <v>570</v>
      </c>
    </row>
    <row r="420" s="12" customFormat="1">
      <c r="B420" s="226"/>
      <c r="C420" s="227"/>
      <c r="D420" s="213" t="s">
        <v>147</v>
      </c>
      <c r="E420" s="228" t="s">
        <v>32</v>
      </c>
      <c r="F420" s="229" t="s">
        <v>571</v>
      </c>
      <c r="G420" s="227"/>
      <c r="H420" s="228" t="s">
        <v>32</v>
      </c>
      <c r="I420" s="230"/>
      <c r="J420" s="227"/>
      <c r="K420" s="227"/>
      <c r="L420" s="231"/>
      <c r="M420" s="232"/>
      <c r="N420" s="233"/>
      <c r="O420" s="233"/>
      <c r="P420" s="233"/>
      <c r="Q420" s="233"/>
      <c r="R420" s="233"/>
      <c r="S420" s="233"/>
      <c r="T420" s="234"/>
      <c r="AT420" s="235" t="s">
        <v>147</v>
      </c>
      <c r="AU420" s="235" t="s">
        <v>83</v>
      </c>
      <c r="AV420" s="12" t="s">
        <v>83</v>
      </c>
      <c r="AW420" s="12" t="s">
        <v>39</v>
      </c>
      <c r="AX420" s="12" t="s">
        <v>78</v>
      </c>
      <c r="AY420" s="235" t="s">
        <v>124</v>
      </c>
    </row>
    <row r="421" s="11" customFormat="1">
      <c r="B421" s="216"/>
      <c r="C421" s="217"/>
      <c r="D421" s="213" t="s">
        <v>147</v>
      </c>
      <c r="E421" s="236" t="s">
        <v>32</v>
      </c>
      <c r="F421" s="218" t="s">
        <v>486</v>
      </c>
      <c r="G421" s="217"/>
      <c r="H421" s="219">
        <v>78</v>
      </c>
      <c r="I421" s="220"/>
      <c r="J421" s="217"/>
      <c r="K421" s="217"/>
      <c r="L421" s="221"/>
      <c r="M421" s="222"/>
      <c r="N421" s="223"/>
      <c r="O421" s="223"/>
      <c r="P421" s="223"/>
      <c r="Q421" s="223"/>
      <c r="R421" s="223"/>
      <c r="S421" s="223"/>
      <c r="T421" s="224"/>
      <c r="AT421" s="225" t="s">
        <v>147</v>
      </c>
      <c r="AU421" s="225" t="s">
        <v>83</v>
      </c>
      <c r="AV421" s="11" t="s">
        <v>129</v>
      </c>
      <c r="AW421" s="11" t="s">
        <v>39</v>
      </c>
      <c r="AX421" s="11" t="s">
        <v>78</v>
      </c>
      <c r="AY421" s="225" t="s">
        <v>124</v>
      </c>
    </row>
    <row r="422" s="12" customFormat="1">
      <c r="B422" s="226"/>
      <c r="C422" s="227"/>
      <c r="D422" s="213" t="s">
        <v>147</v>
      </c>
      <c r="E422" s="228" t="s">
        <v>32</v>
      </c>
      <c r="F422" s="229" t="s">
        <v>572</v>
      </c>
      <c r="G422" s="227"/>
      <c r="H422" s="228" t="s">
        <v>32</v>
      </c>
      <c r="I422" s="230"/>
      <c r="J422" s="227"/>
      <c r="K422" s="227"/>
      <c r="L422" s="231"/>
      <c r="M422" s="232"/>
      <c r="N422" s="233"/>
      <c r="O422" s="233"/>
      <c r="P422" s="233"/>
      <c r="Q422" s="233"/>
      <c r="R422" s="233"/>
      <c r="S422" s="233"/>
      <c r="T422" s="234"/>
      <c r="AT422" s="235" t="s">
        <v>147</v>
      </c>
      <c r="AU422" s="235" t="s">
        <v>83</v>
      </c>
      <c r="AV422" s="12" t="s">
        <v>83</v>
      </c>
      <c r="AW422" s="12" t="s">
        <v>39</v>
      </c>
      <c r="AX422" s="12" t="s">
        <v>78</v>
      </c>
      <c r="AY422" s="235" t="s">
        <v>124</v>
      </c>
    </row>
    <row r="423" s="11" customFormat="1">
      <c r="B423" s="216"/>
      <c r="C423" s="217"/>
      <c r="D423" s="213" t="s">
        <v>147</v>
      </c>
      <c r="E423" s="236" t="s">
        <v>32</v>
      </c>
      <c r="F423" s="218" t="s">
        <v>573</v>
      </c>
      <c r="G423" s="217"/>
      <c r="H423" s="219">
        <v>360</v>
      </c>
      <c r="I423" s="220"/>
      <c r="J423" s="217"/>
      <c r="K423" s="217"/>
      <c r="L423" s="221"/>
      <c r="M423" s="222"/>
      <c r="N423" s="223"/>
      <c r="O423" s="223"/>
      <c r="P423" s="223"/>
      <c r="Q423" s="223"/>
      <c r="R423" s="223"/>
      <c r="S423" s="223"/>
      <c r="T423" s="224"/>
      <c r="AT423" s="225" t="s">
        <v>147</v>
      </c>
      <c r="AU423" s="225" t="s">
        <v>83</v>
      </c>
      <c r="AV423" s="11" t="s">
        <v>129</v>
      </c>
      <c r="AW423" s="11" t="s">
        <v>39</v>
      </c>
      <c r="AX423" s="11" t="s">
        <v>78</v>
      </c>
      <c r="AY423" s="225" t="s">
        <v>124</v>
      </c>
    </row>
    <row r="424" s="13" customFormat="1">
      <c r="B424" s="237"/>
      <c r="C424" s="238"/>
      <c r="D424" s="213" t="s">
        <v>147</v>
      </c>
      <c r="E424" s="239" t="s">
        <v>32</v>
      </c>
      <c r="F424" s="240" t="s">
        <v>181</v>
      </c>
      <c r="G424" s="238"/>
      <c r="H424" s="241">
        <v>438</v>
      </c>
      <c r="I424" s="242"/>
      <c r="J424" s="238"/>
      <c r="K424" s="238"/>
      <c r="L424" s="243"/>
      <c r="M424" s="244"/>
      <c r="N424" s="245"/>
      <c r="O424" s="245"/>
      <c r="P424" s="245"/>
      <c r="Q424" s="245"/>
      <c r="R424" s="245"/>
      <c r="S424" s="245"/>
      <c r="T424" s="246"/>
      <c r="AT424" s="247" t="s">
        <v>147</v>
      </c>
      <c r="AU424" s="247" t="s">
        <v>83</v>
      </c>
      <c r="AV424" s="13" t="s">
        <v>135</v>
      </c>
      <c r="AW424" s="13" t="s">
        <v>39</v>
      </c>
      <c r="AX424" s="13" t="s">
        <v>83</v>
      </c>
      <c r="AY424" s="247" t="s">
        <v>124</v>
      </c>
    </row>
    <row r="425" s="10" customFormat="1" ht="25.92" customHeight="1">
      <c r="B425" s="185"/>
      <c r="C425" s="186"/>
      <c r="D425" s="187" t="s">
        <v>77</v>
      </c>
      <c r="E425" s="188" t="s">
        <v>574</v>
      </c>
      <c r="F425" s="188" t="s">
        <v>575</v>
      </c>
      <c r="G425" s="186"/>
      <c r="H425" s="186"/>
      <c r="I425" s="189"/>
      <c r="J425" s="190">
        <f>BK425</f>
        <v>0</v>
      </c>
      <c r="K425" s="186"/>
      <c r="L425" s="191"/>
      <c r="M425" s="192"/>
      <c r="N425" s="193"/>
      <c r="O425" s="193"/>
      <c r="P425" s="194">
        <f>P426+P428+P430</f>
        <v>0</v>
      </c>
      <c r="Q425" s="193"/>
      <c r="R425" s="194">
        <f>R426+R428+R430</f>
        <v>0</v>
      </c>
      <c r="S425" s="193"/>
      <c r="T425" s="195">
        <f>T426+T428+T430</f>
        <v>0</v>
      </c>
      <c r="AR425" s="196" t="s">
        <v>153</v>
      </c>
      <c r="AT425" s="197" t="s">
        <v>77</v>
      </c>
      <c r="AU425" s="197" t="s">
        <v>78</v>
      </c>
      <c r="AY425" s="196" t="s">
        <v>124</v>
      </c>
      <c r="BK425" s="198">
        <f>BK426+BK428+BK430</f>
        <v>0</v>
      </c>
    </row>
    <row r="426" s="10" customFormat="1" ht="22.8" customHeight="1">
      <c r="B426" s="185"/>
      <c r="C426" s="186"/>
      <c r="D426" s="187" t="s">
        <v>77</v>
      </c>
      <c r="E426" s="199" t="s">
        <v>576</v>
      </c>
      <c r="F426" s="199" t="s">
        <v>577</v>
      </c>
      <c r="G426" s="186"/>
      <c r="H426" s="186"/>
      <c r="I426" s="189"/>
      <c r="J426" s="200">
        <f>BK426</f>
        <v>0</v>
      </c>
      <c r="K426" s="186"/>
      <c r="L426" s="191"/>
      <c r="M426" s="192"/>
      <c r="N426" s="193"/>
      <c r="O426" s="193"/>
      <c r="P426" s="194">
        <f>P427</f>
        <v>0</v>
      </c>
      <c r="Q426" s="193"/>
      <c r="R426" s="194">
        <f>R427</f>
        <v>0</v>
      </c>
      <c r="S426" s="193"/>
      <c r="T426" s="195">
        <f>T427</f>
        <v>0</v>
      </c>
      <c r="AR426" s="196" t="s">
        <v>153</v>
      </c>
      <c r="AT426" s="197" t="s">
        <v>77</v>
      </c>
      <c r="AU426" s="197" t="s">
        <v>83</v>
      </c>
      <c r="AY426" s="196" t="s">
        <v>124</v>
      </c>
      <c r="BK426" s="198">
        <f>BK427</f>
        <v>0</v>
      </c>
    </row>
    <row r="427" s="1" customFormat="1" ht="16.5" customHeight="1">
      <c r="B427" s="39"/>
      <c r="C427" s="201" t="s">
        <v>578</v>
      </c>
      <c r="D427" s="201" t="s">
        <v>130</v>
      </c>
      <c r="E427" s="202" t="s">
        <v>579</v>
      </c>
      <c r="F427" s="203" t="s">
        <v>577</v>
      </c>
      <c r="G427" s="204" t="s">
        <v>580</v>
      </c>
      <c r="H427" s="205">
        <v>1</v>
      </c>
      <c r="I427" s="206"/>
      <c r="J427" s="207">
        <f>ROUND(I427*H427,2)</f>
        <v>0</v>
      </c>
      <c r="K427" s="203" t="s">
        <v>134</v>
      </c>
      <c r="L427" s="44"/>
      <c r="M427" s="208" t="s">
        <v>32</v>
      </c>
      <c r="N427" s="209" t="s">
        <v>50</v>
      </c>
      <c r="O427" s="80"/>
      <c r="P427" s="210">
        <f>O427*H427</f>
        <v>0</v>
      </c>
      <c r="Q427" s="210">
        <v>0</v>
      </c>
      <c r="R427" s="210">
        <f>Q427*H427</f>
        <v>0</v>
      </c>
      <c r="S427" s="210">
        <v>0</v>
      </c>
      <c r="T427" s="211">
        <f>S427*H427</f>
        <v>0</v>
      </c>
      <c r="AR427" s="17" t="s">
        <v>581</v>
      </c>
      <c r="AT427" s="17" t="s">
        <v>130</v>
      </c>
      <c r="AU427" s="17" t="s">
        <v>129</v>
      </c>
      <c r="AY427" s="17" t="s">
        <v>124</v>
      </c>
      <c r="BE427" s="212">
        <f>IF(N427="základní",J427,0)</f>
        <v>0</v>
      </c>
      <c r="BF427" s="212">
        <f>IF(N427="snížená",J427,0)</f>
        <v>0</v>
      </c>
      <c r="BG427" s="212">
        <f>IF(N427="zákl. přenesená",J427,0)</f>
        <v>0</v>
      </c>
      <c r="BH427" s="212">
        <f>IF(N427="sníž. přenesená",J427,0)</f>
        <v>0</v>
      </c>
      <c r="BI427" s="212">
        <f>IF(N427="nulová",J427,0)</f>
        <v>0</v>
      </c>
      <c r="BJ427" s="17" t="s">
        <v>129</v>
      </c>
      <c r="BK427" s="212">
        <f>ROUND(I427*H427,2)</f>
        <v>0</v>
      </c>
      <c r="BL427" s="17" t="s">
        <v>581</v>
      </c>
      <c r="BM427" s="17" t="s">
        <v>582</v>
      </c>
    </row>
    <row r="428" s="10" customFormat="1" ht="22.8" customHeight="1">
      <c r="B428" s="185"/>
      <c r="C428" s="186"/>
      <c r="D428" s="187" t="s">
        <v>77</v>
      </c>
      <c r="E428" s="199" t="s">
        <v>583</v>
      </c>
      <c r="F428" s="199" t="s">
        <v>584</v>
      </c>
      <c r="G428" s="186"/>
      <c r="H428" s="186"/>
      <c r="I428" s="189"/>
      <c r="J428" s="200">
        <f>BK428</f>
        <v>0</v>
      </c>
      <c r="K428" s="186"/>
      <c r="L428" s="191"/>
      <c r="M428" s="192"/>
      <c r="N428" s="193"/>
      <c r="O428" s="193"/>
      <c r="P428" s="194">
        <f>P429</f>
        <v>0</v>
      </c>
      <c r="Q428" s="193"/>
      <c r="R428" s="194">
        <f>R429</f>
        <v>0</v>
      </c>
      <c r="S428" s="193"/>
      <c r="T428" s="195">
        <f>T429</f>
        <v>0</v>
      </c>
      <c r="AR428" s="196" t="s">
        <v>153</v>
      </c>
      <c r="AT428" s="197" t="s">
        <v>77</v>
      </c>
      <c r="AU428" s="197" t="s">
        <v>83</v>
      </c>
      <c r="AY428" s="196" t="s">
        <v>124</v>
      </c>
      <c r="BK428" s="198">
        <f>BK429</f>
        <v>0</v>
      </c>
    </row>
    <row r="429" s="1" customFormat="1" ht="16.5" customHeight="1">
      <c r="B429" s="39"/>
      <c r="C429" s="201" t="s">
        <v>585</v>
      </c>
      <c r="D429" s="201" t="s">
        <v>130</v>
      </c>
      <c r="E429" s="202" t="s">
        <v>586</v>
      </c>
      <c r="F429" s="203" t="s">
        <v>587</v>
      </c>
      <c r="G429" s="204" t="s">
        <v>580</v>
      </c>
      <c r="H429" s="205">
        <v>1</v>
      </c>
      <c r="I429" s="206"/>
      <c r="J429" s="207">
        <f>ROUND(I429*H429,2)</f>
        <v>0</v>
      </c>
      <c r="K429" s="203" t="s">
        <v>134</v>
      </c>
      <c r="L429" s="44"/>
      <c r="M429" s="208" t="s">
        <v>32</v>
      </c>
      <c r="N429" s="209" t="s">
        <v>50</v>
      </c>
      <c r="O429" s="80"/>
      <c r="P429" s="210">
        <f>O429*H429</f>
        <v>0</v>
      </c>
      <c r="Q429" s="210">
        <v>0</v>
      </c>
      <c r="R429" s="210">
        <f>Q429*H429</f>
        <v>0</v>
      </c>
      <c r="S429" s="210">
        <v>0</v>
      </c>
      <c r="T429" s="211">
        <f>S429*H429</f>
        <v>0</v>
      </c>
      <c r="AR429" s="17" t="s">
        <v>581</v>
      </c>
      <c r="AT429" s="17" t="s">
        <v>130</v>
      </c>
      <c r="AU429" s="17" t="s">
        <v>129</v>
      </c>
      <c r="AY429" s="17" t="s">
        <v>124</v>
      </c>
      <c r="BE429" s="212">
        <f>IF(N429="základní",J429,0)</f>
        <v>0</v>
      </c>
      <c r="BF429" s="212">
        <f>IF(N429="snížená",J429,0)</f>
        <v>0</v>
      </c>
      <c r="BG429" s="212">
        <f>IF(N429="zákl. přenesená",J429,0)</f>
        <v>0</v>
      </c>
      <c r="BH429" s="212">
        <f>IF(N429="sníž. přenesená",J429,0)</f>
        <v>0</v>
      </c>
      <c r="BI429" s="212">
        <f>IF(N429="nulová",J429,0)</f>
        <v>0</v>
      </c>
      <c r="BJ429" s="17" t="s">
        <v>129</v>
      </c>
      <c r="BK429" s="212">
        <f>ROUND(I429*H429,2)</f>
        <v>0</v>
      </c>
      <c r="BL429" s="17" t="s">
        <v>581</v>
      </c>
      <c r="BM429" s="17" t="s">
        <v>588</v>
      </c>
    </row>
    <row r="430" s="10" customFormat="1" ht="22.8" customHeight="1">
      <c r="B430" s="185"/>
      <c r="C430" s="186"/>
      <c r="D430" s="187" t="s">
        <v>77</v>
      </c>
      <c r="E430" s="199" t="s">
        <v>589</v>
      </c>
      <c r="F430" s="199" t="s">
        <v>590</v>
      </c>
      <c r="G430" s="186"/>
      <c r="H430" s="186"/>
      <c r="I430" s="189"/>
      <c r="J430" s="200">
        <f>BK430</f>
        <v>0</v>
      </c>
      <c r="K430" s="186"/>
      <c r="L430" s="191"/>
      <c r="M430" s="192"/>
      <c r="N430" s="193"/>
      <c r="O430" s="193"/>
      <c r="P430" s="194">
        <f>P431</f>
        <v>0</v>
      </c>
      <c r="Q430" s="193"/>
      <c r="R430" s="194">
        <f>R431</f>
        <v>0</v>
      </c>
      <c r="S430" s="193"/>
      <c r="T430" s="195">
        <f>T431</f>
        <v>0</v>
      </c>
      <c r="AR430" s="196" t="s">
        <v>153</v>
      </c>
      <c r="AT430" s="197" t="s">
        <v>77</v>
      </c>
      <c r="AU430" s="197" t="s">
        <v>83</v>
      </c>
      <c r="AY430" s="196" t="s">
        <v>124</v>
      </c>
      <c r="BK430" s="198">
        <f>BK431</f>
        <v>0</v>
      </c>
    </row>
    <row r="431" s="1" customFormat="1" ht="16.5" customHeight="1">
      <c r="B431" s="39"/>
      <c r="C431" s="201" t="s">
        <v>591</v>
      </c>
      <c r="D431" s="201" t="s">
        <v>130</v>
      </c>
      <c r="E431" s="202" t="s">
        <v>592</v>
      </c>
      <c r="F431" s="203" t="s">
        <v>590</v>
      </c>
      <c r="G431" s="204" t="s">
        <v>580</v>
      </c>
      <c r="H431" s="205">
        <v>1</v>
      </c>
      <c r="I431" s="206"/>
      <c r="J431" s="207">
        <f>ROUND(I431*H431,2)</f>
        <v>0</v>
      </c>
      <c r="K431" s="203" t="s">
        <v>134</v>
      </c>
      <c r="L431" s="44"/>
      <c r="M431" s="270" t="s">
        <v>32</v>
      </c>
      <c r="N431" s="271" t="s">
        <v>50</v>
      </c>
      <c r="O431" s="272"/>
      <c r="P431" s="273">
        <f>O431*H431</f>
        <v>0</v>
      </c>
      <c r="Q431" s="273">
        <v>0</v>
      </c>
      <c r="R431" s="273">
        <f>Q431*H431</f>
        <v>0</v>
      </c>
      <c r="S431" s="273">
        <v>0</v>
      </c>
      <c r="T431" s="274">
        <f>S431*H431</f>
        <v>0</v>
      </c>
      <c r="AR431" s="17" t="s">
        <v>581</v>
      </c>
      <c r="AT431" s="17" t="s">
        <v>130</v>
      </c>
      <c r="AU431" s="17" t="s">
        <v>129</v>
      </c>
      <c r="AY431" s="17" t="s">
        <v>124</v>
      </c>
      <c r="BE431" s="212">
        <f>IF(N431="základní",J431,0)</f>
        <v>0</v>
      </c>
      <c r="BF431" s="212">
        <f>IF(N431="snížená",J431,0)</f>
        <v>0</v>
      </c>
      <c r="BG431" s="212">
        <f>IF(N431="zákl. přenesená",J431,0)</f>
        <v>0</v>
      </c>
      <c r="BH431" s="212">
        <f>IF(N431="sníž. přenesená",J431,0)</f>
        <v>0</v>
      </c>
      <c r="BI431" s="212">
        <f>IF(N431="nulová",J431,0)</f>
        <v>0</v>
      </c>
      <c r="BJ431" s="17" t="s">
        <v>129</v>
      </c>
      <c r="BK431" s="212">
        <f>ROUND(I431*H431,2)</f>
        <v>0</v>
      </c>
      <c r="BL431" s="17" t="s">
        <v>581</v>
      </c>
      <c r="BM431" s="17" t="s">
        <v>593</v>
      </c>
    </row>
    <row r="432" s="1" customFormat="1" ht="6.96" customHeight="1">
      <c r="B432" s="58"/>
      <c r="C432" s="59"/>
      <c r="D432" s="59"/>
      <c r="E432" s="59"/>
      <c r="F432" s="59"/>
      <c r="G432" s="59"/>
      <c r="H432" s="59"/>
      <c r="I432" s="152"/>
      <c r="J432" s="59"/>
      <c r="K432" s="59"/>
      <c r="L432" s="44"/>
    </row>
  </sheetData>
  <sheetProtection sheet="1" autoFilter="0" formatColumns="0" formatRows="0" objects="1" scenarios="1" spinCount="100000" saltValue="muKB17CUMb3HUWhxWnHHsIBmIR2pvpg7uW6krvKG5d+9fdWNT99Y2kKrIveF4N+uN5C4m0VN5ywgNZOx4h8F6g==" hashValue="gTUeAiFPGu01eoJ6zdRTU75JS1tV0V10WEggxV+xqoKooeW9b7IVlo+ArrYHEEcfJy3Vp4KM9EJCT2jk1czg9A==" algorithmName="SHA-512" password="CC35"/>
  <autoFilter ref="C91:K431"/>
  <mergeCells count="6">
    <mergeCell ref="E7:H7"/>
    <mergeCell ref="E16:H16"/>
    <mergeCell ref="E25:H25"/>
    <mergeCell ref="E46:H46"/>
    <mergeCell ref="E84:H8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75" customWidth="1"/>
    <col min="2" max="2" width="1.664063" style="275" customWidth="1"/>
    <col min="3" max="4" width="5" style="275" customWidth="1"/>
    <col min="5" max="5" width="11.67" style="275" customWidth="1"/>
    <col min="6" max="6" width="9.17" style="275" customWidth="1"/>
    <col min="7" max="7" width="5" style="275" customWidth="1"/>
    <col min="8" max="8" width="77.83" style="275" customWidth="1"/>
    <col min="9" max="10" width="20" style="275" customWidth="1"/>
    <col min="11" max="11" width="1.664063" style="275" customWidth="1"/>
  </cols>
  <sheetData>
    <row r="1" ht="37.5" customHeight="1"/>
    <row r="2" ht="7.5" customHeight="1">
      <c r="B2" s="276"/>
      <c r="C2" s="277"/>
      <c r="D2" s="277"/>
      <c r="E2" s="277"/>
      <c r="F2" s="277"/>
      <c r="G2" s="277"/>
      <c r="H2" s="277"/>
      <c r="I2" s="277"/>
      <c r="J2" s="277"/>
      <c r="K2" s="278"/>
    </row>
    <row r="3" s="15" customFormat="1" ht="45" customHeight="1">
      <c r="B3" s="279"/>
      <c r="C3" s="280" t="s">
        <v>594</v>
      </c>
      <c r="D3" s="280"/>
      <c r="E3" s="280"/>
      <c r="F3" s="280"/>
      <c r="G3" s="280"/>
      <c r="H3" s="280"/>
      <c r="I3" s="280"/>
      <c r="J3" s="280"/>
      <c r="K3" s="281"/>
    </row>
    <row r="4" ht="25.5" customHeight="1">
      <c r="B4" s="282"/>
      <c r="C4" s="283" t="s">
        <v>595</v>
      </c>
      <c r="D4" s="283"/>
      <c r="E4" s="283"/>
      <c r="F4" s="283"/>
      <c r="G4" s="283"/>
      <c r="H4" s="283"/>
      <c r="I4" s="283"/>
      <c r="J4" s="283"/>
      <c r="K4" s="284"/>
    </row>
    <row r="5" ht="5.25" customHeight="1">
      <c r="B5" s="282"/>
      <c r="C5" s="285"/>
      <c r="D5" s="285"/>
      <c r="E5" s="285"/>
      <c r="F5" s="285"/>
      <c r="G5" s="285"/>
      <c r="H5" s="285"/>
      <c r="I5" s="285"/>
      <c r="J5" s="285"/>
      <c r="K5" s="284"/>
    </row>
    <row r="6" ht="15" customHeight="1">
      <c r="B6" s="282"/>
      <c r="C6" s="286" t="s">
        <v>596</v>
      </c>
      <c r="D6" s="286"/>
      <c r="E6" s="286"/>
      <c r="F6" s="286"/>
      <c r="G6" s="286"/>
      <c r="H6" s="286"/>
      <c r="I6" s="286"/>
      <c r="J6" s="286"/>
      <c r="K6" s="284"/>
    </row>
    <row r="7" ht="15" customHeight="1">
      <c r="B7" s="287"/>
      <c r="C7" s="286" t="s">
        <v>597</v>
      </c>
      <c r="D7" s="286"/>
      <c r="E7" s="286"/>
      <c r="F7" s="286"/>
      <c r="G7" s="286"/>
      <c r="H7" s="286"/>
      <c r="I7" s="286"/>
      <c r="J7" s="286"/>
      <c r="K7" s="284"/>
    </row>
    <row r="8" ht="12.75" customHeight="1">
      <c r="B8" s="287"/>
      <c r="C8" s="286"/>
      <c r="D8" s="286"/>
      <c r="E8" s="286"/>
      <c r="F8" s="286"/>
      <c r="G8" s="286"/>
      <c r="H8" s="286"/>
      <c r="I8" s="286"/>
      <c r="J8" s="286"/>
      <c r="K8" s="284"/>
    </row>
    <row r="9" ht="15" customHeight="1">
      <c r="B9" s="287"/>
      <c r="C9" s="286" t="s">
        <v>598</v>
      </c>
      <c r="D9" s="286"/>
      <c r="E9" s="286"/>
      <c r="F9" s="286"/>
      <c r="G9" s="286"/>
      <c r="H9" s="286"/>
      <c r="I9" s="286"/>
      <c r="J9" s="286"/>
      <c r="K9" s="284"/>
    </row>
    <row r="10" ht="15" customHeight="1">
      <c r="B10" s="287"/>
      <c r="C10" s="286"/>
      <c r="D10" s="286" t="s">
        <v>599</v>
      </c>
      <c r="E10" s="286"/>
      <c r="F10" s="286"/>
      <c r="G10" s="286"/>
      <c r="H10" s="286"/>
      <c r="I10" s="286"/>
      <c r="J10" s="286"/>
      <c r="K10" s="284"/>
    </row>
    <row r="11" ht="15" customHeight="1">
      <c r="B11" s="287"/>
      <c r="C11" s="288"/>
      <c r="D11" s="286" t="s">
        <v>600</v>
      </c>
      <c r="E11" s="286"/>
      <c r="F11" s="286"/>
      <c r="G11" s="286"/>
      <c r="H11" s="286"/>
      <c r="I11" s="286"/>
      <c r="J11" s="286"/>
      <c r="K11" s="284"/>
    </row>
    <row r="12" ht="15" customHeight="1">
      <c r="B12" s="287"/>
      <c r="C12" s="288"/>
      <c r="D12" s="286"/>
      <c r="E12" s="286"/>
      <c r="F12" s="286"/>
      <c r="G12" s="286"/>
      <c r="H12" s="286"/>
      <c r="I12" s="286"/>
      <c r="J12" s="286"/>
      <c r="K12" s="284"/>
    </row>
    <row r="13" ht="15" customHeight="1">
      <c r="B13" s="287"/>
      <c r="C13" s="288"/>
      <c r="D13" s="289" t="s">
        <v>601</v>
      </c>
      <c r="E13" s="286"/>
      <c r="F13" s="286"/>
      <c r="G13" s="286"/>
      <c r="H13" s="286"/>
      <c r="I13" s="286"/>
      <c r="J13" s="286"/>
      <c r="K13" s="284"/>
    </row>
    <row r="14" ht="12.75" customHeight="1">
      <c r="B14" s="287"/>
      <c r="C14" s="288"/>
      <c r="D14" s="288"/>
      <c r="E14" s="288"/>
      <c r="F14" s="288"/>
      <c r="G14" s="288"/>
      <c r="H14" s="288"/>
      <c r="I14" s="288"/>
      <c r="J14" s="288"/>
      <c r="K14" s="284"/>
    </row>
    <row r="15" ht="15" customHeight="1">
      <c r="B15" s="287"/>
      <c r="C15" s="288"/>
      <c r="D15" s="286" t="s">
        <v>602</v>
      </c>
      <c r="E15" s="286"/>
      <c r="F15" s="286"/>
      <c r="G15" s="286"/>
      <c r="H15" s="286"/>
      <c r="I15" s="286"/>
      <c r="J15" s="286"/>
      <c r="K15" s="284"/>
    </row>
    <row r="16" ht="15" customHeight="1">
      <c r="B16" s="287"/>
      <c r="C16" s="288"/>
      <c r="D16" s="286" t="s">
        <v>603</v>
      </c>
      <c r="E16" s="286"/>
      <c r="F16" s="286"/>
      <c r="G16" s="286"/>
      <c r="H16" s="286"/>
      <c r="I16" s="286"/>
      <c r="J16" s="286"/>
      <c r="K16" s="284"/>
    </row>
    <row r="17" ht="15" customHeight="1">
      <c r="B17" s="287"/>
      <c r="C17" s="288"/>
      <c r="D17" s="286" t="s">
        <v>604</v>
      </c>
      <c r="E17" s="286"/>
      <c r="F17" s="286"/>
      <c r="G17" s="286"/>
      <c r="H17" s="286"/>
      <c r="I17" s="286"/>
      <c r="J17" s="286"/>
      <c r="K17" s="284"/>
    </row>
    <row r="18" ht="15" customHeight="1">
      <c r="B18" s="287"/>
      <c r="C18" s="288"/>
      <c r="D18" s="288"/>
      <c r="E18" s="290" t="s">
        <v>82</v>
      </c>
      <c r="F18" s="286" t="s">
        <v>605</v>
      </c>
      <c r="G18" s="286"/>
      <c r="H18" s="286"/>
      <c r="I18" s="286"/>
      <c r="J18" s="286"/>
      <c r="K18" s="284"/>
    </row>
    <row r="19" ht="15" customHeight="1">
      <c r="B19" s="287"/>
      <c r="C19" s="288"/>
      <c r="D19" s="288"/>
      <c r="E19" s="290" t="s">
        <v>606</v>
      </c>
      <c r="F19" s="286" t="s">
        <v>607</v>
      </c>
      <c r="G19" s="286"/>
      <c r="H19" s="286"/>
      <c r="I19" s="286"/>
      <c r="J19" s="286"/>
      <c r="K19" s="284"/>
    </row>
    <row r="20" ht="15" customHeight="1">
      <c r="B20" s="287"/>
      <c r="C20" s="288"/>
      <c r="D20" s="288"/>
      <c r="E20" s="290" t="s">
        <v>608</v>
      </c>
      <c r="F20" s="286" t="s">
        <v>609</v>
      </c>
      <c r="G20" s="286"/>
      <c r="H20" s="286"/>
      <c r="I20" s="286"/>
      <c r="J20" s="286"/>
      <c r="K20" s="284"/>
    </row>
    <row r="21" ht="15" customHeight="1">
      <c r="B21" s="287"/>
      <c r="C21" s="288"/>
      <c r="D21" s="288"/>
      <c r="E21" s="290" t="s">
        <v>610</v>
      </c>
      <c r="F21" s="286" t="s">
        <v>611</v>
      </c>
      <c r="G21" s="286"/>
      <c r="H21" s="286"/>
      <c r="I21" s="286"/>
      <c r="J21" s="286"/>
      <c r="K21" s="284"/>
    </row>
    <row r="22" ht="15" customHeight="1">
      <c r="B22" s="287"/>
      <c r="C22" s="288"/>
      <c r="D22" s="288"/>
      <c r="E22" s="290" t="s">
        <v>612</v>
      </c>
      <c r="F22" s="286" t="s">
        <v>613</v>
      </c>
      <c r="G22" s="286"/>
      <c r="H22" s="286"/>
      <c r="I22" s="286"/>
      <c r="J22" s="286"/>
      <c r="K22" s="284"/>
    </row>
    <row r="23" ht="15" customHeight="1">
      <c r="B23" s="287"/>
      <c r="C23" s="288"/>
      <c r="D23" s="288"/>
      <c r="E23" s="290" t="s">
        <v>614</v>
      </c>
      <c r="F23" s="286" t="s">
        <v>615</v>
      </c>
      <c r="G23" s="286"/>
      <c r="H23" s="286"/>
      <c r="I23" s="286"/>
      <c r="J23" s="286"/>
      <c r="K23" s="284"/>
    </row>
    <row r="24" ht="12.75" customHeight="1">
      <c r="B24" s="287"/>
      <c r="C24" s="288"/>
      <c r="D24" s="288"/>
      <c r="E24" s="288"/>
      <c r="F24" s="288"/>
      <c r="G24" s="288"/>
      <c r="H24" s="288"/>
      <c r="I24" s="288"/>
      <c r="J24" s="288"/>
      <c r="K24" s="284"/>
    </row>
    <row r="25" ht="15" customHeight="1">
      <c r="B25" s="287"/>
      <c r="C25" s="286" t="s">
        <v>616</v>
      </c>
      <c r="D25" s="286"/>
      <c r="E25" s="286"/>
      <c r="F25" s="286"/>
      <c r="G25" s="286"/>
      <c r="H25" s="286"/>
      <c r="I25" s="286"/>
      <c r="J25" s="286"/>
      <c r="K25" s="284"/>
    </row>
    <row r="26" ht="15" customHeight="1">
      <c r="B26" s="287"/>
      <c r="C26" s="286" t="s">
        <v>617</v>
      </c>
      <c r="D26" s="286"/>
      <c r="E26" s="286"/>
      <c r="F26" s="286"/>
      <c r="G26" s="286"/>
      <c r="H26" s="286"/>
      <c r="I26" s="286"/>
      <c r="J26" s="286"/>
      <c r="K26" s="284"/>
    </row>
    <row r="27" ht="15" customHeight="1">
      <c r="B27" s="287"/>
      <c r="C27" s="286"/>
      <c r="D27" s="286" t="s">
        <v>618</v>
      </c>
      <c r="E27" s="286"/>
      <c r="F27" s="286"/>
      <c r="G27" s="286"/>
      <c r="H27" s="286"/>
      <c r="I27" s="286"/>
      <c r="J27" s="286"/>
      <c r="K27" s="284"/>
    </row>
    <row r="28" ht="15" customHeight="1">
      <c r="B28" s="287"/>
      <c r="C28" s="288"/>
      <c r="D28" s="286" t="s">
        <v>619</v>
      </c>
      <c r="E28" s="286"/>
      <c r="F28" s="286"/>
      <c r="G28" s="286"/>
      <c r="H28" s="286"/>
      <c r="I28" s="286"/>
      <c r="J28" s="286"/>
      <c r="K28" s="284"/>
    </row>
    <row r="29" ht="12.75" customHeight="1">
      <c r="B29" s="287"/>
      <c r="C29" s="288"/>
      <c r="D29" s="288"/>
      <c r="E29" s="288"/>
      <c r="F29" s="288"/>
      <c r="G29" s="288"/>
      <c r="H29" s="288"/>
      <c r="I29" s="288"/>
      <c r="J29" s="288"/>
      <c r="K29" s="284"/>
    </row>
    <row r="30" ht="15" customHeight="1">
      <c r="B30" s="287"/>
      <c r="C30" s="288"/>
      <c r="D30" s="286" t="s">
        <v>620</v>
      </c>
      <c r="E30" s="286"/>
      <c r="F30" s="286"/>
      <c r="G30" s="286"/>
      <c r="H30" s="286"/>
      <c r="I30" s="286"/>
      <c r="J30" s="286"/>
      <c r="K30" s="284"/>
    </row>
    <row r="31" ht="15" customHeight="1">
      <c r="B31" s="287"/>
      <c r="C31" s="288"/>
      <c r="D31" s="286" t="s">
        <v>621</v>
      </c>
      <c r="E31" s="286"/>
      <c r="F31" s="286"/>
      <c r="G31" s="286"/>
      <c r="H31" s="286"/>
      <c r="I31" s="286"/>
      <c r="J31" s="286"/>
      <c r="K31" s="284"/>
    </row>
    <row r="32" ht="12.75" customHeight="1">
      <c r="B32" s="287"/>
      <c r="C32" s="288"/>
      <c r="D32" s="288"/>
      <c r="E32" s="288"/>
      <c r="F32" s="288"/>
      <c r="G32" s="288"/>
      <c r="H32" s="288"/>
      <c r="I32" s="288"/>
      <c r="J32" s="288"/>
      <c r="K32" s="284"/>
    </row>
    <row r="33" ht="15" customHeight="1">
      <c r="B33" s="287"/>
      <c r="C33" s="288"/>
      <c r="D33" s="286" t="s">
        <v>622</v>
      </c>
      <c r="E33" s="286"/>
      <c r="F33" s="286"/>
      <c r="G33" s="286"/>
      <c r="H33" s="286"/>
      <c r="I33" s="286"/>
      <c r="J33" s="286"/>
      <c r="K33" s="284"/>
    </row>
    <row r="34" ht="15" customHeight="1">
      <c r="B34" s="287"/>
      <c r="C34" s="288"/>
      <c r="D34" s="286" t="s">
        <v>623</v>
      </c>
      <c r="E34" s="286"/>
      <c r="F34" s="286"/>
      <c r="G34" s="286"/>
      <c r="H34" s="286"/>
      <c r="I34" s="286"/>
      <c r="J34" s="286"/>
      <c r="K34" s="284"/>
    </row>
    <row r="35" ht="15" customHeight="1">
      <c r="B35" s="287"/>
      <c r="C35" s="288"/>
      <c r="D35" s="286" t="s">
        <v>624</v>
      </c>
      <c r="E35" s="286"/>
      <c r="F35" s="286"/>
      <c r="G35" s="286"/>
      <c r="H35" s="286"/>
      <c r="I35" s="286"/>
      <c r="J35" s="286"/>
      <c r="K35" s="284"/>
    </row>
    <row r="36" ht="15" customHeight="1">
      <c r="B36" s="287"/>
      <c r="C36" s="288"/>
      <c r="D36" s="286"/>
      <c r="E36" s="289" t="s">
        <v>110</v>
      </c>
      <c r="F36" s="286"/>
      <c r="G36" s="286" t="s">
        <v>625</v>
      </c>
      <c r="H36" s="286"/>
      <c r="I36" s="286"/>
      <c r="J36" s="286"/>
      <c r="K36" s="284"/>
    </row>
    <row r="37" ht="30.75" customHeight="1">
      <c r="B37" s="287"/>
      <c r="C37" s="288"/>
      <c r="D37" s="286"/>
      <c r="E37" s="289" t="s">
        <v>626</v>
      </c>
      <c r="F37" s="286"/>
      <c r="G37" s="286" t="s">
        <v>627</v>
      </c>
      <c r="H37" s="286"/>
      <c r="I37" s="286"/>
      <c r="J37" s="286"/>
      <c r="K37" s="284"/>
    </row>
    <row r="38" ht="15" customHeight="1">
      <c r="B38" s="287"/>
      <c r="C38" s="288"/>
      <c r="D38" s="286"/>
      <c r="E38" s="289" t="s">
        <v>59</v>
      </c>
      <c r="F38" s="286"/>
      <c r="G38" s="286" t="s">
        <v>628</v>
      </c>
      <c r="H38" s="286"/>
      <c r="I38" s="286"/>
      <c r="J38" s="286"/>
      <c r="K38" s="284"/>
    </row>
    <row r="39" ht="15" customHeight="1">
      <c r="B39" s="287"/>
      <c r="C39" s="288"/>
      <c r="D39" s="286"/>
      <c r="E39" s="289" t="s">
        <v>60</v>
      </c>
      <c r="F39" s="286"/>
      <c r="G39" s="286" t="s">
        <v>629</v>
      </c>
      <c r="H39" s="286"/>
      <c r="I39" s="286"/>
      <c r="J39" s="286"/>
      <c r="K39" s="284"/>
    </row>
    <row r="40" ht="15" customHeight="1">
      <c r="B40" s="287"/>
      <c r="C40" s="288"/>
      <c r="D40" s="286"/>
      <c r="E40" s="289" t="s">
        <v>111</v>
      </c>
      <c r="F40" s="286"/>
      <c r="G40" s="286" t="s">
        <v>630</v>
      </c>
      <c r="H40" s="286"/>
      <c r="I40" s="286"/>
      <c r="J40" s="286"/>
      <c r="K40" s="284"/>
    </row>
    <row r="41" ht="15" customHeight="1">
      <c r="B41" s="287"/>
      <c r="C41" s="288"/>
      <c r="D41" s="286"/>
      <c r="E41" s="289" t="s">
        <v>112</v>
      </c>
      <c r="F41" s="286"/>
      <c r="G41" s="286" t="s">
        <v>631</v>
      </c>
      <c r="H41" s="286"/>
      <c r="I41" s="286"/>
      <c r="J41" s="286"/>
      <c r="K41" s="284"/>
    </row>
    <row r="42" ht="15" customHeight="1">
      <c r="B42" s="287"/>
      <c r="C42" s="288"/>
      <c r="D42" s="286"/>
      <c r="E42" s="289" t="s">
        <v>632</v>
      </c>
      <c r="F42" s="286"/>
      <c r="G42" s="286" t="s">
        <v>633</v>
      </c>
      <c r="H42" s="286"/>
      <c r="I42" s="286"/>
      <c r="J42" s="286"/>
      <c r="K42" s="284"/>
    </row>
    <row r="43" ht="15" customHeight="1">
      <c r="B43" s="287"/>
      <c r="C43" s="288"/>
      <c r="D43" s="286"/>
      <c r="E43" s="289"/>
      <c r="F43" s="286"/>
      <c r="G43" s="286" t="s">
        <v>634</v>
      </c>
      <c r="H43" s="286"/>
      <c r="I43" s="286"/>
      <c r="J43" s="286"/>
      <c r="K43" s="284"/>
    </row>
    <row r="44" ht="15" customHeight="1">
      <c r="B44" s="287"/>
      <c r="C44" s="288"/>
      <c r="D44" s="286"/>
      <c r="E44" s="289" t="s">
        <v>635</v>
      </c>
      <c r="F44" s="286"/>
      <c r="G44" s="286" t="s">
        <v>636</v>
      </c>
      <c r="H44" s="286"/>
      <c r="I44" s="286"/>
      <c r="J44" s="286"/>
      <c r="K44" s="284"/>
    </row>
    <row r="45" ht="15" customHeight="1">
      <c r="B45" s="287"/>
      <c r="C45" s="288"/>
      <c r="D45" s="286"/>
      <c r="E45" s="289" t="s">
        <v>114</v>
      </c>
      <c r="F45" s="286"/>
      <c r="G45" s="286" t="s">
        <v>637</v>
      </c>
      <c r="H45" s="286"/>
      <c r="I45" s="286"/>
      <c r="J45" s="286"/>
      <c r="K45" s="284"/>
    </row>
    <row r="46" ht="12.75" customHeight="1">
      <c r="B46" s="287"/>
      <c r="C46" s="288"/>
      <c r="D46" s="286"/>
      <c r="E46" s="286"/>
      <c r="F46" s="286"/>
      <c r="G46" s="286"/>
      <c r="H46" s="286"/>
      <c r="I46" s="286"/>
      <c r="J46" s="286"/>
      <c r="K46" s="284"/>
    </row>
    <row r="47" ht="15" customHeight="1">
      <c r="B47" s="287"/>
      <c r="C47" s="288"/>
      <c r="D47" s="286" t="s">
        <v>638</v>
      </c>
      <c r="E47" s="286"/>
      <c r="F47" s="286"/>
      <c r="G47" s="286"/>
      <c r="H47" s="286"/>
      <c r="I47" s="286"/>
      <c r="J47" s="286"/>
      <c r="K47" s="284"/>
    </row>
    <row r="48" ht="15" customHeight="1">
      <c r="B48" s="287"/>
      <c r="C48" s="288"/>
      <c r="D48" s="288"/>
      <c r="E48" s="286" t="s">
        <v>639</v>
      </c>
      <c r="F48" s="286"/>
      <c r="G48" s="286"/>
      <c r="H48" s="286"/>
      <c r="I48" s="286"/>
      <c r="J48" s="286"/>
      <c r="K48" s="284"/>
    </row>
    <row r="49" ht="15" customHeight="1">
      <c r="B49" s="287"/>
      <c r="C49" s="288"/>
      <c r="D49" s="288"/>
      <c r="E49" s="286" t="s">
        <v>640</v>
      </c>
      <c r="F49" s="286"/>
      <c r="G49" s="286"/>
      <c r="H49" s="286"/>
      <c r="I49" s="286"/>
      <c r="J49" s="286"/>
      <c r="K49" s="284"/>
    </row>
    <row r="50" ht="15" customHeight="1">
      <c r="B50" s="287"/>
      <c r="C50" s="288"/>
      <c r="D50" s="288"/>
      <c r="E50" s="286" t="s">
        <v>641</v>
      </c>
      <c r="F50" s="286"/>
      <c r="G50" s="286"/>
      <c r="H50" s="286"/>
      <c r="I50" s="286"/>
      <c r="J50" s="286"/>
      <c r="K50" s="284"/>
    </row>
    <row r="51" ht="15" customHeight="1">
      <c r="B51" s="287"/>
      <c r="C51" s="288"/>
      <c r="D51" s="286" t="s">
        <v>642</v>
      </c>
      <c r="E51" s="286"/>
      <c r="F51" s="286"/>
      <c r="G51" s="286"/>
      <c r="H51" s="286"/>
      <c r="I51" s="286"/>
      <c r="J51" s="286"/>
      <c r="K51" s="284"/>
    </row>
    <row r="52" ht="25.5" customHeight="1">
      <c r="B52" s="282"/>
      <c r="C52" s="283" t="s">
        <v>643</v>
      </c>
      <c r="D52" s="283"/>
      <c r="E52" s="283"/>
      <c r="F52" s="283"/>
      <c r="G52" s="283"/>
      <c r="H52" s="283"/>
      <c r="I52" s="283"/>
      <c r="J52" s="283"/>
      <c r="K52" s="284"/>
    </row>
    <row r="53" ht="5.25" customHeight="1">
      <c r="B53" s="282"/>
      <c r="C53" s="285"/>
      <c r="D53" s="285"/>
      <c r="E53" s="285"/>
      <c r="F53" s="285"/>
      <c r="G53" s="285"/>
      <c r="H53" s="285"/>
      <c r="I53" s="285"/>
      <c r="J53" s="285"/>
      <c r="K53" s="284"/>
    </row>
    <row r="54" ht="15" customHeight="1">
      <c r="B54" s="282"/>
      <c r="C54" s="286" t="s">
        <v>644</v>
      </c>
      <c r="D54" s="286"/>
      <c r="E54" s="286"/>
      <c r="F54" s="286"/>
      <c r="G54" s="286"/>
      <c r="H54" s="286"/>
      <c r="I54" s="286"/>
      <c r="J54" s="286"/>
      <c r="K54" s="284"/>
    </row>
    <row r="55" ht="15" customHeight="1">
      <c r="B55" s="282"/>
      <c r="C55" s="286" t="s">
        <v>645</v>
      </c>
      <c r="D55" s="286"/>
      <c r="E55" s="286"/>
      <c r="F55" s="286"/>
      <c r="G55" s="286"/>
      <c r="H55" s="286"/>
      <c r="I55" s="286"/>
      <c r="J55" s="286"/>
      <c r="K55" s="284"/>
    </row>
    <row r="56" ht="12.75" customHeight="1">
      <c r="B56" s="282"/>
      <c r="C56" s="286"/>
      <c r="D56" s="286"/>
      <c r="E56" s="286"/>
      <c r="F56" s="286"/>
      <c r="G56" s="286"/>
      <c r="H56" s="286"/>
      <c r="I56" s="286"/>
      <c r="J56" s="286"/>
      <c r="K56" s="284"/>
    </row>
    <row r="57" ht="15" customHeight="1">
      <c r="B57" s="282"/>
      <c r="C57" s="286" t="s">
        <v>646</v>
      </c>
      <c r="D57" s="286"/>
      <c r="E57" s="286"/>
      <c r="F57" s="286"/>
      <c r="G57" s="286"/>
      <c r="H57" s="286"/>
      <c r="I57" s="286"/>
      <c r="J57" s="286"/>
      <c r="K57" s="284"/>
    </row>
    <row r="58" ht="15" customHeight="1">
      <c r="B58" s="282"/>
      <c r="C58" s="288"/>
      <c r="D58" s="286" t="s">
        <v>647</v>
      </c>
      <c r="E58" s="286"/>
      <c r="F58" s="286"/>
      <c r="G58" s="286"/>
      <c r="H58" s="286"/>
      <c r="I58" s="286"/>
      <c r="J58" s="286"/>
      <c r="K58" s="284"/>
    </row>
    <row r="59" ht="15" customHeight="1">
      <c r="B59" s="282"/>
      <c r="C59" s="288"/>
      <c r="D59" s="286" t="s">
        <v>648</v>
      </c>
      <c r="E59" s="286"/>
      <c r="F59" s="286"/>
      <c r="G59" s="286"/>
      <c r="H59" s="286"/>
      <c r="I59" s="286"/>
      <c r="J59" s="286"/>
      <c r="K59" s="284"/>
    </row>
    <row r="60" ht="15" customHeight="1">
      <c r="B60" s="282"/>
      <c r="C60" s="288"/>
      <c r="D60" s="286" t="s">
        <v>649</v>
      </c>
      <c r="E60" s="286"/>
      <c r="F60" s="286"/>
      <c r="G60" s="286"/>
      <c r="H60" s="286"/>
      <c r="I60" s="286"/>
      <c r="J60" s="286"/>
      <c r="K60" s="284"/>
    </row>
    <row r="61" ht="15" customHeight="1">
      <c r="B61" s="282"/>
      <c r="C61" s="288"/>
      <c r="D61" s="286" t="s">
        <v>650</v>
      </c>
      <c r="E61" s="286"/>
      <c r="F61" s="286"/>
      <c r="G61" s="286"/>
      <c r="H61" s="286"/>
      <c r="I61" s="286"/>
      <c r="J61" s="286"/>
      <c r="K61" s="284"/>
    </row>
    <row r="62" ht="15" customHeight="1">
      <c r="B62" s="282"/>
      <c r="C62" s="288"/>
      <c r="D62" s="291" t="s">
        <v>651</v>
      </c>
      <c r="E62" s="291"/>
      <c r="F62" s="291"/>
      <c r="G62" s="291"/>
      <c r="H62" s="291"/>
      <c r="I62" s="291"/>
      <c r="J62" s="291"/>
      <c r="K62" s="284"/>
    </row>
    <row r="63" ht="15" customHeight="1">
      <c r="B63" s="282"/>
      <c r="C63" s="288"/>
      <c r="D63" s="286" t="s">
        <v>652</v>
      </c>
      <c r="E63" s="286"/>
      <c r="F63" s="286"/>
      <c r="G63" s="286"/>
      <c r="H63" s="286"/>
      <c r="I63" s="286"/>
      <c r="J63" s="286"/>
      <c r="K63" s="284"/>
    </row>
    <row r="64" ht="12.75" customHeight="1">
      <c r="B64" s="282"/>
      <c r="C64" s="288"/>
      <c r="D64" s="288"/>
      <c r="E64" s="292"/>
      <c r="F64" s="288"/>
      <c r="G64" s="288"/>
      <c r="H64" s="288"/>
      <c r="I64" s="288"/>
      <c r="J64" s="288"/>
      <c r="K64" s="284"/>
    </row>
    <row r="65" ht="15" customHeight="1">
      <c r="B65" s="282"/>
      <c r="C65" s="288"/>
      <c r="D65" s="286" t="s">
        <v>653</v>
      </c>
      <c r="E65" s="286"/>
      <c r="F65" s="286"/>
      <c r="G65" s="286"/>
      <c r="H65" s="286"/>
      <c r="I65" s="286"/>
      <c r="J65" s="286"/>
      <c r="K65" s="284"/>
    </row>
    <row r="66" ht="15" customHeight="1">
      <c r="B66" s="282"/>
      <c r="C66" s="288"/>
      <c r="D66" s="291" t="s">
        <v>654</v>
      </c>
      <c r="E66" s="291"/>
      <c r="F66" s="291"/>
      <c r="G66" s="291"/>
      <c r="H66" s="291"/>
      <c r="I66" s="291"/>
      <c r="J66" s="291"/>
      <c r="K66" s="284"/>
    </row>
    <row r="67" ht="15" customHeight="1">
      <c r="B67" s="282"/>
      <c r="C67" s="288"/>
      <c r="D67" s="286" t="s">
        <v>655</v>
      </c>
      <c r="E67" s="286"/>
      <c r="F67" s="286"/>
      <c r="G67" s="286"/>
      <c r="H67" s="286"/>
      <c r="I67" s="286"/>
      <c r="J67" s="286"/>
      <c r="K67" s="284"/>
    </row>
    <row r="68" ht="15" customHeight="1">
      <c r="B68" s="282"/>
      <c r="C68" s="288"/>
      <c r="D68" s="286" t="s">
        <v>656</v>
      </c>
      <c r="E68" s="286"/>
      <c r="F68" s="286"/>
      <c r="G68" s="286"/>
      <c r="H68" s="286"/>
      <c r="I68" s="286"/>
      <c r="J68" s="286"/>
      <c r="K68" s="284"/>
    </row>
    <row r="69" ht="15" customHeight="1">
      <c r="B69" s="282"/>
      <c r="C69" s="288"/>
      <c r="D69" s="286" t="s">
        <v>657</v>
      </c>
      <c r="E69" s="286"/>
      <c r="F69" s="286"/>
      <c r="G69" s="286"/>
      <c r="H69" s="286"/>
      <c r="I69" s="286"/>
      <c r="J69" s="286"/>
      <c r="K69" s="284"/>
    </row>
    <row r="70" ht="15" customHeight="1">
      <c r="B70" s="282"/>
      <c r="C70" s="288"/>
      <c r="D70" s="286" t="s">
        <v>658</v>
      </c>
      <c r="E70" s="286"/>
      <c r="F70" s="286"/>
      <c r="G70" s="286"/>
      <c r="H70" s="286"/>
      <c r="I70" s="286"/>
      <c r="J70" s="286"/>
      <c r="K70" s="284"/>
    </row>
    <row r="71" ht="12.75" customHeight="1">
      <c r="B71" s="293"/>
      <c r="C71" s="294"/>
      <c r="D71" s="294"/>
      <c r="E71" s="294"/>
      <c r="F71" s="294"/>
      <c r="G71" s="294"/>
      <c r="H71" s="294"/>
      <c r="I71" s="294"/>
      <c r="J71" s="294"/>
      <c r="K71" s="295"/>
    </row>
    <row r="72" ht="18.75" customHeight="1">
      <c r="B72" s="296"/>
      <c r="C72" s="296"/>
      <c r="D72" s="296"/>
      <c r="E72" s="296"/>
      <c r="F72" s="296"/>
      <c r="G72" s="296"/>
      <c r="H72" s="296"/>
      <c r="I72" s="296"/>
      <c r="J72" s="296"/>
      <c r="K72" s="297"/>
    </row>
    <row r="73" ht="18.75" customHeight="1">
      <c r="B73" s="297"/>
      <c r="C73" s="297"/>
      <c r="D73" s="297"/>
      <c r="E73" s="297"/>
      <c r="F73" s="297"/>
      <c r="G73" s="297"/>
      <c r="H73" s="297"/>
      <c r="I73" s="297"/>
      <c r="J73" s="297"/>
      <c r="K73" s="297"/>
    </row>
    <row r="74" ht="7.5" customHeight="1">
      <c r="B74" s="298"/>
      <c r="C74" s="299"/>
      <c r="D74" s="299"/>
      <c r="E74" s="299"/>
      <c r="F74" s="299"/>
      <c r="G74" s="299"/>
      <c r="H74" s="299"/>
      <c r="I74" s="299"/>
      <c r="J74" s="299"/>
      <c r="K74" s="300"/>
    </row>
    <row r="75" ht="45" customHeight="1">
      <c r="B75" s="301"/>
      <c r="C75" s="302" t="s">
        <v>659</v>
      </c>
      <c r="D75" s="302"/>
      <c r="E75" s="302"/>
      <c r="F75" s="302"/>
      <c r="G75" s="302"/>
      <c r="H75" s="302"/>
      <c r="I75" s="302"/>
      <c r="J75" s="302"/>
      <c r="K75" s="303"/>
    </row>
    <row r="76" ht="17.25" customHeight="1">
      <c r="B76" s="301"/>
      <c r="C76" s="304" t="s">
        <v>660</v>
      </c>
      <c r="D76" s="304"/>
      <c r="E76" s="304"/>
      <c r="F76" s="304" t="s">
        <v>661</v>
      </c>
      <c r="G76" s="305"/>
      <c r="H76" s="304" t="s">
        <v>60</v>
      </c>
      <c r="I76" s="304" t="s">
        <v>63</v>
      </c>
      <c r="J76" s="304" t="s">
        <v>662</v>
      </c>
      <c r="K76" s="303"/>
    </row>
    <row r="77" ht="17.25" customHeight="1">
      <c r="B77" s="301"/>
      <c r="C77" s="306" t="s">
        <v>663</v>
      </c>
      <c r="D77" s="306"/>
      <c r="E77" s="306"/>
      <c r="F77" s="307" t="s">
        <v>664</v>
      </c>
      <c r="G77" s="308"/>
      <c r="H77" s="306"/>
      <c r="I77" s="306"/>
      <c r="J77" s="306" t="s">
        <v>665</v>
      </c>
      <c r="K77" s="303"/>
    </row>
    <row r="78" ht="5.25" customHeight="1">
      <c r="B78" s="301"/>
      <c r="C78" s="309"/>
      <c r="D78" s="309"/>
      <c r="E78" s="309"/>
      <c r="F78" s="309"/>
      <c r="G78" s="310"/>
      <c r="H78" s="309"/>
      <c r="I78" s="309"/>
      <c r="J78" s="309"/>
      <c r="K78" s="303"/>
    </row>
    <row r="79" ht="15" customHeight="1">
      <c r="B79" s="301"/>
      <c r="C79" s="289" t="s">
        <v>59</v>
      </c>
      <c r="D79" s="309"/>
      <c r="E79" s="309"/>
      <c r="F79" s="311" t="s">
        <v>666</v>
      </c>
      <c r="G79" s="310"/>
      <c r="H79" s="289" t="s">
        <v>667</v>
      </c>
      <c r="I79" s="289" t="s">
        <v>668</v>
      </c>
      <c r="J79" s="289">
        <v>20</v>
      </c>
      <c r="K79" s="303"/>
    </row>
    <row r="80" ht="15" customHeight="1">
      <c r="B80" s="301"/>
      <c r="C80" s="289" t="s">
        <v>669</v>
      </c>
      <c r="D80" s="289"/>
      <c r="E80" s="289"/>
      <c r="F80" s="311" t="s">
        <v>666</v>
      </c>
      <c r="G80" s="310"/>
      <c r="H80" s="289" t="s">
        <v>670</v>
      </c>
      <c r="I80" s="289" t="s">
        <v>668</v>
      </c>
      <c r="J80" s="289">
        <v>120</v>
      </c>
      <c r="K80" s="303"/>
    </row>
    <row r="81" ht="15" customHeight="1">
      <c r="B81" s="312"/>
      <c r="C81" s="289" t="s">
        <v>671</v>
      </c>
      <c r="D81" s="289"/>
      <c r="E81" s="289"/>
      <c r="F81" s="311" t="s">
        <v>672</v>
      </c>
      <c r="G81" s="310"/>
      <c r="H81" s="289" t="s">
        <v>673</v>
      </c>
      <c r="I81" s="289" t="s">
        <v>668</v>
      </c>
      <c r="J81" s="289">
        <v>50</v>
      </c>
      <c r="K81" s="303"/>
    </row>
    <row r="82" ht="15" customHeight="1">
      <c r="B82" s="312"/>
      <c r="C82" s="289" t="s">
        <v>674</v>
      </c>
      <c r="D82" s="289"/>
      <c r="E82" s="289"/>
      <c r="F82" s="311" t="s">
        <v>666</v>
      </c>
      <c r="G82" s="310"/>
      <c r="H82" s="289" t="s">
        <v>675</v>
      </c>
      <c r="I82" s="289" t="s">
        <v>676</v>
      </c>
      <c r="J82" s="289"/>
      <c r="K82" s="303"/>
    </row>
    <row r="83" ht="15" customHeight="1">
      <c r="B83" s="312"/>
      <c r="C83" s="313" t="s">
        <v>677</v>
      </c>
      <c r="D83" s="313"/>
      <c r="E83" s="313"/>
      <c r="F83" s="314" t="s">
        <v>672</v>
      </c>
      <c r="G83" s="313"/>
      <c r="H83" s="313" t="s">
        <v>678</v>
      </c>
      <c r="I83" s="313" t="s">
        <v>668</v>
      </c>
      <c r="J83" s="313">
        <v>15</v>
      </c>
      <c r="K83" s="303"/>
    </row>
    <row r="84" ht="15" customHeight="1">
      <c r="B84" s="312"/>
      <c r="C84" s="313" t="s">
        <v>679</v>
      </c>
      <c r="D84" s="313"/>
      <c r="E84" s="313"/>
      <c r="F84" s="314" t="s">
        <v>672</v>
      </c>
      <c r="G84" s="313"/>
      <c r="H84" s="313" t="s">
        <v>680</v>
      </c>
      <c r="I84" s="313" t="s">
        <v>668</v>
      </c>
      <c r="J84" s="313">
        <v>15</v>
      </c>
      <c r="K84" s="303"/>
    </row>
    <row r="85" ht="15" customHeight="1">
      <c r="B85" s="312"/>
      <c r="C85" s="313" t="s">
        <v>681</v>
      </c>
      <c r="D85" s="313"/>
      <c r="E85" s="313"/>
      <c r="F85" s="314" t="s">
        <v>672</v>
      </c>
      <c r="G85" s="313"/>
      <c r="H85" s="313" t="s">
        <v>682</v>
      </c>
      <c r="I85" s="313" t="s">
        <v>668</v>
      </c>
      <c r="J85" s="313">
        <v>20</v>
      </c>
      <c r="K85" s="303"/>
    </row>
    <row r="86" ht="15" customHeight="1">
      <c r="B86" s="312"/>
      <c r="C86" s="313" t="s">
        <v>683</v>
      </c>
      <c r="D86" s="313"/>
      <c r="E86" s="313"/>
      <c r="F86" s="314" t="s">
        <v>672</v>
      </c>
      <c r="G86" s="313"/>
      <c r="H86" s="313" t="s">
        <v>684</v>
      </c>
      <c r="I86" s="313" t="s">
        <v>668</v>
      </c>
      <c r="J86" s="313">
        <v>20</v>
      </c>
      <c r="K86" s="303"/>
    </row>
    <row r="87" ht="15" customHeight="1">
      <c r="B87" s="312"/>
      <c r="C87" s="289" t="s">
        <v>685</v>
      </c>
      <c r="D87" s="289"/>
      <c r="E87" s="289"/>
      <c r="F87" s="311" t="s">
        <v>672</v>
      </c>
      <c r="G87" s="310"/>
      <c r="H87" s="289" t="s">
        <v>686</v>
      </c>
      <c r="I87" s="289" t="s">
        <v>668</v>
      </c>
      <c r="J87" s="289">
        <v>50</v>
      </c>
      <c r="K87" s="303"/>
    </row>
    <row r="88" ht="15" customHeight="1">
      <c r="B88" s="312"/>
      <c r="C88" s="289" t="s">
        <v>687</v>
      </c>
      <c r="D88" s="289"/>
      <c r="E88" s="289"/>
      <c r="F88" s="311" t="s">
        <v>672</v>
      </c>
      <c r="G88" s="310"/>
      <c r="H88" s="289" t="s">
        <v>688</v>
      </c>
      <c r="I88" s="289" t="s">
        <v>668</v>
      </c>
      <c r="J88" s="289">
        <v>20</v>
      </c>
      <c r="K88" s="303"/>
    </row>
    <row r="89" ht="15" customHeight="1">
      <c r="B89" s="312"/>
      <c r="C89" s="289" t="s">
        <v>689</v>
      </c>
      <c r="D89" s="289"/>
      <c r="E89" s="289"/>
      <c r="F89" s="311" t="s">
        <v>672</v>
      </c>
      <c r="G89" s="310"/>
      <c r="H89" s="289" t="s">
        <v>690</v>
      </c>
      <c r="I89" s="289" t="s">
        <v>668</v>
      </c>
      <c r="J89" s="289">
        <v>20</v>
      </c>
      <c r="K89" s="303"/>
    </row>
    <row r="90" ht="15" customHeight="1">
      <c r="B90" s="312"/>
      <c r="C90" s="289" t="s">
        <v>691</v>
      </c>
      <c r="D90" s="289"/>
      <c r="E90" s="289"/>
      <c r="F90" s="311" t="s">
        <v>672</v>
      </c>
      <c r="G90" s="310"/>
      <c r="H90" s="289" t="s">
        <v>692</v>
      </c>
      <c r="I90" s="289" t="s">
        <v>668</v>
      </c>
      <c r="J90" s="289">
        <v>50</v>
      </c>
      <c r="K90" s="303"/>
    </row>
    <row r="91" ht="15" customHeight="1">
      <c r="B91" s="312"/>
      <c r="C91" s="289" t="s">
        <v>693</v>
      </c>
      <c r="D91" s="289"/>
      <c r="E91" s="289"/>
      <c r="F91" s="311" t="s">
        <v>672</v>
      </c>
      <c r="G91" s="310"/>
      <c r="H91" s="289" t="s">
        <v>693</v>
      </c>
      <c r="I91" s="289" t="s">
        <v>668</v>
      </c>
      <c r="J91" s="289">
        <v>50</v>
      </c>
      <c r="K91" s="303"/>
    </row>
    <row r="92" ht="15" customHeight="1">
      <c r="B92" s="312"/>
      <c r="C92" s="289" t="s">
        <v>694</v>
      </c>
      <c r="D92" s="289"/>
      <c r="E92" s="289"/>
      <c r="F92" s="311" t="s">
        <v>672</v>
      </c>
      <c r="G92" s="310"/>
      <c r="H92" s="289" t="s">
        <v>695</v>
      </c>
      <c r="I92" s="289" t="s">
        <v>668</v>
      </c>
      <c r="J92" s="289">
        <v>255</v>
      </c>
      <c r="K92" s="303"/>
    </row>
    <row r="93" ht="15" customHeight="1">
      <c r="B93" s="312"/>
      <c r="C93" s="289" t="s">
        <v>696</v>
      </c>
      <c r="D93" s="289"/>
      <c r="E93" s="289"/>
      <c r="F93" s="311" t="s">
        <v>666</v>
      </c>
      <c r="G93" s="310"/>
      <c r="H93" s="289" t="s">
        <v>697</v>
      </c>
      <c r="I93" s="289" t="s">
        <v>698</v>
      </c>
      <c r="J93" s="289"/>
      <c r="K93" s="303"/>
    </row>
    <row r="94" ht="15" customHeight="1">
      <c r="B94" s="312"/>
      <c r="C94" s="289" t="s">
        <v>699</v>
      </c>
      <c r="D94" s="289"/>
      <c r="E94" s="289"/>
      <c r="F94" s="311" t="s">
        <v>666</v>
      </c>
      <c r="G94" s="310"/>
      <c r="H94" s="289" t="s">
        <v>700</v>
      </c>
      <c r="I94" s="289" t="s">
        <v>701</v>
      </c>
      <c r="J94" s="289"/>
      <c r="K94" s="303"/>
    </row>
    <row r="95" ht="15" customHeight="1">
      <c r="B95" s="312"/>
      <c r="C95" s="289" t="s">
        <v>702</v>
      </c>
      <c r="D95" s="289"/>
      <c r="E95" s="289"/>
      <c r="F95" s="311" t="s">
        <v>666</v>
      </c>
      <c r="G95" s="310"/>
      <c r="H95" s="289" t="s">
        <v>702</v>
      </c>
      <c r="I95" s="289" t="s">
        <v>701</v>
      </c>
      <c r="J95" s="289"/>
      <c r="K95" s="303"/>
    </row>
    <row r="96" ht="15" customHeight="1">
      <c r="B96" s="312"/>
      <c r="C96" s="289" t="s">
        <v>44</v>
      </c>
      <c r="D96" s="289"/>
      <c r="E96" s="289"/>
      <c r="F96" s="311" t="s">
        <v>666</v>
      </c>
      <c r="G96" s="310"/>
      <c r="H96" s="289" t="s">
        <v>703</v>
      </c>
      <c r="I96" s="289" t="s">
        <v>701</v>
      </c>
      <c r="J96" s="289"/>
      <c r="K96" s="303"/>
    </row>
    <row r="97" ht="15" customHeight="1">
      <c r="B97" s="312"/>
      <c r="C97" s="289" t="s">
        <v>54</v>
      </c>
      <c r="D97" s="289"/>
      <c r="E97" s="289"/>
      <c r="F97" s="311" t="s">
        <v>666</v>
      </c>
      <c r="G97" s="310"/>
      <c r="H97" s="289" t="s">
        <v>704</v>
      </c>
      <c r="I97" s="289" t="s">
        <v>701</v>
      </c>
      <c r="J97" s="289"/>
      <c r="K97" s="303"/>
    </row>
    <row r="98" ht="15" customHeight="1">
      <c r="B98" s="315"/>
      <c r="C98" s="316"/>
      <c r="D98" s="316"/>
      <c r="E98" s="316"/>
      <c r="F98" s="316"/>
      <c r="G98" s="316"/>
      <c r="H98" s="316"/>
      <c r="I98" s="316"/>
      <c r="J98" s="316"/>
      <c r="K98" s="317"/>
    </row>
    <row r="99" ht="18.75" customHeight="1">
      <c r="B99" s="318"/>
      <c r="C99" s="319"/>
      <c r="D99" s="319"/>
      <c r="E99" s="319"/>
      <c r="F99" s="319"/>
      <c r="G99" s="319"/>
      <c r="H99" s="319"/>
      <c r="I99" s="319"/>
      <c r="J99" s="319"/>
      <c r="K99" s="318"/>
    </row>
    <row r="100" ht="18.75" customHeight="1">
      <c r="B100" s="297"/>
      <c r="C100" s="297"/>
      <c r="D100" s="297"/>
      <c r="E100" s="297"/>
      <c r="F100" s="297"/>
      <c r="G100" s="297"/>
      <c r="H100" s="297"/>
      <c r="I100" s="297"/>
      <c r="J100" s="297"/>
      <c r="K100" s="297"/>
    </row>
    <row r="101" ht="7.5" customHeight="1">
      <c r="B101" s="298"/>
      <c r="C101" s="299"/>
      <c r="D101" s="299"/>
      <c r="E101" s="299"/>
      <c r="F101" s="299"/>
      <c r="G101" s="299"/>
      <c r="H101" s="299"/>
      <c r="I101" s="299"/>
      <c r="J101" s="299"/>
      <c r="K101" s="300"/>
    </row>
    <row r="102" ht="45" customHeight="1">
      <c r="B102" s="301"/>
      <c r="C102" s="302" t="s">
        <v>705</v>
      </c>
      <c r="D102" s="302"/>
      <c r="E102" s="302"/>
      <c r="F102" s="302"/>
      <c r="G102" s="302"/>
      <c r="H102" s="302"/>
      <c r="I102" s="302"/>
      <c r="J102" s="302"/>
      <c r="K102" s="303"/>
    </row>
    <row r="103" ht="17.25" customHeight="1">
      <c r="B103" s="301"/>
      <c r="C103" s="304" t="s">
        <v>660</v>
      </c>
      <c r="D103" s="304"/>
      <c r="E103" s="304"/>
      <c r="F103" s="304" t="s">
        <v>661</v>
      </c>
      <c r="G103" s="305"/>
      <c r="H103" s="304" t="s">
        <v>60</v>
      </c>
      <c r="I103" s="304" t="s">
        <v>63</v>
      </c>
      <c r="J103" s="304" t="s">
        <v>662</v>
      </c>
      <c r="K103" s="303"/>
    </row>
    <row r="104" ht="17.25" customHeight="1">
      <c r="B104" s="301"/>
      <c r="C104" s="306" t="s">
        <v>663</v>
      </c>
      <c r="D104" s="306"/>
      <c r="E104" s="306"/>
      <c r="F104" s="307" t="s">
        <v>664</v>
      </c>
      <c r="G104" s="308"/>
      <c r="H104" s="306"/>
      <c r="I104" s="306"/>
      <c r="J104" s="306" t="s">
        <v>665</v>
      </c>
      <c r="K104" s="303"/>
    </row>
    <row r="105" ht="5.25" customHeight="1">
      <c r="B105" s="301"/>
      <c r="C105" s="304"/>
      <c r="D105" s="304"/>
      <c r="E105" s="304"/>
      <c r="F105" s="304"/>
      <c r="G105" s="320"/>
      <c r="H105" s="304"/>
      <c r="I105" s="304"/>
      <c r="J105" s="304"/>
      <c r="K105" s="303"/>
    </row>
    <row r="106" ht="15" customHeight="1">
      <c r="B106" s="301"/>
      <c r="C106" s="289" t="s">
        <v>59</v>
      </c>
      <c r="D106" s="309"/>
      <c r="E106" s="309"/>
      <c r="F106" s="311" t="s">
        <v>666</v>
      </c>
      <c r="G106" s="320"/>
      <c r="H106" s="289" t="s">
        <v>706</v>
      </c>
      <c r="I106" s="289" t="s">
        <v>668</v>
      </c>
      <c r="J106" s="289">
        <v>20</v>
      </c>
      <c r="K106" s="303"/>
    </row>
    <row r="107" ht="15" customHeight="1">
      <c r="B107" s="301"/>
      <c r="C107" s="289" t="s">
        <v>669</v>
      </c>
      <c r="D107" s="289"/>
      <c r="E107" s="289"/>
      <c r="F107" s="311" t="s">
        <v>666</v>
      </c>
      <c r="G107" s="289"/>
      <c r="H107" s="289" t="s">
        <v>706</v>
      </c>
      <c r="I107" s="289" t="s">
        <v>668</v>
      </c>
      <c r="J107" s="289">
        <v>120</v>
      </c>
      <c r="K107" s="303"/>
    </row>
    <row r="108" ht="15" customHeight="1">
      <c r="B108" s="312"/>
      <c r="C108" s="289" t="s">
        <v>671</v>
      </c>
      <c r="D108" s="289"/>
      <c r="E108" s="289"/>
      <c r="F108" s="311" t="s">
        <v>672</v>
      </c>
      <c r="G108" s="289"/>
      <c r="H108" s="289" t="s">
        <v>706</v>
      </c>
      <c r="I108" s="289" t="s">
        <v>668</v>
      </c>
      <c r="J108" s="289">
        <v>50</v>
      </c>
      <c r="K108" s="303"/>
    </row>
    <row r="109" ht="15" customHeight="1">
      <c r="B109" s="312"/>
      <c r="C109" s="289" t="s">
        <v>674</v>
      </c>
      <c r="D109" s="289"/>
      <c r="E109" s="289"/>
      <c r="F109" s="311" t="s">
        <v>666</v>
      </c>
      <c r="G109" s="289"/>
      <c r="H109" s="289" t="s">
        <v>706</v>
      </c>
      <c r="I109" s="289" t="s">
        <v>676</v>
      </c>
      <c r="J109" s="289"/>
      <c r="K109" s="303"/>
    </row>
    <row r="110" ht="15" customHeight="1">
      <c r="B110" s="312"/>
      <c r="C110" s="289" t="s">
        <v>685</v>
      </c>
      <c r="D110" s="289"/>
      <c r="E110" s="289"/>
      <c r="F110" s="311" t="s">
        <v>672</v>
      </c>
      <c r="G110" s="289"/>
      <c r="H110" s="289" t="s">
        <v>706</v>
      </c>
      <c r="I110" s="289" t="s">
        <v>668</v>
      </c>
      <c r="J110" s="289">
        <v>50</v>
      </c>
      <c r="K110" s="303"/>
    </row>
    <row r="111" ht="15" customHeight="1">
      <c r="B111" s="312"/>
      <c r="C111" s="289" t="s">
        <v>693</v>
      </c>
      <c r="D111" s="289"/>
      <c r="E111" s="289"/>
      <c r="F111" s="311" t="s">
        <v>672</v>
      </c>
      <c r="G111" s="289"/>
      <c r="H111" s="289" t="s">
        <v>706</v>
      </c>
      <c r="I111" s="289" t="s">
        <v>668</v>
      </c>
      <c r="J111" s="289">
        <v>50</v>
      </c>
      <c r="K111" s="303"/>
    </row>
    <row r="112" ht="15" customHeight="1">
      <c r="B112" s="312"/>
      <c r="C112" s="289" t="s">
        <v>691</v>
      </c>
      <c r="D112" s="289"/>
      <c r="E112" s="289"/>
      <c r="F112" s="311" t="s">
        <v>672</v>
      </c>
      <c r="G112" s="289"/>
      <c r="H112" s="289" t="s">
        <v>706</v>
      </c>
      <c r="I112" s="289" t="s">
        <v>668</v>
      </c>
      <c r="J112" s="289">
        <v>50</v>
      </c>
      <c r="K112" s="303"/>
    </row>
    <row r="113" ht="15" customHeight="1">
      <c r="B113" s="312"/>
      <c r="C113" s="289" t="s">
        <v>59</v>
      </c>
      <c r="D113" s="289"/>
      <c r="E113" s="289"/>
      <c r="F113" s="311" t="s">
        <v>666</v>
      </c>
      <c r="G113" s="289"/>
      <c r="H113" s="289" t="s">
        <v>707</v>
      </c>
      <c r="I113" s="289" t="s">
        <v>668</v>
      </c>
      <c r="J113" s="289">
        <v>20</v>
      </c>
      <c r="K113" s="303"/>
    </row>
    <row r="114" ht="15" customHeight="1">
      <c r="B114" s="312"/>
      <c r="C114" s="289" t="s">
        <v>708</v>
      </c>
      <c r="D114" s="289"/>
      <c r="E114" s="289"/>
      <c r="F114" s="311" t="s">
        <v>666</v>
      </c>
      <c r="G114" s="289"/>
      <c r="H114" s="289" t="s">
        <v>709</v>
      </c>
      <c r="I114" s="289" t="s">
        <v>668</v>
      </c>
      <c r="J114" s="289">
        <v>120</v>
      </c>
      <c r="K114" s="303"/>
    </row>
    <row r="115" ht="15" customHeight="1">
      <c r="B115" s="312"/>
      <c r="C115" s="289" t="s">
        <v>44</v>
      </c>
      <c r="D115" s="289"/>
      <c r="E115" s="289"/>
      <c r="F115" s="311" t="s">
        <v>666</v>
      </c>
      <c r="G115" s="289"/>
      <c r="H115" s="289" t="s">
        <v>710</v>
      </c>
      <c r="I115" s="289" t="s">
        <v>701</v>
      </c>
      <c r="J115" s="289"/>
      <c r="K115" s="303"/>
    </row>
    <row r="116" ht="15" customHeight="1">
      <c r="B116" s="312"/>
      <c r="C116" s="289" t="s">
        <v>54</v>
      </c>
      <c r="D116" s="289"/>
      <c r="E116" s="289"/>
      <c r="F116" s="311" t="s">
        <v>666</v>
      </c>
      <c r="G116" s="289"/>
      <c r="H116" s="289" t="s">
        <v>711</v>
      </c>
      <c r="I116" s="289" t="s">
        <v>701</v>
      </c>
      <c r="J116" s="289"/>
      <c r="K116" s="303"/>
    </row>
    <row r="117" ht="15" customHeight="1">
      <c r="B117" s="312"/>
      <c r="C117" s="289" t="s">
        <v>63</v>
      </c>
      <c r="D117" s="289"/>
      <c r="E117" s="289"/>
      <c r="F117" s="311" t="s">
        <v>666</v>
      </c>
      <c r="G117" s="289"/>
      <c r="H117" s="289" t="s">
        <v>712</v>
      </c>
      <c r="I117" s="289" t="s">
        <v>713</v>
      </c>
      <c r="J117" s="289"/>
      <c r="K117" s="303"/>
    </row>
    <row r="118" ht="15" customHeight="1">
      <c r="B118" s="315"/>
      <c r="C118" s="321"/>
      <c r="D118" s="321"/>
      <c r="E118" s="321"/>
      <c r="F118" s="321"/>
      <c r="G118" s="321"/>
      <c r="H118" s="321"/>
      <c r="I118" s="321"/>
      <c r="J118" s="321"/>
      <c r="K118" s="317"/>
    </row>
    <row r="119" ht="18.75" customHeight="1">
      <c r="B119" s="322"/>
      <c r="C119" s="286"/>
      <c r="D119" s="286"/>
      <c r="E119" s="286"/>
      <c r="F119" s="323"/>
      <c r="G119" s="286"/>
      <c r="H119" s="286"/>
      <c r="I119" s="286"/>
      <c r="J119" s="286"/>
      <c r="K119" s="322"/>
    </row>
    <row r="120" ht="18.75" customHeight="1">
      <c r="B120" s="297"/>
      <c r="C120" s="297"/>
      <c r="D120" s="297"/>
      <c r="E120" s="297"/>
      <c r="F120" s="297"/>
      <c r="G120" s="297"/>
      <c r="H120" s="297"/>
      <c r="I120" s="297"/>
      <c r="J120" s="297"/>
      <c r="K120" s="297"/>
    </row>
    <row r="121" ht="7.5" customHeight="1">
      <c r="B121" s="324"/>
      <c r="C121" s="325"/>
      <c r="D121" s="325"/>
      <c r="E121" s="325"/>
      <c r="F121" s="325"/>
      <c r="G121" s="325"/>
      <c r="H121" s="325"/>
      <c r="I121" s="325"/>
      <c r="J121" s="325"/>
      <c r="K121" s="326"/>
    </row>
    <row r="122" ht="45" customHeight="1">
      <c r="B122" s="327"/>
      <c r="C122" s="280" t="s">
        <v>714</v>
      </c>
      <c r="D122" s="280"/>
      <c r="E122" s="280"/>
      <c r="F122" s="280"/>
      <c r="G122" s="280"/>
      <c r="H122" s="280"/>
      <c r="I122" s="280"/>
      <c r="J122" s="280"/>
      <c r="K122" s="328"/>
    </row>
    <row r="123" ht="17.25" customHeight="1">
      <c r="B123" s="329"/>
      <c r="C123" s="304" t="s">
        <v>660</v>
      </c>
      <c r="D123" s="304"/>
      <c r="E123" s="304"/>
      <c r="F123" s="304" t="s">
        <v>661</v>
      </c>
      <c r="G123" s="305"/>
      <c r="H123" s="304" t="s">
        <v>60</v>
      </c>
      <c r="I123" s="304" t="s">
        <v>63</v>
      </c>
      <c r="J123" s="304" t="s">
        <v>662</v>
      </c>
      <c r="K123" s="330"/>
    </row>
    <row r="124" ht="17.25" customHeight="1">
      <c r="B124" s="329"/>
      <c r="C124" s="306" t="s">
        <v>663</v>
      </c>
      <c r="D124" s="306"/>
      <c r="E124" s="306"/>
      <c r="F124" s="307" t="s">
        <v>664</v>
      </c>
      <c r="G124" s="308"/>
      <c r="H124" s="306"/>
      <c r="I124" s="306"/>
      <c r="J124" s="306" t="s">
        <v>665</v>
      </c>
      <c r="K124" s="330"/>
    </row>
    <row r="125" ht="5.25" customHeight="1">
      <c r="B125" s="331"/>
      <c r="C125" s="309"/>
      <c r="D125" s="309"/>
      <c r="E125" s="309"/>
      <c r="F125" s="309"/>
      <c r="G125" s="289"/>
      <c r="H125" s="309"/>
      <c r="I125" s="309"/>
      <c r="J125" s="309"/>
      <c r="K125" s="332"/>
    </row>
    <row r="126" ht="15" customHeight="1">
      <c r="B126" s="331"/>
      <c r="C126" s="289" t="s">
        <v>669</v>
      </c>
      <c r="D126" s="309"/>
      <c r="E126" s="309"/>
      <c r="F126" s="311" t="s">
        <v>666</v>
      </c>
      <c r="G126" s="289"/>
      <c r="H126" s="289" t="s">
        <v>706</v>
      </c>
      <c r="I126" s="289" t="s">
        <v>668</v>
      </c>
      <c r="J126" s="289">
        <v>120</v>
      </c>
      <c r="K126" s="333"/>
    </row>
    <row r="127" ht="15" customHeight="1">
      <c r="B127" s="331"/>
      <c r="C127" s="289" t="s">
        <v>715</v>
      </c>
      <c r="D127" s="289"/>
      <c r="E127" s="289"/>
      <c r="F127" s="311" t="s">
        <v>666</v>
      </c>
      <c r="G127" s="289"/>
      <c r="H127" s="289" t="s">
        <v>716</v>
      </c>
      <c r="I127" s="289" t="s">
        <v>668</v>
      </c>
      <c r="J127" s="289" t="s">
        <v>717</v>
      </c>
      <c r="K127" s="333"/>
    </row>
    <row r="128" ht="15" customHeight="1">
      <c r="B128" s="331"/>
      <c r="C128" s="289" t="s">
        <v>614</v>
      </c>
      <c r="D128" s="289"/>
      <c r="E128" s="289"/>
      <c r="F128" s="311" t="s">
        <v>666</v>
      </c>
      <c r="G128" s="289"/>
      <c r="H128" s="289" t="s">
        <v>718</v>
      </c>
      <c r="I128" s="289" t="s">
        <v>668</v>
      </c>
      <c r="J128" s="289" t="s">
        <v>717</v>
      </c>
      <c r="K128" s="333"/>
    </row>
    <row r="129" ht="15" customHeight="1">
      <c r="B129" s="331"/>
      <c r="C129" s="289" t="s">
        <v>677</v>
      </c>
      <c r="D129" s="289"/>
      <c r="E129" s="289"/>
      <c r="F129" s="311" t="s">
        <v>672</v>
      </c>
      <c r="G129" s="289"/>
      <c r="H129" s="289" t="s">
        <v>678</v>
      </c>
      <c r="I129" s="289" t="s">
        <v>668</v>
      </c>
      <c r="J129" s="289">
        <v>15</v>
      </c>
      <c r="K129" s="333"/>
    </row>
    <row r="130" ht="15" customHeight="1">
      <c r="B130" s="331"/>
      <c r="C130" s="313" t="s">
        <v>679</v>
      </c>
      <c r="D130" s="313"/>
      <c r="E130" s="313"/>
      <c r="F130" s="314" t="s">
        <v>672</v>
      </c>
      <c r="G130" s="313"/>
      <c r="H130" s="313" t="s">
        <v>680</v>
      </c>
      <c r="I130" s="313" t="s">
        <v>668</v>
      </c>
      <c r="J130" s="313">
        <v>15</v>
      </c>
      <c r="K130" s="333"/>
    </row>
    <row r="131" ht="15" customHeight="1">
      <c r="B131" s="331"/>
      <c r="C131" s="313" t="s">
        <v>681</v>
      </c>
      <c r="D131" s="313"/>
      <c r="E131" s="313"/>
      <c r="F131" s="314" t="s">
        <v>672</v>
      </c>
      <c r="G131" s="313"/>
      <c r="H131" s="313" t="s">
        <v>682</v>
      </c>
      <c r="I131" s="313" t="s">
        <v>668</v>
      </c>
      <c r="J131" s="313">
        <v>20</v>
      </c>
      <c r="K131" s="333"/>
    </row>
    <row r="132" ht="15" customHeight="1">
      <c r="B132" s="331"/>
      <c r="C132" s="313" t="s">
        <v>683</v>
      </c>
      <c r="D132" s="313"/>
      <c r="E132" s="313"/>
      <c r="F132" s="314" t="s">
        <v>672</v>
      </c>
      <c r="G132" s="313"/>
      <c r="H132" s="313" t="s">
        <v>684</v>
      </c>
      <c r="I132" s="313" t="s">
        <v>668</v>
      </c>
      <c r="J132" s="313">
        <v>20</v>
      </c>
      <c r="K132" s="333"/>
    </row>
    <row r="133" ht="15" customHeight="1">
      <c r="B133" s="331"/>
      <c r="C133" s="289" t="s">
        <v>671</v>
      </c>
      <c r="D133" s="289"/>
      <c r="E133" s="289"/>
      <c r="F133" s="311" t="s">
        <v>672</v>
      </c>
      <c r="G133" s="289"/>
      <c r="H133" s="289" t="s">
        <v>706</v>
      </c>
      <c r="I133" s="289" t="s">
        <v>668</v>
      </c>
      <c r="J133" s="289">
        <v>50</v>
      </c>
      <c r="K133" s="333"/>
    </row>
    <row r="134" ht="15" customHeight="1">
      <c r="B134" s="331"/>
      <c r="C134" s="289" t="s">
        <v>685</v>
      </c>
      <c r="D134" s="289"/>
      <c r="E134" s="289"/>
      <c r="F134" s="311" t="s">
        <v>672</v>
      </c>
      <c r="G134" s="289"/>
      <c r="H134" s="289" t="s">
        <v>706</v>
      </c>
      <c r="I134" s="289" t="s">
        <v>668</v>
      </c>
      <c r="J134" s="289">
        <v>50</v>
      </c>
      <c r="K134" s="333"/>
    </row>
    <row r="135" ht="15" customHeight="1">
      <c r="B135" s="331"/>
      <c r="C135" s="289" t="s">
        <v>691</v>
      </c>
      <c r="D135" s="289"/>
      <c r="E135" s="289"/>
      <c r="F135" s="311" t="s">
        <v>672</v>
      </c>
      <c r="G135" s="289"/>
      <c r="H135" s="289" t="s">
        <v>706</v>
      </c>
      <c r="I135" s="289" t="s">
        <v>668</v>
      </c>
      <c r="J135" s="289">
        <v>50</v>
      </c>
      <c r="K135" s="333"/>
    </row>
    <row r="136" ht="15" customHeight="1">
      <c r="B136" s="331"/>
      <c r="C136" s="289" t="s">
        <v>693</v>
      </c>
      <c r="D136" s="289"/>
      <c r="E136" s="289"/>
      <c r="F136" s="311" t="s">
        <v>672</v>
      </c>
      <c r="G136" s="289"/>
      <c r="H136" s="289" t="s">
        <v>706</v>
      </c>
      <c r="I136" s="289" t="s">
        <v>668</v>
      </c>
      <c r="J136" s="289">
        <v>50</v>
      </c>
      <c r="K136" s="333"/>
    </row>
    <row r="137" ht="15" customHeight="1">
      <c r="B137" s="331"/>
      <c r="C137" s="289" t="s">
        <v>694</v>
      </c>
      <c r="D137" s="289"/>
      <c r="E137" s="289"/>
      <c r="F137" s="311" t="s">
        <v>672</v>
      </c>
      <c r="G137" s="289"/>
      <c r="H137" s="289" t="s">
        <v>719</v>
      </c>
      <c r="I137" s="289" t="s">
        <v>668</v>
      </c>
      <c r="J137" s="289">
        <v>255</v>
      </c>
      <c r="K137" s="333"/>
    </row>
    <row r="138" ht="15" customHeight="1">
      <c r="B138" s="331"/>
      <c r="C138" s="289" t="s">
        <v>696</v>
      </c>
      <c r="D138" s="289"/>
      <c r="E138" s="289"/>
      <c r="F138" s="311" t="s">
        <v>666</v>
      </c>
      <c r="G138" s="289"/>
      <c r="H138" s="289" t="s">
        <v>720</v>
      </c>
      <c r="I138" s="289" t="s">
        <v>698</v>
      </c>
      <c r="J138" s="289"/>
      <c r="K138" s="333"/>
    </row>
    <row r="139" ht="15" customHeight="1">
      <c r="B139" s="331"/>
      <c r="C139" s="289" t="s">
        <v>699</v>
      </c>
      <c r="D139" s="289"/>
      <c r="E139" s="289"/>
      <c r="F139" s="311" t="s">
        <v>666</v>
      </c>
      <c r="G139" s="289"/>
      <c r="H139" s="289" t="s">
        <v>721</v>
      </c>
      <c r="I139" s="289" t="s">
        <v>701</v>
      </c>
      <c r="J139" s="289"/>
      <c r="K139" s="333"/>
    </row>
    <row r="140" ht="15" customHeight="1">
      <c r="B140" s="331"/>
      <c r="C140" s="289" t="s">
        <v>702</v>
      </c>
      <c r="D140" s="289"/>
      <c r="E140" s="289"/>
      <c r="F140" s="311" t="s">
        <v>666</v>
      </c>
      <c r="G140" s="289"/>
      <c r="H140" s="289" t="s">
        <v>702</v>
      </c>
      <c r="I140" s="289" t="s">
        <v>701</v>
      </c>
      <c r="J140" s="289"/>
      <c r="K140" s="333"/>
    </row>
    <row r="141" ht="15" customHeight="1">
      <c r="B141" s="331"/>
      <c r="C141" s="289" t="s">
        <v>44</v>
      </c>
      <c r="D141" s="289"/>
      <c r="E141" s="289"/>
      <c r="F141" s="311" t="s">
        <v>666</v>
      </c>
      <c r="G141" s="289"/>
      <c r="H141" s="289" t="s">
        <v>722</v>
      </c>
      <c r="I141" s="289" t="s">
        <v>701</v>
      </c>
      <c r="J141" s="289"/>
      <c r="K141" s="333"/>
    </row>
    <row r="142" ht="15" customHeight="1">
      <c r="B142" s="331"/>
      <c r="C142" s="289" t="s">
        <v>723</v>
      </c>
      <c r="D142" s="289"/>
      <c r="E142" s="289"/>
      <c r="F142" s="311" t="s">
        <v>666</v>
      </c>
      <c r="G142" s="289"/>
      <c r="H142" s="289" t="s">
        <v>724</v>
      </c>
      <c r="I142" s="289" t="s">
        <v>701</v>
      </c>
      <c r="J142" s="289"/>
      <c r="K142" s="333"/>
    </row>
    <row r="143" ht="15" customHeight="1">
      <c r="B143" s="334"/>
      <c r="C143" s="335"/>
      <c r="D143" s="335"/>
      <c r="E143" s="335"/>
      <c r="F143" s="335"/>
      <c r="G143" s="335"/>
      <c r="H143" s="335"/>
      <c r="I143" s="335"/>
      <c r="J143" s="335"/>
      <c r="K143" s="336"/>
    </row>
    <row r="144" ht="18.75" customHeight="1">
      <c r="B144" s="286"/>
      <c r="C144" s="286"/>
      <c r="D144" s="286"/>
      <c r="E144" s="286"/>
      <c r="F144" s="323"/>
      <c r="G144" s="286"/>
      <c r="H144" s="286"/>
      <c r="I144" s="286"/>
      <c r="J144" s="286"/>
      <c r="K144" s="286"/>
    </row>
    <row r="145" ht="18.75" customHeight="1">
      <c r="B145" s="297"/>
      <c r="C145" s="297"/>
      <c r="D145" s="297"/>
      <c r="E145" s="297"/>
      <c r="F145" s="297"/>
      <c r="G145" s="297"/>
      <c r="H145" s="297"/>
      <c r="I145" s="297"/>
      <c r="J145" s="297"/>
      <c r="K145" s="297"/>
    </row>
    <row r="146" ht="7.5" customHeight="1">
      <c r="B146" s="298"/>
      <c r="C146" s="299"/>
      <c r="D146" s="299"/>
      <c r="E146" s="299"/>
      <c r="F146" s="299"/>
      <c r="G146" s="299"/>
      <c r="H146" s="299"/>
      <c r="I146" s="299"/>
      <c r="J146" s="299"/>
      <c r="K146" s="300"/>
    </row>
    <row r="147" ht="45" customHeight="1">
      <c r="B147" s="301"/>
      <c r="C147" s="302" t="s">
        <v>725</v>
      </c>
      <c r="D147" s="302"/>
      <c r="E147" s="302"/>
      <c r="F147" s="302"/>
      <c r="G147" s="302"/>
      <c r="H147" s="302"/>
      <c r="I147" s="302"/>
      <c r="J147" s="302"/>
      <c r="K147" s="303"/>
    </row>
    <row r="148" ht="17.25" customHeight="1">
      <c r="B148" s="301"/>
      <c r="C148" s="304" t="s">
        <v>660</v>
      </c>
      <c r="D148" s="304"/>
      <c r="E148" s="304"/>
      <c r="F148" s="304" t="s">
        <v>661</v>
      </c>
      <c r="G148" s="305"/>
      <c r="H148" s="304" t="s">
        <v>60</v>
      </c>
      <c r="I148" s="304" t="s">
        <v>63</v>
      </c>
      <c r="J148" s="304" t="s">
        <v>662</v>
      </c>
      <c r="K148" s="303"/>
    </row>
    <row r="149" ht="17.25" customHeight="1">
      <c r="B149" s="301"/>
      <c r="C149" s="306" t="s">
        <v>663</v>
      </c>
      <c r="D149" s="306"/>
      <c r="E149" s="306"/>
      <c r="F149" s="307" t="s">
        <v>664</v>
      </c>
      <c r="G149" s="308"/>
      <c r="H149" s="306"/>
      <c r="I149" s="306"/>
      <c r="J149" s="306" t="s">
        <v>665</v>
      </c>
      <c r="K149" s="303"/>
    </row>
    <row r="150" ht="5.25" customHeight="1">
      <c r="B150" s="312"/>
      <c r="C150" s="309"/>
      <c r="D150" s="309"/>
      <c r="E150" s="309"/>
      <c r="F150" s="309"/>
      <c r="G150" s="310"/>
      <c r="H150" s="309"/>
      <c r="I150" s="309"/>
      <c r="J150" s="309"/>
      <c r="K150" s="333"/>
    </row>
    <row r="151" ht="15" customHeight="1">
      <c r="B151" s="312"/>
      <c r="C151" s="337" t="s">
        <v>669</v>
      </c>
      <c r="D151" s="289"/>
      <c r="E151" s="289"/>
      <c r="F151" s="338" t="s">
        <v>666</v>
      </c>
      <c r="G151" s="289"/>
      <c r="H151" s="337" t="s">
        <v>706</v>
      </c>
      <c r="I151" s="337" t="s">
        <v>668</v>
      </c>
      <c r="J151" s="337">
        <v>120</v>
      </c>
      <c r="K151" s="333"/>
    </row>
    <row r="152" ht="15" customHeight="1">
      <c r="B152" s="312"/>
      <c r="C152" s="337" t="s">
        <v>715</v>
      </c>
      <c r="D152" s="289"/>
      <c r="E152" s="289"/>
      <c r="F152" s="338" t="s">
        <v>666</v>
      </c>
      <c r="G152" s="289"/>
      <c r="H152" s="337" t="s">
        <v>726</v>
      </c>
      <c r="I152" s="337" t="s">
        <v>668</v>
      </c>
      <c r="J152" s="337" t="s">
        <v>717</v>
      </c>
      <c r="K152" s="333"/>
    </row>
    <row r="153" ht="15" customHeight="1">
      <c r="B153" s="312"/>
      <c r="C153" s="337" t="s">
        <v>614</v>
      </c>
      <c r="D153" s="289"/>
      <c r="E153" s="289"/>
      <c r="F153" s="338" t="s">
        <v>666</v>
      </c>
      <c r="G153" s="289"/>
      <c r="H153" s="337" t="s">
        <v>727</v>
      </c>
      <c r="I153" s="337" t="s">
        <v>668</v>
      </c>
      <c r="J153" s="337" t="s">
        <v>717</v>
      </c>
      <c r="K153" s="333"/>
    </row>
    <row r="154" ht="15" customHeight="1">
      <c r="B154" s="312"/>
      <c r="C154" s="337" t="s">
        <v>671</v>
      </c>
      <c r="D154" s="289"/>
      <c r="E154" s="289"/>
      <c r="F154" s="338" t="s">
        <v>672</v>
      </c>
      <c r="G154" s="289"/>
      <c r="H154" s="337" t="s">
        <v>706</v>
      </c>
      <c r="I154" s="337" t="s">
        <v>668</v>
      </c>
      <c r="J154" s="337">
        <v>50</v>
      </c>
      <c r="K154" s="333"/>
    </row>
    <row r="155" ht="15" customHeight="1">
      <c r="B155" s="312"/>
      <c r="C155" s="337" t="s">
        <v>674</v>
      </c>
      <c r="D155" s="289"/>
      <c r="E155" s="289"/>
      <c r="F155" s="338" t="s">
        <v>666</v>
      </c>
      <c r="G155" s="289"/>
      <c r="H155" s="337" t="s">
        <v>706</v>
      </c>
      <c r="I155" s="337" t="s">
        <v>676</v>
      </c>
      <c r="J155" s="337"/>
      <c r="K155" s="333"/>
    </row>
    <row r="156" ht="15" customHeight="1">
      <c r="B156" s="312"/>
      <c r="C156" s="337" t="s">
        <v>685</v>
      </c>
      <c r="D156" s="289"/>
      <c r="E156" s="289"/>
      <c r="F156" s="338" t="s">
        <v>672</v>
      </c>
      <c r="G156" s="289"/>
      <c r="H156" s="337" t="s">
        <v>706</v>
      </c>
      <c r="I156" s="337" t="s">
        <v>668</v>
      </c>
      <c r="J156" s="337">
        <v>50</v>
      </c>
      <c r="K156" s="333"/>
    </row>
    <row r="157" ht="15" customHeight="1">
      <c r="B157" s="312"/>
      <c r="C157" s="337" t="s">
        <v>693</v>
      </c>
      <c r="D157" s="289"/>
      <c r="E157" s="289"/>
      <c r="F157" s="338" t="s">
        <v>672</v>
      </c>
      <c r="G157" s="289"/>
      <c r="H157" s="337" t="s">
        <v>706</v>
      </c>
      <c r="I157" s="337" t="s">
        <v>668</v>
      </c>
      <c r="J157" s="337">
        <v>50</v>
      </c>
      <c r="K157" s="333"/>
    </row>
    <row r="158" ht="15" customHeight="1">
      <c r="B158" s="312"/>
      <c r="C158" s="337" t="s">
        <v>691</v>
      </c>
      <c r="D158" s="289"/>
      <c r="E158" s="289"/>
      <c r="F158" s="338" t="s">
        <v>672</v>
      </c>
      <c r="G158" s="289"/>
      <c r="H158" s="337" t="s">
        <v>706</v>
      </c>
      <c r="I158" s="337" t="s">
        <v>668</v>
      </c>
      <c r="J158" s="337">
        <v>50</v>
      </c>
      <c r="K158" s="333"/>
    </row>
    <row r="159" ht="15" customHeight="1">
      <c r="B159" s="312"/>
      <c r="C159" s="337" t="s">
        <v>87</v>
      </c>
      <c r="D159" s="289"/>
      <c r="E159" s="289"/>
      <c r="F159" s="338" t="s">
        <v>666</v>
      </c>
      <c r="G159" s="289"/>
      <c r="H159" s="337" t="s">
        <v>728</v>
      </c>
      <c r="I159" s="337" t="s">
        <v>668</v>
      </c>
      <c r="J159" s="337" t="s">
        <v>729</v>
      </c>
      <c r="K159" s="333"/>
    </row>
    <row r="160" ht="15" customHeight="1">
      <c r="B160" s="312"/>
      <c r="C160" s="337" t="s">
        <v>730</v>
      </c>
      <c r="D160" s="289"/>
      <c r="E160" s="289"/>
      <c r="F160" s="338" t="s">
        <v>666</v>
      </c>
      <c r="G160" s="289"/>
      <c r="H160" s="337" t="s">
        <v>731</v>
      </c>
      <c r="I160" s="337" t="s">
        <v>701</v>
      </c>
      <c r="J160" s="337"/>
      <c r="K160" s="333"/>
    </row>
    <row r="161" ht="15" customHeight="1">
      <c r="B161" s="339"/>
      <c r="C161" s="321"/>
      <c r="D161" s="321"/>
      <c r="E161" s="321"/>
      <c r="F161" s="321"/>
      <c r="G161" s="321"/>
      <c r="H161" s="321"/>
      <c r="I161" s="321"/>
      <c r="J161" s="321"/>
      <c r="K161" s="340"/>
    </row>
    <row r="162" ht="18.75" customHeight="1">
      <c r="B162" s="286"/>
      <c r="C162" s="289"/>
      <c r="D162" s="289"/>
      <c r="E162" s="289"/>
      <c r="F162" s="311"/>
      <c r="G162" s="289"/>
      <c r="H162" s="289"/>
      <c r="I162" s="289"/>
      <c r="J162" s="289"/>
      <c r="K162" s="286"/>
    </row>
    <row r="163" ht="18.75" customHeight="1">
      <c r="B163" s="297"/>
      <c r="C163" s="297"/>
      <c r="D163" s="297"/>
      <c r="E163" s="297"/>
      <c r="F163" s="297"/>
      <c r="G163" s="297"/>
      <c r="H163" s="297"/>
      <c r="I163" s="297"/>
      <c r="J163" s="297"/>
      <c r="K163" s="297"/>
    </row>
    <row r="164" ht="7.5" customHeight="1">
      <c r="B164" s="276"/>
      <c r="C164" s="277"/>
      <c r="D164" s="277"/>
      <c r="E164" s="277"/>
      <c r="F164" s="277"/>
      <c r="G164" s="277"/>
      <c r="H164" s="277"/>
      <c r="I164" s="277"/>
      <c r="J164" s="277"/>
      <c r="K164" s="278"/>
    </row>
    <row r="165" ht="45" customHeight="1">
      <c r="B165" s="279"/>
      <c r="C165" s="280" t="s">
        <v>732</v>
      </c>
      <c r="D165" s="280"/>
      <c r="E165" s="280"/>
      <c r="F165" s="280"/>
      <c r="G165" s="280"/>
      <c r="H165" s="280"/>
      <c r="I165" s="280"/>
      <c r="J165" s="280"/>
      <c r="K165" s="281"/>
    </row>
    <row r="166" ht="17.25" customHeight="1">
      <c r="B166" s="279"/>
      <c r="C166" s="304" t="s">
        <v>660</v>
      </c>
      <c r="D166" s="304"/>
      <c r="E166" s="304"/>
      <c r="F166" s="304" t="s">
        <v>661</v>
      </c>
      <c r="G166" s="341"/>
      <c r="H166" s="342" t="s">
        <v>60</v>
      </c>
      <c r="I166" s="342" t="s">
        <v>63</v>
      </c>
      <c r="J166" s="304" t="s">
        <v>662</v>
      </c>
      <c r="K166" s="281"/>
    </row>
    <row r="167" ht="17.25" customHeight="1">
      <c r="B167" s="282"/>
      <c r="C167" s="306" t="s">
        <v>663</v>
      </c>
      <c r="D167" s="306"/>
      <c r="E167" s="306"/>
      <c r="F167" s="307" t="s">
        <v>664</v>
      </c>
      <c r="G167" s="343"/>
      <c r="H167" s="344"/>
      <c r="I167" s="344"/>
      <c r="J167" s="306" t="s">
        <v>665</v>
      </c>
      <c r="K167" s="284"/>
    </row>
    <row r="168" ht="5.25" customHeight="1">
      <c r="B168" s="312"/>
      <c r="C168" s="309"/>
      <c r="D168" s="309"/>
      <c r="E168" s="309"/>
      <c r="F168" s="309"/>
      <c r="G168" s="310"/>
      <c r="H168" s="309"/>
      <c r="I168" s="309"/>
      <c r="J168" s="309"/>
      <c r="K168" s="333"/>
    </row>
    <row r="169" ht="15" customHeight="1">
      <c r="B169" s="312"/>
      <c r="C169" s="289" t="s">
        <v>669</v>
      </c>
      <c r="D169" s="289"/>
      <c r="E169" s="289"/>
      <c r="F169" s="311" t="s">
        <v>666</v>
      </c>
      <c r="G169" s="289"/>
      <c r="H169" s="289" t="s">
        <v>706</v>
      </c>
      <c r="I169" s="289" t="s">
        <v>668</v>
      </c>
      <c r="J169" s="289">
        <v>120</v>
      </c>
      <c r="K169" s="333"/>
    </row>
    <row r="170" ht="15" customHeight="1">
      <c r="B170" s="312"/>
      <c r="C170" s="289" t="s">
        <v>715</v>
      </c>
      <c r="D170" s="289"/>
      <c r="E170" s="289"/>
      <c r="F170" s="311" t="s">
        <v>666</v>
      </c>
      <c r="G170" s="289"/>
      <c r="H170" s="289" t="s">
        <v>716</v>
      </c>
      <c r="I170" s="289" t="s">
        <v>668</v>
      </c>
      <c r="J170" s="289" t="s">
        <v>717</v>
      </c>
      <c r="K170" s="333"/>
    </row>
    <row r="171" ht="15" customHeight="1">
      <c r="B171" s="312"/>
      <c r="C171" s="289" t="s">
        <v>614</v>
      </c>
      <c r="D171" s="289"/>
      <c r="E171" s="289"/>
      <c r="F171" s="311" t="s">
        <v>666</v>
      </c>
      <c r="G171" s="289"/>
      <c r="H171" s="289" t="s">
        <v>733</v>
      </c>
      <c r="I171" s="289" t="s">
        <v>668</v>
      </c>
      <c r="J171" s="289" t="s">
        <v>717</v>
      </c>
      <c r="K171" s="333"/>
    </row>
    <row r="172" ht="15" customHeight="1">
      <c r="B172" s="312"/>
      <c r="C172" s="289" t="s">
        <v>671</v>
      </c>
      <c r="D172" s="289"/>
      <c r="E172" s="289"/>
      <c r="F172" s="311" t="s">
        <v>672</v>
      </c>
      <c r="G172" s="289"/>
      <c r="H172" s="289" t="s">
        <v>733</v>
      </c>
      <c r="I172" s="289" t="s">
        <v>668</v>
      </c>
      <c r="J172" s="289">
        <v>50</v>
      </c>
      <c r="K172" s="333"/>
    </row>
    <row r="173" ht="15" customHeight="1">
      <c r="B173" s="312"/>
      <c r="C173" s="289" t="s">
        <v>674</v>
      </c>
      <c r="D173" s="289"/>
      <c r="E173" s="289"/>
      <c r="F173" s="311" t="s">
        <v>666</v>
      </c>
      <c r="G173" s="289"/>
      <c r="H173" s="289" t="s">
        <v>733</v>
      </c>
      <c r="I173" s="289" t="s">
        <v>676</v>
      </c>
      <c r="J173" s="289"/>
      <c r="K173" s="333"/>
    </row>
    <row r="174" ht="15" customHeight="1">
      <c r="B174" s="312"/>
      <c r="C174" s="289" t="s">
        <v>685</v>
      </c>
      <c r="D174" s="289"/>
      <c r="E174" s="289"/>
      <c r="F174" s="311" t="s">
        <v>672</v>
      </c>
      <c r="G174" s="289"/>
      <c r="H174" s="289" t="s">
        <v>733</v>
      </c>
      <c r="I174" s="289" t="s">
        <v>668</v>
      </c>
      <c r="J174" s="289">
        <v>50</v>
      </c>
      <c r="K174" s="333"/>
    </row>
    <row r="175" ht="15" customHeight="1">
      <c r="B175" s="312"/>
      <c r="C175" s="289" t="s">
        <v>693</v>
      </c>
      <c r="D175" s="289"/>
      <c r="E175" s="289"/>
      <c r="F175" s="311" t="s">
        <v>672</v>
      </c>
      <c r="G175" s="289"/>
      <c r="H175" s="289" t="s">
        <v>733</v>
      </c>
      <c r="I175" s="289" t="s">
        <v>668</v>
      </c>
      <c r="J175" s="289">
        <v>50</v>
      </c>
      <c r="K175" s="333"/>
    </row>
    <row r="176" ht="15" customHeight="1">
      <c r="B176" s="312"/>
      <c r="C176" s="289" t="s">
        <v>691</v>
      </c>
      <c r="D176" s="289"/>
      <c r="E176" s="289"/>
      <c r="F176" s="311" t="s">
        <v>672</v>
      </c>
      <c r="G176" s="289"/>
      <c r="H176" s="289" t="s">
        <v>733</v>
      </c>
      <c r="I176" s="289" t="s">
        <v>668</v>
      </c>
      <c r="J176" s="289">
        <v>50</v>
      </c>
      <c r="K176" s="333"/>
    </row>
    <row r="177" ht="15" customHeight="1">
      <c r="B177" s="312"/>
      <c r="C177" s="289" t="s">
        <v>110</v>
      </c>
      <c r="D177" s="289"/>
      <c r="E177" s="289"/>
      <c r="F177" s="311" t="s">
        <v>666</v>
      </c>
      <c r="G177" s="289"/>
      <c r="H177" s="289" t="s">
        <v>734</v>
      </c>
      <c r="I177" s="289" t="s">
        <v>735</v>
      </c>
      <c r="J177" s="289"/>
      <c r="K177" s="333"/>
    </row>
    <row r="178" ht="15" customHeight="1">
      <c r="B178" s="312"/>
      <c r="C178" s="289" t="s">
        <v>63</v>
      </c>
      <c r="D178" s="289"/>
      <c r="E178" s="289"/>
      <c r="F178" s="311" t="s">
        <v>666</v>
      </c>
      <c r="G178" s="289"/>
      <c r="H178" s="289" t="s">
        <v>736</v>
      </c>
      <c r="I178" s="289" t="s">
        <v>737</v>
      </c>
      <c r="J178" s="289">
        <v>1</v>
      </c>
      <c r="K178" s="333"/>
    </row>
    <row r="179" ht="15" customHeight="1">
      <c r="B179" s="312"/>
      <c r="C179" s="289" t="s">
        <v>59</v>
      </c>
      <c r="D179" s="289"/>
      <c r="E179" s="289"/>
      <c r="F179" s="311" t="s">
        <v>666</v>
      </c>
      <c r="G179" s="289"/>
      <c r="H179" s="289" t="s">
        <v>738</v>
      </c>
      <c r="I179" s="289" t="s">
        <v>668</v>
      </c>
      <c r="J179" s="289">
        <v>20</v>
      </c>
      <c r="K179" s="333"/>
    </row>
    <row r="180" ht="15" customHeight="1">
      <c r="B180" s="312"/>
      <c r="C180" s="289" t="s">
        <v>60</v>
      </c>
      <c r="D180" s="289"/>
      <c r="E180" s="289"/>
      <c r="F180" s="311" t="s">
        <v>666</v>
      </c>
      <c r="G180" s="289"/>
      <c r="H180" s="289" t="s">
        <v>739</v>
      </c>
      <c r="I180" s="289" t="s">
        <v>668</v>
      </c>
      <c r="J180" s="289">
        <v>255</v>
      </c>
      <c r="K180" s="333"/>
    </row>
    <row r="181" ht="15" customHeight="1">
      <c r="B181" s="312"/>
      <c r="C181" s="289" t="s">
        <v>111</v>
      </c>
      <c r="D181" s="289"/>
      <c r="E181" s="289"/>
      <c r="F181" s="311" t="s">
        <v>666</v>
      </c>
      <c r="G181" s="289"/>
      <c r="H181" s="289" t="s">
        <v>630</v>
      </c>
      <c r="I181" s="289" t="s">
        <v>668</v>
      </c>
      <c r="J181" s="289">
        <v>10</v>
      </c>
      <c r="K181" s="333"/>
    </row>
    <row r="182" ht="15" customHeight="1">
      <c r="B182" s="312"/>
      <c r="C182" s="289" t="s">
        <v>112</v>
      </c>
      <c r="D182" s="289"/>
      <c r="E182" s="289"/>
      <c r="F182" s="311" t="s">
        <v>666</v>
      </c>
      <c r="G182" s="289"/>
      <c r="H182" s="289" t="s">
        <v>740</v>
      </c>
      <c r="I182" s="289" t="s">
        <v>701</v>
      </c>
      <c r="J182" s="289"/>
      <c r="K182" s="333"/>
    </row>
    <row r="183" ht="15" customHeight="1">
      <c r="B183" s="312"/>
      <c r="C183" s="289" t="s">
        <v>741</v>
      </c>
      <c r="D183" s="289"/>
      <c r="E183" s="289"/>
      <c r="F183" s="311" t="s">
        <v>666</v>
      </c>
      <c r="G183" s="289"/>
      <c r="H183" s="289" t="s">
        <v>742</v>
      </c>
      <c r="I183" s="289" t="s">
        <v>701</v>
      </c>
      <c r="J183" s="289"/>
      <c r="K183" s="333"/>
    </row>
    <row r="184" ht="15" customHeight="1">
      <c r="B184" s="312"/>
      <c r="C184" s="289" t="s">
        <v>730</v>
      </c>
      <c r="D184" s="289"/>
      <c r="E184" s="289"/>
      <c r="F184" s="311" t="s">
        <v>666</v>
      </c>
      <c r="G184" s="289"/>
      <c r="H184" s="289" t="s">
        <v>743</v>
      </c>
      <c r="I184" s="289" t="s">
        <v>701</v>
      </c>
      <c r="J184" s="289"/>
      <c r="K184" s="333"/>
    </row>
    <row r="185" ht="15" customHeight="1">
      <c r="B185" s="312"/>
      <c r="C185" s="289" t="s">
        <v>114</v>
      </c>
      <c r="D185" s="289"/>
      <c r="E185" s="289"/>
      <c r="F185" s="311" t="s">
        <v>672</v>
      </c>
      <c r="G185" s="289"/>
      <c r="H185" s="289" t="s">
        <v>744</v>
      </c>
      <c r="I185" s="289" t="s">
        <v>668</v>
      </c>
      <c r="J185" s="289">
        <v>50</v>
      </c>
      <c r="K185" s="333"/>
    </row>
    <row r="186" ht="15" customHeight="1">
      <c r="B186" s="312"/>
      <c r="C186" s="289" t="s">
        <v>745</v>
      </c>
      <c r="D186" s="289"/>
      <c r="E186" s="289"/>
      <c r="F186" s="311" t="s">
        <v>672</v>
      </c>
      <c r="G186" s="289"/>
      <c r="H186" s="289" t="s">
        <v>746</v>
      </c>
      <c r="I186" s="289" t="s">
        <v>747</v>
      </c>
      <c r="J186" s="289"/>
      <c r="K186" s="333"/>
    </row>
    <row r="187" ht="15" customHeight="1">
      <c r="B187" s="312"/>
      <c r="C187" s="289" t="s">
        <v>748</v>
      </c>
      <c r="D187" s="289"/>
      <c r="E187" s="289"/>
      <c r="F187" s="311" t="s">
        <v>672</v>
      </c>
      <c r="G187" s="289"/>
      <c r="H187" s="289" t="s">
        <v>749</v>
      </c>
      <c r="I187" s="289" t="s">
        <v>747</v>
      </c>
      <c r="J187" s="289"/>
      <c r="K187" s="333"/>
    </row>
    <row r="188" ht="15" customHeight="1">
      <c r="B188" s="312"/>
      <c r="C188" s="289" t="s">
        <v>750</v>
      </c>
      <c r="D188" s="289"/>
      <c r="E188" s="289"/>
      <c r="F188" s="311" t="s">
        <v>672</v>
      </c>
      <c r="G188" s="289"/>
      <c r="H188" s="289" t="s">
        <v>751</v>
      </c>
      <c r="I188" s="289" t="s">
        <v>747</v>
      </c>
      <c r="J188" s="289"/>
      <c r="K188" s="333"/>
    </row>
    <row r="189" ht="15" customHeight="1">
      <c r="B189" s="312"/>
      <c r="C189" s="345" t="s">
        <v>752</v>
      </c>
      <c r="D189" s="289"/>
      <c r="E189" s="289"/>
      <c r="F189" s="311" t="s">
        <v>672</v>
      </c>
      <c r="G189" s="289"/>
      <c r="H189" s="289" t="s">
        <v>753</v>
      </c>
      <c r="I189" s="289" t="s">
        <v>754</v>
      </c>
      <c r="J189" s="346" t="s">
        <v>755</v>
      </c>
      <c r="K189" s="333"/>
    </row>
    <row r="190" ht="15" customHeight="1">
      <c r="B190" s="312"/>
      <c r="C190" s="296" t="s">
        <v>48</v>
      </c>
      <c r="D190" s="289"/>
      <c r="E190" s="289"/>
      <c r="F190" s="311" t="s">
        <v>666</v>
      </c>
      <c r="G190" s="289"/>
      <c r="H190" s="286" t="s">
        <v>756</v>
      </c>
      <c r="I190" s="289" t="s">
        <v>757</v>
      </c>
      <c r="J190" s="289"/>
      <c r="K190" s="333"/>
    </row>
    <row r="191" ht="15" customHeight="1">
      <c r="B191" s="312"/>
      <c r="C191" s="296" t="s">
        <v>758</v>
      </c>
      <c r="D191" s="289"/>
      <c r="E191" s="289"/>
      <c r="F191" s="311" t="s">
        <v>666</v>
      </c>
      <c r="G191" s="289"/>
      <c r="H191" s="289" t="s">
        <v>759</v>
      </c>
      <c r="I191" s="289" t="s">
        <v>701</v>
      </c>
      <c r="J191" s="289"/>
      <c r="K191" s="333"/>
    </row>
    <row r="192" ht="15" customHeight="1">
      <c r="B192" s="312"/>
      <c r="C192" s="296" t="s">
        <v>760</v>
      </c>
      <c r="D192" s="289"/>
      <c r="E192" s="289"/>
      <c r="F192" s="311" t="s">
        <v>666</v>
      </c>
      <c r="G192" s="289"/>
      <c r="H192" s="289" t="s">
        <v>761</v>
      </c>
      <c r="I192" s="289" t="s">
        <v>701</v>
      </c>
      <c r="J192" s="289"/>
      <c r="K192" s="333"/>
    </row>
    <row r="193" ht="15" customHeight="1">
      <c r="B193" s="312"/>
      <c r="C193" s="296" t="s">
        <v>762</v>
      </c>
      <c r="D193" s="289"/>
      <c r="E193" s="289"/>
      <c r="F193" s="311" t="s">
        <v>672</v>
      </c>
      <c r="G193" s="289"/>
      <c r="H193" s="289" t="s">
        <v>763</v>
      </c>
      <c r="I193" s="289" t="s">
        <v>701</v>
      </c>
      <c r="J193" s="289"/>
      <c r="K193" s="333"/>
    </row>
    <row r="194" ht="15" customHeight="1">
      <c r="B194" s="339"/>
      <c r="C194" s="347"/>
      <c r="D194" s="321"/>
      <c r="E194" s="321"/>
      <c r="F194" s="321"/>
      <c r="G194" s="321"/>
      <c r="H194" s="321"/>
      <c r="I194" s="321"/>
      <c r="J194" s="321"/>
      <c r="K194" s="340"/>
    </row>
    <row r="195" ht="18.75" customHeight="1">
      <c r="B195" s="286"/>
      <c r="C195" s="289"/>
      <c r="D195" s="289"/>
      <c r="E195" s="289"/>
      <c r="F195" s="311"/>
      <c r="G195" s="289"/>
      <c r="H195" s="289"/>
      <c r="I195" s="289"/>
      <c r="J195" s="289"/>
      <c r="K195" s="286"/>
    </row>
    <row r="196" ht="18.75" customHeight="1">
      <c r="B196" s="286"/>
      <c r="C196" s="289"/>
      <c r="D196" s="289"/>
      <c r="E196" s="289"/>
      <c r="F196" s="311"/>
      <c r="G196" s="289"/>
      <c r="H196" s="289"/>
      <c r="I196" s="289"/>
      <c r="J196" s="289"/>
      <c r="K196" s="286"/>
    </row>
    <row r="197" ht="18.75" customHeight="1">
      <c r="B197" s="297"/>
      <c r="C197" s="297"/>
      <c r="D197" s="297"/>
      <c r="E197" s="297"/>
      <c r="F197" s="297"/>
      <c r="G197" s="297"/>
      <c r="H197" s="297"/>
      <c r="I197" s="297"/>
      <c r="J197" s="297"/>
      <c r="K197" s="297"/>
    </row>
    <row r="198" ht="13.5">
      <c r="B198" s="276"/>
      <c r="C198" s="277"/>
      <c r="D198" s="277"/>
      <c r="E198" s="277"/>
      <c r="F198" s="277"/>
      <c r="G198" s="277"/>
      <c r="H198" s="277"/>
      <c r="I198" s="277"/>
      <c r="J198" s="277"/>
      <c r="K198" s="278"/>
    </row>
    <row r="199" ht="21">
      <c r="B199" s="279"/>
      <c r="C199" s="280" t="s">
        <v>764</v>
      </c>
      <c r="D199" s="280"/>
      <c r="E199" s="280"/>
      <c r="F199" s="280"/>
      <c r="G199" s="280"/>
      <c r="H199" s="280"/>
      <c r="I199" s="280"/>
      <c r="J199" s="280"/>
      <c r="K199" s="281"/>
    </row>
    <row r="200" ht="25.5" customHeight="1">
      <c r="B200" s="279"/>
      <c r="C200" s="348" t="s">
        <v>765</v>
      </c>
      <c r="D200" s="348"/>
      <c r="E200" s="348"/>
      <c r="F200" s="348" t="s">
        <v>766</v>
      </c>
      <c r="G200" s="349"/>
      <c r="H200" s="348" t="s">
        <v>767</v>
      </c>
      <c r="I200" s="348"/>
      <c r="J200" s="348"/>
      <c r="K200" s="281"/>
    </row>
    <row r="201" ht="5.25" customHeight="1">
      <c r="B201" s="312"/>
      <c r="C201" s="309"/>
      <c r="D201" s="309"/>
      <c r="E201" s="309"/>
      <c r="F201" s="309"/>
      <c r="G201" s="289"/>
      <c r="H201" s="309"/>
      <c r="I201" s="309"/>
      <c r="J201" s="309"/>
      <c r="K201" s="333"/>
    </row>
    <row r="202" ht="15" customHeight="1">
      <c r="B202" s="312"/>
      <c r="C202" s="289" t="s">
        <v>757</v>
      </c>
      <c r="D202" s="289"/>
      <c r="E202" s="289"/>
      <c r="F202" s="311" t="s">
        <v>49</v>
      </c>
      <c r="G202" s="289"/>
      <c r="H202" s="289" t="s">
        <v>768</v>
      </c>
      <c r="I202" s="289"/>
      <c r="J202" s="289"/>
      <c r="K202" s="333"/>
    </row>
    <row r="203" ht="15" customHeight="1">
      <c r="B203" s="312"/>
      <c r="C203" s="318"/>
      <c r="D203" s="289"/>
      <c r="E203" s="289"/>
      <c r="F203" s="311" t="s">
        <v>50</v>
      </c>
      <c r="G203" s="289"/>
      <c r="H203" s="289" t="s">
        <v>769</v>
      </c>
      <c r="I203" s="289"/>
      <c r="J203" s="289"/>
      <c r="K203" s="333"/>
    </row>
    <row r="204" ht="15" customHeight="1">
      <c r="B204" s="312"/>
      <c r="C204" s="318"/>
      <c r="D204" s="289"/>
      <c r="E204" s="289"/>
      <c r="F204" s="311" t="s">
        <v>53</v>
      </c>
      <c r="G204" s="289"/>
      <c r="H204" s="289" t="s">
        <v>770</v>
      </c>
      <c r="I204" s="289"/>
      <c r="J204" s="289"/>
      <c r="K204" s="333"/>
    </row>
    <row r="205" ht="15" customHeight="1">
      <c r="B205" s="312"/>
      <c r="C205" s="289"/>
      <c r="D205" s="289"/>
      <c r="E205" s="289"/>
      <c r="F205" s="311" t="s">
        <v>51</v>
      </c>
      <c r="G205" s="289"/>
      <c r="H205" s="289" t="s">
        <v>771</v>
      </c>
      <c r="I205" s="289"/>
      <c r="J205" s="289"/>
      <c r="K205" s="333"/>
    </row>
    <row r="206" ht="15" customHeight="1">
      <c r="B206" s="312"/>
      <c r="C206" s="289"/>
      <c r="D206" s="289"/>
      <c r="E206" s="289"/>
      <c r="F206" s="311" t="s">
        <v>52</v>
      </c>
      <c r="G206" s="289"/>
      <c r="H206" s="289" t="s">
        <v>772</v>
      </c>
      <c r="I206" s="289"/>
      <c r="J206" s="289"/>
      <c r="K206" s="333"/>
    </row>
    <row r="207" ht="15" customHeight="1">
      <c r="B207" s="312"/>
      <c r="C207" s="289"/>
      <c r="D207" s="289"/>
      <c r="E207" s="289"/>
      <c r="F207" s="311"/>
      <c r="G207" s="289"/>
      <c r="H207" s="289"/>
      <c r="I207" s="289"/>
      <c r="J207" s="289"/>
      <c r="K207" s="333"/>
    </row>
    <row r="208" ht="15" customHeight="1">
      <c r="B208" s="312"/>
      <c r="C208" s="289" t="s">
        <v>713</v>
      </c>
      <c r="D208" s="289"/>
      <c r="E208" s="289"/>
      <c r="F208" s="311" t="s">
        <v>82</v>
      </c>
      <c r="G208" s="289"/>
      <c r="H208" s="289" t="s">
        <v>773</v>
      </c>
      <c r="I208" s="289"/>
      <c r="J208" s="289"/>
      <c r="K208" s="333"/>
    </row>
    <row r="209" ht="15" customHeight="1">
      <c r="B209" s="312"/>
      <c r="C209" s="318"/>
      <c r="D209" s="289"/>
      <c r="E209" s="289"/>
      <c r="F209" s="311" t="s">
        <v>608</v>
      </c>
      <c r="G209" s="289"/>
      <c r="H209" s="289" t="s">
        <v>609</v>
      </c>
      <c r="I209" s="289"/>
      <c r="J209" s="289"/>
      <c r="K209" s="333"/>
    </row>
    <row r="210" ht="15" customHeight="1">
      <c r="B210" s="312"/>
      <c r="C210" s="289"/>
      <c r="D210" s="289"/>
      <c r="E210" s="289"/>
      <c r="F210" s="311" t="s">
        <v>606</v>
      </c>
      <c r="G210" s="289"/>
      <c r="H210" s="289" t="s">
        <v>774</v>
      </c>
      <c r="I210" s="289"/>
      <c r="J210" s="289"/>
      <c r="K210" s="333"/>
    </row>
    <row r="211" ht="15" customHeight="1">
      <c r="B211" s="350"/>
      <c r="C211" s="318"/>
      <c r="D211" s="318"/>
      <c r="E211" s="318"/>
      <c r="F211" s="311" t="s">
        <v>610</v>
      </c>
      <c r="G211" s="296"/>
      <c r="H211" s="337" t="s">
        <v>611</v>
      </c>
      <c r="I211" s="337"/>
      <c r="J211" s="337"/>
      <c r="K211" s="351"/>
    </row>
    <row r="212" ht="15" customHeight="1">
      <c r="B212" s="350"/>
      <c r="C212" s="318"/>
      <c r="D212" s="318"/>
      <c r="E212" s="318"/>
      <c r="F212" s="311" t="s">
        <v>612</v>
      </c>
      <c r="G212" s="296"/>
      <c r="H212" s="337" t="s">
        <v>775</v>
      </c>
      <c r="I212" s="337"/>
      <c r="J212" s="337"/>
      <c r="K212" s="351"/>
    </row>
    <row r="213" ht="15" customHeight="1">
      <c r="B213" s="350"/>
      <c r="C213" s="318"/>
      <c r="D213" s="318"/>
      <c r="E213" s="318"/>
      <c r="F213" s="352"/>
      <c r="G213" s="296"/>
      <c r="H213" s="353"/>
      <c r="I213" s="353"/>
      <c r="J213" s="353"/>
      <c r="K213" s="351"/>
    </row>
    <row r="214" ht="15" customHeight="1">
      <c r="B214" s="350"/>
      <c r="C214" s="289" t="s">
        <v>737</v>
      </c>
      <c r="D214" s="318"/>
      <c r="E214" s="318"/>
      <c r="F214" s="311">
        <v>1</v>
      </c>
      <c r="G214" s="296"/>
      <c r="H214" s="337" t="s">
        <v>776</v>
      </c>
      <c r="I214" s="337"/>
      <c r="J214" s="337"/>
      <c r="K214" s="351"/>
    </row>
    <row r="215" ht="15" customHeight="1">
      <c r="B215" s="350"/>
      <c r="C215" s="318"/>
      <c r="D215" s="318"/>
      <c r="E215" s="318"/>
      <c r="F215" s="311">
        <v>2</v>
      </c>
      <c r="G215" s="296"/>
      <c r="H215" s="337" t="s">
        <v>777</v>
      </c>
      <c r="I215" s="337"/>
      <c r="J215" s="337"/>
      <c r="K215" s="351"/>
    </row>
    <row r="216" ht="15" customHeight="1">
      <c r="B216" s="350"/>
      <c r="C216" s="318"/>
      <c r="D216" s="318"/>
      <c r="E216" s="318"/>
      <c r="F216" s="311">
        <v>3</v>
      </c>
      <c r="G216" s="296"/>
      <c r="H216" s="337" t="s">
        <v>778</v>
      </c>
      <c r="I216" s="337"/>
      <c r="J216" s="337"/>
      <c r="K216" s="351"/>
    </row>
    <row r="217" ht="15" customHeight="1">
      <c r="B217" s="350"/>
      <c r="C217" s="318"/>
      <c r="D217" s="318"/>
      <c r="E217" s="318"/>
      <c r="F217" s="311">
        <v>4</v>
      </c>
      <c r="G217" s="296"/>
      <c r="H217" s="337" t="s">
        <v>779</v>
      </c>
      <c r="I217" s="337"/>
      <c r="J217" s="337"/>
      <c r="K217" s="351"/>
    </row>
    <row r="218" ht="12.75" customHeight="1">
      <c r="B218" s="354"/>
      <c r="C218" s="355"/>
      <c r="D218" s="355"/>
      <c r="E218" s="355"/>
      <c r="F218" s="355"/>
      <c r="G218" s="355"/>
      <c r="H218" s="355"/>
      <c r="I218" s="355"/>
      <c r="J218" s="355"/>
      <c r="K218" s="356"/>
    </row>
  </sheetData>
  <sheetProtection autoFilter="0" deleteColumns="0" deleteRows="0" formatCells="0" formatColumns="0" formatRows="0" insertColumns="0" insertHyperlinks="0" insertRows="0" pivotTables="0" sort="0"/>
  <mergeCells count="77">
    <mergeCell ref="H217:J217"/>
    <mergeCell ref="H210:J210"/>
    <mergeCell ref="H200:J200"/>
    <mergeCell ref="C199:J199"/>
    <mergeCell ref="H208:J208"/>
    <mergeCell ref="H206:J206"/>
    <mergeCell ref="H204:J204"/>
    <mergeCell ref="H202:J202"/>
    <mergeCell ref="H205:J205"/>
    <mergeCell ref="H203:J203"/>
    <mergeCell ref="H214:J214"/>
    <mergeCell ref="H216:J216"/>
    <mergeCell ref="H215:J215"/>
    <mergeCell ref="H212:J212"/>
    <mergeCell ref="H211:J211"/>
    <mergeCell ref="H209:J209"/>
    <mergeCell ref="G42:J42"/>
    <mergeCell ref="G41:J41"/>
    <mergeCell ref="G43:J43"/>
    <mergeCell ref="G44:J44"/>
    <mergeCell ref="G45:J45"/>
    <mergeCell ref="C122:J122"/>
    <mergeCell ref="C102:J102"/>
    <mergeCell ref="C147:J147"/>
    <mergeCell ref="C165:J165"/>
    <mergeCell ref="C25:J25"/>
    <mergeCell ref="F20:J20"/>
    <mergeCell ref="F23:J23"/>
    <mergeCell ref="F21:J21"/>
    <mergeCell ref="F22:J22"/>
    <mergeCell ref="F19:J19"/>
    <mergeCell ref="D27:J27"/>
    <mergeCell ref="D28:J28"/>
    <mergeCell ref="D30:J30"/>
    <mergeCell ref="D31:J31"/>
    <mergeCell ref="C26:J26"/>
    <mergeCell ref="C3:J3"/>
    <mergeCell ref="C9:J9"/>
    <mergeCell ref="D10:J10"/>
    <mergeCell ref="D15:J15"/>
    <mergeCell ref="C4:J4"/>
    <mergeCell ref="C6:J6"/>
    <mergeCell ref="C7:J7"/>
    <mergeCell ref="D11:J11"/>
    <mergeCell ref="D16:J16"/>
    <mergeCell ref="D17:J17"/>
    <mergeCell ref="F18:J18"/>
    <mergeCell ref="D33:J33"/>
    <mergeCell ref="D34:J34"/>
    <mergeCell ref="D35:J35"/>
    <mergeCell ref="G36:J36"/>
    <mergeCell ref="G37:J37"/>
    <mergeCell ref="G38:J38"/>
    <mergeCell ref="G39:J39"/>
    <mergeCell ref="G40:J40"/>
    <mergeCell ref="D47:J47"/>
    <mergeCell ref="E48:J48"/>
    <mergeCell ref="E49:J49"/>
    <mergeCell ref="D51:J51"/>
    <mergeCell ref="E50:J50"/>
    <mergeCell ref="C52:J52"/>
    <mergeCell ref="C54:J54"/>
    <mergeCell ref="C55:J55"/>
    <mergeCell ref="D61:J61"/>
    <mergeCell ref="C57:J57"/>
    <mergeCell ref="D58:J58"/>
    <mergeCell ref="D59:J59"/>
    <mergeCell ref="D60:J60"/>
    <mergeCell ref="D62:J62"/>
    <mergeCell ref="D65:J65"/>
    <mergeCell ref="D66:J66"/>
    <mergeCell ref="D68:J68"/>
    <mergeCell ref="D63:J63"/>
    <mergeCell ref="D67:J67"/>
    <mergeCell ref="D69:J69"/>
    <mergeCell ref="D70:J70"/>
    <mergeCell ref="C75:J75"/>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Antonín Beránek</dc:creator>
  <cp:lastModifiedBy>Antonín Beránek</cp:lastModifiedBy>
  <dcterms:created xsi:type="dcterms:W3CDTF">2019-02-20T14:50:59Z</dcterms:created>
  <dcterms:modified xsi:type="dcterms:W3CDTF">2019-02-20T14:51:01Z</dcterms:modified>
</cp:coreProperties>
</file>