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Kolumbárium - Stavba kolu..." sheetId="2" r:id="rId2"/>
    <sheet name="VRN - VRN" sheetId="3" r:id="rId3"/>
    <sheet name="Pokyny pro vyplnění" sheetId="4" r:id="rId4"/>
  </sheets>
  <definedNames>
    <definedName name="_xlnm.Print_Area" localSheetId="0">'Rekapitulace stavby'!$D$4:$AO$36,'Rekapitulace stavby'!$C$42:$AQ$57</definedName>
    <definedName name="_xlnm._FilterDatabase" localSheetId="1" hidden="1">'Kolumbárium - Stavba kolu...'!$C$88:$K$176</definedName>
    <definedName name="_xlnm.Print_Area" localSheetId="1">'Kolumbárium - Stavba kolu...'!$C$4:$J$39,'Kolumbárium - Stavba kolu...'!$C$45:$J$70,'Kolumbárium - Stavba kolu...'!$C$76:$K$176</definedName>
    <definedName name="_xlnm._FilterDatabase" localSheetId="2" hidden="1">'VRN - VRN'!$C$82:$K$92</definedName>
    <definedName name="_xlnm.Print_Area" localSheetId="2">'VRN - VRN'!$C$4:$J$39,'VRN - VRN'!$C$45:$J$64,'VRN - VRN'!$C$70:$K$92</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'Kolumbárium - Stavba kolu...'!$88:$88</definedName>
    <definedName name="_xlnm.Print_Titles" localSheetId="2">'VRN - VRN'!$82:$82</definedName>
  </definedNames>
  <calcPr fullCalcOnLoad="1"/>
</workbook>
</file>

<file path=xl/sharedStrings.xml><?xml version="1.0" encoding="utf-8"?>
<sst xmlns="http://schemas.openxmlformats.org/spreadsheetml/2006/main" count="1787" uniqueCount="524">
  <si>
    <t>Export Komplet</t>
  </si>
  <si>
    <t>VZ</t>
  </si>
  <si>
    <t>2.0</t>
  </si>
  <si>
    <t>ZAMOK</t>
  </si>
  <si>
    <t>False</t>
  </si>
  <si>
    <t>{c1261a34-8d45-4ad8-889a-bbcb0215f023}</t>
  </si>
  <si>
    <t>0,01</t>
  </si>
  <si>
    <t>21</t>
  </si>
  <si>
    <t>15</t>
  </si>
  <si>
    <t>REKAPITULACE STAVBY</t>
  </si>
  <si>
    <t>v ---  níže se nacházejí doplnkové a pomocné údaje k sestavám  --- v</t>
  </si>
  <si>
    <t>Návod na vyplnění</t>
  </si>
  <si>
    <t>0,001</t>
  </si>
  <si>
    <t>Kód:</t>
  </si>
  <si>
    <t>Kolumbarium_SB_1/3</t>
  </si>
  <si>
    <t>Měnit lze pouze buňky se žlutým podbarvením!
1) v Rekapitulaci stavby vyplňte údaje o Uchazeči (přenesou se do ostatních sestav i v jiných listech)
2) na vybraných listech vyplňte v sestavě Soupis prací ceny u položek</t>
  </si>
  <si>
    <t>Stavba:</t>
  </si>
  <si>
    <t>Stavba kolumbária na hřbitově ve Starém Bohumíně</t>
  </si>
  <si>
    <t>KSO:</t>
  </si>
  <si>
    <t/>
  </si>
  <si>
    <t>CC-CZ:</t>
  </si>
  <si>
    <t>Místo:</t>
  </si>
  <si>
    <t>Starý Bohumín</t>
  </si>
  <si>
    <t>Datum:</t>
  </si>
  <si>
    <t>16. 5. 2020</t>
  </si>
  <si>
    <t>Zadavatel:</t>
  </si>
  <si>
    <t>IČ:</t>
  </si>
  <si>
    <t>Město Bohumín</t>
  </si>
  <si>
    <t>DIČ:</t>
  </si>
  <si>
    <t>Uchazeč:</t>
  </si>
  <si>
    <t>Vyplň údaj</t>
  </si>
  <si>
    <t>Projektant:</t>
  </si>
  <si>
    <t>BENUTA PRO s.r.o.</t>
  </si>
  <si>
    <t>True</t>
  </si>
  <si>
    <t>Zpracovatel:</t>
  </si>
  <si>
    <t>Ing. T. Pacola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</si>
  <si>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</si>
  <si>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</si>
  <si>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</si>
  <si>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</si>
  <si>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</si>
  <si>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</si>
  <si>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</si>
  <si>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</si>
  <si>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</si>
  <si>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</si>
  <si>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</si>
  <si>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</si>
  <si>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</si>
  <si>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</si>
  <si>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</si>
  <si>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</si>
  <si>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</si>
  <si>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</si>
  <si>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</si>
  <si>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</si>
  <si>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</si>
  <si>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</si>
  <si>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</si>
  <si>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</si>
  <si>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</si>
  <si>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</si>
  <si>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</si>
  <si>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</si>
  <si>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</si>
  <si>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</si>
  <si>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</si>
  <si>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</si>
  <si>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</si>
  <si>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</si>
  <si>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</si>
  <si>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</si>
  <si>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</si>
  <si>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</si>
  <si>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</si>
  <si>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</si>
  <si>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</si>
  <si>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Kolumbárium</t>
  </si>
  <si>
    <t xml:space="preserve">Stavba kolumbária na hřbitově ve Starém Bohumíně </t>
  </si>
  <si>
    <t>STA</t>
  </si>
  <si>
    <t>1</t>
  </si>
  <si>
    <t>{885a8d50-f7ee-4c4b-a0f4-de2c0b3cb516}</t>
  </si>
  <si>
    <t>2</t>
  </si>
  <si>
    <t>VRN</t>
  </si>
  <si>
    <t>{f9f52595-cf66-4f14-84fe-14f965270b72}</t>
  </si>
  <si>
    <t>KRYCÍ LIST SOUPISU PRACÍ</t>
  </si>
  <si>
    <t>Objekt:</t>
  </si>
  <si>
    <t xml:space="preserve">Kolumbárium - Stavba kolumbária na hřbitově ve Starém Bohumíně </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</si>
  <si>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</si>
  <si>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</si>
  <si>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</si>
  <si>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</si>
  <si>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</si>
  <si>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</si>
  <si>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</si>
  <si>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</si>
  <si>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</si>
  <si>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</si>
  <si>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998 - Přesun hmot</t>
  </si>
  <si>
    <t>PSV - Práce a dodávky PSV</t>
  </si>
  <si>
    <t xml:space="preserve">    711 - Izolace proti vodě, vlhkosti a plynům</t>
  </si>
  <si>
    <t xml:space="preserve">    782 - Dokončovací práce - obklady z kamene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</si>
  <si>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</si>
  <si>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</si>
  <si>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</si>
  <si>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</si>
  <si>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</si>
  <si>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</si>
  <si>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</si>
  <si>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</si>
  <si>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</si>
  <si>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</si>
  <si>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</si>
  <si>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</si>
  <si>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</si>
  <si>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</si>
  <si>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</si>
  <si>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</si>
  <si>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</si>
  <si>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</si>
  <si>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121151113</t>
  </si>
  <si>
    <t>Sejmutí ornice strojně při souvislé ploše přes 100 do 500 m2, tl. vrstvy do 200 mm</t>
  </si>
  <si>
    <t>m2</t>
  </si>
  <si>
    <t>CS ÚRS 2020 01</t>
  </si>
  <si>
    <t>4</t>
  </si>
  <si>
    <t>-833984301</t>
  </si>
  <si>
    <t>PSC</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</si>
  <si>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</si>
  <si>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VV</t>
  </si>
  <si>
    <t>13*9</t>
  </si>
  <si>
    <t>122251103</t>
  </si>
  <si>
    <t>Odkopávky a prokopávky nezapažené strojně v hornině třídy těžitelnosti I skupiny 3 přes 50 do 100 m3</t>
  </si>
  <si>
    <t>m3</t>
  </si>
  <si>
    <t>-1757683150</t>
  </si>
  <si>
    <t xml:space="preserve">Poznámka k souboru cen:
1. V cenách jsou započteny i náklady na přehození výkopku na vzdálenost do 3 m nebo naložení na dopravní prostředek.
</t>
  </si>
  <si>
    <t>13*9*0,25</t>
  </si>
  <si>
    <t>3</t>
  </si>
  <si>
    <t>132251101</t>
  </si>
  <si>
    <t>Hloubení nezapažených rýh šířky do 800 mm strojně s urovnáním dna do předepsaného profilu a spádu v hornině třídy těžitelnosti I skupiny 3 do 20 m3</t>
  </si>
  <si>
    <t>-483185299</t>
  </si>
  <si>
    <t xml:space="preserve">Poznámka k souboru cen:
1. V cenách jsou započteny i náklady na přehození výkopku na přilehlém terénu na vzdálenost do 3 m od podélné osy rýhy nebo naložení na dopravní prostředek.
</t>
  </si>
  <si>
    <t>3,8*0,75*0,7*9</t>
  </si>
  <si>
    <t>162751113</t>
  </si>
  <si>
    <t>Vodorovné přemístění výkopku nebo sypaniny po suchu na obvyklém dopravním prostředku, bez naložení výkopku, avšak se složením bez rozhrnutí z horniny třídy těžitelnosti I skupiny 1 až 3 na vzdálenost přes 5 000 do 6 000 m</t>
  </si>
  <si>
    <t>2103020854</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</si>
  <si>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</si>
  <si>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29,25+17,955</t>
  </si>
  <si>
    <t>5</t>
  </si>
  <si>
    <t>171201231</t>
  </si>
  <si>
    <t>Poplatek za uložení stavebního odpadu na recyklační skládce (skládkovné) zeminy a kamení zatříděného do Katalogu odpadů pod kódem 17 05 04</t>
  </si>
  <si>
    <t>t</t>
  </si>
  <si>
    <t>883410788</t>
  </si>
  <si>
    <t>47,204*1,5 'Přepočtené koeficientem množství</t>
  </si>
  <si>
    <t>6</t>
  </si>
  <si>
    <t>171251201</t>
  </si>
  <si>
    <t>Uložení sypaniny na skládky nebo meziskládky bez hutnění s upravením uložené sypaniny do předepsaného tvaru</t>
  </si>
  <si>
    <t>2033520357</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</si>
  <si>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</si>
  <si>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7</t>
  </si>
  <si>
    <t>181351103</t>
  </si>
  <si>
    <t>Rozprostření a urovnání ornice v rovině nebo ve svahu sklonu do 1:5 strojně při souvislé ploše přes 100 do 500 m2, tl. vrstvy do 200 mm</t>
  </si>
  <si>
    <t>-165833137</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</si>
  <si>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</si>
  <si>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8</t>
  </si>
  <si>
    <t>183405211</t>
  </si>
  <si>
    <t>Výsev trávníku hydroosevem na ornici</t>
  </si>
  <si>
    <t>1851318178</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</si>
  <si>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</si>
  <si>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9</t>
  </si>
  <si>
    <t>M</t>
  </si>
  <si>
    <t>00572410</t>
  </si>
  <si>
    <t>osivo směs travní parková</t>
  </si>
  <si>
    <t>kg</t>
  </si>
  <si>
    <t>-750954324</t>
  </si>
  <si>
    <t>47,3*0,025 'Přepočtené koeficientem množství</t>
  </si>
  <si>
    <t>Zakládání</t>
  </si>
  <si>
    <t>10</t>
  </si>
  <si>
    <t>274321411</t>
  </si>
  <si>
    <t>Základy z betonu železového (bez výztuže) pasy z betonu bez zvláštních nároků na prostředí tř. C 20/25</t>
  </si>
  <si>
    <t>1012087013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</si>
  <si>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</si>
  <si>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11,25*0,75*1*3</t>
  </si>
  <si>
    <t>11</t>
  </si>
  <si>
    <t>274361221</t>
  </si>
  <si>
    <t>Výztuž základů pasů z betonářské oceli 10 216 (E)</t>
  </si>
  <si>
    <t>-217942958</t>
  </si>
  <si>
    <t xml:space="preserve">Poznámka k souboru cen:
1. Ceny platí pro desky rovné, s náběhy, hřibové nebo upnuté do žeber včetně výztuže těchto žeber.
</t>
  </si>
  <si>
    <t>(11,2*4*3)/0,3*2,05*0,00022</t>
  </si>
  <si>
    <t>12</t>
  </si>
  <si>
    <t>274361821</t>
  </si>
  <si>
    <t>Výztuž základů pasů z betonářské oceli 10 505 (R) nebo BSt 500</t>
  </si>
  <si>
    <t>-98693052</t>
  </si>
  <si>
    <t>11,2*4*3*1,3*0,00121</t>
  </si>
  <si>
    <t>Svislé a kompletní konstrukce</t>
  </si>
  <si>
    <t>13</t>
  </si>
  <si>
    <t>311232014</t>
  </si>
  <si>
    <t>Zdivo z cihel pálených nosné z cihel lícových včetně spárování pevnosti P 60, na maltu MVC dl. 290 mm (český formát 290x140x65 mm) plných</t>
  </si>
  <si>
    <t>-458482922</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</si>
  <si>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</si>
  <si>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0,75*0,3*2,14*2*9</t>
  </si>
  <si>
    <t>3,15*0,15*2,1*9</t>
  </si>
  <si>
    <t>0,15*0,47*0,3*12*9</t>
  </si>
  <si>
    <t>Součet</t>
  </si>
  <si>
    <t>Vodorovné konstrukce</t>
  </si>
  <si>
    <t>14</t>
  </si>
  <si>
    <t>411121221</t>
  </si>
  <si>
    <t>Montáž prefabrikovaných železobetonových stropů se zalitím spár, včetně podpěrné konstrukce, na cementovou maltu ze stropních desek, šířky do 600 mm a délky do 900 mm</t>
  </si>
  <si>
    <t>kus</t>
  </si>
  <si>
    <t>-2051756866</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</si>
  <si>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</si>
  <si>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8*9</t>
  </si>
  <si>
    <t>5937375R2</t>
  </si>
  <si>
    <t>teracová deska délky 900, šíře 470, do výše 65 mm, šedá - stříška</t>
  </si>
  <si>
    <t>755833890</t>
  </si>
  <si>
    <t>(0,9*0,035)/2*0,47*8*9</t>
  </si>
  <si>
    <t>0,9*0,035*0,47*8*9</t>
  </si>
  <si>
    <t>16</t>
  </si>
  <si>
    <t>411121232</t>
  </si>
  <si>
    <t>Montáž prefabrikovaných železobetonových stropů se zalitím spár, včetně podpěrné konstrukce, na cementovou maltu ze stropních desek, šířky do 600 mm a délky přes 900 do 1800 mm</t>
  </si>
  <si>
    <t>-510301670</t>
  </si>
  <si>
    <t>(3*5*2+2)*9</t>
  </si>
  <si>
    <t>17</t>
  </si>
  <si>
    <t>5937375R</t>
  </si>
  <si>
    <t>teracová deska délky 975, 1050 a 1125 šíře 425, do výše 65 mm, šedá</t>
  </si>
  <si>
    <t>-1760968437</t>
  </si>
  <si>
    <t>3,15*0,85*0,065*5*9</t>
  </si>
  <si>
    <t>Komunikace pozemní</t>
  </si>
  <si>
    <t>18</t>
  </si>
  <si>
    <t>564720011</t>
  </si>
  <si>
    <t>Podklad nebo kryt z kameniva hrubého drceného vel. 8-16 mm s rozprostřením a zhutněním, po zhutnění tl. 80 mm</t>
  </si>
  <si>
    <t>-432968125</t>
  </si>
  <si>
    <t>13*8,5-3,8*0,75*9</t>
  </si>
  <si>
    <t>19</t>
  </si>
  <si>
    <t>564720111</t>
  </si>
  <si>
    <t>Podklad nebo kryt z kameniva hrubého drceného vel. 16-32 mm s rozprostřením a zhutněním, po zhutnění tl. 80 mm</t>
  </si>
  <si>
    <t>-1272887724</t>
  </si>
  <si>
    <t>20</t>
  </si>
  <si>
    <t>564731111</t>
  </si>
  <si>
    <t>Podklad nebo kryt z kameniva hrubého drceného vel. 32-63 mm s rozprostřením a zhutněním, po zhutnění tl. 100 mm</t>
  </si>
  <si>
    <t>-99381544</t>
  </si>
  <si>
    <t>571907118</t>
  </si>
  <si>
    <t>Posyp podkladu nebo krytu s rozprostřením a zhutněním kamenivem drceným nebo těženým, v množství přes 65 do 70 kg/m2</t>
  </si>
  <si>
    <t>1107334619</t>
  </si>
  <si>
    <t>998</t>
  </si>
  <si>
    <t>Přesun hmot</t>
  </si>
  <si>
    <t>22</t>
  </si>
  <si>
    <t>998011001</t>
  </si>
  <si>
    <t>Přesun hmot pro budovy občanské výstavby, bydlení, výrobu a služby s nosnou svislou konstrukcí zděnou z cihel, tvárnic nebo kamene vodorovná dopravní vzdálenost do 100 m pro budovy výšky do 6 m</t>
  </si>
  <si>
    <t>-926133986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</si>
  <si>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</si>
  <si>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</si>
  <si>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</si>
  <si>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</si>
  <si>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</si>
  <si>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23</t>
  </si>
  <si>
    <t>711111001</t>
  </si>
  <si>
    <t>Provedení izolace proti zemní vlhkosti natěradly a tmely za studena na ploše vodorovné V nátěrem penetračním</t>
  </si>
  <si>
    <t>-2104918501</t>
  </si>
  <si>
    <t xml:space="preserve">Poznámka k souboru cen:
1. Izolace plochy jednotlivě do 10 m2 se oceňují skladebně cenou příslušné izolace a cenou 711 19-9095 Příplatek za plochu do 10 m2.
</t>
  </si>
  <si>
    <t>0,75*3,7*9</t>
  </si>
  <si>
    <t>24</t>
  </si>
  <si>
    <t>11163150</t>
  </si>
  <si>
    <t>lak penetrační asfaltový</t>
  </si>
  <si>
    <t>32</t>
  </si>
  <si>
    <t>166211597</t>
  </si>
  <si>
    <t>68,888888888889*0,0003 'Přepočtené koeficientem množství</t>
  </si>
  <si>
    <t>25</t>
  </si>
  <si>
    <t>711141559</t>
  </si>
  <si>
    <t>Provedení izolace proti zemní vlhkosti pásy přitavením NAIP na ploše vodorovné V</t>
  </si>
  <si>
    <t>1440017969</t>
  </si>
  <si>
    <t xml:space="preserve">Poznámka k souboru cen:
1. Izolace plochy jednotlivě do 10 m2 se oceňují skladebně cenou příslušné izolace a cenou 711 19-9097 Příplatek za plochu do 10 m2.
</t>
  </si>
  <si>
    <t>26</t>
  </si>
  <si>
    <t>62853004</t>
  </si>
  <si>
    <t>pás asfaltový natavitelný modifikovaný SBS tl 4,0mm s vložkou ze skleněné tkaniny a spalitelnou PE fólií nebo jemnozrnný minerálním posypem na horním povrchu</t>
  </si>
  <si>
    <t>-650981343</t>
  </si>
  <si>
    <t>24,975*1,15 'Přepočtené koeficientem množství</t>
  </si>
  <si>
    <t>27</t>
  </si>
  <si>
    <t>711199097</t>
  </si>
  <si>
    <t>Příplatek k cenám provedení izolace proti zemní vlhkosti za plochu do 10 m2 pásy přitavením NAIP nebo termoplasty</t>
  </si>
  <si>
    <t>-792017968</t>
  </si>
  <si>
    <t xml:space="preserve">Poznámka k souboru cen:
1. Cenami lze oceňovat jen tehdy, nepřesáhne-li součet souvislé plochy vodorovné a svislé izolační vrstvy 10 m2.
</t>
  </si>
  <si>
    <t>28</t>
  </si>
  <si>
    <t>998711101</t>
  </si>
  <si>
    <t>Přesun hmot pro izolace proti vodě, vlhkosti a plynům stanovený z hmotnosti přesunovaného materiálu vodorovná dopravní vzdálenost do 50 m v objektech výšky do 6 m</t>
  </si>
  <si>
    <t>2098220138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</si>
  <si>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</si>
  <si>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782</t>
  </si>
  <si>
    <t>Dokončovací práce - obklady z kamene</t>
  </si>
  <si>
    <t>29</t>
  </si>
  <si>
    <t>78213211R</t>
  </si>
  <si>
    <t>Montáž krycích žulových desek 445 x 465 mm, včetně dodávky nerezových ozdobných šroubů s matkami</t>
  </si>
  <si>
    <t>-188121135</t>
  </si>
  <si>
    <t>0,75*0,465*4*3*9</t>
  </si>
  <si>
    <t>30</t>
  </si>
  <si>
    <t>58382180</t>
  </si>
  <si>
    <t>deska obkladová leštěná žula tl 30mm do 0,24m2</t>
  </si>
  <si>
    <t>-1185369874</t>
  </si>
  <si>
    <t>31</t>
  </si>
  <si>
    <t>782191111</t>
  </si>
  <si>
    <t>Příplatek k cenám obkladů stěn z kamene za plochu do 10 m2 jednotlivě</t>
  </si>
  <si>
    <t>-791910266</t>
  </si>
  <si>
    <t>782991431</t>
  </si>
  <si>
    <t>Obklady z kamene - ostatní práce voskování a leštění ručně</t>
  </si>
  <si>
    <t>1341844208</t>
  </si>
  <si>
    <t xml:space="preserve">Poznámka k souboru cen:
1. V ceně -1411 jsou započteny náklady na vysátí obkladů a setření vlhkým hadrem.
2. V ceně -1431 jsou započteny i náklady na dodání vosku.
</t>
  </si>
  <si>
    <t>33</t>
  </si>
  <si>
    <t>998782101</t>
  </si>
  <si>
    <t>Přesun hmot pro obklady kamenné stanovený z hmotnosti přesunovaného materiálu vodorovná dopravní vzdálenost do 50 m v objektech výšky do 6 m</t>
  </si>
  <si>
    <t>956106329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</si>
  <si>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</si>
  <si>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VRN - VRN</t>
  </si>
  <si>
    <t>05643546</t>
  </si>
  <si>
    <t>VRN - Vedlejší rozpočtové náklady</t>
  </si>
  <si>
    <t xml:space="preserve">    VRN1 - Průzkumné, geodetické a projektové práce</t>
  </si>
  <si>
    <t xml:space="preserve">    VRN3 - Zařízení staveniště</t>
  </si>
  <si>
    <t xml:space="preserve">    VRN9 - Ostatní náklady</t>
  </si>
  <si>
    <t>Vedlejší rozpočtové náklady</t>
  </si>
  <si>
    <t>VRN1</t>
  </si>
  <si>
    <t>Průzkumné, geodetické a projektové práce</t>
  </si>
  <si>
    <t>013254000</t>
  </si>
  <si>
    <t>Dokumentace skutečného provedení stavby</t>
  </si>
  <si>
    <t>…</t>
  </si>
  <si>
    <t>1024</t>
  </si>
  <si>
    <t>-669638491</t>
  </si>
  <si>
    <t>VRN3</t>
  </si>
  <si>
    <t>Zařízení staveniště</t>
  </si>
  <si>
    <t>030001000</t>
  </si>
  <si>
    <t>703334542</t>
  </si>
  <si>
    <t>032903000</t>
  </si>
  <si>
    <t>Náklady na provoz a údržbu vybavení staveniště</t>
  </si>
  <si>
    <t>813161691</t>
  </si>
  <si>
    <t>039103000</t>
  </si>
  <si>
    <t>Rozebrání, bourání a odvoz zařízení staveniště</t>
  </si>
  <si>
    <t>-858069311</t>
  </si>
  <si>
    <t>VRN9</t>
  </si>
  <si>
    <t>Ostatní náklady</t>
  </si>
  <si>
    <t>091003000</t>
  </si>
  <si>
    <t>Ostatní náklady bez rozlišení</t>
  </si>
  <si>
    <t>-1705348020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</si>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</sst>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5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9" fillId="0" borderId="28" xfId="0" applyFont="1" applyBorder="1" applyAlignment="1">
      <alignment horizontal="left" wrapText="1"/>
    </xf>
    <xf numFmtId="0" fontId="12"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2" fillId="0" borderId="29" xfId="0" applyFont="1" applyBorder="1" applyAlignment="1">
      <alignment vertical="center" wrapText="1"/>
    </xf>
    <xf numFmtId="0" fontId="41"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8" fillId="0" borderId="0" xfId="0" applyFont="1" applyBorder="1" applyAlignment="1">
      <alignment horizontal="center" vertical="center"/>
    </xf>
    <xf numFmtId="0" fontId="12"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2" fillId="0" borderId="29" xfId="0" applyFont="1" applyBorder="1" applyAlignment="1">
      <alignment horizontal="left" vertical="center"/>
    </xf>
    <xf numFmtId="0" fontId="41"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2" fillId="0" borderId="0" xfId="0" applyFont="1" applyBorder="1" applyAlignment="1">
      <alignment horizontal="left" vertical="center" wrapText="1"/>
    </xf>
    <xf numFmtId="0" fontId="40"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7.140625" style="1" customWidth="1"/>
    <col min="2" max="2" width="1.421875" style="1" customWidth="1"/>
    <col min="3" max="3" width="3.57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57421875" style="1" customWidth="1"/>
    <col min="43" max="43" width="13.421875" style="1" customWidth="1"/>
    <col min="44" max="44" width="11.7109375" style="1" customWidth="1"/>
    <col min="45" max="47" width="22.140625" style="1" hidden="1" customWidth="1"/>
    <col min="48" max="49" width="18.57421875" style="1" hidden="1" customWidth="1"/>
    <col min="50" max="51" width="21.421875" style="1" hidden="1" customWidth="1"/>
    <col min="52" max="52" width="18.57421875" style="1" hidden="1" customWidth="1"/>
    <col min="53" max="53" width="16.421875" style="1" hidden="1" customWidth="1"/>
    <col min="54" max="54" width="21.421875" style="1" hidden="1" customWidth="1"/>
    <col min="55" max="55" width="18.57421875" style="1" hidden="1" customWidth="1"/>
    <col min="56" max="56" width="16.421875" style="1" hidden="1" customWidth="1"/>
    <col min="57" max="57" width="57.00390625" style="1" customWidth="1"/>
    <col min="71" max="91" width="9.1406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60"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pans="1:57" s="3" customFormat="1" ht="14.4" customHeight="1">
      <c r="A29" s="3"/>
      <c r="B29" s="46"/>
      <c r="C29" s="47"/>
      <c r="D29" s="32" t="s">
        <v>42</v>
      </c>
      <c r="E29" s="47"/>
      <c r="F29" s="32" t="s">
        <v>43</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44</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45</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46</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47</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Kolumbarium_SB_1/3</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Stavba kolumbária na hřbitově ve Starém Bohumíně</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Starý Bohumín</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16. 5. 2020</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6" customHeight="1">
      <c r="A49" s="38"/>
      <c r="B49" s="39"/>
      <c r="C49" s="32" t="s">
        <v>25</v>
      </c>
      <c r="D49" s="40"/>
      <c r="E49" s="40"/>
      <c r="F49" s="40"/>
      <c r="G49" s="40"/>
      <c r="H49" s="40"/>
      <c r="I49" s="40"/>
      <c r="J49" s="40"/>
      <c r="K49" s="40"/>
      <c r="L49" s="64" t="str">
        <f>IF(E11="","",E11)</f>
        <v>Město Bohumín</v>
      </c>
      <c r="M49" s="40"/>
      <c r="N49" s="40"/>
      <c r="O49" s="40"/>
      <c r="P49" s="40"/>
      <c r="Q49" s="40"/>
      <c r="R49" s="40"/>
      <c r="S49" s="40"/>
      <c r="T49" s="40"/>
      <c r="U49" s="40"/>
      <c r="V49" s="40"/>
      <c r="W49" s="40"/>
      <c r="X49" s="40"/>
      <c r="Y49" s="40"/>
      <c r="Z49" s="40"/>
      <c r="AA49" s="40"/>
      <c r="AB49" s="40"/>
      <c r="AC49" s="40"/>
      <c r="AD49" s="40"/>
      <c r="AE49" s="40"/>
      <c r="AF49" s="40"/>
      <c r="AG49" s="40"/>
      <c r="AH49" s="40"/>
      <c r="AI49" s="32" t="s">
        <v>31</v>
      </c>
      <c r="AJ49" s="40"/>
      <c r="AK49" s="40"/>
      <c r="AL49" s="40"/>
      <c r="AM49" s="73" t="str">
        <f>IF(E17="","",E17)</f>
        <v>BENUTA PRO s.r.o.</v>
      </c>
      <c r="AN49" s="64"/>
      <c r="AO49" s="64"/>
      <c r="AP49" s="64"/>
      <c r="AQ49" s="40"/>
      <c r="AR49" s="44"/>
      <c r="AS49" s="74" t="s">
        <v>52</v>
      </c>
      <c r="AT49" s="75"/>
      <c r="AU49" s="76"/>
      <c r="AV49" s="76"/>
      <c r="AW49" s="76"/>
      <c r="AX49" s="76"/>
      <c r="AY49" s="76"/>
      <c r="AZ49" s="76"/>
      <c r="BA49" s="76"/>
      <c r="BB49" s="76"/>
      <c r="BC49" s="76"/>
      <c r="BD49" s="77"/>
      <c r="BE49" s="38"/>
    </row>
    <row r="50" spans="1:57" s="2" customFormat="1" ht="15.6" customHeight="1">
      <c r="A50" s="38"/>
      <c r="B50" s="39"/>
      <c r="C50" s="32"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34</v>
      </c>
      <c r="AJ50" s="40"/>
      <c r="AK50" s="40"/>
      <c r="AL50" s="40"/>
      <c r="AM50" s="73" t="str">
        <f>IF(E20="","",E20)</f>
        <v>Ing. T. Pacola</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ROUND(SUM(AG55:AG56),2)</f>
        <v>0</v>
      </c>
      <c r="AH54" s="101"/>
      <c r="AI54" s="101"/>
      <c r="AJ54" s="101"/>
      <c r="AK54" s="101"/>
      <c r="AL54" s="101"/>
      <c r="AM54" s="101"/>
      <c r="AN54" s="102">
        <f>SUM(AG54,AT54)</f>
        <v>0</v>
      </c>
      <c r="AO54" s="102"/>
      <c r="AP54" s="102"/>
      <c r="AQ54" s="103" t="s">
        <v>19</v>
      </c>
      <c r="AR54" s="104"/>
      <c r="AS54" s="105">
        <f>ROUND(SUM(AS55:AS56),2)</f>
        <v>0</v>
      </c>
      <c r="AT54" s="106">
        <f>ROUND(SUM(AV54:AW54),2)</f>
        <v>0</v>
      </c>
      <c r="AU54" s="107">
        <f>ROUND(SUM(AU55:AU56),5)</f>
        <v>0</v>
      </c>
      <c r="AV54" s="106">
        <f>ROUND(AZ54*L29,2)</f>
        <v>0</v>
      </c>
      <c r="AW54" s="106">
        <f>ROUND(BA54*L30,2)</f>
        <v>0</v>
      </c>
      <c r="AX54" s="106">
        <f>ROUND(BB54*L29,2)</f>
        <v>0</v>
      </c>
      <c r="AY54" s="106">
        <f>ROUND(BC54*L30,2)</f>
        <v>0</v>
      </c>
      <c r="AZ54" s="106">
        <f>ROUND(SUM(AZ55:AZ56),2)</f>
        <v>0</v>
      </c>
      <c r="BA54" s="106">
        <f>ROUND(SUM(BA55:BA56),2)</f>
        <v>0</v>
      </c>
      <c r="BB54" s="106">
        <f>ROUND(SUM(BB55:BB56),2)</f>
        <v>0</v>
      </c>
      <c r="BC54" s="106">
        <f>ROUND(SUM(BC55:BC56),2)</f>
        <v>0</v>
      </c>
      <c r="BD54" s="108">
        <f>ROUND(SUM(BD55:BD56),2)</f>
        <v>0</v>
      </c>
      <c r="BE54" s="6"/>
      <c r="BS54" s="109" t="s">
        <v>71</v>
      </c>
      <c r="BT54" s="109" t="s">
        <v>72</v>
      </c>
      <c r="BU54" s="110" t="s">
        <v>73</v>
      </c>
      <c r="BV54" s="109" t="s">
        <v>74</v>
      </c>
      <c r="BW54" s="109" t="s">
        <v>5</v>
      </c>
      <c r="BX54" s="109" t="s">
        <v>75</v>
      </c>
      <c r="CL54" s="109" t="s">
        <v>19</v>
      </c>
    </row>
    <row r="55" spans="1:91" s="7" customFormat="1" ht="24.6" customHeight="1">
      <c r="A55" s="111" t="s">
        <v>76</v>
      </c>
      <c r="B55" s="112"/>
      <c r="C55" s="113"/>
      <c r="D55" s="114" t="s">
        <v>77</v>
      </c>
      <c r="E55" s="114"/>
      <c r="F55" s="114"/>
      <c r="G55" s="114"/>
      <c r="H55" s="114"/>
      <c r="I55" s="115"/>
      <c r="J55" s="114" t="s">
        <v>78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'Kolumbárium - Stavba kolu...'!J30</f>
        <v>0</v>
      </c>
      <c r="AH55" s="115"/>
      <c r="AI55" s="115"/>
      <c r="AJ55" s="115"/>
      <c r="AK55" s="115"/>
      <c r="AL55" s="115"/>
      <c r="AM55" s="115"/>
      <c r="AN55" s="116">
        <f>SUM(AG55,AT55)</f>
        <v>0</v>
      </c>
      <c r="AO55" s="115"/>
      <c r="AP55" s="115"/>
      <c r="AQ55" s="117" t="s">
        <v>79</v>
      </c>
      <c r="AR55" s="118"/>
      <c r="AS55" s="119">
        <v>0</v>
      </c>
      <c r="AT55" s="120">
        <f>ROUND(SUM(AV55:AW55),2)</f>
        <v>0</v>
      </c>
      <c r="AU55" s="121">
        <f>'Kolumbárium - Stavba kolu...'!P89</f>
        <v>0</v>
      </c>
      <c r="AV55" s="120">
        <f>'Kolumbárium - Stavba kolu...'!J33</f>
        <v>0</v>
      </c>
      <c r="AW55" s="120">
        <f>'Kolumbárium - Stavba kolu...'!J34</f>
        <v>0</v>
      </c>
      <c r="AX55" s="120">
        <f>'Kolumbárium - Stavba kolu...'!J35</f>
        <v>0</v>
      </c>
      <c r="AY55" s="120">
        <f>'Kolumbárium - Stavba kolu...'!J36</f>
        <v>0</v>
      </c>
      <c r="AZ55" s="120">
        <f>'Kolumbárium - Stavba kolu...'!F33</f>
        <v>0</v>
      </c>
      <c r="BA55" s="120">
        <f>'Kolumbárium - Stavba kolu...'!F34</f>
        <v>0</v>
      </c>
      <c r="BB55" s="120">
        <f>'Kolumbárium - Stavba kolu...'!F35</f>
        <v>0</v>
      </c>
      <c r="BC55" s="120">
        <f>'Kolumbárium - Stavba kolu...'!F36</f>
        <v>0</v>
      </c>
      <c r="BD55" s="122">
        <f>'Kolumbárium - Stavba kolu...'!F37</f>
        <v>0</v>
      </c>
      <c r="BE55" s="7"/>
      <c r="BT55" s="123" t="s">
        <v>80</v>
      </c>
      <c r="BV55" s="123" t="s">
        <v>74</v>
      </c>
      <c r="BW55" s="123" t="s">
        <v>81</v>
      </c>
      <c r="BX55" s="123" t="s">
        <v>5</v>
      </c>
      <c r="CL55" s="123" t="s">
        <v>19</v>
      </c>
      <c r="CM55" s="123" t="s">
        <v>82</v>
      </c>
    </row>
    <row r="56" spans="1:91" s="7" customFormat="1" ht="14.4" customHeight="1">
      <c r="A56" s="111" t="s">
        <v>76</v>
      </c>
      <c r="B56" s="112"/>
      <c r="C56" s="113"/>
      <c r="D56" s="114" t="s">
        <v>83</v>
      </c>
      <c r="E56" s="114"/>
      <c r="F56" s="114"/>
      <c r="G56" s="114"/>
      <c r="H56" s="114"/>
      <c r="I56" s="115"/>
      <c r="J56" s="114" t="s">
        <v>83</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'VRN - VRN'!J30</f>
        <v>0</v>
      </c>
      <c r="AH56" s="115"/>
      <c r="AI56" s="115"/>
      <c r="AJ56" s="115"/>
      <c r="AK56" s="115"/>
      <c r="AL56" s="115"/>
      <c r="AM56" s="115"/>
      <c r="AN56" s="116">
        <f>SUM(AG56,AT56)</f>
        <v>0</v>
      </c>
      <c r="AO56" s="115"/>
      <c r="AP56" s="115"/>
      <c r="AQ56" s="117" t="s">
        <v>79</v>
      </c>
      <c r="AR56" s="118"/>
      <c r="AS56" s="124">
        <v>0</v>
      </c>
      <c r="AT56" s="125">
        <f>ROUND(SUM(AV56:AW56),2)</f>
        <v>0</v>
      </c>
      <c r="AU56" s="126">
        <f>'VRN - VRN'!P83</f>
        <v>0</v>
      </c>
      <c r="AV56" s="125">
        <f>'VRN - VRN'!J33</f>
        <v>0</v>
      </c>
      <c r="AW56" s="125">
        <f>'VRN - VRN'!J34</f>
        <v>0</v>
      </c>
      <c r="AX56" s="125">
        <f>'VRN - VRN'!J35</f>
        <v>0</v>
      </c>
      <c r="AY56" s="125">
        <f>'VRN - VRN'!J36</f>
        <v>0</v>
      </c>
      <c r="AZ56" s="125">
        <f>'VRN - VRN'!F33</f>
        <v>0</v>
      </c>
      <c r="BA56" s="125">
        <f>'VRN - VRN'!F34</f>
        <v>0</v>
      </c>
      <c r="BB56" s="125">
        <f>'VRN - VRN'!F35</f>
        <v>0</v>
      </c>
      <c r="BC56" s="125">
        <f>'VRN - VRN'!F36</f>
        <v>0</v>
      </c>
      <c r="BD56" s="127">
        <f>'VRN - VRN'!F37</f>
        <v>0</v>
      </c>
      <c r="BE56" s="7"/>
      <c r="BT56" s="123" t="s">
        <v>80</v>
      </c>
      <c r="BV56" s="123" t="s">
        <v>74</v>
      </c>
      <c r="BW56" s="123" t="s">
        <v>84</v>
      </c>
      <c r="BX56" s="123" t="s">
        <v>5</v>
      </c>
      <c r="CL56" s="123" t="s">
        <v>19</v>
      </c>
      <c r="CM56" s="123" t="s">
        <v>82</v>
      </c>
    </row>
    <row r="57" spans="1:57" s="2" customFormat="1" ht="30" customHeight="1">
      <c r="A57" s="38"/>
      <c r="B57" s="39"/>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4"/>
      <c r="AS57" s="38"/>
      <c r="AT57" s="38"/>
      <c r="AU57" s="38"/>
      <c r="AV57" s="38"/>
      <c r="AW57" s="38"/>
      <c r="AX57" s="38"/>
      <c r="AY57" s="38"/>
      <c r="AZ57" s="38"/>
      <c r="BA57" s="38"/>
      <c r="BB57" s="38"/>
      <c r="BC57" s="38"/>
      <c r="BD57" s="38"/>
      <c r="BE57" s="38"/>
    </row>
    <row r="58" spans="1:57" s="2" customFormat="1" ht="6.95" customHeight="1">
      <c r="A58" s="38"/>
      <c r="B58" s="5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44"/>
      <c r="AS58" s="38"/>
      <c r="AT58" s="38"/>
      <c r="AU58" s="38"/>
      <c r="AV58" s="38"/>
      <c r="AW58" s="38"/>
      <c r="AX58" s="38"/>
      <c r="AY58" s="38"/>
      <c r="AZ58" s="38"/>
      <c r="BA58" s="38"/>
      <c r="BB58" s="38"/>
      <c r="BC58" s="38"/>
      <c r="BD58" s="38"/>
      <c r="BE58" s="38"/>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Kolumbárium - Stavba kolu...'!C2" display="/"/>
    <hyperlink ref="A56" location="'VRN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77"/>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2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28"/>
      <c r="L2" s="1"/>
      <c r="M2" s="1"/>
      <c r="N2" s="1"/>
      <c r="O2" s="1"/>
      <c r="P2" s="1"/>
      <c r="Q2" s="1"/>
      <c r="R2" s="1"/>
      <c r="S2" s="1"/>
      <c r="T2" s="1"/>
      <c r="U2" s="1"/>
      <c r="V2" s="1"/>
      <c r="AT2" s="17" t="s">
        <v>81</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85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4.4" customHeight="1">
      <c r="B7" s="20"/>
      <c r="E7" s="135" t="str">
        <f>'Rekapitulace stavby'!K6</f>
        <v>Stavba kolumbária na hřbitově ve Starém Bohumíně</v>
      </c>
      <c r="F7" s="134"/>
      <c r="G7" s="134"/>
      <c r="H7" s="134"/>
      <c r="I7" s="128"/>
      <c r="L7" s="20"/>
    </row>
    <row r="8" spans="1:31" s="2" customFormat="1" ht="12" customHeight="1">
      <c r="A8" s="38"/>
      <c r="B8" s="44"/>
      <c r="C8" s="38"/>
      <c r="D8" s="134" t="s">
        <v>86</v>
      </c>
      <c r="E8" s="38"/>
      <c r="F8" s="38"/>
      <c r="G8" s="38"/>
      <c r="H8" s="38"/>
      <c r="I8" s="136"/>
      <c r="J8" s="38"/>
      <c r="K8" s="38"/>
      <c r="L8" s="137"/>
      <c r="S8" s="38"/>
      <c r="T8" s="38"/>
      <c r="U8" s="38"/>
      <c r="V8" s="38"/>
      <c r="W8" s="38"/>
      <c r="X8" s="38"/>
      <c r="Y8" s="38"/>
      <c r="Z8" s="38"/>
      <c r="AA8" s="38"/>
      <c r="AB8" s="38"/>
      <c r="AC8" s="38"/>
      <c r="AD8" s="38"/>
      <c r="AE8" s="38"/>
    </row>
    <row r="9" spans="1:31" s="2" customFormat="1" ht="14.4" customHeight="1">
      <c r="A9" s="38"/>
      <c r="B9" s="44"/>
      <c r="C9" s="38"/>
      <c r="D9" s="38"/>
      <c r="E9" s="138" t="s">
        <v>87</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16. 5. 2020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27</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32</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34</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35</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4.4"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ROUND(J89,2)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ROUND((SUM(BE89:BE176)),2)</f>
        <v>0</v>
      </c>
      <c r="G33" s="38"/>
      <c r="H33" s="38"/>
      <c r="I33" s="155">
        <v>0.21</v>
      </c>
      <c r="J33" s="154">
        <f>ROUND(((SUM(BE89:BE176))*I33),2)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ROUND((SUM(BF89:BF176)),2)</f>
        <v>0</v>
      </c>
      <c r="G34" s="38"/>
      <c r="H34" s="38"/>
      <c r="I34" s="155">
        <v>0.15</v>
      </c>
      <c r="J34" s="154">
        <f>ROUND(((SUM(BF89:BF176))*I34),2)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ROUND((SUM(BG89:BG176)),2)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ROUND((SUM(BH89:BH176)),2)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ROUND((SUM(BI89:BI176)),2)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88</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4.4" customHeight="1">
      <c r="A48" s="38"/>
      <c r="B48" s="39"/>
      <c r="C48" s="40"/>
      <c r="D48" s="40"/>
      <c r="E48" s="170" t="str">
        <f>E7</f>
        <v>Stavba kolumbária na hřbitově ve Starém Bohumíně</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86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4.4" customHeight="1">
      <c r="A50" s="38"/>
      <c r="B50" s="39"/>
      <c r="C50" s="40"/>
      <c r="D50" s="40"/>
      <c r="E50" s="69" t="str">
        <f>E9</f>
        <v xml:space="preserve">Kolumbárium - Stavba kolumbária na hřbitově ve Starém Bohumíně </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Starý Bohumín</v>
      </c>
      <c r="G52" s="40"/>
      <c r="H52" s="40"/>
      <c r="I52" s="140" t="s">
        <v>23</v>
      </c>
      <c r="J52" s="72" t="str">
        <f>IF(J12="","",J12)</f>
        <v>16. 5. 2020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26.4" customHeight="1">
      <c r="A54" s="38"/>
      <c r="B54" s="39"/>
      <c r="C54" s="32" t="s">
        <v>25</v>
      </c>
      <c r="D54" s="40"/>
      <c r="E54" s="40"/>
      <c r="F54" s="27" t="str">
        <f>E15</f>
        <v>Město Bohumín</v>
      </c>
      <c r="G54" s="40"/>
      <c r="H54" s="40"/>
      <c r="I54" s="140" t="s">
        <v>31</v>
      </c>
      <c r="J54" s="36" t="str">
        <f>E21</f>
        <v>BENUTA PRO s.r.o.</v>
      </c>
      <c r="K54" s="40"/>
      <c r="L54" s="137"/>
      <c r="S54" s="38"/>
      <c r="T54" s="38"/>
      <c r="U54" s="38"/>
      <c r="V54" s="38"/>
      <c r="W54" s="38"/>
      <c r="X54" s="38"/>
      <c r="Y54" s="38"/>
      <c r="Z54" s="38"/>
      <c r="AA54" s="38"/>
      <c r="AB54" s="38"/>
      <c r="AC54" s="38"/>
      <c r="AD54" s="38"/>
      <c r="AE54" s="38"/>
    </row>
    <row r="55" spans="1:31" s="2" customFormat="1" ht="15.6" customHeight="1">
      <c r="A55" s="38"/>
      <c r="B55" s="39"/>
      <c r="C55" s="32" t="s">
        <v>29</v>
      </c>
      <c r="D55" s="40"/>
      <c r="E55" s="40"/>
      <c r="F55" s="27" t="str">
        <f>IF(E18="","",E18)</f>
        <v>Vyplň údaj</v>
      </c>
      <c r="G55" s="40"/>
      <c r="H55" s="40"/>
      <c r="I55" s="140" t="s">
        <v>34</v>
      </c>
      <c r="J55" s="36" t="str">
        <f>E24</f>
        <v>Ing. T. Pacola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89</v>
      </c>
      <c r="D57" s="172"/>
      <c r="E57" s="172"/>
      <c r="F57" s="172"/>
      <c r="G57" s="172"/>
      <c r="H57" s="172"/>
      <c r="I57" s="173"/>
      <c r="J57" s="174" t="s">
        <v>90</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J89</f>
        <v>0</v>
      </c>
      <c r="K59" s="40"/>
      <c r="L59" s="137"/>
      <c r="S59" s="38"/>
      <c r="T59" s="38"/>
      <c r="U59" s="38"/>
      <c r="V59" s="38"/>
      <c r="W59" s="38"/>
      <c r="X59" s="38"/>
      <c r="Y59" s="38"/>
      <c r="Z59" s="38"/>
      <c r="AA59" s="38"/>
      <c r="AB59" s="38"/>
      <c r="AC59" s="38"/>
      <c r="AD59" s="38"/>
      <c r="AE59" s="38"/>
      <c r="AU59" s="17" t="s">
        <v>91</v>
      </c>
    </row>
    <row r="60" spans="1:31" s="9" customFormat="1" ht="24.95" customHeight="1">
      <c r="A60" s="9"/>
      <c r="B60" s="176"/>
      <c r="C60" s="177"/>
      <c r="D60" s="178" t="s">
        <v>92</v>
      </c>
      <c r="E60" s="179"/>
      <c r="F60" s="179"/>
      <c r="G60" s="179"/>
      <c r="H60" s="179"/>
      <c r="I60" s="180"/>
      <c r="J60" s="181">
        <f>J90</f>
        <v>0</v>
      </c>
      <c r="K60" s="177"/>
      <c r="L60" s="182"/>
      <c r="S60" s="9"/>
      <c r="T60" s="9"/>
      <c r="U60" s="9"/>
      <c r="V60" s="9"/>
      <c r="W60" s="9"/>
      <c r="X60" s="9"/>
      <c r="Y60" s="9"/>
      <c r="Z60" s="9"/>
      <c r="AA60" s="9"/>
      <c r="AB60" s="9"/>
      <c r="AC60" s="9"/>
      <c r="AD60" s="9"/>
      <c r="AE60" s="9"/>
    </row>
    <row r="61" spans="1:31" s="10" customFormat="1" ht="19.9" customHeight="1">
      <c r="A61" s="10"/>
      <c r="B61" s="183"/>
      <c r="C61" s="184"/>
      <c r="D61" s="185" t="s">
        <v>93</v>
      </c>
      <c r="E61" s="186"/>
      <c r="F61" s="186"/>
      <c r="G61" s="186"/>
      <c r="H61" s="186"/>
      <c r="I61" s="187"/>
      <c r="J61" s="188">
        <f>J91</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94</v>
      </c>
      <c r="E62" s="186"/>
      <c r="F62" s="186"/>
      <c r="G62" s="186"/>
      <c r="H62" s="186"/>
      <c r="I62" s="187"/>
      <c r="J62" s="188">
        <f>J114</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95</v>
      </c>
      <c r="E63" s="186"/>
      <c r="F63" s="186"/>
      <c r="G63" s="186"/>
      <c r="H63" s="186"/>
      <c r="I63" s="187"/>
      <c r="J63" s="188">
        <f>J124</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96</v>
      </c>
      <c r="E64" s="186"/>
      <c r="F64" s="186"/>
      <c r="G64" s="186"/>
      <c r="H64" s="186"/>
      <c r="I64" s="187"/>
      <c r="J64" s="188">
        <f>J131</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97</v>
      </c>
      <c r="E65" s="186"/>
      <c r="F65" s="186"/>
      <c r="G65" s="186"/>
      <c r="H65" s="186"/>
      <c r="I65" s="187"/>
      <c r="J65" s="188">
        <f>J144</f>
        <v>0</v>
      </c>
      <c r="K65" s="184"/>
      <c r="L65" s="189"/>
      <c r="S65" s="10"/>
      <c r="T65" s="10"/>
      <c r="U65" s="10"/>
      <c r="V65" s="10"/>
      <c r="W65" s="10"/>
      <c r="X65" s="10"/>
      <c r="Y65" s="10"/>
      <c r="Z65" s="10"/>
      <c r="AA65" s="10"/>
      <c r="AB65" s="10"/>
      <c r="AC65" s="10"/>
      <c r="AD65" s="10"/>
      <c r="AE65" s="10"/>
    </row>
    <row r="66" spans="1:31" s="10" customFormat="1" ht="19.9" customHeight="1">
      <c r="A66" s="10"/>
      <c r="B66" s="183"/>
      <c r="C66" s="184"/>
      <c r="D66" s="185" t="s">
        <v>98</v>
      </c>
      <c r="E66" s="186"/>
      <c r="F66" s="186"/>
      <c r="G66" s="186"/>
      <c r="H66" s="186"/>
      <c r="I66" s="187"/>
      <c r="J66" s="188">
        <f>J150</f>
        <v>0</v>
      </c>
      <c r="K66" s="184"/>
      <c r="L66" s="189"/>
      <c r="S66" s="10"/>
      <c r="T66" s="10"/>
      <c r="U66" s="10"/>
      <c r="V66" s="10"/>
      <c r="W66" s="10"/>
      <c r="X66" s="10"/>
      <c r="Y66" s="10"/>
      <c r="Z66" s="10"/>
      <c r="AA66" s="10"/>
      <c r="AB66" s="10"/>
      <c r="AC66" s="10"/>
      <c r="AD66" s="10"/>
      <c r="AE66" s="10"/>
    </row>
    <row r="67" spans="1:31" s="9" customFormat="1" ht="24.95" customHeight="1">
      <c r="A67" s="9"/>
      <c r="B67" s="176"/>
      <c r="C67" s="177"/>
      <c r="D67" s="178" t="s">
        <v>99</v>
      </c>
      <c r="E67" s="179"/>
      <c r="F67" s="179"/>
      <c r="G67" s="179"/>
      <c r="H67" s="179"/>
      <c r="I67" s="180"/>
      <c r="J67" s="181">
        <f>J153</f>
        <v>0</v>
      </c>
      <c r="K67" s="177"/>
      <c r="L67" s="182"/>
      <c r="S67" s="9"/>
      <c r="T67" s="9"/>
      <c r="U67" s="9"/>
      <c r="V67" s="9"/>
      <c r="W67" s="9"/>
      <c r="X67" s="9"/>
      <c r="Y67" s="9"/>
      <c r="Z67" s="9"/>
      <c r="AA67" s="9"/>
      <c r="AB67" s="9"/>
      <c r="AC67" s="9"/>
      <c r="AD67" s="9"/>
      <c r="AE67" s="9"/>
    </row>
    <row r="68" spans="1:31" s="10" customFormat="1" ht="19.9" customHeight="1">
      <c r="A68" s="10"/>
      <c r="B68" s="183"/>
      <c r="C68" s="184"/>
      <c r="D68" s="185" t="s">
        <v>100</v>
      </c>
      <c r="E68" s="186"/>
      <c r="F68" s="186"/>
      <c r="G68" s="186"/>
      <c r="H68" s="186"/>
      <c r="I68" s="187"/>
      <c r="J68" s="188">
        <f>J154</f>
        <v>0</v>
      </c>
      <c r="K68" s="184"/>
      <c r="L68" s="189"/>
      <c r="S68" s="10"/>
      <c r="T68" s="10"/>
      <c r="U68" s="10"/>
      <c r="V68" s="10"/>
      <c r="W68" s="10"/>
      <c r="X68" s="10"/>
      <c r="Y68" s="10"/>
      <c r="Z68" s="10"/>
      <c r="AA68" s="10"/>
      <c r="AB68" s="10"/>
      <c r="AC68" s="10"/>
      <c r="AD68" s="10"/>
      <c r="AE68" s="10"/>
    </row>
    <row r="69" spans="1:31" s="10" customFormat="1" ht="19.9" customHeight="1">
      <c r="A69" s="10"/>
      <c r="B69" s="183"/>
      <c r="C69" s="184"/>
      <c r="D69" s="185" t="s">
        <v>101</v>
      </c>
      <c r="E69" s="186"/>
      <c r="F69" s="186"/>
      <c r="G69" s="186"/>
      <c r="H69" s="186"/>
      <c r="I69" s="187"/>
      <c r="J69" s="188">
        <f>J168</f>
        <v>0</v>
      </c>
      <c r="K69" s="184"/>
      <c r="L69" s="189"/>
      <c r="S69" s="10"/>
      <c r="T69" s="10"/>
      <c r="U69" s="10"/>
      <c r="V69" s="10"/>
      <c r="W69" s="10"/>
      <c r="X69" s="10"/>
      <c r="Y69" s="10"/>
      <c r="Z69" s="10"/>
      <c r="AA69" s="10"/>
      <c r="AB69" s="10"/>
      <c r="AC69" s="10"/>
      <c r="AD69" s="10"/>
      <c r="AE69" s="10"/>
    </row>
    <row r="70" spans="1:31" s="2" customFormat="1" ht="21.8" customHeight="1">
      <c r="A70" s="38"/>
      <c r="B70" s="39"/>
      <c r="C70" s="40"/>
      <c r="D70" s="40"/>
      <c r="E70" s="40"/>
      <c r="F70" s="40"/>
      <c r="G70" s="40"/>
      <c r="H70" s="40"/>
      <c r="I70" s="136"/>
      <c r="J70" s="40"/>
      <c r="K70" s="40"/>
      <c r="L70" s="137"/>
      <c r="S70" s="38"/>
      <c r="T70" s="38"/>
      <c r="U70" s="38"/>
      <c r="V70" s="38"/>
      <c r="W70" s="38"/>
      <c r="X70" s="38"/>
      <c r="Y70" s="38"/>
      <c r="Z70" s="38"/>
      <c r="AA70" s="38"/>
      <c r="AB70" s="38"/>
      <c r="AC70" s="38"/>
      <c r="AD70" s="38"/>
      <c r="AE70" s="38"/>
    </row>
    <row r="71" spans="1:31" s="2" customFormat="1" ht="6.95" customHeight="1">
      <c r="A71" s="38"/>
      <c r="B71" s="59"/>
      <c r="C71" s="60"/>
      <c r="D71" s="60"/>
      <c r="E71" s="60"/>
      <c r="F71" s="60"/>
      <c r="G71" s="60"/>
      <c r="H71" s="60"/>
      <c r="I71" s="166"/>
      <c r="J71" s="60"/>
      <c r="K71" s="60"/>
      <c r="L71" s="137"/>
      <c r="S71" s="38"/>
      <c r="T71" s="38"/>
      <c r="U71" s="38"/>
      <c r="V71" s="38"/>
      <c r="W71" s="38"/>
      <c r="X71" s="38"/>
      <c r="Y71" s="38"/>
      <c r="Z71" s="38"/>
      <c r="AA71" s="38"/>
      <c r="AB71" s="38"/>
      <c r="AC71" s="38"/>
      <c r="AD71" s="38"/>
      <c r="AE71" s="38"/>
    </row>
    <row r="75" spans="1:31" s="2" customFormat="1" ht="6.95" customHeight="1">
      <c r="A75" s="38"/>
      <c r="B75" s="61"/>
      <c r="C75" s="62"/>
      <c r="D75" s="62"/>
      <c r="E75" s="62"/>
      <c r="F75" s="62"/>
      <c r="G75" s="62"/>
      <c r="H75" s="62"/>
      <c r="I75" s="169"/>
      <c r="J75" s="62"/>
      <c r="K75" s="62"/>
      <c r="L75" s="137"/>
      <c r="S75" s="38"/>
      <c r="T75" s="38"/>
      <c r="U75" s="38"/>
      <c r="V75" s="38"/>
      <c r="W75" s="38"/>
      <c r="X75" s="38"/>
      <c r="Y75" s="38"/>
      <c r="Z75" s="38"/>
      <c r="AA75" s="38"/>
      <c r="AB75" s="38"/>
      <c r="AC75" s="38"/>
      <c r="AD75" s="38"/>
      <c r="AE75" s="38"/>
    </row>
    <row r="76" spans="1:31" s="2" customFormat="1" ht="24.95" customHeight="1">
      <c r="A76" s="38"/>
      <c r="B76" s="39"/>
      <c r="C76" s="23" t="s">
        <v>102</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2" customHeight="1">
      <c r="A78" s="38"/>
      <c r="B78" s="39"/>
      <c r="C78" s="32" t="s">
        <v>16</v>
      </c>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4.4" customHeight="1">
      <c r="A79" s="38"/>
      <c r="B79" s="39"/>
      <c r="C79" s="40"/>
      <c r="D79" s="40"/>
      <c r="E79" s="170" t="str">
        <f>E7</f>
        <v>Stavba kolumbária na hřbitově ve Starém Bohumíně</v>
      </c>
      <c r="F79" s="32"/>
      <c r="G79" s="32"/>
      <c r="H79" s="32"/>
      <c r="I79" s="136"/>
      <c r="J79" s="40"/>
      <c r="K79" s="40"/>
      <c r="L79" s="137"/>
      <c r="S79" s="38"/>
      <c r="T79" s="38"/>
      <c r="U79" s="38"/>
      <c r="V79" s="38"/>
      <c r="W79" s="38"/>
      <c r="X79" s="38"/>
      <c r="Y79" s="38"/>
      <c r="Z79" s="38"/>
      <c r="AA79" s="38"/>
      <c r="AB79" s="38"/>
      <c r="AC79" s="38"/>
      <c r="AD79" s="38"/>
      <c r="AE79" s="38"/>
    </row>
    <row r="80" spans="1:31" s="2" customFormat="1" ht="12" customHeight="1">
      <c r="A80" s="38"/>
      <c r="B80" s="39"/>
      <c r="C80" s="32" t="s">
        <v>86</v>
      </c>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4.4" customHeight="1">
      <c r="A81" s="38"/>
      <c r="B81" s="39"/>
      <c r="C81" s="40"/>
      <c r="D81" s="40"/>
      <c r="E81" s="69" t="str">
        <f>E9</f>
        <v xml:space="preserve">Kolumbárium - Stavba kolumbária na hřbitově ve Starém Bohumíně </v>
      </c>
      <c r="F81" s="40"/>
      <c r="G81" s="40"/>
      <c r="H81" s="40"/>
      <c r="I81" s="136"/>
      <c r="J81" s="40"/>
      <c r="K81" s="40"/>
      <c r="L81" s="137"/>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136"/>
      <c r="J82" s="40"/>
      <c r="K82" s="40"/>
      <c r="L82" s="137"/>
      <c r="S82" s="38"/>
      <c r="T82" s="38"/>
      <c r="U82" s="38"/>
      <c r="V82" s="38"/>
      <c r="W82" s="38"/>
      <c r="X82" s="38"/>
      <c r="Y82" s="38"/>
      <c r="Z82" s="38"/>
      <c r="AA82" s="38"/>
      <c r="AB82" s="38"/>
      <c r="AC82" s="38"/>
      <c r="AD82" s="38"/>
      <c r="AE82" s="38"/>
    </row>
    <row r="83" spans="1:31" s="2" customFormat="1" ht="12" customHeight="1">
      <c r="A83" s="38"/>
      <c r="B83" s="39"/>
      <c r="C83" s="32" t="s">
        <v>21</v>
      </c>
      <c r="D83" s="40"/>
      <c r="E83" s="40"/>
      <c r="F83" s="27" t="str">
        <f>F12</f>
        <v>Starý Bohumín</v>
      </c>
      <c r="G83" s="40"/>
      <c r="H83" s="40"/>
      <c r="I83" s="140" t="s">
        <v>23</v>
      </c>
      <c r="J83" s="72" t="str">
        <f>IF(J12="","",J12)</f>
        <v>16. 5. 2020</v>
      </c>
      <c r="K83" s="40"/>
      <c r="L83" s="137"/>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136"/>
      <c r="J84" s="40"/>
      <c r="K84" s="40"/>
      <c r="L84" s="137"/>
      <c r="S84" s="38"/>
      <c r="T84" s="38"/>
      <c r="U84" s="38"/>
      <c r="V84" s="38"/>
      <c r="W84" s="38"/>
      <c r="X84" s="38"/>
      <c r="Y84" s="38"/>
      <c r="Z84" s="38"/>
      <c r="AA84" s="38"/>
      <c r="AB84" s="38"/>
      <c r="AC84" s="38"/>
      <c r="AD84" s="38"/>
      <c r="AE84" s="38"/>
    </row>
    <row r="85" spans="1:31" s="2" customFormat="1" ht="26.4" customHeight="1">
      <c r="A85" s="38"/>
      <c r="B85" s="39"/>
      <c r="C85" s="32" t="s">
        <v>25</v>
      </c>
      <c r="D85" s="40"/>
      <c r="E85" s="40"/>
      <c r="F85" s="27" t="str">
        <f>E15</f>
        <v>Město Bohumín</v>
      </c>
      <c r="G85" s="40"/>
      <c r="H85" s="40"/>
      <c r="I85" s="140" t="s">
        <v>31</v>
      </c>
      <c r="J85" s="36" t="str">
        <f>E21</f>
        <v>BENUTA PRO s.r.o.</v>
      </c>
      <c r="K85" s="40"/>
      <c r="L85" s="137"/>
      <c r="S85" s="38"/>
      <c r="T85" s="38"/>
      <c r="U85" s="38"/>
      <c r="V85" s="38"/>
      <c r="W85" s="38"/>
      <c r="X85" s="38"/>
      <c r="Y85" s="38"/>
      <c r="Z85" s="38"/>
      <c r="AA85" s="38"/>
      <c r="AB85" s="38"/>
      <c r="AC85" s="38"/>
      <c r="AD85" s="38"/>
      <c r="AE85" s="38"/>
    </row>
    <row r="86" spans="1:31" s="2" customFormat="1" ht="15.6" customHeight="1">
      <c r="A86" s="38"/>
      <c r="B86" s="39"/>
      <c r="C86" s="32" t="s">
        <v>29</v>
      </c>
      <c r="D86" s="40"/>
      <c r="E86" s="40"/>
      <c r="F86" s="27" t="str">
        <f>IF(E18="","",E18)</f>
        <v>Vyplň údaj</v>
      </c>
      <c r="G86" s="40"/>
      <c r="H86" s="40"/>
      <c r="I86" s="140" t="s">
        <v>34</v>
      </c>
      <c r="J86" s="36" t="str">
        <f>E24</f>
        <v>Ing. T. Pacola</v>
      </c>
      <c r="K86" s="40"/>
      <c r="L86" s="137"/>
      <c r="S86" s="38"/>
      <c r="T86" s="38"/>
      <c r="U86" s="38"/>
      <c r="V86" s="38"/>
      <c r="W86" s="38"/>
      <c r="X86" s="38"/>
      <c r="Y86" s="38"/>
      <c r="Z86" s="38"/>
      <c r="AA86" s="38"/>
      <c r="AB86" s="38"/>
      <c r="AC86" s="38"/>
      <c r="AD86" s="38"/>
      <c r="AE86" s="38"/>
    </row>
    <row r="87" spans="1:31" s="2" customFormat="1" ht="10.3" customHeight="1">
      <c r="A87" s="38"/>
      <c r="B87" s="39"/>
      <c r="C87" s="40"/>
      <c r="D87" s="40"/>
      <c r="E87" s="40"/>
      <c r="F87" s="40"/>
      <c r="G87" s="40"/>
      <c r="H87" s="40"/>
      <c r="I87" s="136"/>
      <c r="J87" s="40"/>
      <c r="K87" s="40"/>
      <c r="L87" s="137"/>
      <c r="S87" s="38"/>
      <c r="T87" s="38"/>
      <c r="U87" s="38"/>
      <c r="V87" s="38"/>
      <c r="W87" s="38"/>
      <c r="X87" s="38"/>
      <c r="Y87" s="38"/>
      <c r="Z87" s="38"/>
      <c r="AA87" s="38"/>
      <c r="AB87" s="38"/>
      <c r="AC87" s="38"/>
      <c r="AD87" s="38"/>
      <c r="AE87" s="38"/>
    </row>
    <row r="88" spans="1:31" s="11" customFormat="1" ht="29.25" customHeight="1">
      <c r="A88" s="190"/>
      <c r="B88" s="191"/>
      <c r="C88" s="192" t="s">
        <v>103</v>
      </c>
      <c r="D88" s="193" t="s">
        <v>57</v>
      </c>
      <c r="E88" s="193" t="s">
        <v>53</v>
      </c>
      <c r="F88" s="193" t="s">
        <v>54</v>
      </c>
      <c r="G88" s="193" t="s">
        <v>104</v>
      </c>
      <c r="H88" s="193" t="s">
        <v>105</v>
      </c>
      <c r="I88" s="194" t="s">
        <v>106</v>
      </c>
      <c r="J88" s="193" t="s">
        <v>90</v>
      </c>
      <c r="K88" s="195" t="s">
        <v>107</v>
      </c>
      <c r="L88" s="196"/>
      <c r="M88" s="92" t="s">
        <v>19</v>
      </c>
      <c r="N88" s="93" t="s">
        <v>42</v>
      </c>
      <c r="O88" s="93" t="s">
        <v>108</v>
      </c>
      <c r="P88" s="93" t="s">
        <v>109</v>
      </c>
      <c r="Q88" s="93" t="s">
        <v>110</v>
      </c>
      <c r="R88" s="93" t="s">
        <v>111</v>
      </c>
      <c r="S88" s="93" t="s">
        <v>112</v>
      </c>
      <c r="T88" s="94" t="s">
        <v>113</v>
      </c>
      <c r="U88" s="190"/>
      <c r="V88" s="190"/>
      <c r="W88" s="190"/>
      <c r="X88" s="190"/>
      <c r="Y88" s="190"/>
      <c r="Z88" s="190"/>
      <c r="AA88" s="190"/>
      <c r="AB88" s="190"/>
      <c r="AC88" s="190"/>
      <c r="AD88" s="190"/>
      <c r="AE88" s="190"/>
    </row>
    <row r="89" spans="1:63" s="2" customFormat="1" ht="22.8" customHeight="1">
      <c r="A89" s="38"/>
      <c r="B89" s="39"/>
      <c r="C89" s="99" t="s">
        <v>114</v>
      </c>
      <c r="D89" s="40"/>
      <c r="E89" s="40"/>
      <c r="F89" s="40"/>
      <c r="G89" s="40"/>
      <c r="H89" s="40"/>
      <c r="I89" s="136"/>
      <c r="J89" s="197">
        <f>BK89</f>
        <v>0</v>
      </c>
      <c r="K89" s="40"/>
      <c r="L89" s="44"/>
      <c r="M89" s="95"/>
      <c r="N89" s="198"/>
      <c r="O89" s="96"/>
      <c r="P89" s="199">
        <f>P90+P153</f>
        <v>0</v>
      </c>
      <c r="Q89" s="96"/>
      <c r="R89" s="199">
        <f>R90+R153</f>
        <v>110.29951257999998</v>
      </c>
      <c r="S89" s="96"/>
      <c r="T89" s="200">
        <f>T90+T153</f>
        <v>0</v>
      </c>
      <c r="U89" s="38"/>
      <c r="V89" s="38"/>
      <c r="W89" s="38"/>
      <c r="X89" s="38"/>
      <c r="Y89" s="38"/>
      <c r="Z89" s="38"/>
      <c r="AA89" s="38"/>
      <c r="AB89" s="38"/>
      <c r="AC89" s="38"/>
      <c r="AD89" s="38"/>
      <c r="AE89" s="38"/>
      <c r="AT89" s="17" t="s">
        <v>71</v>
      </c>
      <c r="AU89" s="17" t="s">
        <v>91</v>
      </c>
      <c r="BK89" s="201">
        <f>BK90+BK153</f>
        <v>0</v>
      </c>
    </row>
    <row r="90" spans="1:63" s="12" customFormat="1" ht="25.9" customHeight="1">
      <c r="A90" s="12"/>
      <c r="B90" s="202"/>
      <c r="C90" s="203"/>
      <c r="D90" s="204" t="s">
        <v>71</v>
      </c>
      <c r="E90" s="205" t="s">
        <v>115</v>
      </c>
      <c r="F90" s="205" t="s">
        <v>116</v>
      </c>
      <c r="G90" s="203"/>
      <c r="H90" s="203"/>
      <c r="I90" s="206"/>
      <c r="J90" s="207">
        <f>BK90</f>
        <v>0</v>
      </c>
      <c r="K90" s="203"/>
      <c r="L90" s="208"/>
      <c r="M90" s="209"/>
      <c r="N90" s="210"/>
      <c r="O90" s="210"/>
      <c r="P90" s="211">
        <f>P91+P114+P124+P131+P144+P150</f>
        <v>0</v>
      </c>
      <c r="Q90" s="210"/>
      <c r="R90" s="211">
        <f>R91+R114+R124+R131+R144+R150</f>
        <v>106.76576397999999</v>
      </c>
      <c r="S90" s="210"/>
      <c r="T90" s="212">
        <f>T91+T114+T124+T131+T144+T150</f>
        <v>0</v>
      </c>
      <c r="U90" s="12"/>
      <c r="V90" s="12"/>
      <c r="W90" s="12"/>
      <c r="X90" s="12"/>
      <c r="Y90" s="12"/>
      <c r="Z90" s="12"/>
      <c r="AA90" s="12"/>
      <c r="AB90" s="12"/>
      <c r="AC90" s="12"/>
      <c r="AD90" s="12"/>
      <c r="AE90" s="12"/>
      <c r="AR90" s="213" t="s">
        <v>80</v>
      </c>
      <c r="AT90" s="214" t="s">
        <v>71</v>
      </c>
      <c r="AU90" s="214" t="s">
        <v>72</v>
      </c>
      <c r="AY90" s="213" t="s">
        <v>117</v>
      </c>
      <c r="BK90" s="215">
        <f>BK91+BK114+BK124+BK131+BK144+BK150</f>
        <v>0</v>
      </c>
    </row>
    <row r="91" spans="1:63" s="12" customFormat="1" ht="22.8" customHeight="1">
      <c r="A91" s="12"/>
      <c r="B91" s="202"/>
      <c r="C91" s="203"/>
      <c r="D91" s="204" t="s">
        <v>71</v>
      </c>
      <c r="E91" s="216" t="s">
        <v>80</v>
      </c>
      <c r="F91" s="216" t="s">
        <v>118</v>
      </c>
      <c r="G91" s="203"/>
      <c r="H91" s="203"/>
      <c r="I91" s="206"/>
      <c r="J91" s="217">
        <f>BK91</f>
        <v>0</v>
      </c>
      <c r="K91" s="203"/>
      <c r="L91" s="208"/>
      <c r="M91" s="209"/>
      <c r="N91" s="210"/>
      <c r="O91" s="210"/>
      <c r="P91" s="211">
        <f>SUM(P92:P113)</f>
        <v>0</v>
      </c>
      <c r="Q91" s="210"/>
      <c r="R91" s="211">
        <f>SUM(R92:R113)</f>
        <v>0.061254</v>
      </c>
      <c r="S91" s="210"/>
      <c r="T91" s="212">
        <f>SUM(T92:T113)</f>
        <v>0</v>
      </c>
      <c r="U91" s="12"/>
      <c r="V91" s="12"/>
      <c r="W91" s="12"/>
      <c r="X91" s="12"/>
      <c r="Y91" s="12"/>
      <c r="Z91" s="12"/>
      <c r="AA91" s="12"/>
      <c r="AB91" s="12"/>
      <c r="AC91" s="12"/>
      <c r="AD91" s="12"/>
      <c r="AE91" s="12"/>
      <c r="AR91" s="213" t="s">
        <v>80</v>
      </c>
      <c r="AT91" s="214" t="s">
        <v>71</v>
      </c>
      <c r="AU91" s="214" t="s">
        <v>80</v>
      </c>
      <c r="AY91" s="213" t="s">
        <v>117</v>
      </c>
      <c r="BK91" s="215">
        <f>SUM(BK92:BK113)</f>
        <v>0</v>
      </c>
    </row>
    <row r="92" spans="1:65" s="2" customFormat="1" ht="14.4" customHeight="1">
      <c r="A92" s="38"/>
      <c r="B92" s="39"/>
      <c r="C92" s="218" t="s">
        <v>80</v>
      </c>
      <c r="D92" s="218" t="s">
        <v>119</v>
      </c>
      <c r="E92" s="219" t="s">
        <v>120</v>
      </c>
      <c r="F92" s="220" t="s">
        <v>121</v>
      </c>
      <c r="G92" s="221" t="s">
        <v>122</v>
      </c>
      <c r="H92" s="222">
        <v>117</v>
      </c>
      <c r="I92" s="223"/>
      <c r="J92" s="224">
        <f>ROUND(I92*H92,2)</f>
        <v>0</v>
      </c>
      <c r="K92" s="220" t="s">
        <v>123</v>
      </c>
      <c r="L92" s="44"/>
      <c r="M92" s="225" t="s">
        <v>19</v>
      </c>
      <c r="N92" s="226" t="s">
        <v>43</v>
      </c>
      <c r="O92" s="84"/>
      <c r="P92" s="227">
        <f>O92*H92</f>
        <v>0</v>
      </c>
      <c r="Q92" s="227">
        <v>0</v>
      </c>
      <c r="R92" s="227">
        <f>Q92*H92</f>
        <v>0</v>
      </c>
      <c r="S92" s="227">
        <v>0</v>
      </c>
      <c r="T92" s="228">
        <f>S92*H92</f>
        <v>0</v>
      </c>
      <c r="U92" s="38"/>
      <c r="V92" s="38"/>
      <c r="W92" s="38"/>
      <c r="X92" s="38"/>
      <c r="Y92" s="38"/>
      <c r="Z92" s="38"/>
      <c r="AA92" s="38"/>
      <c r="AB92" s="38"/>
      <c r="AC92" s="38"/>
      <c r="AD92" s="38"/>
      <c r="AE92" s="38"/>
      <c r="AR92" s="229" t="s">
        <v>124</v>
      </c>
      <c r="AT92" s="229" t="s">
        <v>119</v>
      </c>
      <c r="AU92" s="229" t="s">
        <v>82</v>
      </c>
      <c r="AY92" s="17" t="s">
        <v>117</v>
      </c>
      <c r="BE92" s="230">
        <f>IF(N92="základní",J92,0)</f>
        <v>0</v>
      </c>
      <c r="BF92" s="230">
        <f>IF(N92="snížená",J92,0)</f>
        <v>0</v>
      </c>
      <c r="BG92" s="230">
        <f>IF(N92="zákl. přenesená",J92,0)</f>
        <v>0</v>
      </c>
      <c r="BH92" s="230">
        <f>IF(N92="sníž. přenesená",J92,0)</f>
        <v>0</v>
      </c>
      <c r="BI92" s="230">
        <f>IF(N92="nulová",J92,0)</f>
        <v>0</v>
      </c>
      <c r="BJ92" s="17" t="s">
        <v>80</v>
      </c>
      <c r="BK92" s="230">
        <f>ROUND(I92*H92,2)</f>
        <v>0</v>
      </c>
      <c r="BL92" s="17" t="s">
        <v>124</v>
      </c>
      <c r="BM92" s="229" t="s">
        <v>125</v>
      </c>
    </row>
    <row r="93" spans="1:47" s="2" customFormat="1" ht="12">
      <c r="A93" s="38"/>
      <c r="B93" s="39"/>
      <c r="C93" s="40"/>
      <c r="D93" s="231" t="s">
        <v>126</v>
      </c>
      <c r="E93" s="40"/>
      <c r="F93" s="232" t="s">
        <v>127</v>
      </c>
      <c r="G93" s="40"/>
      <c r="H93" s="40"/>
      <c r="I93" s="136"/>
      <c r="J93" s="40"/>
      <c r="K93" s="40"/>
      <c r="L93" s="44"/>
      <c r="M93" s="233"/>
      <c r="N93" s="234"/>
      <c r="O93" s="84"/>
      <c r="P93" s="84"/>
      <c r="Q93" s="84"/>
      <c r="R93" s="84"/>
      <c r="S93" s="84"/>
      <c r="T93" s="85"/>
      <c r="U93" s="38"/>
      <c r="V93" s="38"/>
      <c r="W93" s="38"/>
      <c r="X93" s="38"/>
      <c r="Y93" s="38"/>
      <c r="Z93" s="38"/>
      <c r="AA93" s="38"/>
      <c r="AB93" s="38"/>
      <c r="AC93" s="38"/>
      <c r="AD93" s="38"/>
      <c r="AE93" s="38"/>
      <c r="AT93" s="17" t="s">
        <v>126</v>
      </c>
      <c r="AU93" s="17" t="s">
        <v>82</v>
      </c>
    </row>
    <row r="94" spans="1:51" s="13" customFormat="1" ht="12">
      <c r="A94" s="13"/>
      <c r="B94" s="235"/>
      <c r="C94" s="236"/>
      <c r="D94" s="231" t="s">
        <v>128</v>
      </c>
      <c r="E94" s="237" t="s">
        <v>19</v>
      </c>
      <c r="F94" s="238" t="s">
        <v>129</v>
      </c>
      <c r="G94" s="236"/>
      <c r="H94" s="239">
        <v>117</v>
      </c>
      <c r="I94" s="240"/>
      <c r="J94" s="236"/>
      <c r="K94" s="236"/>
      <c r="L94" s="241"/>
      <c r="M94" s="242"/>
      <c r="N94" s="243"/>
      <c r="O94" s="243"/>
      <c r="P94" s="243"/>
      <c r="Q94" s="243"/>
      <c r="R94" s="243"/>
      <c r="S94" s="243"/>
      <c r="T94" s="244"/>
      <c r="U94" s="13"/>
      <c r="V94" s="13"/>
      <c r="W94" s="13"/>
      <c r="X94" s="13"/>
      <c r="Y94" s="13"/>
      <c r="Z94" s="13"/>
      <c r="AA94" s="13"/>
      <c r="AB94" s="13"/>
      <c r="AC94" s="13"/>
      <c r="AD94" s="13"/>
      <c r="AE94" s="13"/>
      <c r="AT94" s="245" t="s">
        <v>128</v>
      </c>
      <c r="AU94" s="245" t="s">
        <v>82</v>
      </c>
      <c r="AV94" s="13" t="s">
        <v>82</v>
      </c>
      <c r="AW94" s="13" t="s">
        <v>33</v>
      </c>
      <c r="AX94" s="13" t="s">
        <v>80</v>
      </c>
      <c r="AY94" s="245" t="s">
        <v>117</v>
      </c>
    </row>
    <row r="95" spans="1:65" s="2" customFormat="1" ht="19.8" customHeight="1">
      <c r="A95" s="38"/>
      <c r="B95" s="39"/>
      <c r="C95" s="218" t="s">
        <v>82</v>
      </c>
      <c r="D95" s="218" t="s">
        <v>119</v>
      </c>
      <c r="E95" s="219" t="s">
        <v>130</v>
      </c>
      <c r="F95" s="220" t="s">
        <v>131</v>
      </c>
      <c r="G95" s="221" t="s">
        <v>132</v>
      </c>
      <c r="H95" s="222">
        <v>29.25</v>
      </c>
      <c r="I95" s="223"/>
      <c r="J95" s="224">
        <f>ROUND(I95*H95,2)</f>
        <v>0</v>
      </c>
      <c r="K95" s="220" t="s">
        <v>123</v>
      </c>
      <c r="L95" s="44"/>
      <c r="M95" s="225" t="s">
        <v>19</v>
      </c>
      <c r="N95" s="226" t="s">
        <v>43</v>
      </c>
      <c r="O95" s="84"/>
      <c r="P95" s="227">
        <f>O95*H95</f>
        <v>0</v>
      </c>
      <c r="Q95" s="227">
        <v>0</v>
      </c>
      <c r="R95" s="227">
        <f>Q95*H95</f>
        <v>0</v>
      </c>
      <c r="S95" s="227">
        <v>0</v>
      </c>
      <c r="T95" s="228">
        <f>S95*H95</f>
        <v>0</v>
      </c>
      <c r="U95" s="38"/>
      <c r="V95" s="38"/>
      <c r="W95" s="38"/>
      <c r="X95" s="38"/>
      <c r="Y95" s="38"/>
      <c r="Z95" s="38"/>
      <c r="AA95" s="38"/>
      <c r="AB95" s="38"/>
      <c r="AC95" s="38"/>
      <c r="AD95" s="38"/>
      <c r="AE95" s="38"/>
      <c r="AR95" s="229" t="s">
        <v>124</v>
      </c>
      <c r="AT95" s="229" t="s">
        <v>119</v>
      </c>
      <c r="AU95" s="229" t="s">
        <v>82</v>
      </c>
      <c r="AY95" s="17" t="s">
        <v>117</v>
      </c>
      <c r="BE95" s="230">
        <f>IF(N95="základní",J95,0)</f>
        <v>0</v>
      </c>
      <c r="BF95" s="230">
        <f>IF(N95="snížená",J95,0)</f>
        <v>0</v>
      </c>
      <c r="BG95" s="230">
        <f>IF(N95="zákl. přenesená",J95,0)</f>
        <v>0</v>
      </c>
      <c r="BH95" s="230">
        <f>IF(N95="sníž. přenesená",J95,0)</f>
        <v>0</v>
      </c>
      <c r="BI95" s="230">
        <f>IF(N95="nulová",J95,0)</f>
        <v>0</v>
      </c>
      <c r="BJ95" s="17" t="s">
        <v>80</v>
      </c>
      <c r="BK95" s="230">
        <f>ROUND(I95*H95,2)</f>
        <v>0</v>
      </c>
      <c r="BL95" s="17" t="s">
        <v>124</v>
      </c>
      <c r="BM95" s="229" t="s">
        <v>133</v>
      </c>
    </row>
    <row r="96" spans="1:47" s="2" customFormat="1" ht="12">
      <c r="A96" s="38"/>
      <c r="B96" s="39"/>
      <c r="C96" s="40"/>
      <c r="D96" s="231" t="s">
        <v>126</v>
      </c>
      <c r="E96" s="40"/>
      <c r="F96" s="232" t="s">
        <v>134</v>
      </c>
      <c r="G96" s="40"/>
      <c r="H96" s="40"/>
      <c r="I96" s="136"/>
      <c r="J96" s="40"/>
      <c r="K96" s="40"/>
      <c r="L96" s="44"/>
      <c r="M96" s="233"/>
      <c r="N96" s="234"/>
      <c r="O96" s="84"/>
      <c r="P96" s="84"/>
      <c r="Q96" s="84"/>
      <c r="R96" s="84"/>
      <c r="S96" s="84"/>
      <c r="T96" s="85"/>
      <c r="U96" s="38"/>
      <c r="V96" s="38"/>
      <c r="W96" s="38"/>
      <c r="X96" s="38"/>
      <c r="Y96" s="38"/>
      <c r="Z96" s="38"/>
      <c r="AA96" s="38"/>
      <c r="AB96" s="38"/>
      <c r="AC96" s="38"/>
      <c r="AD96" s="38"/>
      <c r="AE96" s="38"/>
      <c r="AT96" s="17" t="s">
        <v>126</v>
      </c>
      <c r="AU96" s="17" t="s">
        <v>82</v>
      </c>
    </row>
    <row r="97" spans="1:51" s="13" customFormat="1" ht="12">
      <c r="A97" s="13"/>
      <c r="B97" s="235"/>
      <c r="C97" s="236"/>
      <c r="D97" s="231" t="s">
        <v>128</v>
      </c>
      <c r="E97" s="237" t="s">
        <v>19</v>
      </c>
      <c r="F97" s="238" t="s">
        <v>135</v>
      </c>
      <c r="G97" s="236"/>
      <c r="H97" s="239">
        <v>29.25</v>
      </c>
      <c r="I97" s="240"/>
      <c r="J97" s="236"/>
      <c r="K97" s="236"/>
      <c r="L97" s="241"/>
      <c r="M97" s="242"/>
      <c r="N97" s="243"/>
      <c r="O97" s="243"/>
      <c r="P97" s="243"/>
      <c r="Q97" s="243"/>
      <c r="R97" s="243"/>
      <c r="S97" s="243"/>
      <c r="T97" s="244"/>
      <c r="U97" s="13"/>
      <c r="V97" s="13"/>
      <c r="W97" s="13"/>
      <c r="X97" s="13"/>
      <c r="Y97" s="13"/>
      <c r="Z97" s="13"/>
      <c r="AA97" s="13"/>
      <c r="AB97" s="13"/>
      <c r="AC97" s="13"/>
      <c r="AD97" s="13"/>
      <c r="AE97" s="13"/>
      <c r="AT97" s="245" t="s">
        <v>128</v>
      </c>
      <c r="AU97" s="245" t="s">
        <v>82</v>
      </c>
      <c r="AV97" s="13" t="s">
        <v>82</v>
      </c>
      <c r="AW97" s="13" t="s">
        <v>33</v>
      </c>
      <c r="AX97" s="13" t="s">
        <v>80</v>
      </c>
      <c r="AY97" s="245" t="s">
        <v>117</v>
      </c>
    </row>
    <row r="98" spans="1:65" s="2" customFormat="1" ht="19.8" customHeight="1">
      <c r="A98" s="38"/>
      <c r="B98" s="39"/>
      <c r="C98" s="218" t="s">
        <v>136</v>
      </c>
      <c r="D98" s="218" t="s">
        <v>119</v>
      </c>
      <c r="E98" s="219" t="s">
        <v>137</v>
      </c>
      <c r="F98" s="220" t="s">
        <v>138</v>
      </c>
      <c r="G98" s="221" t="s">
        <v>132</v>
      </c>
      <c r="H98" s="222">
        <v>17.955</v>
      </c>
      <c r="I98" s="223"/>
      <c r="J98" s="224">
        <f>ROUND(I98*H98,2)</f>
        <v>0</v>
      </c>
      <c r="K98" s="220" t="s">
        <v>123</v>
      </c>
      <c r="L98" s="44"/>
      <c r="M98" s="225" t="s">
        <v>19</v>
      </c>
      <c r="N98" s="226" t="s">
        <v>43</v>
      </c>
      <c r="O98" s="84"/>
      <c r="P98" s="227">
        <f>O98*H98</f>
        <v>0</v>
      </c>
      <c r="Q98" s="227">
        <v>0</v>
      </c>
      <c r="R98" s="227">
        <f>Q98*H98</f>
        <v>0</v>
      </c>
      <c r="S98" s="227">
        <v>0</v>
      </c>
      <c r="T98" s="228">
        <f>S98*H98</f>
        <v>0</v>
      </c>
      <c r="U98" s="38"/>
      <c r="V98" s="38"/>
      <c r="W98" s="38"/>
      <c r="X98" s="38"/>
      <c r="Y98" s="38"/>
      <c r="Z98" s="38"/>
      <c r="AA98" s="38"/>
      <c r="AB98" s="38"/>
      <c r="AC98" s="38"/>
      <c r="AD98" s="38"/>
      <c r="AE98" s="38"/>
      <c r="AR98" s="229" t="s">
        <v>124</v>
      </c>
      <c r="AT98" s="229" t="s">
        <v>119</v>
      </c>
      <c r="AU98" s="229" t="s">
        <v>82</v>
      </c>
      <c r="AY98" s="17" t="s">
        <v>117</v>
      </c>
      <c r="BE98" s="230">
        <f>IF(N98="základní",J98,0)</f>
        <v>0</v>
      </c>
      <c r="BF98" s="230">
        <f>IF(N98="snížená",J98,0)</f>
        <v>0</v>
      </c>
      <c r="BG98" s="230">
        <f>IF(N98="zákl. přenesená",J98,0)</f>
        <v>0</v>
      </c>
      <c r="BH98" s="230">
        <f>IF(N98="sníž. přenesená",J98,0)</f>
        <v>0</v>
      </c>
      <c r="BI98" s="230">
        <f>IF(N98="nulová",J98,0)</f>
        <v>0</v>
      </c>
      <c r="BJ98" s="17" t="s">
        <v>80</v>
      </c>
      <c r="BK98" s="230">
        <f>ROUND(I98*H98,2)</f>
        <v>0</v>
      </c>
      <c r="BL98" s="17" t="s">
        <v>124</v>
      </c>
      <c r="BM98" s="229" t="s">
        <v>139</v>
      </c>
    </row>
    <row r="99" spans="1:47" s="2" customFormat="1" ht="12">
      <c r="A99" s="38"/>
      <c r="B99" s="39"/>
      <c r="C99" s="40"/>
      <c r="D99" s="231" t="s">
        <v>126</v>
      </c>
      <c r="E99" s="40"/>
      <c r="F99" s="232" t="s">
        <v>140</v>
      </c>
      <c r="G99" s="40"/>
      <c r="H99" s="40"/>
      <c r="I99" s="136"/>
      <c r="J99" s="40"/>
      <c r="K99" s="40"/>
      <c r="L99" s="44"/>
      <c r="M99" s="233"/>
      <c r="N99" s="234"/>
      <c r="O99" s="84"/>
      <c r="P99" s="84"/>
      <c r="Q99" s="84"/>
      <c r="R99" s="84"/>
      <c r="S99" s="84"/>
      <c r="T99" s="85"/>
      <c r="U99" s="38"/>
      <c r="V99" s="38"/>
      <c r="W99" s="38"/>
      <c r="X99" s="38"/>
      <c r="Y99" s="38"/>
      <c r="Z99" s="38"/>
      <c r="AA99" s="38"/>
      <c r="AB99" s="38"/>
      <c r="AC99" s="38"/>
      <c r="AD99" s="38"/>
      <c r="AE99" s="38"/>
      <c r="AT99" s="17" t="s">
        <v>126</v>
      </c>
      <c r="AU99" s="17" t="s">
        <v>82</v>
      </c>
    </row>
    <row r="100" spans="1:51" s="13" customFormat="1" ht="12">
      <c r="A100" s="13"/>
      <c r="B100" s="235"/>
      <c r="C100" s="236"/>
      <c r="D100" s="231" t="s">
        <v>128</v>
      </c>
      <c r="E100" s="237" t="s">
        <v>19</v>
      </c>
      <c r="F100" s="238" t="s">
        <v>141</v>
      </c>
      <c r="G100" s="236"/>
      <c r="H100" s="239">
        <v>17.955</v>
      </c>
      <c r="I100" s="240"/>
      <c r="J100" s="236"/>
      <c r="K100" s="236"/>
      <c r="L100" s="241"/>
      <c r="M100" s="242"/>
      <c r="N100" s="243"/>
      <c r="O100" s="243"/>
      <c r="P100" s="243"/>
      <c r="Q100" s="243"/>
      <c r="R100" s="243"/>
      <c r="S100" s="243"/>
      <c r="T100" s="244"/>
      <c r="U100" s="13"/>
      <c r="V100" s="13"/>
      <c r="W100" s="13"/>
      <c r="X100" s="13"/>
      <c r="Y100" s="13"/>
      <c r="Z100" s="13"/>
      <c r="AA100" s="13"/>
      <c r="AB100" s="13"/>
      <c r="AC100" s="13"/>
      <c r="AD100" s="13"/>
      <c r="AE100" s="13"/>
      <c r="AT100" s="245" t="s">
        <v>128</v>
      </c>
      <c r="AU100" s="245" t="s">
        <v>82</v>
      </c>
      <c r="AV100" s="13" t="s">
        <v>82</v>
      </c>
      <c r="AW100" s="13" t="s">
        <v>33</v>
      </c>
      <c r="AX100" s="13" t="s">
        <v>80</v>
      </c>
      <c r="AY100" s="245" t="s">
        <v>117</v>
      </c>
    </row>
    <row r="101" spans="1:65" s="2" customFormat="1" ht="30" customHeight="1">
      <c r="A101" s="38"/>
      <c r="B101" s="39"/>
      <c r="C101" s="218" t="s">
        <v>124</v>
      </c>
      <c r="D101" s="218" t="s">
        <v>119</v>
      </c>
      <c r="E101" s="219" t="s">
        <v>142</v>
      </c>
      <c r="F101" s="220" t="s">
        <v>143</v>
      </c>
      <c r="G101" s="221" t="s">
        <v>132</v>
      </c>
      <c r="H101" s="222">
        <v>47.205</v>
      </c>
      <c r="I101" s="223"/>
      <c r="J101" s="224">
        <f>ROUND(I101*H101,2)</f>
        <v>0</v>
      </c>
      <c r="K101" s="220" t="s">
        <v>123</v>
      </c>
      <c r="L101" s="44"/>
      <c r="M101" s="225" t="s">
        <v>19</v>
      </c>
      <c r="N101" s="226" t="s">
        <v>43</v>
      </c>
      <c r="O101" s="84"/>
      <c r="P101" s="227">
        <f>O101*H101</f>
        <v>0</v>
      </c>
      <c r="Q101" s="227">
        <v>0</v>
      </c>
      <c r="R101" s="227">
        <f>Q101*H101</f>
        <v>0</v>
      </c>
      <c r="S101" s="227">
        <v>0</v>
      </c>
      <c r="T101" s="228">
        <f>S101*H101</f>
        <v>0</v>
      </c>
      <c r="U101" s="38"/>
      <c r="V101" s="38"/>
      <c r="W101" s="38"/>
      <c r="X101" s="38"/>
      <c r="Y101" s="38"/>
      <c r="Z101" s="38"/>
      <c r="AA101" s="38"/>
      <c r="AB101" s="38"/>
      <c r="AC101" s="38"/>
      <c r="AD101" s="38"/>
      <c r="AE101" s="38"/>
      <c r="AR101" s="229" t="s">
        <v>124</v>
      </c>
      <c r="AT101" s="229" t="s">
        <v>119</v>
      </c>
      <c r="AU101" s="229" t="s">
        <v>82</v>
      </c>
      <c r="AY101" s="17" t="s">
        <v>117</v>
      </c>
      <c r="BE101" s="230">
        <f>IF(N101="základní",J101,0)</f>
        <v>0</v>
      </c>
      <c r="BF101" s="230">
        <f>IF(N101="snížená",J101,0)</f>
        <v>0</v>
      </c>
      <c r="BG101" s="230">
        <f>IF(N101="zákl. přenesená",J101,0)</f>
        <v>0</v>
      </c>
      <c r="BH101" s="230">
        <f>IF(N101="sníž. přenesená",J101,0)</f>
        <v>0</v>
      </c>
      <c r="BI101" s="230">
        <f>IF(N101="nulová",J101,0)</f>
        <v>0</v>
      </c>
      <c r="BJ101" s="17" t="s">
        <v>80</v>
      </c>
      <c r="BK101" s="230">
        <f>ROUND(I101*H101,2)</f>
        <v>0</v>
      </c>
      <c r="BL101" s="17" t="s">
        <v>124</v>
      </c>
      <c r="BM101" s="229" t="s">
        <v>144</v>
      </c>
    </row>
    <row r="102" spans="1:47" s="2" customFormat="1" ht="12">
      <c r="A102" s="38"/>
      <c r="B102" s="39"/>
      <c r="C102" s="40"/>
      <c r="D102" s="231" t="s">
        <v>126</v>
      </c>
      <c r="E102" s="40"/>
      <c r="F102" s="232" t="s">
        <v>145</v>
      </c>
      <c r="G102" s="40"/>
      <c r="H102" s="40"/>
      <c r="I102" s="136"/>
      <c r="J102" s="40"/>
      <c r="K102" s="40"/>
      <c r="L102" s="44"/>
      <c r="M102" s="233"/>
      <c r="N102" s="234"/>
      <c r="O102" s="84"/>
      <c r="P102" s="84"/>
      <c r="Q102" s="84"/>
      <c r="R102" s="84"/>
      <c r="S102" s="84"/>
      <c r="T102" s="85"/>
      <c r="U102" s="38"/>
      <c r="V102" s="38"/>
      <c r="W102" s="38"/>
      <c r="X102" s="38"/>
      <c r="Y102" s="38"/>
      <c r="Z102" s="38"/>
      <c r="AA102" s="38"/>
      <c r="AB102" s="38"/>
      <c r="AC102" s="38"/>
      <c r="AD102" s="38"/>
      <c r="AE102" s="38"/>
      <c r="AT102" s="17" t="s">
        <v>126</v>
      </c>
      <c r="AU102" s="17" t="s">
        <v>82</v>
      </c>
    </row>
    <row r="103" spans="1:51" s="13" customFormat="1" ht="12">
      <c r="A103" s="13"/>
      <c r="B103" s="235"/>
      <c r="C103" s="236"/>
      <c r="D103" s="231" t="s">
        <v>128</v>
      </c>
      <c r="E103" s="237" t="s">
        <v>19</v>
      </c>
      <c r="F103" s="238" t="s">
        <v>146</v>
      </c>
      <c r="G103" s="236"/>
      <c r="H103" s="239">
        <v>47.205</v>
      </c>
      <c r="I103" s="240"/>
      <c r="J103" s="236"/>
      <c r="K103" s="236"/>
      <c r="L103" s="241"/>
      <c r="M103" s="242"/>
      <c r="N103" s="243"/>
      <c r="O103" s="243"/>
      <c r="P103" s="243"/>
      <c r="Q103" s="243"/>
      <c r="R103" s="243"/>
      <c r="S103" s="243"/>
      <c r="T103" s="244"/>
      <c r="U103" s="13"/>
      <c r="V103" s="13"/>
      <c r="W103" s="13"/>
      <c r="X103" s="13"/>
      <c r="Y103" s="13"/>
      <c r="Z103" s="13"/>
      <c r="AA103" s="13"/>
      <c r="AB103" s="13"/>
      <c r="AC103" s="13"/>
      <c r="AD103" s="13"/>
      <c r="AE103" s="13"/>
      <c r="AT103" s="245" t="s">
        <v>128</v>
      </c>
      <c r="AU103" s="245" t="s">
        <v>82</v>
      </c>
      <c r="AV103" s="13" t="s">
        <v>82</v>
      </c>
      <c r="AW103" s="13" t="s">
        <v>33</v>
      </c>
      <c r="AX103" s="13" t="s">
        <v>80</v>
      </c>
      <c r="AY103" s="245" t="s">
        <v>117</v>
      </c>
    </row>
    <row r="104" spans="1:65" s="2" customFormat="1" ht="19.8" customHeight="1">
      <c r="A104" s="38"/>
      <c r="B104" s="39"/>
      <c r="C104" s="218" t="s">
        <v>147</v>
      </c>
      <c r="D104" s="218" t="s">
        <v>119</v>
      </c>
      <c r="E104" s="219" t="s">
        <v>148</v>
      </c>
      <c r="F104" s="220" t="s">
        <v>149</v>
      </c>
      <c r="G104" s="221" t="s">
        <v>150</v>
      </c>
      <c r="H104" s="222">
        <v>70.806</v>
      </c>
      <c r="I104" s="223"/>
      <c r="J104" s="224">
        <f>ROUND(I104*H104,2)</f>
        <v>0</v>
      </c>
      <c r="K104" s="220" t="s">
        <v>123</v>
      </c>
      <c r="L104" s="44"/>
      <c r="M104" s="225" t="s">
        <v>19</v>
      </c>
      <c r="N104" s="226" t="s">
        <v>43</v>
      </c>
      <c r="O104" s="84"/>
      <c r="P104" s="227">
        <f>O104*H104</f>
        <v>0</v>
      </c>
      <c r="Q104" s="227">
        <v>0</v>
      </c>
      <c r="R104" s="227">
        <f>Q104*H104</f>
        <v>0</v>
      </c>
      <c r="S104" s="227">
        <v>0</v>
      </c>
      <c r="T104" s="228">
        <f>S104*H104</f>
        <v>0</v>
      </c>
      <c r="U104" s="38"/>
      <c r="V104" s="38"/>
      <c r="W104" s="38"/>
      <c r="X104" s="38"/>
      <c r="Y104" s="38"/>
      <c r="Z104" s="38"/>
      <c r="AA104" s="38"/>
      <c r="AB104" s="38"/>
      <c r="AC104" s="38"/>
      <c r="AD104" s="38"/>
      <c r="AE104" s="38"/>
      <c r="AR104" s="229" t="s">
        <v>124</v>
      </c>
      <c r="AT104" s="229" t="s">
        <v>119</v>
      </c>
      <c r="AU104" s="229" t="s">
        <v>82</v>
      </c>
      <c r="AY104" s="17" t="s">
        <v>117</v>
      </c>
      <c r="BE104" s="230">
        <f>IF(N104="základní",J104,0)</f>
        <v>0</v>
      </c>
      <c r="BF104" s="230">
        <f>IF(N104="snížená",J104,0)</f>
        <v>0</v>
      </c>
      <c r="BG104" s="230">
        <f>IF(N104="zákl. přenesená",J104,0)</f>
        <v>0</v>
      </c>
      <c r="BH104" s="230">
        <f>IF(N104="sníž. přenesená",J104,0)</f>
        <v>0</v>
      </c>
      <c r="BI104" s="230">
        <f>IF(N104="nulová",J104,0)</f>
        <v>0</v>
      </c>
      <c r="BJ104" s="17" t="s">
        <v>80</v>
      </c>
      <c r="BK104" s="230">
        <f>ROUND(I104*H104,2)</f>
        <v>0</v>
      </c>
      <c r="BL104" s="17" t="s">
        <v>124</v>
      </c>
      <c r="BM104" s="229" t="s">
        <v>151</v>
      </c>
    </row>
    <row r="105" spans="1:51" s="13" customFormat="1" ht="12">
      <c r="A105" s="13"/>
      <c r="B105" s="235"/>
      <c r="C105" s="236"/>
      <c r="D105" s="231" t="s">
        <v>128</v>
      </c>
      <c r="E105" s="236"/>
      <c r="F105" s="238" t="s">
        <v>152</v>
      </c>
      <c r="G105" s="236"/>
      <c r="H105" s="239">
        <v>70.806</v>
      </c>
      <c r="I105" s="240"/>
      <c r="J105" s="236"/>
      <c r="K105" s="236"/>
      <c r="L105" s="241"/>
      <c r="M105" s="242"/>
      <c r="N105" s="243"/>
      <c r="O105" s="243"/>
      <c r="P105" s="243"/>
      <c r="Q105" s="243"/>
      <c r="R105" s="243"/>
      <c r="S105" s="243"/>
      <c r="T105" s="244"/>
      <c r="U105" s="13"/>
      <c r="V105" s="13"/>
      <c r="W105" s="13"/>
      <c r="X105" s="13"/>
      <c r="Y105" s="13"/>
      <c r="Z105" s="13"/>
      <c r="AA105" s="13"/>
      <c r="AB105" s="13"/>
      <c r="AC105" s="13"/>
      <c r="AD105" s="13"/>
      <c r="AE105" s="13"/>
      <c r="AT105" s="245" t="s">
        <v>128</v>
      </c>
      <c r="AU105" s="245" t="s">
        <v>82</v>
      </c>
      <c r="AV105" s="13" t="s">
        <v>82</v>
      </c>
      <c r="AW105" s="13" t="s">
        <v>4</v>
      </c>
      <c r="AX105" s="13" t="s">
        <v>80</v>
      </c>
      <c r="AY105" s="245" t="s">
        <v>117</v>
      </c>
    </row>
    <row r="106" spans="1:65" s="2" customFormat="1" ht="19.8" customHeight="1">
      <c r="A106" s="38"/>
      <c r="B106" s="39"/>
      <c r="C106" s="218" t="s">
        <v>153</v>
      </c>
      <c r="D106" s="218" t="s">
        <v>119</v>
      </c>
      <c r="E106" s="219" t="s">
        <v>154</v>
      </c>
      <c r="F106" s="220" t="s">
        <v>155</v>
      </c>
      <c r="G106" s="221" t="s">
        <v>132</v>
      </c>
      <c r="H106" s="222">
        <v>47.205</v>
      </c>
      <c r="I106" s="223"/>
      <c r="J106" s="224">
        <f>ROUND(I106*H106,2)</f>
        <v>0</v>
      </c>
      <c r="K106" s="220" t="s">
        <v>123</v>
      </c>
      <c r="L106" s="44"/>
      <c r="M106" s="225" t="s">
        <v>19</v>
      </c>
      <c r="N106" s="226" t="s">
        <v>43</v>
      </c>
      <c r="O106" s="84"/>
      <c r="P106" s="227">
        <f>O106*H106</f>
        <v>0</v>
      </c>
      <c r="Q106" s="227">
        <v>0</v>
      </c>
      <c r="R106" s="227">
        <f>Q106*H106</f>
        <v>0</v>
      </c>
      <c r="S106" s="227">
        <v>0</v>
      </c>
      <c r="T106" s="228">
        <f>S106*H106</f>
        <v>0</v>
      </c>
      <c r="U106" s="38"/>
      <c r="V106" s="38"/>
      <c r="W106" s="38"/>
      <c r="X106" s="38"/>
      <c r="Y106" s="38"/>
      <c r="Z106" s="38"/>
      <c r="AA106" s="38"/>
      <c r="AB106" s="38"/>
      <c r="AC106" s="38"/>
      <c r="AD106" s="38"/>
      <c r="AE106" s="38"/>
      <c r="AR106" s="229" t="s">
        <v>124</v>
      </c>
      <c r="AT106" s="229" t="s">
        <v>119</v>
      </c>
      <c r="AU106" s="229" t="s">
        <v>82</v>
      </c>
      <c r="AY106" s="17" t="s">
        <v>117</v>
      </c>
      <c r="BE106" s="230">
        <f>IF(N106="základní",J106,0)</f>
        <v>0</v>
      </c>
      <c r="BF106" s="230">
        <f>IF(N106="snížená",J106,0)</f>
        <v>0</v>
      </c>
      <c r="BG106" s="230">
        <f>IF(N106="zákl. přenesená",J106,0)</f>
        <v>0</v>
      </c>
      <c r="BH106" s="230">
        <f>IF(N106="sníž. přenesená",J106,0)</f>
        <v>0</v>
      </c>
      <c r="BI106" s="230">
        <f>IF(N106="nulová",J106,0)</f>
        <v>0</v>
      </c>
      <c r="BJ106" s="17" t="s">
        <v>80</v>
      </c>
      <c r="BK106" s="230">
        <f>ROUND(I106*H106,2)</f>
        <v>0</v>
      </c>
      <c r="BL106" s="17" t="s">
        <v>124</v>
      </c>
      <c r="BM106" s="229" t="s">
        <v>156</v>
      </c>
    </row>
    <row r="107" spans="1:47" s="2" customFormat="1" ht="12">
      <c r="A107" s="38"/>
      <c r="B107" s="39"/>
      <c r="C107" s="40"/>
      <c r="D107" s="231" t="s">
        <v>126</v>
      </c>
      <c r="E107" s="40"/>
      <c r="F107" s="232" t="s">
        <v>157</v>
      </c>
      <c r="G107" s="40"/>
      <c r="H107" s="40"/>
      <c r="I107" s="136"/>
      <c r="J107" s="40"/>
      <c r="K107" s="40"/>
      <c r="L107" s="44"/>
      <c r="M107" s="233"/>
      <c r="N107" s="234"/>
      <c r="O107" s="84"/>
      <c r="P107" s="84"/>
      <c r="Q107" s="84"/>
      <c r="R107" s="84"/>
      <c r="S107" s="84"/>
      <c r="T107" s="85"/>
      <c r="U107" s="38"/>
      <c r="V107" s="38"/>
      <c r="W107" s="38"/>
      <c r="X107" s="38"/>
      <c r="Y107" s="38"/>
      <c r="Z107" s="38"/>
      <c r="AA107" s="38"/>
      <c r="AB107" s="38"/>
      <c r="AC107" s="38"/>
      <c r="AD107" s="38"/>
      <c r="AE107" s="38"/>
      <c r="AT107" s="17" t="s">
        <v>126</v>
      </c>
      <c r="AU107" s="17" t="s">
        <v>82</v>
      </c>
    </row>
    <row r="108" spans="1:65" s="2" customFormat="1" ht="19.8" customHeight="1">
      <c r="A108" s="38"/>
      <c r="B108" s="39"/>
      <c r="C108" s="218" t="s">
        <v>158</v>
      </c>
      <c r="D108" s="218" t="s">
        <v>119</v>
      </c>
      <c r="E108" s="219" t="s">
        <v>159</v>
      </c>
      <c r="F108" s="220" t="s">
        <v>160</v>
      </c>
      <c r="G108" s="221" t="s">
        <v>122</v>
      </c>
      <c r="H108" s="222">
        <v>117</v>
      </c>
      <c r="I108" s="223"/>
      <c r="J108" s="224">
        <f>ROUND(I108*H108,2)</f>
        <v>0</v>
      </c>
      <c r="K108" s="220" t="s">
        <v>123</v>
      </c>
      <c r="L108" s="44"/>
      <c r="M108" s="225" t="s">
        <v>19</v>
      </c>
      <c r="N108" s="226" t="s">
        <v>43</v>
      </c>
      <c r="O108" s="84"/>
      <c r="P108" s="227">
        <f>O108*H108</f>
        <v>0</v>
      </c>
      <c r="Q108" s="227">
        <v>0</v>
      </c>
      <c r="R108" s="227">
        <f>Q108*H108</f>
        <v>0</v>
      </c>
      <c r="S108" s="227">
        <v>0</v>
      </c>
      <c r="T108" s="228">
        <f>S108*H108</f>
        <v>0</v>
      </c>
      <c r="U108" s="38"/>
      <c r="V108" s="38"/>
      <c r="W108" s="38"/>
      <c r="X108" s="38"/>
      <c r="Y108" s="38"/>
      <c r="Z108" s="38"/>
      <c r="AA108" s="38"/>
      <c r="AB108" s="38"/>
      <c r="AC108" s="38"/>
      <c r="AD108" s="38"/>
      <c r="AE108" s="38"/>
      <c r="AR108" s="229" t="s">
        <v>124</v>
      </c>
      <c r="AT108" s="229" t="s">
        <v>119</v>
      </c>
      <c r="AU108" s="229" t="s">
        <v>82</v>
      </c>
      <c r="AY108" s="17" t="s">
        <v>117</v>
      </c>
      <c r="BE108" s="230">
        <f>IF(N108="základní",J108,0)</f>
        <v>0</v>
      </c>
      <c r="BF108" s="230">
        <f>IF(N108="snížená",J108,0)</f>
        <v>0</v>
      </c>
      <c r="BG108" s="230">
        <f>IF(N108="zákl. přenesená",J108,0)</f>
        <v>0</v>
      </c>
      <c r="BH108" s="230">
        <f>IF(N108="sníž. přenesená",J108,0)</f>
        <v>0</v>
      </c>
      <c r="BI108" s="230">
        <f>IF(N108="nulová",J108,0)</f>
        <v>0</v>
      </c>
      <c r="BJ108" s="17" t="s">
        <v>80</v>
      </c>
      <c r="BK108" s="230">
        <f>ROUND(I108*H108,2)</f>
        <v>0</v>
      </c>
      <c r="BL108" s="17" t="s">
        <v>124</v>
      </c>
      <c r="BM108" s="229" t="s">
        <v>161</v>
      </c>
    </row>
    <row r="109" spans="1:47" s="2" customFormat="1" ht="12">
      <c r="A109" s="38"/>
      <c r="B109" s="39"/>
      <c r="C109" s="40"/>
      <c r="D109" s="231" t="s">
        <v>126</v>
      </c>
      <c r="E109" s="40"/>
      <c r="F109" s="232" t="s">
        <v>162</v>
      </c>
      <c r="G109" s="40"/>
      <c r="H109" s="40"/>
      <c r="I109" s="136"/>
      <c r="J109" s="40"/>
      <c r="K109" s="40"/>
      <c r="L109" s="44"/>
      <c r="M109" s="233"/>
      <c r="N109" s="234"/>
      <c r="O109" s="84"/>
      <c r="P109" s="84"/>
      <c r="Q109" s="84"/>
      <c r="R109" s="84"/>
      <c r="S109" s="84"/>
      <c r="T109" s="85"/>
      <c r="U109" s="38"/>
      <c r="V109" s="38"/>
      <c r="W109" s="38"/>
      <c r="X109" s="38"/>
      <c r="Y109" s="38"/>
      <c r="Z109" s="38"/>
      <c r="AA109" s="38"/>
      <c r="AB109" s="38"/>
      <c r="AC109" s="38"/>
      <c r="AD109" s="38"/>
      <c r="AE109" s="38"/>
      <c r="AT109" s="17" t="s">
        <v>126</v>
      </c>
      <c r="AU109" s="17" t="s">
        <v>82</v>
      </c>
    </row>
    <row r="110" spans="1:65" s="2" customFormat="1" ht="14.4" customHeight="1">
      <c r="A110" s="38"/>
      <c r="B110" s="39"/>
      <c r="C110" s="218" t="s">
        <v>163</v>
      </c>
      <c r="D110" s="218" t="s">
        <v>119</v>
      </c>
      <c r="E110" s="219" t="s">
        <v>164</v>
      </c>
      <c r="F110" s="220" t="s">
        <v>165</v>
      </c>
      <c r="G110" s="221" t="s">
        <v>122</v>
      </c>
      <c r="H110" s="222">
        <v>47.3</v>
      </c>
      <c r="I110" s="223"/>
      <c r="J110" s="224">
        <f>ROUND(I110*H110,2)</f>
        <v>0</v>
      </c>
      <c r="K110" s="220" t="s">
        <v>123</v>
      </c>
      <c r="L110" s="44"/>
      <c r="M110" s="225" t="s">
        <v>19</v>
      </c>
      <c r="N110" s="226" t="s">
        <v>43</v>
      </c>
      <c r="O110" s="84"/>
      <c r="P110" s="227">
        <f>O110*H110</f>
        <v>0</v>
      </c>
      <c r="Q110" s="227">
        <v>0.00127</v>
      </c>
      <c r="R110" s="227">
        <f>Q110*H110</f>
        <v>0.060071</v>
      </c>
      <c r="S110" s="227">
        <v>0</v>
      </c>
      <c r="T110" s="228">
        <f>S110*H110</f>
        <v>0</v>
      </c>
      <c r="U110" s="38"/>
      <c r="V110" s="38"/>
      <c r="W110" s="38"/>
      <c r="X110" s="38"/>
      <c r="Y110" s="38"/>
      <c r="Z110" s="38"/>
      <c r="AA110" s="38"/>
      <c r="AB110" s="38"/>
      <c r="AC110" s="38"/>
      <c r="AD110" s="38"/>
      <c r="AE110" s="38"/>
      <c r="AR110" s="229" t="s">
        <v>124</v>
      </c>
      <c r="AT110" s="229" t="s">
        <v>119</v>
      </c>
      <c r="AU110" s="229" t="s">
        <v>82</v>
      </c>
      <c r="AY110" s="17" t="s">
        <v>117</v>
      </c>
      <c r="BE110" s="230">
        <f>IF(N110="základní",J110,0)</f>
        <v>0</v>
      </c>
      <c r="BF110" s="230">
        <f>IF(N110="snížená",J110,0)</f>
        <v>0</v>
      </c>
      <c r="BG110" s="230">
        <f>IF(N110="zákl. přenesená",J110,0)</f>
        <v>0</v>
      </c>
      <c r="BH110" s="230">
        <f>IF(N110="sníž. přenesená",J110,0)</f>
        <v>0</v>
      </c>
      <c r="BI110" s="230">
        <f>IF(N110="nulová",J110,0)</f>
        <v>0</v>
      </c>
      <c r="BJ110" s="17" t="s">
        <v>80</v>
      </c>
      <c r="BK110" s="230">
        <f>ROUND(I110*H110,2)</f>
        <v>0</v>
      </c>
      <c r="BL110" s="17" t="s">
        <v>124</v>
      </c>
      <c r="BM110" s="229" t="s">
        <v>166</v>
      </c>
    </row>
    <row r="111" spans="1:47" s="2" customFormat="1" ht="12">
      <c r="A111" s="38"/>
      <c r="B111" s="39"/>
      <c r="C111" s="40"/>
      <c r="D111" s="231" t="s">
        <v>126</v>
      </c>
      <c r="E111" s="40"/>
      <c r="F111" s="232" t="s">
        <v>167</v>
      </c>
      <c r="G111" s="40"/>
      <c r="H111" s="40"/>
      <c r="I111" s="136"/>
      <c r="J111" s="40"/>
      <c r="K111" s="40"/>
      <c r="L111" s="44"/>
      <c r="M111" s="233"/>
      <c r="N111" s="234"/>
      <c r="O111" s="84"/>
      <c r="P111" s="84"/>
      <c r="Q111" s="84"/>
      <c r="R111" s="84"/>
      <c r="S111" s="84"/>
      <c r="T111" s="85"/>
      <c r="U111" s="38"/>
      <c r="V111" s="38"/>
      <c r="W111" s="38"/>
      <c r="X111" s="38"/>
      <c r="Y111" s="38"/>
      <c r="Z111" s="38"/>
      <c r="AA111" s="38"/>
      <c r="AB111" s="38"/>
      <c r="AC111" s="38"/>
      <c r="AD111" s="38"/>
      <c r="AE111" s="38"/>
      <c r="AT111" s="17" t="s">
        <v>126</v>
      </c>
      <c r="AU111" s="17" t="s">
        <v>82</v>
      </c>
    </row>
    <row r="112" spans="1:65" s="2" customFormat="1" ht="14.4" customHeight="1">
      <c r="A112" s="38"/>
      <c r="B112" s="39"/>
      <c r="C112" s="246" t="s">
        <v>168</v>
      </c>
      <c r="D112" s="246" t="s">
        <v>169</v>
      </c>
      <c r="E112" s="247" t="s">
        <v>170</v>
      </c>
      <c r="F112" s="248" t="s">
        <v>171</v>
      </c>
      <c r="G112" s="249" t="s">
        <v>172</v>
      </c>
      <c r="H112" s="250">
        <v>1.183</v>
      </c>
      <c r="I112" s="251"/>
      <c r="J112" s="252">
        <f>ROUND(I112*H112,2)</f>
        <v>0</v>
      </c>
      <c r="K112" s="248" t="s">
        <v>123</v>
      </c>
      <c r="L112" s="253"/>
      <c r="M112" s="254" t="s">
        <v>19</v>
      </c>
      <c r="N112" s="255" t="s">
        <v>43</v>
      </c>
      <c r="O112" s="84"/>
      <c r="P112" s="227">
        <f>O112*H112</f>
        <v>0</v>
      </c>
      <c r="Q112" s="227">
        <v>0.001</v>
      </c>
      <c r="R112" s="227">
        <f>Q112*H112</f>
        <v>0.001183</v>
      </c>
      <c r="S112" s="227">
        <v>0</v>
      </c>
      <c r="T112" s="228">
        <f>S112*H112</f>
        <v>0</v>
      </c>
      <c r="U112" s="38"/>
      <c r="V112" s="38"/>
      <c r="W112" s="38"/>
      <c r="X112" s="38"/>
      <c r="Y112" s="38"/>
      <c r="Z112" s="38"/>
      <c r="AA112" s="38"/>
      <c r="AB112" s="38"/>
      <c r="AC112" s="38"/>
      <c r="AD112" s="38"/>
      <c r="AE112" s="38"/>
      <c r="AR112" s="229" t="s">
        <v>163</v>
      </c>
      <c r="AT112" s="229" t="s">
        <v>169</v>
      </c>
      <c r="AU112" s="229" t="s">
        <v>82</v>
      </c>
      <c r="AY112" s="17" t="s">
        <v>117</v>
      </c>
      <c r="BE112" s="230">
        <f>IF(N112="základní",J112,0)</f>
        <v>0</v>
      </c>
      <c r="BF112" s="230">
        <f>IF(N112="snížená",J112,0)</f>
        <v>0</v>
      </c>
      <c r="BG112" s="230">
        <f>IF(N112="zákl. přenesená",J112,0)</f>
        <v>0</v>
      </c>
      <c r="BH112" s="230">
        <f>IF(N112="sníž. přenesená",J112,0)</f>
        <v>0</v>
      </c>
      <c r="BI112" s="230">
        <f>IF(N112="nulová",J112,0)</f>
        <v>0</v>
      </c>
      <c r="BJ112" s="17" t="s">
        <v>80</v>
      </c>
      <c r="BK112" s="230">
        <f>ROUND(I112*H112,2)</f>
        <v>0</v>
      </c>
      <c r="BL112" s="17" t="s">
        <v>124</v>
      </c>
      <c r="BM112" s="229" t="s">
        <v>173</v>
      </c>
    </row>
    <row r="113" spans="1:51" s="13" customFormat="1" ht="12">
      <c r="A113" s="13"/>
      <c r="B113" s="235"/>
      <c r="C113" s="236"/>
      <c r="D113" s="231" t="s">
        <v>128</v>
      </c>
      <c r="E113" s="236"/>
      <c r="F113" s="238" t="s">
        <v>174</v>
      </c>
      <c r="G113" s="236"/>
      <c r="H113" s="239">
        <v>1.183</v>
      </c>
      <c r="I113" s="240"/>
      <c r="J113" s="236"/>
      <c r="K113" s="236"/>
      <c r="L113" s="241"/>
      <c r="M113" s="242"/>
      <c r="N113" s="243"/>
      <c r="O113" s="243"/>
      <c r="P113" s="243"/>
      <c r="Q113" s="243"/>
      <c r="R113" s="243"/>
      <c r="S113" s="243"/>
      <c r="T113" s="244"/>
      <c r="U113" s="13"/>
      <c r="V113" s="13"/>
      <c r="W113" s="13"/>
      <c r="X113" s="13"/>
      <c r="Y113" s="13"/>
      <c r="Z113" s="13"/>
      <c r="AA113" s="13"/>
      <c r="AB113" s="13"/>
      <c r="AC113" s="13"/>
      <c r="AD113" s="13"/>
      <c r="AE113" s="13"/>
      <c r="AT113" s="245" t="s">
        <v>128</v>
      </c>
      <c r="AU113" s="245" t="s">
        <v>82</v>
      </c>
      <c r="AV113" s="13" t="s">
        <v>82</v>
      </c>
      <c r="AW113" s="13" t="s">
        <v>4</v>
      </c>
      <c r="AX113" s="13" t="s">
        <v>80</v>
      </c>
      <c r="AY113" s="245" t="s">
        <v>117</v>
      </c>
    </row>
    <row r="114" spans="1:63" s="12" customFormat="1" ht="22.8" customHeight="1">
      <c r="A114" s="12"/>
      <c r="B114" s="202"/>
      <c r="C114" s="203"/>
      <c r="D114" s="204" t="s">
        <v>71</v>
      </c>
      <c r="E114" s="216" t="s">
        <v>82</v>
      </c>
      <c r="F114" s="216" t="s">
        <v>175</v>
      </c>
      <c r="G114" s="203"/>
      <c r="H114" s="203"/>
      <c r="I114" s="206"/>
      <c r="J114" s="217">
        <f>BK114</f>
        <v>0</v>
      </c>
      <c r="K114" s="203"/>
      <c r="L114" s="208"/>
      <c r="M114" s="209"/>
      <c r="N114" s="210"/>
      <c r="O114" s="210"/>
      <c r="P114" s="211">
        <f>SUM(P115:P123)</f>
        <v>0</v>
      </c>
      <c r="Q114" s="210"/>
      <c r="R114" s="211">
        <f>SUM(R115:R123)</f>
        <v>62.537777979999994</v>
      </c>
      <c r="S114" s="210"/>
      <c r="T114" s="212">
        <f>SUM(T115:T123)</f>
        <v>0</v>
      </c>
      <c r="U114" s="12"/>
      <c r="V114" s="12"/>
      <c r="W114" s="12"/>
      <c r="X114" s="12"/>
      <c r="Y114" s="12"/>
      <c r="Z114" s="12"/>
      <c r="AA114" s="12"/>
      <c r="AB114" s="12"/>
      <c r="AC114" s="12"/>
      <c r="AD114" s="12"/>
      <c r="AE114" s="12"/>
      <c r="AR114" s="213" t="s">
        <v>80</v>
      </c>
      <c r="AT114" s="214" t="s">
        <v>71</v>
      </c>
      <c r="AU114" s="214" t="s">
        <v>80</v>
      </c>
      <c r="AY114" s="213" t="s">
        <v>117</v>
      </c>
      <c r="BK114" s="215">
        <f>SUM(BK115:BK123)</f>
        <v>0</v>
      </c>
    </row>
    <row r="115" spans="1:65" s="2" customFormat="1" ht="19.8" customHeight="1">
      <c r="A115" s="38"/>
      <c r="B115" s="39"/>
      <c r="C115" s="218" t="s">
        <v>176</v>
      </c>
      <c r="D115" s="218" t="s">
        <v>119</v>
      </c>
      <c r="E115" s="219" t="s">
        <v>177</v>
      </c>
      <c r="F115" s="220" t="s">
        <v>178</v>
      </c>
      <c r="G115" s="221" t="s">
        <v>132</v>
      </c>
      <c r="H115" s="222">
        <v>25.313</v>
      </c>
      <c r="I115" s="223"/>
      <c r="J115" s="224">
        <f>ROUND(I115*H115,2)</f>
        <v>0</v>
      </c>
      <c r="K115" s="220" t="s">
        <v>123</v>
      </c>
      <c r="L115" s="44"/>
      <c r="M115" s="225" t="s">
        <v>19</v>
      </c>
      <c r="N115" s="226" t="s">
        <v>43</v>
      </c>
      <c r="O115" s="84"/>
      <c r="P115" s="227">
        <f>O115*H115</f>
        <v>0</v>
      </c>
      <c r="Q115" s="227">
        <v>2.45329</v>
      </c>
      <c r="R115" s="227">
        <f>Q115*H115</f>
        <v>62.100129769999995</v>
      </c>
      <c r="S115" s="227">
        <v>0</v>
      </c>
      <c r="T115" s="228">
        <f>S115*H115</f>
        <v>0</v>
      </c>
      <c r="U115" s="38"/>
      <c r="V115" s="38"/>
      <c r="W115" s="38"/>
      <c r="X115" s="38"/>
      <c r="Y115" s="38"/>
      <c r="Z115" s="38"/>
      <c r="AA115" s="38"/>
      <c r="AB115" s="38"/>
      <c r="AC115" s="38"/>
      <c r="AD115" s="38"/>
      <c r="AE115" s="38"/>
      <c r="AR115" s="229" t="s">
        <v>124</v>
      </c>
      <c r="AT115" s="229" t="s">
        <v>119</v>
      </c>
      <c r="AU115" s="229" t="s">
        <v>82</v>
      </c>
      <c r="AY115" s="17" t="s">
        <v>117</v>
      </c>
      <c r="BE115" s="230">
        <f>IF(N115="základní",J115,0)</f>
        <v>0</v>
      </c>
      <c r="BF115" s="230">
        <f>IF(N115="snížená",J115,0)</f>
        <v>0</v>
      </c>
      <c r="BG115" s="230">
        <f>IF(N115="zákl. přenesená",J115,0)</f>
        <v>0</v>
      </c>
      <c r="BH115" s="230">
        <f>IF(N115="sníž. přenesená",J115,0)</f>
        <v>0</v>
      </c>
      <c r="BI115" s="230">
        <f>IF(N115="nulová",J115,0)</f>
        <v>0</v>
      </c>
      <c r="BJ115" s="17" t="s">
        <v>80</v>
      </c>
      <c r="BK115" s="230">
        <f>ROUND(I115*H115,2)</f>
        <v>0</v>
      </c>
      <c r="BL115" s="17" t="s">
        <v>124</v>
      </c>
      <c r="BM115" s="229" t="s">
        <v>179</v>
      </c>
    </row>
    <row r="116" spans="1:47" s="2" customFormat="1" ht="12">
      <c r="A116" s="38"/>
      <c r="B116" s="39"/>
      <c r="C116" s="40"/>
      <c r="D116" s="231" t="s">
        <v>126</v>
      </c>
      <c r="E116" s="40"/>
      <c r="F116" s="232" t="s">
        <v>180</v>
      </c>
      <c r="G116" s="40"/>
      <c r="H116" s="40"/>
      <c r="I116" s="136"/>
      <c r="J116" s="40"/>
      <c r="K116" s="40"/>
      <c r="L116" s="44"/>
      <c r="M116" s="233"/>
      <c r="N116" s="234"/>
      <c r="O116" s="84"/>
      <c r="P116" s="84"/>
      <c r="Q116" s="84"/>
      <c r="R116" s="84"/>
      <c r="S116" s="84"/>
      <c r="T116" s="85"/>
      <c r="U116" s="38"/>
      <c r="V116" s="38"/>
      <c r="W116" s="38"/>
      <c r="X116" s="38"/>
      <c r="Y116" s="38"/>
      <c r="Z116" s="38"/>
      <c r="AA116" s="38"/>
      <c r="AB116" s="38"/>
      <c r="AC116" s="38"/>
      <c r="AD116" s="38"/>
      <c r="AE116" s="38"/>
      <c r="AT116" s="17" t="s">
        <v>126</v>
      </c>
      <c r="AU116" s="17" t="s">
        <v>82</v>
      </c>
    </row>
    <row r="117" spans="1:51" s="13" customFormat="1" ht="12">
      <c r="A117" s="13"/>
      <c r="B117" s="235"/>
      <c r="C117" s="236"/>
      <c r="D117" s="231" t="s">
        <v>128</v>
      </c>
      <c r="E117" s="237" t="s">
        <v>19</v>
      </c>
      <c r="F117" s="238" t="s">
        <v>181</v>
      </c>
      <c r="G117" s="236"/>
      <c r="H117" s="239">
        <v>25.313</v>
      </c>
      <c r="I117" s="240"/>
      <c r="J117" s="236"/>
      <c r="K117" s="236"/>
      <c r="L117" s="241"/>
      <c r="M117" s="242"/>
      <c r="N117" s="243"/>
      <c r="O117" s="243"/>
      <c r="P117" s="243"/>
      <c r="Q117" s="243"/>
      <c r="R117" s="243"/>
      <c r="S117" s="243"/>
      <c r="T117" s="244"/>
      <c r="U117" s="13"/>
      <c r="V117" s="13"/>
      <c r="W117" s="13"/>
      <c r="X117" s="13"/>
      <c r="Y117" s="13"/>
      <c r="Z117" s="13"/>
      <c r="AA117" s="13"/>
      <c r="AB117" s="13"/>
      <c r="AC117" s="13"/>
      <c r="AD117" s="13"/>
      <c r="AE117" s="13"/>
      <c r="AT117" s="245" t="s">
        <v>128</v>
      </c>
      <c r="AU117" s="245" t="s">
        <v>82</v>
      </c>
      <c r="AV117" s="13" t="s">
        <v>82</v>
      </c>
      <c r="AW117" s="13" t="s">
        <v>33</v>
      </c>
      <c r="AX117" s="13" t="s">
        <v>80</v>
      </c>
      <c r="AY117" s="245" t="s">
        <v>117</v>
      </c>
    </row>
    <row r="118" spans="1:65" s="2" customFormat="1" ht="14.4" customHeight="1">
      <c r="A118" s="38"/>
      <c r="B118" s="39"/>
      <c r="C118" s="218" t="s">
        <v>182</v>
      </c>
      <c r="D118" s="218" t="s">
        <v>119</v>
      </c>
      <c r="E118" s="219" t="s">
        <v>183</v>
      </c>
      <c r="F118" s="220" t="s">
        <v>184</v>
      </c>
      <c r="G118" s="221" t="s">
        <v>150</v>
      </c>
      <c r="H118" s="222">
        <v>0.202</v>
      </c>
      <c r="I118" s="223"/>
      <c r="J118" s="224">
        <f>ROUND(I118*H118,2)</f>
        <v>0</v>
      </c>
      <c r="K118" s="220" t="s">
        <v>123</v>
      </c>
      <c r="L118" s="44"/>
      <c r="M118" s="225" t="s">
        <v>19</v>
      </c>
      <c r="N118" s="226" t="s">
        <v>43</v>
      </c>
      <c r="O118" s="84"/>
      <c r="P118" s="227">
        <f>O118*H118</f>
        <v>0</v>
      </c>
      <c r="Q118" s="227">
        <v>1.05917</v>
      </c>
      <c r="R118" s="227">
        <f>Q118*H118</f>
        <v>0.21395234</v>
      </c>
      <c r="S118" s="227">
        <v>0</v>
      </c>
      <c r="T118" s="228">
        <f>S118*H118</f>
        <v>0</v>
      </c>
      <c r="U118" s="38"/>
      <c r="V118" s="38"/>
      <c r="W118" s="38"/>
      <c r="X118" s="38"/>
      <c r="Y118" s="38"/>
      <c r="Z118" s="38"/>
      <c r="AA118" s="38"/>
      <c r="AB118" s="38"/>
      <c r="AC118" s="38"/>
      <c r="AD118" s="38"/>
      <c r="AE118" s="38"/>
      <c r="AR118" s="229" t="s">
        <v>124</v>
      </c>
      <c r="AT118" s="229" t="s">
        <v>119</v>
      </c>
      <c r="AU118" s="229" t="s">
        <v>82</v>
      </c>
      <c r="AY118" s="17" t="s">
        <v>117</v>
      </c>
      <c r="BE118" s="230">
        <f>IF(N118="základní",J118,0)</f>
        <v>0</v>
      </c>
      <c r="BF118" s="230">
        <f>IF(N118="snížená",J118,0)</f>
        <v>0</v>
      </c>
      <c r="BG118" s="230">
        <f>IF(N118="zákl. přenesená",J118,0)</f>
        <v>0</v>
      </c>
      <c r="BH118" s="230">
        <f>IF(N118="sníž. přenesená",J118,0)</f>
        <v>0</v>
      </c>
      <c r="BI118" s="230">
        <f>IF(N118="nulová",J118,0)</f>
        <v>0</v>
      </c>
      <c r="BJ118" s="17" t="s">
        <v>80</v>
      </c>
      <c r="BK118" s="230">
        <f>ROUND(I118*H118,2)</f>
        <v>0</v>
      </c>
      <c r="BL118" s="17" t="s">
        <v>124</v>
      </c>
      <c r="BM118" s="229" t="s">
        <v>185</v>
      </c>
    </row>
    <row r="119" spans="1:47" s="2" customFormat="1" ht="12">
      <c r="A119" s="38"/>
      <c r="B119" s="39"/>
      <c r="C119" s="40"/>
      <c r="D119" s="231" t="s">
        <v>126</v>
      </c>
      <c r="E119" s="40"/>
      <c r="F119" s="232" t="s">
        <v>186</v>
      </c>
      <c r="G119" s="40"/>
      <c r="H119" s="40"/>
      <c r="I119" s="136"/>
      <c r="J119" s="40"/>
      <c r="K119" s="40"/>
      <c r="L119" s="44"/>
      <c r="M119" s="233"/>
      <c r="N119" s="234"/>
      <c r="O119" s="84"/>
      <c r="P119" s="84"/>
      <c r="Q119" s="84"/>
      <c r="R119" s="84"/>
      <c r="S119" s="84"/>
      <c r="T119" s="85"/>
      <c r="U119" s="38"/>
      <c r="V119" s="38"/>
      <c r="W119" s="38"/>
      <c r="X119" s="38"/>
      <c r="Y119" s="38"/>
      <c r="Z119" s="38"/>
      <c r="AA119" s="38"/>
      <c r="AB119" s="38"/>
      <c r="AC119" s="38"/>
      <c r="AD119" s="38"/>
      <c r="AE119" s="38"/>
      <c r="AT119" s="17" t="s">
        <v>126</v>
      </c>
      <c r="AU119" s="17" t="s">
        <v>82</v>
      </c>
    </row>
    <row r="120" spans="1:51" s="13" customFormat="1" ht="12">
      <c r="A120" s="13"/>
      <c r="B120" s="235"/>
      <c r="C120" s="236"/>
      <c r="D120" s="231" t="s">
        <v>128</v>
      </c>
      <c r="E120" s="237" t="s">
        <v>19</v>
      </c>
      <c r="F120" s="238" t="s">
        <v>187</v>
      </c>
      <c r="G120" s="236"/>
      <c r="H120" s="239">
        <v>0.202</v>
      </c>
      <c r="I120" s="240"/>
      <c r="J120" s="236"/>
      <c r="K120" s="236"/>
      <c r="L120" s="241"/>
      <c r="M120" s="242"/>
      <c r="N120" s="243"/>
      <c r="O120" s="243"/>
      <c r="P120" s="243"/>
      <c r="Q120" s="243"/>
      <c r="R120" s="243"/>
      <c r="S120" s="243"/>
      <c r="T120" s="244"/>
      <c r="U120" s="13"/>
      <c r="V120" s="13"/>
      <c r="W120" s="13"/>
      <c r="X120" s="13"/>
      <c r="Y120" s="13"/>
      <c r="Z120" s="13"/>
      <c r="AA120" s="13"/>
      <c r="AB120" s="13"/>
      <c r="AC120" s="13"/>
      <c r="AD120" s="13"/>
      <c r="AE120" s="13"/>
      <c r="AT120" s="245" t="s">
        <v>128</v>
      </c>
      <c r="AU120" s="245" t="s">
        <v>82</v>
      </c>
      <c r="AV120" s="13" t="s">
        <v>82</v>
      </c>
      <c r="AW120" s="13" t="s">
        <v>33</v>
      </c>
      <c r="AX120" s="13" t="s">
        <v>80</v>
      </c>
      <c r="AY120" s="245" t="s">
        <v>117</v>
      </c>
    </row>
    <row r="121" spans="1:65" s="2" customFormat="1" ht="14.4" customHeight="1">
      <c r="A121" s="38"/>
      <c r="B121" s="39"/>
      <c r="C121" s="218" t="s">
        <v>188</v>
      </c>
      <c r="D121" s="218" t="s">
        <v>119</v>
      </c>
      <c r="E121" s="219" t="s">
        <v>189</v>
      </c>
      <c r="F121" s="220" t="s">
        <v>190</v>
      </c>
      <c r="G121" s="221" t="s">
        <v>150</v>
      </c>
      <c r="H121" s="222">
        <v>0.211</v>
      </c>
      <c r="I121" s="223"/>
      <c r="J121" s="224">
        <f>ROUND(I121*H121,2)</f>
        <v>0</v>
      </c>
      <c r="K121" s="220" t="s">
        <v>123</v>
      </c>
      <c r="L121" s="44"/>
      <c r="M121" s="225" t="s">
        <v>19</v>
      </c>
      <c r="N121" s="226" t="s">
        <v>43</v>
      </c>
      <c r="O121" s="84"/>
      <c r="P121" s="227">
        <f>O121*H121</f>
        <v>0</v>
      </c>
      <c r="Q121" s="227">
        <v>1.06017</v>
      </c>
      <c r="R121" s="227">
        <f>Q121*H121</f>
        <v>0.22369587</v>
      </c>
      <c r="S121" s="227">
        <v>0</v>
      </c>
      <c r="T121" s="228">
        <f>S121*H121</f>
        <v>0</v>
      </c>
      <c r="U121" s="38"/>
      <c r="V121" s="38"/>
      <c r="W121" s="38"/>
      <c r="X121" s="38"/>
      <c r="Y121" s="38"/>
      <c r="Z121" s="38"/>
      <c r="AA121" s="38"/>
      <c r="AB121" s="38"/>
      <c r="AC121" s="38"/>
      <c r="AD121" s="38"/>
      <c r="AE121" s="38"/>
      <c r="AR121" s="229" t="s">
        <v>124</v>
      </c>
      <c r="AT121" s="229" t="s">
        <v>119</v>
      </c>
      <c r="AU121" s="229" t="s">
        <v>82</v>
      </c>
      <c r="AY121" s="17" t="s">
        <v>117</v>
      </c>
      <c r="BE121" s="230">
        <f>IF(N121="základní",J121,0)</f>
        <v>0</v>
      </c>
      <c r="BF121" s="230">
        <f>IF(N121="snížená",J121,0)</f>
        <v>0</v>
      </c>
      <c r="BG121" s="230">
        <f>IF(N121="zákl. přenesená",J121,0)</f>
        <v>0</v>
      </c>
      <c r="BH121" s="230">
        <f>IF(N121="sníž. přenesená",J121,0)</f>
        <v>0</v>
      </c>
      <c r="BI121" s="230">
        <f>IF(N121="nulová",J121,0)</f>
        <v>0</v>
      </c>
      <c r="BJ121" s="17" t="s">
        <v>80</v>
      </c>
      <c r="BK121" s="230">
        <f>ROUND(I121*H121,2)</f>
        <v>0</v>
      </c>
      <c r="BL121" s="17" t="s">
        <v>124</v>
      </c>
      <c r="BM121" s="229" t="s">
        <v>191</v>
      </c>
    </row>
    <row r="122" spans="1:47" s="2" customFormat="1" ht="12">
      <c r="A122" s="38"/>
      <c r="B122" s="39"/>
      <c r="C122" s="40"/>
      <c r="D122" s="231" t="s">
        <v>126</v>
      </c>
      <c r="E122" s="40"/>
      <c r="F122" s="232" t="s">
        <v>186</v>
      </c>
      <c r="G122" s="40"/>
      <c r="H122" s="40"/>
      <c r="I122" s="136"/>
      <c r="J122" s="40"/>
      <c r="K122" s="40"/>
      <c r="L122" s="44"/>
      <c r="M122" s="233"/>
      <c r="N122" s="234"/>
      <c r="O122" s="84"/>
      <c r="P122" s="84"/>
      <c r="Q122" s="84"/>
      <c r="R122" s="84"/>
      <c r="S122" s="84"/>
      <c r="T122" s="85"/>
      <c r="U122" s="38"/>
      <c r="V122" s="38"/>
      <c r="W122" s="38"/>
      <c r="X122" s="38"/>
      <c r="Y122" s="38"/>
      <c r="Z122" s="38"/>
      <c r="AA122" s="38"/>
      <c r="AB122" s="38"/>
      <c r="AC122" s="38"/>
      <c r="AD122" s="38"/>
      <c r="AE122" s="38"/>
      <c r="AT122" s="17" t="s">
        <v>126</v>
      </c>
      <c r="AU122" s="17" t="s">
        <v>82</v>
      </c>
    </row>
    <row r="123" spans="1:51" s="13" customFormat="1" ht="12">
      <c r="A123" s="13"/>
      <c r="B123" s="235"/>
      <c r="C123" s="236"/>
      <c r="D123" s="231" t="s">
        <v>128</v>
      </c>
      <c r="E123" s="237" t="s">
        <v>19</v>
      </c>
      <c r="F123" s="238" t="s">
        <v>192</v>
      </c>
      <c r="G123" s="236"/>
      <c r="H123" s="239">
        <v>0.211</v>
      </c>
      <c r="I123" s="240"/>
      <c r="J123" s="236"/>
      <c r="K123" s="236"/>
      <c r="L123" s="241"/>
      <c r="M123" s="242"/>
      <c r="N123" s="243"/>
      <c r="O123" s="243"/>
      <c r="P123" s="243"/>
      <c r="Q123" s="243"/>
      <c r="R123" s="243"/>
      <c r="S123" s="243"/>
      <c r="T123" s="244"/>
      <c r="U123" s="13"/>
      <c r="V123" s="13"/>
      <c r="W123" s="13"/>
      <c r="X123" s="13"/>
      <c r="Y123" s="13"/>
      <c r="Z123" s="13"/>
      <c r="AA123" s="13"/>
      <c r="AB123" s="13"/>
      <c r="AC123" s="13"/>
      <c r="AD123" s="13"/>
      <c r="AE123" s="13"/>
      <c r="AT123" s="245" t="s">
        <v>128</v>
      </c>
      <c r="AU123" s="245" t="s">
        <v>82</v>
      </c>
      <c r="AV123" s="13" t="s">
        <v>82</v>
      </c>
      <c r="AW123" s="13" t="s">
        <v>33</v>
      </c>
      <c r="AX123" s="13" t="s">
        <v>80</v>
      </c>
      <c r="AY123" s="245" t="s">
        <v>117</v>
      </c>
    </row>
    <row r="124" spans="1:63" s="12" customFormat="1" ht="22.8" customHeight="1">
      <c r="A124" s="12"/>
      <c r="B124" s="202"/>
      <c r="C124" s="203"/>
      <c r="D124" s="204" t="s">
        <v>71</v>
      </c>
      <c r="E124" s="216" t="s">
        <v>136</v>
      </c>
      <c r="F124" s="216" t="s">
        <v>193</v>
      </c>
      <c r="G124" s="203"/>
      <c r="H124" s="203"/>
      <c r="I124" s="206"/>
      <c r="J124" s="217">
        <f>BK124</f>
        <v>0</v>
      </c>
      <c r="K124" s="203"/>
      <c r="L124" s="208"/>
      <c r="M124" s="209"/>
      <c r="N124" s="210"/>
      <c r="O124" s="210"/>
      <c r="P124" s="211">
        <f>SUM(P125:P130)</f>
        <v>0</v>
      </c>
      <c r="Q124" s="210"/>
      <c r="R124" s="211">
        <f>SUM(R125:R130)</f>
        <v>42.227244000000006</v>
      </c>
      <c r="S124" s="210"/>
      <c r="T124" s="212">
        <f>SUM(T125:T130)</f>
        <v>0</v>
      </c>
      <c r="U124" s="12"/>
      <c r="V124" s="12"/>
      <c r="W124" s="12"/>
      <c r="X124" s="12"/>
      <c r="Y124" s="12"/>
      <c r="Z124" s="12"/>
      <c r="AA124" s="12"/>
      <c r="AB124" s="12"/>
      <c r="AC124" s="12"/>
      <c r="AD124" s="12"/>
      <c r="AE124" s="12"/>
      <c r="AR124" s="213" t="s">
        <v>80</v>
      </c>
      <c r="AT124" s="214" t="s">
        <v>71</v>
      </c>
      <c r="AU124" s="214" t="s">
        <v>80</v>
      </c>
      <c r="AY124" s="213" t="s">
        <v>117</v>
      </c>
      <c r="BK124" s="215">
        <f>SUM(BK125:BK130)</f>
        <v>0</v>
      </c>
    </row>
    <row r="125" spans="1:65" s="2" customFormat="1" ht="19.8" customHeight="1">
      <c r="A125" s="38"/>
      <c r="B125" s="39"/>
      <c r="C125" s="218" t="s">
        <v>194</v>
      </c>
      <c r="D125" s="218" t="s">
        <v>119</v>
      </c>
      <c r="E125" s="219" t="s">
        <v>195</v>
      </c>
      <c r="F125" s="220" t="s">
        <v>196</v>
      </c>
      <c r="G125" s="221" t="s">
        <v>132</v>
      </c>
      <c r="H125" s="222">
        <v>19.881</v>
      </c>
      <c r="I125" s="223"/>
      <c r="J125" s="224">
        <f>ROUND(I125*H125,2)</f>
        <v>0</v>
      </c>
      <c r="K125" s="220" t="s">
        <v>123</v>
      </c>
      <c r="L125" s="44"/>
      <c r="M125" s="225" t="s">
        <v>19</v>
      </c>
      <c r="N125" s="226" t="s">
        <v>43</v>
      </c>
      <c r="O125" s="84"/>
      <c r="P125" s="227">
        <f>O125*H125</f>
        <v>0</v>
      </c>
      <c r="Q125" s="227">
        <v>2.124</v>
      </c>
      <c r="R125" s="227">
        <f>Q125*H125</f>
        <v>42.227244000000006</v>
      </c>
      <c r="S125" s="227">
        <v>0</v>
      </c>
      <c r="T125" s="228">
        <f>S125*H125</f>
        <v>0</v>
      </c>
      <c r="U125" s="38"/>
      <c r="V125" s="38"/>
      <c r="W125" s="38"/>
      <c r="X125" s="38"/>
      <c r="Y125" s="38"/>
      <c r="Z125" s="38"/>
      <c r="AA125" s="38"/>
      <c r="AB125" s="38"/>
      <c r="AC125" s="38"/>
      <c r="AD125" s="38"/>
      <c r="AE125" s="38"/>
      <c r="AR125" s="229" t="s">
        <v>124</v>
      </c>
      <c r="AT125" s="229" t="s">
        <v>119</v>
      </c>
      <c r="AU125" s="229" t="s">
        <v>82</v>
      </c>
      <c r="AY125" s="17" t="s">
        <v>117</v>
      </c>
      <c r="BE125" s="230">
        <f>IF(N125="základní",J125,0)</f>
        <v>0</v>
      </c>
      <c r="BF125" s="230">
        <f>IF(N125="snížená",J125,0)</f>
        <v>0</v>
      </c>
      <c r="BG125" s="230">
        <f>IF(N125="zákl. přenesená",J125,0)</f>
        <v>0</v>
      </c>
      <c r="BH125" s="230">
        <f>IF(N125="sníž. přenesená",J125,0)</f>
        <v>0</v>
      </c>
      <c r="BI125" s="230">
        <f>IF(N125="nulová",J125,0)</f>
        <v>0</v>
      </c>
      <c r="BJ125" s="17" t="s">
        <v>80</v>
      </c>
      <c r="BK125" s="230">
        <f>ROUND(I125*H125,2)</f>
        <v>0</v>
      </c>
      <c r="BL125" s="17" t="s">
        <v>124</v>
      </c>
      <c r="BM125" s="229" t="s">
        <v>197</v>
      </c>
    </row>
    <row r="126" spans="1:47" s="2" customFormat="1" ht="12">
      <c r="A126" s="38"/>
      <c r="B126" s="39"/>
      <c r="C126" s="40"/>
      <c r="D126" s="231" t="s">
        <v>126</v>
      </c>
      <c r="E126" s="40"/>
      <c r="F126" s="232" t="s">
        <v>198</v>
      </c>
      <c r="G126" s="40"/>
      <c r="H126" s="40"/>
      <c r="I126" s="136"/>
      <c r="J126" s="40"/>
      <c r="K126" s="40"/>
      <c r="L126" s="44"/>
      <c r="M126" s="233"/>
      <c r="N126" s="234"/>
      <c r="O126" s="84"/>
      <c r="P126" s="84"/>
      <c r="Q126" s="84"/>
      <c r="R126" s="84"/>
      <c r="S126" s="84"/>
      <c r="T126" s="85"/>
      <c r="U126" s="38"/>
      <c r="V126" s="38"/>
      <c r="W126" s="38"/>
      <c r="X126" s="38"/>
      <c r="Y126" s="38"/>
      <c r="Z126" s="38"/>
      <c r="AA126" s="38"/>
      <c r="AB126" s="38"/>
      <c r="AC126" s="38"/>
      <c r="AD126" s="38"/>
      <c r="AE126" s="38"/>
      <c r="AT126" s="17" t="s">
        <v>126</v>
      </c>
      <c r="AU126" s="17" t="s">
        <v>82</v>
      </c>
    </row>
    <row r="127" spans="1:51" s="13" customFormat="1" ht="12">
      <c r="A127" s="13"/>
      <c r="B127" s="235"/>
      <c r="C127" s="236"/>
      <c r="D127" s="231" t="s">
        <v>128</v>
      </c>
      <c r="E127" s="237" t="s">
        <v>19</v>
      </c>
      <c r="F127" s="238" t="s">
        <v>199</v>
      </c>
      <c r="G127" s="236"/>
      <c r="H127" s="239">
        <v>8.667</v>
      </c>
      <c r="I127" s="240"/>
      <c r="J127" s="236"/>
      <c r="K127" s="236"/>
      <c r="L127" s="241"/>
      <c r="M127" s="242"/>
      <c r="N127" s="243"/>
      <c r="O127" s="243"/>
      <c r="P127" s="243"/>
      <c r="Q127" s="243"/>
      <c r="R127" s="243"/>
      <c r="S127" s="243"/>
      <c r="T127" s="244"/>
      <c r="U127" s="13"/>
      <c r="V127" s="13"/>
      <c r="W127" s="13"/>
      <c r="X127" s="13"/>
      <c r="Y127" s="13"/>
      <c r="Z127" s="13"/>
      <c r="AA127" s="13"/>
      <c r="AB127" s="13"/>
      <c r="AC127" s="13"/>
      <c r="AD127" s="13"/>
      <c r="AE127" s="13"/>
      <c r="AT127" s="245" t="s">
        <v>128</v>
      </c>
      <c r="AU127" s="245" t="s">
        <v>82</v>
      </c>
      <c r="AV127" s="13" t="s">
        <v>82</v>
      </c>
      <c r="AW127" s="13" t="s">
        <v>33</v>
      </c>
      <c r="AX127" s="13" t="s">
        <v>72</v>
      </c>
      <c r="AY127" s="245" t="s">
        <v>117</v>
      </c>
    </row>
    <row r="128" spans="1:51" s="13" customFormat="1" ht="12">
      <c r="A128" s="13"/>
      <c r="B128" s="235"/>
      <c r="C128" s="236"/>
      <c r="D128" s="231" t="s">
        <v>128</v>
      </c>
      <c r="E128" s="237" t="s">
        <v>19</v>
      </c>
      <c r="F128" s="238" t="s">
        <v>200</v>
      </c>
      <c r="G128" s="236"/>
      <c r="H128" s="239">
        <v>8.93</v>
      </c>
      <c r="I128" s="240"/>
      <c r="J128" s="236"/>
      <c r="K128" s="236"/>
      <c r="L128" s="241"/>
      <c r="M128" s="242"/>
      <c r="N128" s="243"/>
      <c r="O128" s="243"/>
      <c r="P128" s="243"/>
      <c r="Q128" s="243"/>
      <c r="R128" s="243"/>
      <c r="S128" s="243"/>
      <c r="T128" s="244"/>
      <c r="U128" s="13"/>
      <c r="V128" s="13"/>
      <c r="W128" s="13"/>
      <c r="X128" s="13"/>
      <c r="Y128" s="13"/>
      <c r="Z128" s="13"/>
      <c r="AA128" s="13"/>
      <c r="AB128" s="13"/>
      <c r="AC128" s="13"/>
      <c r="AD128" s="13"/>
      <c r="AE128" s="13"/>
      <c r="AT128" s="245" t="s">
        <v>128</v>
      </c>
      <c r="AU128" s="245" t="s">
        <v>82</v>
      </c>
      <c r="AV128" s="13" t="s">
        <v>82</v>
      </c>
      <c r="AW128" s="13" t="s">
        <v>33</v>
      </c>
      <c r="AX128" s="13" t="s">
        <v>72</v>
      </c>
      <c r="AY128" s="245" t="s">
        <v>117</v>
      </c>
    </row>
    <row r="129" spans="1:51" s="13" customFormat="1" ht="12">
      <c r="A129" s="13"/>
      <c r="B129" s="235"/>
      <c r="C129" s="236"/>
      <c r="D129" s="231" t="s">
        <v>128</v>
      </c>
      <c r="E129" s="237" t="s">
        <v>19</v>
      </c>
      <c r="F129" s="238" t="s">
        <v>201</v>
      </c>
      <c r="G129" s="236"/>
      <c r="H129" s="239">
        <v>2.284</v>
      </c>
      <c r="I129" s="240"/>
      <c r="J129" s="236"/>
      <c r="K129" s="236"/>
      <c r="L129" s="241"/>
      <c r="M129" s="242"/>
      <c r="N129" s="243"/>
      <c r="O129" s="243"/>
      <c r="P129" s="243"/>
      <c r="Q129" s="243"/>
      <c r="R129" s="243"/>
      <c r="S129" s="243"/>
      <c r="T129" s="244"/>
      <c r="U129" s="13"/>
      <c r="V129" s="13"/>
      <c r="W129" s="13"/>
      <c r="X129" s="13"/>
      <c r="Y129" s="13"/>
      <c r="Z129" s="13"/>
      <c r="AA129" s="13"/>
      <c r="AB129" s="13"/>
      <c r="AC129" s="13"/>
      <c r="AD129" s="13"/>
      <c r="AE129" s="13"/>
      <c r="AT129" s="245" t="s">
        <v>128</v>
      </c>
      <c r="AU129" s="245" t="s">
        <v>82</v>
      </c>
      <c r="AV129" s="13" t="s">
        <v>82</v>
      </c>
      <c r="AW129" s="13" t="s">
        <v>33</v>
      </c>
      <c r="AX129" s="13" t="s">
        <v>72</v>
      </c>
      <c r="AY129" s="245" t="s">
        <v>117</v>
      </c>
    </row>
    <row r="130" spans="1:51" s="14" customFormat="1" ht="12">
      <c r="A130" s="14"/>
      <c r="B130" s="256"/>
      <c r="C130" s="257"/>
      <c r="D130" s="231" t="s">
        <v>128</v>
      </c>
      <c r="E130" s="258" t="s">
        <v>19</v>
      </c>
      <c r="F130" s="259" t="s">
        <v>202</v>
      </c>
      <c r="G130" s="257"/>
      <c r="H130" s="260">
        <v>19.881</v>
      </c>
      <c r="I130" s="261"/>
      <c r="J130" s="257"/>
      <c r="K130" s="257"/>
      <c r="L130" s="262"/>
      <c r="M130" s="263"/>
      <c r="N130" s="264"/>
      <c r="O130" s="264"/>
      <c r="P130" s="264"/>
      <c r="Q130" s="264"/>
      <c r="R130" s="264"/>
      <c r="S130" s="264"/>
      <c r="T130" s="265"/>
      <c r="U130" s="14"/>
      <c r="V130" s="14"/>
      <c r="W130" s="14"/>
      <c r="X130" s="14"/>
      <c r="Y130" s="14"/>
      <c r="Z130" s="14"/>
      <c r="AA130" s="14"/>
      <c r="AB130" s="14"/>
      <c r="AC130" s="14"/>
      <c r="AD130" s="14"/>
      <c r="AE130" s="14"/>
      <c r="AT130" s="266" t="s">
        <v>128</v>
      </c>
      <c r="AU130" s="266" t="s">
        <v>82</v>
      </c>
      <c r="AV130" s="14" t="s">
        <v>124</v>
      </c>
      <c r="AW130" s="14" t="s">
        <v>33</v>
      </c>
      <c r="AX130" s="14" t="s">
        <v>80</v>
      </c>
      <c r="AY130" s="266" t="s">
        <v>117</v>
      </c>
    </row>
    <row r="131" spans="1:63" s="12" customFormat="1" ht="22.8" customHeight="1">
      <c r="A131" s="12"/>
      <c r="B131" s="202"/>
      <c r="C131" s="203"/>
      <c r="D131" s="204" t="s">
        <v>71</v>
      </c>
      <c r="E131" s="216" t="s">
        <v>124</v>
      </c>
      <c r="F131" s="216" t="s">
        <v>203</v>
      </c>
      <c r="G131" s="203"/>
      <c r="H131" s="203"/>
      <c r="I131" s="206"/>
      <c r="J131" s="217">
        <f>BK131</f>
        <v>0</v>
      </c>
      <c r="K131" s="203"/>
      <c r="L131" s="208"/>
      <c r="M131" s="209"/>
      <c r="N131" s="210"/>
      <c r="O131" s="210"/>
      <c r="P131" s="211">
        <f>SUM(P132:P143)</f>
        <v>0</v>
      </c>
      <c r="Q131" s="210"/>
      <c r="R131" s="211">
        <f>SUM(R132:R143)</f>
        <v>1.939488</v>
      </c>
      <c r="S131" s="210"/>
      <c r="T131" s="212">
        <f>SUM(T132:T143)</f>
        <v>0</v>
      </c>
      <c r="U131" s="12"/>
      <c r="V131" s="12"/>
      <c r="W131" s="12"/>
      <c r="X131" s="12"/>
      <c r="Y131" s="12"/>
      <c r="Z131" s="12"/>
      <c r="AA131" s="12"/>
      <c r="AB131" s="12"/>
      <c r="AC131" s="12"/>
      <c r="AD131" s="12"/>
      <c r="AE131" s="12"/>
      <c r="AR131" s="213" t="s">
        <v>80</v>
      </c>
      <c r="AT131" s="214" t="s">
        <v>71</v>
      </c>
      <c r="AU131" s="214" t="s">
        <v>80</v>
      </c>
      <c r="AY131" s="213" t="s">
        <v>117</v>
      </c>
      <c r="BK131" s="215">
        <f>SUM(BK132:BK143)</f>
        <v>0</v>
      </c>
    </row>
    <row r="132" spans="1:65" s="2" customFormat="1" ht="19.8" customHeight="1">
      <c r="A132" s="38"/>
      <c r="B132" s="39"/>
      <c r="C132" s="218" t="s">
        <v>204</v>
      </c>
      <c r="D132" s="218" t="s">
        <v>119</v>
      </c>
      <c r="E132" s="219" t="s">
        <v>205</v>
      </c>
      <c r="F132" s="220" t="s">
        <v>206</v>
      </c>
      <c r="G132" s="221" t="s">
        <v>207</v>
      </c>
      <c r="H132" s="222">
        <v>72</v>
      </c>
      <c r="I132" s="223"/>
      <c r="J132" s="224">
        <f>ROUND(I132*H132,2)</f>
        <v>0</v>
      </c>
      <c r="K132" s="220" t="s">
        <v>123</v>
      </c>
      <c r="L132" s="44"/>
      <c r="M132" s="225" t="s">
        <v>19</v>
      </c>
      <c r="N132" s="226" t="s">
        <v>43</v>
      </c>
      <c r="O132" s="84"/>
      <c r="P132" s="227">
        <f>O132*H132</f>
        <v>0</v>
      </c>
      <c r="Q132" s="227">
        <v>0.00229</v>
      </c>
      <c r="R132" s="227">
        <f>Q132*H132</f>
        <v>0.16488</v>
      </c>
      <c r="S132" s="227">
        <v>0</v>
      </c>
      <c r="T132" s="228">
        <f>S132*H132</f>
        <v>0</v>
      </c>
      <c r="U132" s="38"/>
      <c r="V132" s="38"/>
      <c r="W132" s="38"/>
      <c r="X132" s="38"/>
      <c r="Y132" s="38"/>
      <c r="Z132" s="38"/>
      <c r="AA132" s="38"/>
      <c r="AB132" s="38"/>
      <c r="AC132" s="38"/>
      <c r="AD132" s="38"/>
      <c r="AE132" s="38"/>
      <c r="AR132" s="229" t="s">
        <v>124</v>
      </c>
      <c r="AT132" s="229" t="s">
        <v>119</v>
      </c>
      <c r="AU132" s="229" t="s">
        <v>82</v>
      </c>
      <c r="AY132" s="17" t="s">
        <v>117</v>
      </c>
      <c r="BE132" s="230">
        <f>IF(N132="základní",J132,0)</f>
        <v>0</v>
      </c>
      <c r="BF132" s="230">
        <f>IF(N132="snížená",J132,0)</f>
        <v>0</v>
      </c>
      <c r="BG132" s="230">
        <f>IF(N132="zákl. přenesená",J132,0)</f>
        <v>0</v>
      </c>
      <c r="BH132" s="230">
        <f>IF(N132="sníž. přenesená",J132,0)</f>
        <v>0</v>
      </c>
      <c r="BI132" s="230">
        <f>IF(N132="nulová",J132,0)</f>
        <v>0</v>
      </c>
      <c r="BJ132" s="17" t="s">
        <v>80</v>
      </c>
      <c r="BK132" s="230">
        <f>ROUND(I132*H132,2)</f>
        <v>0</v>
      </c>
      <c r="BL132" s="17" t="s">
        <v>124</v>
      </c>
      <c r="BM132" s="229" t="s">
        <v>208</v>
      </c>
    </row>
    <row r="133" spans="1:47" s="2" customFormat="1" ht="12">
      <c r="A133" s="38"/>
      <c r="B133" s="39"/>
      <c r="C133" s="40"/>
      <c r="D133" s="231" t="s">
        <v>126</v>
      </c>
      <c r="E133" s="40"/>
      <c r="F133" s="232" t="s">
        <v>209</v>
      </c>
      <c r="G133" s="40"/>
      <c r="H133" s="40"/>
      <c r="I133" s="136"/>
      <c r="J133" s="40"/>
      <c r="K133" s="40"/>
      <c r="L133" s="44"/>
      <c r="M133" s="233"/>
      <c r="N133" s="234"/>
      <c r="O133" s="84"/>
      <c r="P133" s="84"/>
      <c r="Q133" s="84"/>
      <c r="R133" s="84"/>
      <c r="S133" s="84"/>
      <c r="T133" s="85"/>
      <c r="U133" s="38"/>
      <c r="V133" s="38"/>
      <c r="W133" s="38"/>
      <c r="X133" s="38"/>
      <c r="Y133" s="38"/>
      <c r="Z133" s="38"/>
      <c r="AA133" s="38"/>
      <c r="AB133" s="38"/>
      <c r="AC133" s="38"/>
      <c r="AD133" s="38"/>
      <c r="AE133" s="38"/>
      <c r="AT133" s="17" t="s">
        <v>126</v>
      </c>
      <c r="AU133" s="17" t="s">
        <v>82</v>
      </c>
    </row>
    <row r="134" spans="1:51" s="13" customFormat="1" ht="12">
      <c r="A134" s="13"/>
      <c r="B134" s="235"/>
      <c r="C134" s="236"/>
      <c r="D134" s="231" t="s">
        <v>128</v>
      </c>
      <c r="E134" s="237" t="s">
        <v>19</v>
      </c>
      <c r="F134" s="238" t="s">
        <v>210</v>
      </c>
      <c r="G134" s="236"/>
      <c r="H134" s="239">
        <v>72</v>
      </c>
      <c r="I134" s="240"/>
      <c r="J134" s="236"/>
      <c r="K134" s="236"/>
      <c r="L134" s="241"/>
      <c r="M134" s="242"/>
      <c r="N134" s="243"/>
      <c r="O134" s="243"/>
      <c r="P134" s="243"/>
      <c r="Q134" s="243"/>
      <c r="R134" s="243"/>
      <c r="S134" s="243"/>
      <c r="T134" s="244"/>
      <c r="U134" s="13"/>
      <c r="V134" s="13"/>
      <c r="W134" s="13"/>
      <c r="X134" s="13"/>
      <c r="Y134" s="13"/>
      <c r="Z134" s="13"/>
      <c r="AA134" s="13"/>
      <c r="AB134" s="13"/>
      <c r="AC134" s="13"/>
      <c r="AD134" s="13"/>
      <c r="AE134" s="13"/>
      <c r="AT134" s="245" t="s">
        <v>128</v>
      </c>
      <c r="AU134" s="245" t="s">
        <v>82</v>
      </c>
      <c r="AV134" s="13" t="s">
        <v>82</v>
      </c>
      <c r="AW134" s="13" t="s">
        <v>33</v>
      </c>
      <c r="AX134" s="13" t="s">
        <v>80</v>
      </c>
      <c r="AY134" s="245" t="s">
        <v>117</v>
      </c>
    </row>
    <row r="135" spans="1:65" s="2" customFormat="1" ht="14.4" customHeight="1">
      <c r="A135" s="38"/>
      <c r="B135" s="39"/>
      <c r="C135" s="246" t="s">
        <v>8</v>
      </c>
      <c r="D135" s="246" t="s">
        <v>169</v>
      </c>
      <c r="E135" s="247" t="s">
        <v>211</v>
      </c>
      <c r="F135" s="248" t="s">
        <v>212</v>
      </c>
      <c r="G135" s="249" t="s">
        <v>132</v>
      </c>
      <c r="H135" s="250">
        <v>1.599</v>
      </c>
      <c r="I135" s="251"/>
      <c r="J135" s="252">
        <f>ROUND(I135*H135,2)</f>
        <v>0</v>
      </c>
      <c r="K135" s="248" t="s">
        <v>19</v>
      </c>
      <c r="L135" s="253"/>
      <c r="M135" s="254" t="s">
        <v>19</v>
      </c>
      <c r="N135" s="255" t="s">
        <v>43</v>
      </c>
      <c r="O135" s="84"/>
      <c r="P135" s="227">
        <f>O135*H135</f>
        <v>0</v>
      </c>
      <c r="Q135" s="227">
        <v>0.048</v>
      </c>
      <c r="R135" s="227">
        <f>Q135*H135</f>
        <v>0.076752</v>
      </c>
      <c r="S135" s="227">
        <v>0</v>
      </c>
      <c r="T135" s="228">
        <f>S135*H135</f>
        <v>0</v>
      </c>
      <c r="U135" s="38"/>
      <c r="V135" s="38"/>
      <c r="W135" s="38"/>
      <c r="X135" s="38"/>
      <c r="Y135" s="38"/>
      <c r="Z135" s="38"/>
      <c r="AA135" s="38"/>
      <c r="AB135" s="38"/>
      <c r="AC135" s="38"/>
      <c r="AD135" s="38"/>
      <c r="AE135" s="38"/>
      <c r="AR135" s="229" t="s">
        <v>163</v>
      </c>
      <c r="AT135" s="229" t="s">
        <v>169</v>
      </c>
      <c r="AU135" s="229" t="s">
        <v>82</v>
      </c>
      <c r="AY135" s="17" t="s">
        <v>117</v>
      </c>
      <c r="BE135" s="230">
        <f>IF(N135="základní",J135,0)</f>
        <v>0</v>
      </c>
      <c r="BF135" s="230">
        <f>IF(N135="snížená",J135,0)</f>
        <v>0</v>
      </c>
      <c r="BG135" s="230">
        <f>IF(N135="zákl. přenesená",J135,0)</f>
        <v>0</v>
      </c>
      <c r="BH135" s="230">
        <f>IF(N135="sníž. přenesená",J135,0)</f>
        <v>0</v>
      </c>
      <c r="BI135" s="230">
        <f>IF(N135="nulová",J135,0)</f>
        <v>0</v>
      </c>
      <c r="BJ135" s="17" t="s">
        <v>80</v>
      </c>
      <c r="BK135" s="230">
        <f>ROUND(I135*H135,2)</f>
        <v>0</v>
      </c>
      <c r="BL135" s="17" t="s">
        <v>124</v>
      </c>
      <c r="BM135" s="229" t="s">
        <v>213</v>
      </c>
    </row>
    <row r="136" spans="1:51" s="13" customFormat="1" ht="12">
      <c r="A136" s="13"/>
      <c r="B136" s="235"/>
      <c r="C136" s="236"/>
      <c r="D136" s="231" t="s">
        <v>128</v>
      </c>
      <c r="E136" s="237" t="s">
        <v>19</v>
      </c>
      <c r="F136" s="238" t="s">
        <v>214</v>
      </c>
      <c r="G136" s="236"/>
      <c r="H136" s="239">
        <v>0.533</v>
      </c>
      <c r="I136" s="240"/>
      <c r="J136" s="236"/>
      <c r="K136" s="236"/>
      <c r="L136" s="241"/>
      <c r="M136" s="242"/>
      <c r="N136" s="243"/>
      <c r="O136" s="243"/>
      <c r="P136" s="243"/>
      <c r="Q136" s="243"/>
      <c r="R136" s="243"/>
      <c r="S136" s="243"/>
      <c r="T136" s="244"/>
      <c r="U136" s="13"/>
      <c r="V136" s="13"/>
      <c r="W136" s="13"/>
      <c r="X136" s="13"/>
      <c r="Y136" s="13"/>
      <c r="Z136" s="13"/>
      <c r="AA136" s="13"/>
      <c r="AB136" s="13"/>
      <c r="AC136" s="13"/>
      <c r="AD136" s="13"/>
      <c r="AE136" s="13"/>
      <c r="AT136" s="245" t="s">
        <v>128</v>
      </c>
      <c r="AU136" s="245" t="s">
        <v>82</v>
      </c>
      <c r="AV136" s="13" t="s">
        <v>82</v>
      </c>
      <c r="AW136" s="13" t="s">
        <v>33</v>
      </c>
      <c r="AX136" s="13" t="s">
        <v>72</v>
      </c>
      <c r="AY136" s="245" t="s">
        <v>117</v>
      </c>
    </row>
    <row r="137" spans="1:51" s="13" customFormat="1" ht="12">
      <c r="A137" s="13"/>
      <c r="B137" s="235"/>
      <c r="C137" s="236"/>
      <c r="D137" s="231" t="s">
        <v>128</v>
      </c>
      <c r="E137" s="237" t="s">
        <v>19</v>
      </c>
      <c r="F137" s="238" t="s">
        <v>215</v>
      </c>
      <c r="G137" s="236"/>
      <c r="H137" s="239">
        <v>1.066</v>
      </c>
      <c r="I137" s="240"/>
      <c r="J137" s="236"/>
      <c r="K137" s="236"/>
      <c r="L137" s="241"/>
      <c r="M137" s="242"/>
      <c r="N137" s="243"/>
      <c r="O137" s="243"/>
      <c r="P137" s="243"/>
      <c r="Q137" s="243"/>
      <c r="R137" s="243"/>
      <c r="S137" s="243"/>
      <c r="T137" s="244"/>
      <c r="U137" s="13"/>
      <c r="V137" s="13"/>
      <c r="W137" s="13"/>
      <c r="X137" s="13"/>
      <c r="Y137" s="13"/>
      <c r="Z137" s="13"/>
      <c r="AA137" s="13"/>
      <c r="AB137" s="13"/>
      <c r="AC137" s="13"/>
      <c r="AD137" s="13"/>
      <c r="AE137" s="13"/>
      <c r="AT137" s="245" t="s">
        <v>128</v>
      </c>
      <c r="AU137" s="245" t="s">
        <v>82</v>
      </c>
      <c r="AV137" s="13" t="s">
        <v>82</v>
      </c>
      <c r="AW137" s="13" t="s">
        <v>33</v>
      </c>
      <c r="AX137" s="13" t="s">
        <v>72</v>
      </c>
      <c r="AY137" s="245" t="s">
        <v>117</v>
      </c>
    </row>
    <row r="138" spans="1:51" s="14" customFormat="1" ht="12">
      <c r="A138" s="14"/>
      <c r="B138" s="256"/>
      <c r="C138" s="257"/>
      <c r="D138" s="231" t="s">
        <v>128</v>
      </c>
      <c r="E138" s="258" t="s">
        <v>19</v>
      </c>
      <c r="F138" s="259" t="s">
        <v>202</v>
      </c>
      <c r="G138" s="257"/>
      <c r="H138" s="260">
        <v>1.5990000000000002</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128</v>
      </c>
      <c r="AU138" s="266" t="s">
        <v>82</v>
      </c>
      <c r="AV138" s="14" t="s">
        <v>124</v>
      </c>
      <c r="AW138" s="14" t="s">
        <v>33</v>
      </c>
      <c r="AX138" s="14" t="s">
        <v>80</v>
      </c>
      <c r="AY138" s="266" t="s">
        <v>117</v>
      </c>
    </row>
    <row r="139" spans="1:65" s="2" customFormat="1" ht="30" customHeight="1">
      <c r="A139" s="38"/>
      <c r="B139" s="39"/>
      <c r="C139" s="218" t="s">
        <v>216</v>
      </c>
      <c r="D139" s="218" t="s">
        <v>119</v>
      </c>
      <c r="E139" s="219" t="s">
        <v>217</v>
      </c>
      <c r="F139" s="220" t="s">
        <v>218</v>
      </c>
      <c r="G139" s="221" t="s">
        <v>207</v>
      </c>
      <c r="H139" s="222">
        <v>288</v>
      </c>
      <c r="I139" s="223"/>
      <c r="J139" s="224">
        <f>ROUND(I139*H139,2)</f>
        <v>0</v>
      </c>
      <c r="K139" s="220" t="s">
        <v>123</v>
      </c>
      <c r="L139" s="44"/>
      <c r="M139" s="225" t="s">
        <v>19</v>
      </c>
      <c r="N139" s="226" t="s">
        <v>43</v>
      </c>
      <c r="O139" s="84"/>
      <c r="P139" s="227">
        <f>O139*H139</f>
        <v>0</v>
      </c>
      <c r="Q139" s="227">
        <v>0.00459</v>
      </c>
      <c r="R139" s="227">
        <f>Q139*H139</f>
        <v>1.32192</v>
      </c>
      <c r="S139" s="227">
        <v>0</v>
      </c>
      <c r="T139" s="228">
        <f>S139*H139</f>
        <v>0</v>
      </c>
      <c r="U139" s="38"/>
      <c r="V139" s="38"/>
      <c r="W139" s="38"/>
      <c r="X139" s="38"/>
      <c r="Y139" s="38"/>
      <c r="Z139" s="38"/>
      <c r="AA139" s="38"/>
      <c r="AB139" s="38"/>
      <c r="AC139" s="38"/>
      <c r="AD139" s="38"/>
      <c r="AE139" s="38"/>
      <c r="AR139" s="229" t="s">
        <v>124</v>
      </c>
      <c r="AT139" s="229" t="s">
        <v>119</v>
      </c>
      <c r="AU139" s="229" t="s">
        <v>82</v>
      </c>
      <c r="AY139" s="17" t="s">
        <v>117</v>
      </c>
      <c r="BE139" s="230">
        <f>IF(N139="základní",J139,0)</f>
        <v>0</v>
      </c>
      <c r="BF139" s="230">
        <f>IF(N139="snížená",J139,0)</f>
        <v>0</v>
      </c>
      <c r="BG139" s="230">
        <f>IF(N139="zákl. přenesená",J139,0)</f>
        <v>0</v>
      </c>
      <c r="BH139" s="230">
        <f>IF(N139="sníž. přenesená",J139,0)</f>
        <v>0</v>
      </c>
      <c r="BI139" s="230">
        <f>IF(N139="nulová",J139,0)</f>
        <v>0</v>
      </c>
      <c r="BJ139" s="17" t="s">
        <v>80</v>
      </c>
      <c r="BK139" s="230">
        <f>ROUND(I139*H139,2)</f>
        <v>0</v>
      </c>
      <c r="BL139" s="17" t="s">
        <v>124</v>
      </c>
      <c r="BM139" s="229" t="s">
        <v>219</v>
      </c>
    </row>
    <row r="140" spans="1:47" s="2" customFormat="1" ht="12">
      <c r="A140" s="38"/>
      <c r="B140" s="39"/>
      <c r="C140" s="40"/>
      <c r="D140" s="231" t="s">
        <v>126</v>
      </c>
      <c r="E140" s="40"/>
      <c r="F140" s="232" t="s">
        <v>209</v>
      </c>
      <c r="G140" s="40"/>
      <c r="H140" s="40"/>
      <c r="I140" s="136"/>
      <c r="J140" s="40"/>
      <c r="K140" s="40"/>
      <c r="L140" s="44"/>
      <c r="M140" s="233"/>
      <c r="N140" s="234"/>
      <c r="O140" s="84"/>
      <c r="P140" s="84"/>
      <c r="Q140" s="84"/>
      <c r="R140" s="84"/>
      <c r="S140" s="84"/>
      <c r="T140" s="85"/>
      <c r="U140" s="38"/>
      <c r="V140" s="38"/>
      <c r="W140" s="38"/>
      <c r="X140" s="38"/>
      <c r="Y140" s="38"/>
      <c r="Z140" s="38"/>
      <c r="AA140" s="38"/>
      <c r="AB140" s="38"/>
      <c r="AC140" s="38"/>
      <c r="AD140" s="38"/>
      <c r="AE140" s="38"/>
      <c r="AT140" s="17" t="s">
        <v>126</v>
      </c>
      <c r="AU140" s="17" t="s">
        <v>82</v>
      </c>
    </row>
    <row r="141" spans="1:51" s="13" customFormat="1" ht="12">
      <c r="A141" s="13"/>
      <c r="B141" s="235"/>
      <c r="C141" s="236"/>
      <c r="D141" s="231" t="s">
        <v>128</v>
      </c>
      <c r="E141" s="237" t="s">
        <v>19</v>
      </c>
      <c r="F141" s="238" t="s">
        <v>220</v>
      </c>
      <c r="G141" s="236"/>
      <c r="H141" s="239">
        <v>288</v>
      </c>
      <c r="I141" s="240"/>
      <c r="J141" s="236"/>
      <c r="K141" s="236"/>
      <c r="L141" s="241"/>
      <c r="M141" s="242"/>
      <c r="N141" s="243"/>
      <c r="O141" s="243"/>
      <c r="P141" s="243"/>
      <c r="Q141" s="243"/>
      <c r="R141" s="243"/>
      <c r="S141" s="243"/>
      <c r="T141" s="244"/>
      <c r="U141" s="13"/>
      <c r="V141" s="13"/>
      <c r="W141" s="13"/>
      <c r="X141" s="13"/>
      <c r="Y141" s="13"/>
      <c r="Z141" s="13"/>
      <c r="AA141" s="13"/>
      <c r="AB141" s="13"/>
      <c r="AC141" s="13"/>
      <c r="AD141" s="13"/>
      <c r="AE141" s="13"/>
      <c r="AT141" s="245" t="s">
        <v>128</v>
      </c>
      <c r="AU141" s="245" t="s">
        <v>82</v>
      </c>
      <c r="AV141" s="13" t="s">
        <v>82</v>
      </c>
      <c r="AW141" s="13" t="s">
        <v>33</v>
      </c>
      <c r="AX141" s="13" t="s">
        <v>80</v>
      </c>
      <c r="AY141" s="245" t="s">
        <v>117</v>
      </c>
    </row>
    <row r="142" spans="1:65" s="2" customFormat="1" ht="14.4" customHeight="1">
      <c r="A142" s="38"/>
      <c r="B142" s="39"/>
      <c r="C142" s="246" t="s">
        <v>221</v>
      </c>
      <c r="D142" s="246" t="s">
        <v>169</v>
      </c>
      <c r="E142" s="247" t="s">
        <v>222</v>
      </c>
      <c r="F142" s="248" t="s">
        <v>223</v>
      </c>
      <c r="G142" s="249" t="s">
        <v>132</v>
      </c>
      <c r="H142" s="250">
        <v>7.832</v>
      </c>
      <c r="I142" s="251"/>
      <c r="J142" s="252">
        <f>ROUND(I142*H142,2)</f>
        <v>0</v>
      </c>
      <c r="K142" s="248" t="s">
        <v>19</v>
      </c>
      <c r="L142" s="253"/>
      <c r="M142" s="254" t="s">
        <v>19</v>
      </c>
      <c r="N142" s="255" t="s">
        <v>43</v>
      </c>
      <c r="O142" s="84"/>
      <c r="P142" s="227">
        <f>O142*H142</f>
        <v>0</v>
      </c>
      <c r="Q142" s="227">
        <v>0.048</v>
      </c>
      <c r="R142" s="227">
        <f>Q142*H142</f>
        <v>0.375936</v>
      </c>
      <c r="S142" s="227">
        <v>0</v>
      </c>
      <c r="T142" s="228">
        <f>S142*H142</f>
        <v>0</v>
      </c>
      <c r="U142" s="38"/>
      <c r="V142" s="38"/>
      <c r="W142" s="38"/>
      <c r="X142" s="38"/>
      <c r="Y142" s="38"/>
      <c r="Z142" s="38"/>
      <c r="AA142" s="38"/>
      <c r="AB142" s="38"/>
      <c r="AC142" s="38"/>
      <c r="AD142" s="38"/>
      <c r="AE142" s="38"/>
      <c r="AR142" s="229" t="s">
        <v>163</v>
      </c>
      <c r="AT142" s="229" t="s">
        <v>169</v>
      </c>
      <c r="AU142" s="229" t="s">
        <v>82</v>
      </c>
      <c r="AY142" s="17" t="s">
        <v>117</v>
      </c>
      <c r="BE142" s="230">
        <f>IF(N142="základní",J142,0)</f>
        <v>0</v>
      </c>
      <c r="BF142" s="230">
        <f>IF(N142="snížená",J142,0)</f>
        <v>0</v>
      </c>
      <c r="BG142" s="230">
        <f>IF(N142="zákl. přenesená",J142,0)</f>
        <v>0</v>
      </c>
      <c r="BH142" s="230">
        <f>IF(N142="sníž. přenesená",J142,0)</f>
        <v>0</v>
      </c>
      <c r="BI142" s="230">
        <f>IF(N142="nulová",J142,0)</f>
        <v>0</v>
      </c>
      <c r="BJ142" s="17" t="s">
        <v>80</v>
      </c>
      <c r="BK142" s="230">
        <f>ROUND(I142*H142,2)</f>
        <v>0</v>
      </c>
      <c r="BL142" s="17" t="s">
        <v>124</v>
      </c>
      <c r="BM142" s="229" t="s">
        <v>224</v>
      </c>
    </row>
    <row r="143" spans="1:51" s="13" customFormat="1" ht="12">
      <c r="A143" s="13"/>
      <c r="B143" s="235"/>
      <c r="C143" s="236"/>
      <c r="D143" s="231" t="s">
        <v>128</v>
      </c>
      <c r="E143" s="237" t="s">
        <v>19</v>
      </c>
      <c r="F143" s="238" t="s">
        <v>225</v>
      </c>
      <c r="G143" s="236"/>
      <c r="H143" s="239">
        <v>7.832</v>
      </c>
      <c r="I143" s="240"/>
      <c r="J143" s="236"/>
      <c r="K143" s="236"/>
      <c r="L143" s="241"/>
      <c r="M143" s="242"/>
      <c r="N143" s="243"/>
      <c r="O143" s="243"/>
      <c r="P143" s="243"/>
      <c r="Q143" s="243"/>
      <c r="R143" s="243"/>
      <c r="S143" s="243"/>
      <c r="T143" s="244"/>
      <c r="U143" s="13"/>
      <c r="V143" s="13"/>
      <c r="W143" s="13"/>
      <c r="X143" s="13"/>
      <c r="Y143" s="13"/>
      <c r="Z143" s="13"/>
      <c r="AA143" s="13"/>
      <c r="AB143" s="13"/>
      <c r="AC143" s="13"/>
      <c r="AD143" s="13"/>
      <c r="AE143" s="13"/>
      <c r="AT143" s="245" t="s">
        <v>128</v>
      </c>
      <c r="AU143" s="245" t="s">
        <v>82</v>
      </c>
      <c r="AV143" s="13" t="s">
        <v>82</v>
      </c>
      <c r="AW143" s="13" t="s">
        <v>33</v>
      </c>
      <c r="AX143" s="13" t="s">
        <v>80</v>
      </c>
      <c r="AY143" s="245" t="s">
        <v>117</v>
      </c>
    </row>
    <row r="144" spans="1:63" s="12" customFormat="1" ht="22.8" customHeight="1">
      <c r="A144" s="12"/>
      <c r="B144" s="202"/>
      <c r="C144" s="203"/>
      <c r="D144" s="204" t="s">
        <v>71</v>
      </c>
      <c r="E144" s="216" t="s">
        <v>147</v>
      </c>
      <c r="F144" s="216" t="s">
        <v>226</v>
      </c>
      <c r="G144" s="203"/>
      <c r="H144" s="203"/>
      <c r="I144" s="206"/>
      <c r="J144" s="217">
        <f>BK144</f>
        <v>0</v>
      </c>
      <c r="K144" s="203"/>
      <c r="L144" s="208"/>
      <c r="M144" s="209"/>
      <c r="N144" s="210"/>
      <c r="O144" s="210"/>
      <c r="P144" s="211">
        <f>SUM(P145:P149)</f>
        <v>0</v>
      </c>
      <c r="Q144" s="210"/>
      <c r="R144" s="211">
        <f>SUM(R145:R149)</f>
        <v>0</v>
      </c>
      <c r="S144" s="210"/>
      <c r="T144" s="212">
        <f>SUM(T145:T149)</f>
        <v>0</v>
      </c>
      <c r="U144" s="12"/>
      <c r="V144" s="12"/>
      <c r="W144" s="12"/>
      <c r="X144" s="12"/>
      <c r="Y144" s="12"/>
      <c r="Z144" s="12"/>
      <c r="AA144" s="12"/>
      <c r="AB144" s="12"/>
      <c r="AC144" s="12"/>
      <c r="AD144" s="12"/>
      <c r="AE144" s="12"/>
      <c r="AR144" s="213" t="s">
        <v>80</v>
      </c>
      <c r="AT144" s="214" t="s">
        <v>71</v>
      </c>
      <c r="AU144" s="214" t="s">
        <v>80</v>
      </c>
      <c r="AY144" s="213" t="s">
        <v>117</v>
      </c>
      <c r="BK144" s="215">
        <f>SUM(BK145:BK149)</f>
        <v>0</v>
      </c>
    </row>
    <row r="145" spans="1:65" s="2" customFormat="1" ht="19.8" customHeight="1">
      <c r="A145" s="38"/>
      <c r="B145" s="39"/>
      <c r="C145" s="218" t="s">
        <v>227</v>
      </c>
      <c r="D145" s="218" t="s">
        <v>119</v>
      </c>
      <c r="E145" s="219" t="s">
        <v>228</v>
      </c>
      <c r="F145" s="220" t="s">
        <v>229</v>
      </c>
      <c r="G145" s="221" t="s">
        <v>122</v>
      </c>
      <c r="H145" s="222">
        <v>84.85</v>
      </c>
      <c r="I145" s="223"/>
      <c r="J145" s="224">
        <f>ROUND(I145*H145,2)</f>
        <v>0</v>
      </c>
      <c r="K145" s="220" t="s">
        <v>123</v>
      </c>
      <c r="L145" s="44"/>
      <c r="M145" s="225" t="s">
        <v>19</v>
      </c>
      <c r="N145" s="226" t="s">
        <v>43</v>
      </c>
      <c r="O145" s="84"/>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124</v>
      </c>
      <c r="AT145" s="229" t="s">
        <v>119</v>
      </c>
      <c r="AU145" s="229" t="s">
        <v>82</v>
      </c>
      <c r="AY145" s="17" t="s">
        <v>117</v>
      </c>
      <c r="BE145" s="230">
        <f>IF(N145="základní",J145,0)</f>
        <v>0</v>
      </c>
      <c r="BF145" s="230">
        <f>IF(N145="snížená",J145,0)</f>
        <v>0</v>
      </c>
      <c r="BG145" s="230">
        <f>IF(N145="zákl. přenesená",J145,0)</f>
        <v>0</v>
      </c>
      <c r="BH145" s="230">
        <f>IF(N145="sníž. přenesená",J145,0)</f>
        <v>0</v>
      </c>
      <c r="BI145" s="230">
        <f>IF(N145="nulová",J145,0)</f>
        <v>0</v>
      </c>
      <c r="BJ145" s="17" t="s">
        <v>80</v>
      </c>
      <c r="BK145" s="230">
        <f>ROUND(I145*H145,2)</f>
        <v>0</v>
      </c>
      <c r="BL145" s="17" t="s">
        <v>124</v>
      </c>
      <c r="BM145" s="229" t="s">
        <v>230</v>
      </c>
    </row>
    <row r="146" spans="1:51" s="13" customFormat="1" ht="12">
      <c r="A146" s="13"/>
      <c r="B146" s="235"/>
      <c r="C146" s="236"/>
      <c r="D146" s="231" t="s">
        <v>128</v>
      </c>
      <c r="E146" s="237" t="s">
        <v>19</v>
      </c>
      <c r="F146" s="238" t="s">
        <v>231</v>
      </c>
      <c r="G146" s="236"/>
      <c r="H146" s="239">
        <v>84.85</v>
      </c>
      <c r="I146" s="240"/>
      <c r="J146" s="236"/>
      <c r="K146" s="236"/>
      <c r="L146" s="241"/>
      <c r="M146" s="242"/>
      <c r="N146" s="243"/>
      <c r="O146" s="243"/>
      <c r="P146" s="243"/>
      <c r="Q146" s="243"/>
      <c r="R146" s="243"/>
      <c r="S146" s="243"/>
      <c r="T146" s="244"/>
      <c r="U146" s="13"/>
      <c r="V146" s="13"/>
      <c r="W146" s="13"/>
      <c r="X146" s="13"/>
      <c r="Y146" s="13"/>
      <c r="Z146" s="13"/>
      <c r="AA146" s="13"/>
      <c r="AB146" s="13"/>
      <c r="AC146" s="13"/>
      <c r="AD146" s="13"/>
      <c r="AE146" s="13"/>
      <c r="AT146" s="245" t="s">
        <v>128</v>
      </c>
      <c r="AU146" s="245" t="s">
        <v>82</v>
      </c>
      <c r="AV146" s="13" t="s">
        <v>82</v>
      </c>
      <c r="AW146" s="13" t="s">
        <v>33</v>
      </c>
      <c r="AX146" s="13" t="s">
        <v>80</v>
      </c>
      <c r="AY146" s="245" t="s">
        <v>117</v>
      </c>
    </row>
    <row r="147" spans="1:65" s="2" customFormat="1" ht="19.8" customHeight="1">
      <c r="A147" s="38"/>
      <c r="B147" s="39"/>
      <c r="C147" s="218" t="s">
        <v>232</v>
      </c>
      <c r="D147" s="218" t="s">
        <v>119</v>
      </c>
      <c r="E147" s="219" t="s">
        <v>233</v>
      </c>
      <c r="F147" s="220" t="s">
        <v>234</v>
      </c>
      <c r="G147" s="221" t="s">
        <v>122</v>
      </c>
      <c r="H147" s="222">
        <v>84.85</v>
      </c>
      <c r="I147" s="223"/>
      <c r="J147" s="224">
        <f>ROUND(I147*H147,2)</f>
        <v>0</v>
      </c>
      <c r="K147" s="220" t="s">
        <v>123</v>
      </c>
      <c r="L147" s="44"/>
      <c r="M147" s="225" t="s">
        <v>19</v>
      </c>
      <c r="N147" s="226" t="s">
        <v>43</v>
      </c>
      <c r="O147" s="84"/>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124</v>
      </c>
      <c r="AT147" s="229" t="s">
        <v>119</v>
      </c>
      <c r="AU147" s="229" t="s">
        <v>82</v>
      </c>
      <c r="AY147" s="17" t="s">
        <v>117</v>
      </c>
      <c r="BE147" s="230">
        <f>IF(N147="základní",J147,0)</f>
        <v>0</v>
      </c>
      <c r="BF147" s="230">
        <f>IF(N147="snížená",J147,0)</f>
        <v>0</v>
      </c>
      <c r="BG147" s="230">
        <f>IF(N147="zákl. přenesená",J147,0)</f>
        <v>0</v>
      </c>
      <c r="BH147" s="230">
        <f>IF(N147="sníž. přenesená",J147,0)</f>
        <v>0</v>
      </c>
      <c r="BI147" s="230">
        <f>IF(N147="nulová",J147,0)</f>
        <v>0</v>
      </c>
      <c r="BJ147" s="17" t="s">
        <v>80</v>
      </c>
      <c r="BK147" s="230">
        <f>ROUND(I147*H147,2)</f>
        <v>0</v>
      </c>
      <c r="BL147" s="17" t="s">
        <v>124</v>
      </c>
      <c r="BM147" s="229" t="s">
        <v>235</v>
      </c>
    </row>
    <row r="148" spans="1:65" s="2" customFormat="1" ht="19.8" customHeight="1">
      <c r="A148" s="38"/>
      <c r="B148" s="39"/>
      <c r="C148" s="218" t="s">
        <v>236</v>
      </c>
      <c r="D148" s="218" t="s">
        <v>119</v>
      </c>
      <c r="E148" s="219" t="s">
        <v>237</v>
      </c>
      <c r="F148" s="220" t="s">
        <v>238</v>
      </c>
      <c r="G148" s="221" t="s">
        <v>122</v>
      </c>
      <c r="H148" s="222">
        <v>84.85</v>
      </c>
      <c r="I148" s="223"/>
      <c r="J148" s="224">
        <f>ROUND(I148*H148,2)</f>
        <v>0</v>
      </c>
      <c r="K148" s="220" t="s">
        <v>123</v>
      </c>
      <c r="L148" s="44"/>
      <c r="M148" s="225" t="s">
        <v>19</v>
      </c>
      <c r="N148" s="226" t="s">
        <v>43</v>
      </c>
      <c r="O148" s="84"/>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124</v>
      </c>
      <c r="AT148" s="229" t="s">
        <v>119</v>
      </c>
      <c r="AU148" s="229" t="s">
        <v>82</v>
      </c>
      <c r="AY148" s="17" t="s">
        <v>117</v>
      </c>
      <c r="BE148" s="230">
        <f>IF(N148="základní",J148,0)</f>
        <v>0</v>
      </c>
      <c r="BF148" s="230">
        <f>IF(N148="snížená",J148,0)</f>
        <v>0</v>
      </c>
      <c r="BG148" s="230">
        <f>IF(N148="zákl. přenesená",J148,0)</f>
        <v>0</v>
      </c>
      <c r="BH148" s="230">
        <f>IF(N148="sníž. přenesená",J148,0)</f>
        <v>0</v>
      </c>
      <c r="BI148" s="230">
        <f>IF(N148="nulová",J148,0)</f>
        <v>0</v>
      </c>
      <c r="BJ148" s="17" t="s">
        <v>80</v>
      </c>
      <c r="BK148" s="230">
        <f>ROUND(I148*H148,2)</f>
        <v>0</v>
      </c>
      <c r="BL148" s="17" t="s">
        <v>124</v>
      </c>
      <c r="BM148" s="229" t="s">
        <v>239</v>
      </c>
    </row>
    <row r="149" spans="1:65" s="2" customFormat="1" ht="19.8" customHeight="1">
      <c r="A149" s="38"/>
      <c r="B149" s="39"/>
      <c r="C149" s="218" t="s">
        <v>7</v>
      </c>
      <c r="D149" s="218" t="s">
        <v>119</v>
      </c>
      <c r="E149" s="219" t="s">
        <v>240</v>
      </c>
      <c r="F149" s="220" t="s">
        <v>241</v>
      </c>
      <c r="G149" s="221" t="s">
        <v>122</v>
      </c>
      <c r="H149" s="222">
        <v>84.85</v>
      </c>
      <c r="I149" s="223"/>
      <c r="J149" s="224">
        <f>ROUND(I149*H149,2)</f>
        <v>0</v>
      </c>
      <c r="K149" s="220" t="s">
        <v>123</v>
      </c>
      <c r="L149" s="44"/>
      <c r="M149" s="225" t="s">
        <v>19</v>
      </c>
      <c r="N149" s="226" t="s">
        <v>43</v>
      </c>
      <c r="O149" s="84"/>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124</v>
      </c>
      <c r="AT149" s="229" t="s">
        <v>119</v>
      </c>
      <c r="AU149" s="229" t="s">
        <v>82</v>
      </c>
      <c r="AY149" s="17" t="s">
        <v>117</v>
      </c>
      <c r="BE149" s="230">
        <f>IF(N149="základní",J149,0)</f>
        <v>0</v>
      </c>
      <c r="BF149" s="230">
        <f>IF(N149="snížená",J149,0)</f>
        <v>0</v>
      </c>
      <c r="BG149" s="230">
        <f>IF(N149="zákl. přenesená",J149,0)</f>
        <v>0</v>
      </c>
      <c r="BH149" s="230">
        <f>IF(N149="sníž. přenesená",J149,0)</f>
        <v>0</v>
      </c>
      <c r="BI149" s="230">
        <f>IF(N149="nulová",J149,0)</f>
        <v>0</v>
      </c>
      <c r="BJ149" s="17" t="s">
        <v>80</v>
      </c>
      <c r="BK149" s="230">
        <f>ROUND(I149*H149,2)</f>
        <v>0</v>
      </c>
      <c r="BL149" s="17" t="s">
        <v>124</v>
      </c>
      <c r="BM149" s="229" t="s">
        <v>242</v>
      </c>
    </row>
    <row r="150" spans="1:63" s="12" customFormat="1" ht="22.8" customHeight="1">
      <c r="A150" s="12"/>
      <c r="B150" s="202"/>
      <c r="C150" s="203"/>
      <c r="D150" s="204" t="s">
        <v>71</v>
      </c>
      <c r="E150" s="216" t="s">
        <v>243</v>
      </c>
      <c r="F150" s="216" t="s">
        <v>244</v>
      </c>
      <c r="G150" s="203"/>
      <c r="H150" s="203"/>
      <c r="I150" s="206"/>
      <c r="J150" s="217">
        <f>BK150</f>
        <v>0</v>
      </c>
      <c r="K150" s="203"/>
      <c r="L150" s="208"/>
      <c r="M150" s="209"/>
      <c r="N150" s="210"/>
      <c r="O150" s="210"/>
      <c r="P150" s="211">
        <f>SUM(P151:P152)</f>
        <v>0</v>
      </c>
      <c r="Q150" s="210"/>
      <c r="R150" s="211">
        <f>SUM(R151:R152)</f>
        <v>0</v>
      </c>
      <c r="S150" s="210"/>
      <c r="T150" s="212">
        <f>SUM(T151:T152)</f>
        <v>0</v>
      </c>
      <c r="U150" s="12"/>
      <c r="V150" s="12"/>
      <c r="W150" s="12"/>
      <c r="X150" s="12"/>
      <c r="Y150" s="12"/>
      <c r="Z150" s="12"/>
      <c r="AA150" s="12"/>
      <c r="AB150" s="12"/>
      <c r="AC150" s="12"/>
      <c r="AD150" s="12"/>
      <c r="AE150" s="12"/>
      <c r="AR150" s="213" t="s">
        <v>80</v>
      </c>
      <c r="AT150" s="214" t="s">
        <v>71</v>
      </c>
      <c r="AU150" s="214" t="s">
        <v>80</v>
      </c>
      <c r="AY150" s="213" t="s">
        <v>117</v>
      </c>
      <c r="BK150" s="215">
        <f>SUM(BK151:BK152)</f>
        <v>0</v>
      </c>
    </row>
    <row r="151" spans="1:65" s="2" customFormat="1" ht="30" customHeight="1">
      <c r="A151" s="38"/>
      <c r="B151" s="39"/>
      <c r="C151" s="218" t="s">
        <v>245</v>
      </c>
      <c r="D151" s="218" t="s">
        <v>119</v>
      </c>
      <c r="E151" s="219" t="s">
        <v>246</v>
      </c>
      <c r="F151" s="220" t="s">
        <v>247</v>
      </c>
      <c r="G151" s="221" t="s">
        <v>150</v>
      </c>
      <c r="H151" s="222">
        <v>106.766</v>
      </c>
      <c r="I151" s="223"/>
      <c r="J151" s="224">
        <f>ROUND(I151*H151,2)</f>
        <v>0</v>
      </c>
      <c r="K151" s="220" t="s">
        <v>123</v>
      </c>
      <c r="L151" s="44"/>
      <c r="M151" s="225" t="s">
        <v>19</v>
      </c>
      <c r="N151" s="226" t="s">
        <v>43</v>
      </c>
      <c r="O151" s="84"/>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124</v>
      </c>
      <c r="AT151" s="229" t="s">
        <v>119</v>
      </c>
      <c r="AU151" s="229" t="s">
        <v>82</v>
      </c>
      <c r="AY151" s="17" t="s">
        <v>117</v>
      </c>
      <c r="BE151" s="230">
        <f>IF(N151="základní",J151,0)</f>
        <v>0</v>
      </c>
      <c r="BF151" s="230">
        <f>IF(N151="snížená",J151,0)</f>
        <v>0</v>
      </c>
      <c r="BG151" s="230">
        <f>IF(N151="zákl. přenesená",J151,0)</f>
        <v>0</v>
      </c>
      <c r="BH151" s="230">
        <f>IF(N151="sníž. přenesená",J151,0)</f>
        <v>0</v>
      </c>
      <c r="BI151" s="230">
        <f>IF(N151="nulová",J151,0)</f>
        <v>0</v>
      </c>
      <c r="BJ151" s="17" t="s">
        <v>80</v>
      </c>
      <c r="BK151" s="230">
        <f>ROUND(I151*H151,2)</f>
        <v>0</v>
      </c>
      <c r="BL151" s="17" t="s">
        <v>124</v>
      </c>
      <c r="BM151" s="229" t="s">
        <v>248</v>
      </c>
    </row>
    <row r="152" spans="1:47" s="2" customFormat="1" ht="12">
      <c r="A152" s="38"/>
      <c r="B152" s="39"/>
      <c r="C152" s="40"/>
      <c r="D152" s="231" t="s">
        <v>126</v>
      </c>
      <c r="E152" s="40"/>
      <c r="F152" s="232" t="s">
        <v>249</v>
      </c>
      <c r="G152" s="40"/>
      <c r="H152" s="40"/>
      <c r="I152" s="136"/>
      <c r="J152" s="40"/>
      <c r="K152" s="40"/>
      <c r="L152" s="44"/>
      <c r="M152" s="233"/>
      <c r="N152" s="234"/>
      <c r="O152" s="84"/>
      <c r="P152" s="84"/>
      <c r="Q152" s="84"/>
      <c r="R152" s="84"/>
      <c r="S152" s="84"/>
      <c r="T152" s="85"/>
      <c r="U152" s="38"/>
      <c r="V152" s="38"/>
      <c r="W152" s="38"/>
      <c r="X152" s="38"/>
      <c r="Y152" s="38"/>
      <c r="Z152" s="38"/>
      <c r="AA152" s="38"/>
      <c r="AB152" s="38"/>
      <c r="AC152" s="38"/>
      <c r="AD152" s="38"/>
      <c r="AE152" s="38"/>
      <c r="AT152" s="17" t="s">
        <v>126</v>
      </c>
      <c r="AU152" s="17" t="s">
        <v>82</v>
      </c>
    </row>
    <row r="153" spans="1:63" s="12" customFormat="1" ht="25.9" customHeight="1">
      <c r="A153" s="12"/>
      <c r="B153" s="202"/>
      <c r="C153" s="203"/>
      <c r="D153" s="204" t="s">
        <v>71</v>
      </c>
      <c r="E153" s="205" t="s">
        <v>250</v>
      </c>
      <c r="F153" s="205" t="s">
        <v>251</v>
      </c>
      <c r="G153" s="203"/>
      <c r="H153" s="203"/>
      <c r="I153" s="206"/>
      <c r="J153" s="207">
        <f>BK153</f>
        <v>0</v>
      </c>
      <c r="K153" s="203"/>
      <c r="L153" s="208"/>
      <c r="M153" s="209"/>
      <c r="N153" s="210"/>
      <c r="O153" s="210"/>
      <c r="P153" s="211">
        <f>P154+P168</f>
        <v>0</v>
      </c>
      <c r="Q153" s="210"/>
      <c r="R153" s="211">
        <f>R154+R168</f>
        <v>3.5337486</v>
      </c>
      <c r="S153" s="210"/>
      <c r="T153" s="212">
        <f>T154+T168</f>
        <v>0</v>
      </c>
      <c r="U153" s="12"/>
      <c r="V153" s="12"/>
      <c r="W153" s="12"/>
      <c r="X153" s="12"/>
      <c r="Y153" s="12"/>
      <c r="Z153" s="12"/>
      <c r="AA153" s="12"/>
      <c r="AB153" s="12"/>
      <c r="AC153" s="12"/>
      <c r="AD153" s="12"/>
      <c r="AE153" s="12"/>
      <c r="AR153" s="213" t="s">
        <v>82</v>
      </c>
      <c r="AT153" s="214" t="s">
        <v>71</v>
      </c>
      <c r="AU153" s="214" t="s">
        <v>72</v>
      </c>
      <c r="AY153" s="213" t="s">
        <v>117</v>
      </c>
      <c r="BK153" s="215">
        <f>BK154+BK168</f>
        <v>0</v>
      </c>
    </row>
    <row r="154" spans="1:63" s="12" customFormat="1" ht="22.8" customHeight="1">
      <c r="A154" s="12"/>
      <c r="B154" s="202"/>
      <c r="C154" s="203"/>
      <c r="D154" s="204" t="s">
        <v>71</v>
      </c>
      <c r="E154" s="216" t="s">
        <v>252</v>
      </c>
      <c r="F154" s="216" t="s">
        <v>253</v>
      </c>
      <c r="G154" s="203"/>
      <c r="H154" s="203"/>
      <c r="I154" s="206"/>
      <c r="J154" s="217">
        <f>BK154</f>
        <v>0</v>
      </c>
      <c r="K154" s="203"/>
      <c r="L154" s="208"/>
      <c r="M154" s="209"/>
      <c r="N154" s="210"/>
      <c r="O154" s="210"/>
      <c r="P154" s="211">
        <f>SUM(P155:P167)</f>
        <v>0</v>
      </c>
      <c r="Q154" s="210"/>
      <c r="R154" s="211">
        <f>SUM(R155:R167)</f>
        <v>0.1860834</v>
      </c>
      <c r="S154" s="210"/>
      <c r="T154" s="212">
        <f>SUM(T155:T167)</f>
        <v>0</v>
      </c>
      <c r="U154" s="12"/>
      <c r="V154" s="12"/>
      <c r="W154" s="12"/>
      <c r="X154" s="12"/>
      <c r="Y154" s="12"/>
      <c r="Z154" s="12"/>
      <c r="AA154" s="12"/>
      <c r="AB154" s="12"/>
      <c r="AC154" s="12"/>
      <c r="AD154" s="12"/>
      <c r="AE154" s="12"/>
      <c r="AR154" s="213" t="s">
        <v>82</v>
      </c>
      <c r="AT154" s="214" t="s">
        <v>71</v>
      </c>
      <c r="AU154" s="214" t="s">
        <v>80</v>
      </c>
      <c r="AY154" s="213" t="s">
        <v>117</v>
      </c>
      <c r="BK154" s="215">
        <f>SUM(BK155:BK167)</f>
        <v>0</v>
      </c>
    </row>
    <row r="155" spans="1:65" s="2" customFormat="1" ht="19.8" customHeight="1">
      <c r="A155" s="38"/>
      <c r="B155" s="39"/>
      <c r="C155" s="218" t="s">
        <v>254</v>
      </c>
      <c r="D155" s="218" t="s">
        <v>119</v>
      </c>
      <c r="E155" s="219" t="s">
        <v>255</v>
      </c>
      <c r="F155" s="220" t="s">
        <v>256</v>
      </c>
      <c r="G155" s="221" t="s">
        <v>122</v>
      </c>
      <c r="H155" s="222">
        <v>24.975</v>
      </c>
      <c r="I155" s="223"/>
      <c r="J155" s="224">
        <f>ROUND(I155*H155,2)</f>
        <v>0</v>
      </c>
      <c r="K155" s="220" t="s">
        <v>123</v>
      </c>
      <c r="L155" s="44"/>
      <c r="M155" s="225" t="s">
        <v>19</v>
      </c>
      <c r="N155" s="226" t="s">
        <v>43</v>
      </c>
      <c r="O155" s="84"/>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216</v>
      </c>
      <c r="AT155" s="229" t="s">
        <v>119</v>
      </c>
      <c r="AU155" s="229" t="s">
        <v>82</v>
      </c>
      <c r="AY155" s="17" t="s">
        <v>117</v>
      </c>
      <c r="BE155" s="230">
        <f>IF(N155="základní",J155,0)</f>
        <v>0</v>
      </c>
      <c r="BF155" s="230">
        <f>IF(N155="snížená",J155,0)</f>
        <v>0</v>
      </c>
      <c r="BG155" s="230">
        <f>IF(N155="zákl. přenesená",J155,0)</f>
        <v>0</v>
      </c>
      <c r="BH155" s="230">
        <f>IF(N155="sníž. přenesená",J155,0)</f>
        <v>0</v>
      </c>
      <c r="BI155" s="230">
        <f>IF(N155="nulová",J155,0)</f>
        <v>0</v>
      </c>
      <c r="BJ155" s="17" t="s">
        <v>80</v>
      </c>
      <c r="BK155" s="230">
        <f>ROUND(I155*H155,2)</f>
        <v>0</v>
      </c>
      <c r="BL155" s="17" t="s">
        <v>216</v>
      </c>
      <c r="BM155" s="229" t="s">
        <v>257</v>
      </c>
    </row>
    <row r="156" spans="1:47" s="2" customFormat="1" ht="12">
      <c r="A156" s="38"/>
      <c r="B156" s="39"/>
      <c r="C156" s="40"/>
      <c r="D156" s="231" t="s">
        <v>126</v>
      </c>
      <c r="E156" s="40"/>
      <c r="F156" s="232" t="s">
        <v>258</v>
      </c>
      <c r="G156" s="40"/>
      <c r="H156" s="40"/>
      <c r="I156" s="136"/>
      <c r="J156" s="40"/>
      <c r="K156" s="40"/>
      <c r="L156" s="44"/>
      <c r="M156" s="233"/>
      <c r="N156" s="234"/>
      <c r="O156" s="84"/>
      <c r="P156" s="84"/>
      <c r="Q156" s="84"/>
      <c r="R156" s="84"/>
      <c r="S156" s="84"/>
      <c r="T156" s="85"/>
      <c r="U156" s="38"/>
      <c r="V156" s="38"/>
      <c r="W156" s="38"/>
      <c r="X156" s="38"/>
      <c r="Y156" s="38"/>
      <c r="Z156" s="38"/>
      <c r="AA156" s="38"/>
      <c r="AB156" s="38"/>
      <c r="AC156" s="38"/>
      <c r="AD156" s="38"/>
      <c r="AE156" s="38"/>
      <c r="AT156" s="17" t="s">
        <v>126</v>
      </c>
      <c r="AU156" s="17" t="s">
        <v>82</v>
      </c>
    </row>
    <row r="157" spans="1:51" s="13" customFormat="1" ht="12">
      <c r="A157" s="13"/>
      <c r="B157" s="235"/>
      <c r="C157" s="236"/>
      <c r="D157" s="231" t="s">
        <v>128</v>
      </c>
      <c r="E157" s="237" t="s">
        <v>19</v>
      </c>
      <c r="F157" s="238" t="s">
        <v>259</v>
      </c>
      <c r="G157" s="236"/>
      <c r="H157" s="239">
        <v>24.975</v>
      </c>
      <c r="I157" s="240"/>
      <c r="J157" s="236"/>
      <c r="K157" s="236"/>
      <c r="L157" s="241"/>
      <c r="M157" s="242"/>
      <c r="N157" s="243"/>
      <c r="O157" s="243"/>
      <c r="P157" s="243"/>
      <c r="Q157" s="243"/>
      <c r="R157" s="243"/>
      <c r="S157" s="243"/>
      <c r="T157" s="244"/>
      <c r="U157" s="13"/>
      <c r="V157" s="13"/>
      <c r="W157" s="13"/>
      <c r="X157" s="13"/>
      <c r="Y157" s="13"/>
      <c r="Z157" s="13"/>
      <c r="AA157" s="13"/>
      <c r="AB157" s="13"/>
      <c r="AC157" s="13"/>
      <c r="AD157" s="13"/>
      <c r="AE157" s="13"/>
      <c r="AT157" s="245" t="s">
        <v>128</v>
      </c>
      <c r="AU157" s="245" t="s">
        <v>82</v>
      </c>
      <c r="AV157" s="13" t="s">
        <v>82</v>
      </c>
      <c r="AW157" s="13" t="s">
        <v>33</v>
      </c>
      <c r="AX157" s="13" t="s">
        <v>80</v>
      </c>
      <c r="AY157" s="245" t="s">
        <v>117</v>
      </c>
    </row>
    <row r="158" spans="1:65" s="2" customFormat="1" ht="14.4" customHeight="1">
      <c r="A158" s="38"/>
      <c r="B158" s="39"/>
      <c r="C158" s="246" t="s">
        <v>260</v>
      </c>
      <c r="D158" s="246" t="s">
        <v>169</v>
      </c>
      <c r="E158" s="247" t="s">
        <v>261</v>
      </c>
      <c r="F158" s="248" t="s">
        <v>262</v>
      </c>
      <c r="G158" s="249" t="s">
        <v>150</v>
      </c>
      <c r="H158" s="250">
        <v>0.021</v>
      </c>
      <c r="I158" s="251"/>
      <c r="J158" s="252">
        <f>ROUND(I158*H158,2)</f>
        <v>0</v>
      </c>
      <c r="K158" s="248" t="s">
        <v>123</v>
      </c>
      <c r="L158" s="253"/>
      <c r="M158" s="254" t="s">
        <v>19</v>
      </c>
      <c r="N158" s="255" t="s">
        <v>43</v>
      </c>
      <c r="O158" s="84"/>
      <c r="P158" s="227">
        <f>O158*H158</f>
        <v>0</v>
      </c>
      <c r="Q158" s="227">
        <v>1</v>
      </c>
      <c r="R158" s="227">
        <f>Q158*H158</f>
        <v>0.021</v>
      </c>
      <c r="S158" s="227">
        <v>0</v>
      </c>
      <c r="T158" s="228">
        <f>S158*H158</f>
        <v>0</v>
      </c>
      <c r="U158" s="38"/>
      <c r="V158" s="38"/>
      <c r="W158" s="38"/>
      <c r="X158" s="38"/>
      <c r="Y158" s="38"/>
      <c r="Z158" s="38"/>
      <c r="AA158" s="38"/>
      <c r="AB158" s="38"/>
      <c r="AC158" s="38"/>
      <c r="AD158" s="38"/>
      <c r="AE158" s="38"/>
      <c r="AR158" s="229" t="s">
        <v>263</v>
      </c>
      <c r="AT158" s="229" t="s">
        <v>169</v>
      </c>
      <c r="AU158" s="229" t="s">
        <v>82</v>
      </c>
      <c r="AY158" s="17" t="s">
        <v>117</v>
      </c>
      <c r="BE158" s="230">
        <f>IF(N158="základní",J158,0)</f>
        <v>0</v>
      </c>
      <c r="BF158" s="230">
        <f>IF(N158="snížená",J158,0)</f>
        <v>0</v>
      </c>
      <c r="BG158" s="230">
        <f>IF(N158="zákl. přenesená",J158,0)</f>
        <v>0</v>
      </c>
      <c r="BH158" s="230">
        <f>IF(N158="sníž. přenesená",J158,0)</f>
        <v>0</v>
      </c>
      <c r="BI158" s="230">
        <f>IF(N158="nulová",J158,0)</f>
        <v>0</v>
      </c>
      <c r="BJ158" s="17" t="s">
        <v>80</v>
      </c>
      <c r="BK158" s="230">
        <f>ROUND(I158*H158,2)</f>
        <v>0</v>
      </c>
      <c r="BL158" s="17" t="s">
        <v>216</v>
      </c>
      <c r="BM158" s="229" t="s">
        <v>264</v>
      </c>
    </row>
    <row r="159" spans="1:51" s="13" customFormat="1" ht="12">
      <c r="A159" s="13"/>
      <c r="B159" s="235"/>
      <c r="C159" s="236"/>
      <c r="D159" s="231" t="s">
        <v>128</v>
      </c>
      <c r="E159" s="236"/>
      <c r="F159" s="238" t="s">
        <v>265</v>
      </c>
      <c r="G159" s="236"/>
      <c r="H159" s="239">
        <v>0.021</v>
      </c>
      <c r="I159" s="240"/>
      <c r="J159" s="236"/>
      <c r="K159" s="236"/>
      <c r="L159" s="241"/>
      <c r="M159" s="242"/>
      <c r="N159" s="243"/>
      <c r="O159" s="243"/>
      <c r="P159" s="243"/>
      <c r="Q159" s="243"/>
      <c r="R159" s="243"/>
      <c r="S159" s="243"/>
      <c r="T159" s="244"/>
      <c r="U159" s="13"/>
      <c r="V159" s="13"/>
      <c r="W159" s="13"/>
      <c r="X159" s="13"/>
      <c r="Y159" s="13"/>
      <c r="Z159" s="13"/>
      <c r="AA159" s="13"/>
      <c r="AB159" s="13"/>
      <c r="AC159" s="13"/>
      <c r="AD159" s="13"/>
      <c r="AE159" s="13"/>
      <c r="AT159" s="245" t="s">
        <v>128</v>
      </c>
      <c r="AU159" s="245" t="s">
        <v>82</v>
      </c>
      <c r="AV159" s="13" t="s">
        <v>82</v>
      </c>
      <c r="AW159" s="13" t="s">
        <v>4</v>
      </c>
      <c r="AX159" s="13" t="s">
        <v>80</v>
      </c>
      <c r="AY159" s="245" t="s">
        <v>117</v>
      </c>
    </row>
    <row r="160" spans="1:65" s="2" customFormat="1" ht="14.4" customHeight="1">
      <c r="A160" s="38"/>
      <c r="B160" s="39"/>
      <c r="C160" s="218" t="s">
        <v>266</v>
      </c>
      <c r="D160" s="218" t="s">
        <v>119</v>
      </c>
      <c r="E160" s="219" t="s">
        <v>267</v>
      </c>
      <c r="F160" s="220" t="s">
        <v>268</v>
      </c>
      <c r="G160" s="221" t="s">
        <v>122</v>
      </c>
      <c r="H160" s="222">
        <v>24.975</v>
      </c>
      <c r="I160" s="223"/>
      <c r="J160" s="224">
        <f>ROUND(I160*H160,2)</f>
        <v>0</v>
      </c>
      <c r="K160" s="220" t="s">
        <v>123</v>
      </c>
      <c r="L160" s="44"/>
      <c r="M160" s="225" t="s">
        <v>19</v>
      </c>
      <c r="N160" s="226" t="s">
        <v>43</v>
      </c>
      <c r="O160" s="84"/>
      <c r="P160" s="227">
        <f>O160*H160</f>
        <v>0</v>
      </c>
      <c r="Q160" s="227">
        <v>0.0004</v>
      </c>
      <c r="R160" s="227">
        <f>Q160*H160</f>
        <v>0.00999</v>
      </c>
      <c r="S160" s="227">
        <v>0</v>
      </c>
      <c r="T160" s="228">
        <f>S160*H160</f>
        <v>0</v>
      </c>
      <c r="U160" s="38"/>
      <c r="V160" s="38"/>
      <c r="W160" s="38"/>
      <c r="X160" s="38"/>
      <c r="Y160" s="38"/>
      <c r="Z160" s="38"/>
      <c r="AA160" s="38"/>
      <c r="AB160" s="38"/>
      <c r="AC160" s="38"/>
      <c r="AD160" s="38"/>
      <c r="AE160" s="38"/>
      <c r="AR160" s="229" t="s">
        <v>216</v>
      </c>
      <c r="AT160" s="229" t="s">
        <v>119</v>
      </c>
      <c r="AU160" s="229" t="s">
        <v>82</v>
      </c>
      <c r="AY160" s="17" t="s">
        <v>117</v>
      </c>
      <c r="BE160" s="230">
        <f>IF(N160="základní",J160,0)</f>
        <v>0</v>
      </c>
      <c r="BF160" s="230">
        <f>IF(N160="snížená",J160,0)</f>
        <v>0</v>
      </c>
      <c r="BG160" s="230">
        <f>IF(N160="zákl. přenesená",J160,0)</f>
        <v>0</v>
      </c>
      <c r="BH160" s="230">
        <f>IF(N160="sníž. přenesená",J160,0)</f>
        <v>0</v>
      </c>
      <c r="BI160" s="230">
        <f>IF(N160="nulová",J160,0)</f>
        <v>0</v>
      </c>
      <c r="BJ160" s="17" t="s">
        <v>80</v>
      </c>
      <c r="BK160" s="230">
        <f>ROUND(I160*H160,2)</f>
        <v>0</v>
      </c>
      <c r="BL160" s="17" t="s">
        <v>216</v>
      </c>
      <c r="BM160" s="229" t="s">
        <v>269</v>
      </c>
    </row>
    <row r="161" spans="1:47" s="2" customFormat="1" ht="12">
      <c r="A161" s="38"/>
      <c r="B161" s="39"/>
      <c r="C161" s="40"/>
      <c r="D161" s="231" t="s">
        <v>126</v>
      </c>
      <c r="E161" s="40"/>
      <c r="F161" s="232" t="s">
        <v>270</v>
      </c>
      <c r="G161" s="40"/>
      <c r="H161" s="40"/>
      <c r="I161" s="136"/>
      <c r="J161" s="40"/>
      <c r="K161" s="40"/>
      <c r="L161" s="44"/>
      <c r="M161" s="233"/>
      <c r="N161" s="234"/>
      <c r="O161" s="84"/>
      <c r="P161" s="84"/>
      <c r="Q161" s="84"/>
      <c r="R161" s="84"/>
      <c r="S161" s="84"/>
      <c r="T161" s="85"/>
      <c r="U161" s="38"/>
      <c r="V161" s="38"/>
      <c r="W161" s="38"/>
      <c r="X161" s="38"/>
      <c r="Y161" s="38"/>
      <c r="Z161" s="38"/>
      <c r="AA161" s="38"/>
      <c r="AB161" s="38"/>
      <c r="AC161" s="38"/>
      <c r="AD161" s="38"/>
      <c r="AE161" s="38"/>
      <c r="AT161" s="17" t="s">
        <v>126</v>
      </c>
      <c r="AU161" s="17" t="s">
        <v>82</v>
      </c>
    </row>
    <row r="162" spans="1:65" s="2" customFormat="1" ht="19.8" customHeight="1">
      <c r="A162" s="38"/>
      <c r="B162" s="39"/>
      <c r="C162" s="246" t="s">
        <v>271</v>
      </c>
      <c r="D162" s="246" t="s">
        <v>169</v>
      </c>
      <c r="E162" s="247" t="s">
        <v>272</v>
      </c>
      <c r="F162" s="248" t="s">
        <v>273</v>
      </c>
      <c r="G162" s="249" t="s">
        <v>122</v>
      </c>
      <c r="H162" s="250">
        <v>28.721</v>
      </c>
      <c r="I162" s="251"/>
      <c r="J162" s="252">
        <f>ROUND(I162*H162,2)</f>
        <v>0</v>
      </c>
      <c r="K162" s="248" t="s">
        <v>123</v>
      </c>
      <c r="L162" s="253"/>
      <c r="M162" s="254" t="s">
        <v>19</v>
      </c>
      <c r="N162" s="255" t="s">
        <v>43</v>
      </c>
      <c r="O162" s="84"/>
      <c r="P162" s="227">
        <f>O162*H162</f>
        <v>0</v>
      </c>
      <c r="Q162" s="227">
        <v>0.0054</v>
      </c>
      <c r="R162" s="227">
        <f>Q162*H162</f>
        <v>0.15509340000000002</v>
      </c>
      <c r="S162" s="227">
        <v>0</v>
      </c>
      <c r="T162" s="228">
        <f>S162*H162</f>
        <v>0</v>
      </c>
      <c r="U162" s="38"/>
      <c r="V162" s="38"/>
      <c r="W162" s="38"/>
      <c r="X162" s="38"/>
      <c r="Y162" s="38"/>
      <c r="Z162" s="38"/>
      <c r="AA162" s="38"/>
      <c r="AB162" s="38"/>
      <c r="AC162" s="38"/>
      <c r="AD162" s="38"/>
      <c r="AE162" s="38"/>
      <c r="AR162" s="229" t="s">
        <v>263</v>
      </c>
      <c r="AT162" s="229" t="s">
        <v>169</v>
      </c>
      <c r="AU162" s="229" t="s">
        <v>82</v>
      </c>
      <c r="AY162" s="17" t="s">
        <v>117</v>
      </c>
      <c r="BE162" s="230">
        <f>IF(N162="základní",J162,0)</f>
        <v>0</v>
      </c>
      <c r="BF162" s="230">
        <f>IF(N162="snížená",J162,0)</f>
        <v>0</v>
      </c>
      <c r="BG162" s="230">
        <f>IF(N162="zákl. přenesená",J162,0)</f>
        <v>0</v>
      </c>
      <c r="BH162" s="230">
        <f>IF(N162="sníž. přenesená",J162,0)</f>
        <v>0</v>
      </c>
      <c r="BI162" s="230">
        <f>IF(N162="nulová",J162,0)</f>
        <v>0</v>
      </c>
      <c r="BJ162" s="17" t="s">
        <v>80</v>
      </c>
      <c r="BK162" s="230">
        <f>ROUND(I162*H162,2)</f>
        <v>0</v>
      </c>
      <c r="BL162" s="17" t="s">
        <v>216</v>
      </c>
      <c r="BM162" s="229" t="s">
        <v>274</v>
      </c>
    </row>
    <row r="163" spans="1:51" s="13" customFormat="1" ht="12">
      <c r="A163" s="13"/>
      <c r="B163" s="235"/>
      <c r="C163" s="236"/>
      <c r="D163" s="231" t="s">
        <v>128</v>
      </c>
      <c r="E163" s="236"/>
      <c r="F163" s="238" t="s">
        <v>275</v>
      </c>
      <c r="G163" s="236"/>
      <c r="H163" s="239">
        <v>28.721</v>
      </c>
      <c r="I163" s="240"/>
      <c r="J163" s="236"/>
      <c r="K163" s="236"/>
      <c r="L163" s="241"/>
      <c r="M163" s="242"/>
      <c r="N163" s="243"/>
      <c r="O163" s="243"/>
      <c r="P163" s="243"/>
      <c r="Q163" s="243"/>
      <c r="R163" s="243"/>
      <c r="S163" s="243"/>
      <c r="T163" s="244"/>
      <c r="U163" s="13"/>
      <c r="V163" s="13"/>
      <c r="W163" s="13"/>
      <c r="X163" s="13"/>
      <c r="Y163" s="13"/>
      <c r="Z163" s="13"/>
      <c r="AA163" s="13"/>
      <c r="AB163" s="13"/>
      <c r="AC163" s="13"/>
      <c r="AD163" s="13"/>
      <c r="AE163" s="13"/>
      <c r="AT163" s="245" t="s">
        <v>128</v>
      </c>
      <c r="AU163" s="245" t="s">
        <v>82</v>
      </c>
      <c r="AV163" s="13" t="s">
        <v>82</v>
      </c>
      <c r="AW163" s="13" t="s">
        <v>4</v>
      </c>
      <c r="AX163" s="13" t="s">
        <v>80</v>
      </c>
      <c r="AY163" s="245" t="s">
        <v>117</v>
      </c>
    </row>
    <row r="164" spans="1:65" s="2" customFormat="1" ht="19.8" customHeight="1">
      <c r="A164" s="38"/>
      <c r="B164" s="39"/>
      <c r="C164" s="218" t="s">
        <v>276</v>
      </c>
      <c r="D164" s="218" t="s">
        <v>119</v>
      </c>
      <c r="E164" s="219" t="s">
        <v>277</v>
      </c>
      <c r="F164" s="220" t="s">
        <v>278</v>
      </c>
      <c r="G164" s="221" t="s">
        <v>122</v>
      </c>
      <c r="H164" s="222">
        <v>24.975</v>
      </c>
      <c r="I164" s="223"/>
      <c r="J164" s="224">
        <f>ROUND(I164*H164,2)</f>
        <v>0</v>
      </c>
      <c r="K164" s="220" t="s">
        <v>123</v>
      </c>
      <c r="L164" s="44"/>
      <c r="M164" s="225" t="s">
        <v>19</v>
      </c>
      <c r="N164" s="226" t="s">
        <v>43</v>
      </c>
      <c r="O164" s="84"/>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216</v>
      </c>
      <c r="AT164" s="229" t="s">
        <v>119</v>
      </c>
      <c r="AU164" s="229" t="s">
        <v>82</v>
      </c>
      <c r="AY164" s="17" t="s">
        <v>117</v>
      </c>
      <c r="BE164" s="230">
        <f>IF(N164="základní",J164,0)</f>
        <v>0</v>
      </c>
      <c r="BF164" s="230">
        <f>IF(N164="snížená",J164,0)</f>
        <v>0</v>
      </c>
      <c r="BG164" s="230">
        <f>IF(N164="zákl. přenesená",J164,0)</f>
        <v>0</v>
      </c>
      <c r="BH164" s="230">
        <f>IF(N164="sníž. přenesená",J164,0)</f>
        <v>0</v>
      </c>
      <c r="BI164" s="230">
        <f>IF(N164="nulová",J164,0)</f>
        <v>0</v>
      </c>
      <c r="BJ164" s="17" t="s">
        <v>80</v>
      </c>
      <c r="BK164" s="230">
        <f>ROUND(I164*H164,2)</f>
        <v>0</v>
      </c>
      <c r="BL164" s="17" t="s">
        <v>216</v>
      </c>
      <c r="BM164" s="229" t="s">
        <v>279</v>
      </c>
    </row>
    <row r="165" spans="1:47" s="2" customFormat="1" ht="12">
      <c r="A165" s="38"/>
      <c r="B165" s="39"/>
      <c r="C165" s="40"/>
      <c r="D165" s="231" t="s">
        <v>126</v>
      </c>
      <c r="E165" s="40"/>
      <c r="F165" s="232" t="s">
        <v>280</v>
      </c>
      <c r="G165" s="40"/>
      <c r="H165" s="40"/>
      <c r="I165" s="136"/>
      <c r="J165" s="40"/>
      <c r="K165" s="40"/>
      <c r="L165" s="44"/>
      <c r="M165" s="233"/>
      <c r="N165" s="234"/>
      <c r="O165" s="84"/>
      <c r="P165" s="84"/>
      <c r="Q165" s="84"/>
      <c r="R165" s="84"/>
      <c r="S165" s="84"/>
      <c r="T165" s="85"/>
      <c r="U165" s="38"/>
      <c r="V165" s="38"/>
      <c r="W165" s="38"/>
      <c r="X165" s="38"/>
      <c r="Y165" s="38"/>
      <c r="Z165" s="38"/>
      <c r="AA165" s="38"/>
      <c r="AB165" s="38"/>
      <c r="AC165" s="38"/>
      <c r="AD165" s="38"/>
      <c r="AE165" s="38"/>
      <c r="AT165" s="17" t="s">
        <v>126</v>
      </c>
      <c r="AU165" s="17" t="s">
        <v>82</v>
      </c>
    </row>
    <row r="166" spans="1:65" s="2" customFormat="1" ht="19.8" customHeight="1">
      <c r="A166" s="38"/>
      <c r="B166" s="39"/>
      <c r="C166" s="218" t="s">
        <v>281</v>
      </c>
      <c r="D166" s="218" t="s">
        <v>119</v>
      </c>
      <c r="E166" s="219" t="s">
        <v>282</v>
      </c>
      <c r="F166" s="220" t="s">
        <v>283</v>
      </c>
      <c r="G166" s="221" t="s">
        <v>150</v>
      </c>
      <c r="H166" s="222">
        <v>0.186</v>
      </c>
      <c r="I166" s="223"/>
      <c r="J166" s="224">
        <f>ROUND(I166*H166,2)</f>
        <v>0</v>
      </c>
      <c r="K166" s="220" t="s">
        <v>123</v>
      </c>
      <c r="L166" s="44"/>
      <c r="M166" s="225" t="s">
        <v>19</v>
      </c>
      <c r="N166" s="226" t="s">
        <v>43</v>
      </c>
      <c r="O166" s="84"/>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216</v>
      </c>
      <c r="AT166" s="229" t="s">
        <v>119</v>
      </c>
      <c r="AU166" s="229" t="s">
        <v>82</v>
      </c>
      <c r="AY166" s="17" t="s">
        <v>117</v>
      </c>
      <c r="BE166" s="230">
        <f>IF(N166="základní",J166,0)</f>
        <v>0</v>
      </c>
      <c r="BF166" s="230">
        <f>IF(N166="snížená",J166,0)</f>
        <v>0</v>
      </c>
      <c r="BG166" s="230">
        <f>IF(N166="zákl. přenesená",J166,0)</f>
        <v>0</v>
      </c>
      <c r="BH166" s="230">
        <f>IF(N166="sníž. přenesená",J166,0)</f>
        <v>0</v>
      </c>
      <c r="BI166" s="230">
        <f>IF(N166="nulová",J166,0)</f>
        <v>0</v>
      </c>
      <c r="BJ166" s="17" t="s">
        <v>80</v>
      </c>
      <c r="BK166" s="230">
        <f>ROUND(I166*H166,2)</f>
        <v>0</v>
      </c>
      <c r="BL166" s="17" t="s">
        <v>216</v>
      </c>
      <c r="BM166" s="229" t="s">
        <v>284</v>
      </c>
    </row>
    <row r="167" spans="1:47" s="2" customFormat="1" ht="12">
      <c r="A167" s="38"/>
      <c r="B167" s="39"/>
      <c r="C167" s="40"/>
      <c r="D167" s="231" t="s">
        <v>126</v>
      </c>
      <c r="E167" s="40"/>
      <c r="F167" s="232" t="s">
        <v>285</v>
      </c>
      <c r="G167" s="40"/>
      <c r="H167" s="40"/>
      <c r="I167" s="136"/>
      <c r="J167" s="40"/>
      <c r="K167" s="40"/>
      <c r="L167" s="44"/>
      <c r="M167" s="233"/>
      <c r="N167" s="234"/>
      <c r="O167" s="84"/>
      <c r="P167" s="84"/>
      <c r="Q167" s="84"/>
      <c r="R167" s="84"/>
      <c r="S167" s="84"/>
      <c r="T167" s="85"/>
      <c r="U167" s="38"/>
      <c r="V167" s="38"/>
      <c r="W167" s="38"/>
      <c r="X167" s="38"/>
      <c r="Y167" s="38"/>
      <c r="Z167" s="38"/>
      <c r="AA167" s="38"/>
      <c r="AB167" s="38"/>
      <c r="AC167" s="38"/>
      <c r="AD167" s="38"/>
      <c r="AE167" s="38"/>
      <c r="AT167" s="17" t="s">
        <v>126</v>
      </c>
      <c r="AU167" s="17" t="s">
        <v>82</v>
      </c>
    </row>
    <row r="168" spans="1:63" s="12" customFormat="1" ht="22.8" customHeight="1">
      <c r="A168" s="12"/>
      <c r="B168" s="202"/>
      <c r="C168" s="203"/>
      <c r="D168" s="204" t="s">
        <v>71</v>
      </c>
      <c r="E168" s="216" t="s">
        <v>286</v>
      </c>
      <c r="F168" s="216" t="s">
        <v>287</v>
      </c>
      <c r="G168" s="203"/>
      <c r="H168" s="203"/>
      <c r="I168" s="206"/>
      <c r="J168" s="217">
        <f>BK168</f>
        <v>0</v>
      </c>
      <c r="K168" s="203"/>
      <c r="L168" s="208"/>
      <c r="M168" s="209"/>
      <c r="N168" s="210"/>
      <c r="O168" s="210"/>
      <c r="P168" s="211">
        <f>SUM(P169:P176)</f>
        <v>0</v>
      </c>
      <c r="Q168" s="210"/>
      <c r="R168" s="211">
        <f>SUM(R169:R176)</f>
        <v>3.3476652</v>
      </c>
      <c r="S168" s="210"/>
      <c r="T168" s="212">
        <f>SUM(T169:T176)</f>
        <v>0</v>
      </c>
      <c r="U168" s="12"/>
      <c r="V168" s="12"/>
      <c r="W168" s="12"/>
      <c r="X168" s="12"/>
      <c r="Y168" s="12"/>
      <c r="Z168" s="12"/>
      <c r="AA168" s="12"/>
      <c r="AB168" s="12"/>
      <c r="AC168" s="12"/>
      <c r="AD168" s="12"/>
      <c r="AE168" s="12"/>
      <c r="AR168" s="213" t="s">
        <v>82</v>
      </c>
      <c r="AT168" s="214" t="s">
        <v>71</v>
      </c>
      <c r="AU168" s="214" t="s">
        <v>80</v>
      </c>
      <c r="AY168" s="213" t="s">
        <v>117</v>
      </c>
      <c r="BK168" s="215">
        <f>SUM(BK169:BK176)</f>
        <v>0</v>
      </c>
    </row>
    <row r="169" spans="1:65" s="2" customFormat="1" ht="19.8" customHeight="1">
      <c r="A169" s="38"/>
      <c r="B169" s="39"/>
      <c r="C169" s="218" t="s">
        <v>288</v>
      </c>
      <c r="D169" s="218" t="s">
        <v>119</v>
      </c>
      <c r="E169" s="219" t="s">
        <v>289</v>
      </c>
      <c r="F169" s="220" t="s">
        <v>290</v>
      </c>
      <c r="G169" s="221" t="s">
        <v>122</v>
      </c>
      <c r="H169" s="222">
        <v>37.665</v>
      </c>
      <c r="I169" s="223"/>
      <c r="J169" s="224">
        <f>ROUND(I169*H169,2)</f>
        <v>0</v>
      </c>
      <c r="K169" s="220" t="s">
        <v>19</v>
      </c>
      <c r="L169" s="44"/>
      <c r="M169" s="225" t="s">
        <v>19</v>
      </c>
      <c r="N169" s="226" t="s">
        <v>43</v>
      </c>
      <c r="O169" s="84"/>
      <c r="P169" s="227">
        <f>O169*H169</f>
        <v>0</v>
      </c>
      <c r="Q169" s="227">
        <v>0.0078</v>
      </c>
      <c r="R169" s="227">
        <f>Q169*H169</f>
        <v>0.29378699999999996</v>
      </c>
      <c r="S169" s="227">
        <v>0</v>
      </c>
      <c r="T169" s="228">
        <f>S169*H169</f>
        <v>0</v>
      </c>
      <c r="U169" s="38"/>
      <c r="V169" s="38"/>
      <c r="W169" s="38"/>
      <c r="X169" s="38"/>
      <c r="Y169" s="38"/>
      <c r="Z169" s="38"/>
      <c r="AA169" s="38"/>
      <c r="AB169" s="38"/>
      <c r="AC169" s="38"/>
      <c r="AD169" s="38"/>
      <c r="AE169" s="38"/>
      <c r="AR169" s="229" t="s">
        <v>216</v>
      </c>
      <c r="AT169" s="229" t="s">
        <v>119</v>
      </c>
      <c r="AU169" s="229" t="s">
        <v>82</v>
      </c>
      <c r="AY169" s="17" t="s">
        <v>117</v>
      </c>
      <c r="BE169" s="230">
        <f>IF(N169="základní",J169,0)</f>
        <v>0</v>
      </c>
      <c r="BF169" s="230">
        <f>IF(N169="snížená",J169,0)</f>
        <v>0</v>
      </c>
      <c r="BG169" s="230">
        <f>IF(N169="zákl. přenesená",J169,0)</f>
        <v>0</v>
      </c>
      <c r="BH169" s="230">
        <f>IF(N169="sníž. přenesená",J169,0)</f>
        <v>0</v>
      </c>
      <c r="BI169" s="230">
        <f>IF(N169="nulová",J169,0)</f>
        <v>0</v>
      </c>
      <c r="BJ169" s="17" t="s">
        <v>80</v>
      </c>
      <c r="BK169" s="230">
        <f>ROUND(I169*H169,2)</f>
        <v>0</v>
      </c>
      <c r="BL169" s="17" t="s">
        <v>216</v>
      </c>
      <c r="BM169" s="229" t="s">
        <v>291</v>
      </c>
    </row>
    <row r="170" spans="1:51" s="13" customFormat="1" ht="12">
      <c r="A170" s="13"/>
      <c r="B170" s="235"/>
      <c r="C170" s="236"/>
      <c r="D170" s="231" t="s">
        <v>128</v>
      </c>
      <c r="E170" s="237" t="s">
        <v>19</v>
      </c>
      <c r="F170" s="238" t="s">
        <v>292</v>
      </c>
      <c r="G170" s="236"/>
      <c r="H170" s="239">
        <v>37.665</v>
      </c>
      <c r="I170" s="240"/>
      <c r="J170" s="236"/>
      <c r="K170" s="236"/>
      <c r="L170" s="241"/>
      <c r="M170" s="242"/>
      <c r="N170" s="243"/>
      <c r="O170" s="243"/>
      <c r="P170" s="243"/>
      <c r="Q170" s="243"/>
      <c r="R170" s="243"/>
      <c r="S170" s="243"/>
      <c r="T170" s="244"/>
      <c r="U170" s="13"/>
      <c r="V170" s="13"/>
      <c r="W170" s="13"/>
      <c r="X170" s="13"/>
      <c r="Y170" s="13"/>
      <c r="Z170" s="13"/>
      <c r="AA170" s="13"/>
      <c r="AB170" s="13"/>
      <c r="AC170" s="13"/>
      <c r="AD170" s="13"/>
      <c r="AE170" s="13"/>
      <c r="AT170" s="245" t="s">
        <v>128</v>
      </c>
      <c r="AU170" s="245" t="s">
        <v>82</v>
      </c>
      <c r="AV170" s="13" t="s">
        <v>82</v>
      </c>
      <c r="AW170" s="13" t="s">
        <v>33</v>
      </c>
      <c r="AX170" s="13" t="s">
        <v>80</v>
      </c>
      <c r="AY170" s="245" t="s">
        <v>117</v>
      </c>
    </row>
    <row r="171" spans="1:65" s="2" customFormat="1" ht="14.4" customHeight="1">
      <c r="A171" s="38"/>
      <c r="B171" s="39"/>
      <c r="C171" s="246" t="s">
        <v>293</v>
      </c>
      <c r="D171" s="246" t="s">
        <v>169</v>
      </c>
      <c r="E171" s="247" t="s">
        <v>294</v>
      </c>
      <c r="F171" s="248" t="s">
        <v>295</v>
      </c>
      <c r="G171" s="249" t="s">
        <v>122</v>
      </c>
      <c r="H171" s="250">
        <v>37.665</v>
      </c>
      <c r="I171" s="251"/>
      <c r="J171" s="252">
        <f>ROUND(I171*H171,2)</f>
        <v>0</v>
      </c>
      <c r="K171" s="248" t="s">
        <v>123</v>
      </c>
      <c r="L171" s="253"/>
      <c r="M171" s="254" t="s">
        <v>19</v>
      </c>
      <c r="N171" s="255" t="s">
        <v>43</v>
      </c>
      <c r="O171" s="84"/>
      <c r="P171" s="227">
        <f>O171*H171</f>
        <v>0</v>
      </c>
      <c r="Q171" s="227">
        <v>0.081</v>
      </c>
      <c r="R171" s="227">
        <f>Q171*H171</f>
        <v>3.050865</v>
      </c>
      <c r="S171" s="227">
        <v>0</v>
      </c>
      <c r="T171" s="228">
        <f>S171*H171</f>
        <v>0</v>
      </c>
      <c r="U171" s="38"/>
      <c r="V171" s="38"/>
      <c r="W171" s="38"/>
      <c r="X171" s="38"/>
      <c r="Y171" s="38"/>
      <c r="Z171" s="38"/>
      <c r="AA171" s="38"/>
      <c r="AB171" s="38"/>
      <c r="AC171" s="38"/>
      <c r="AD171" s="38"/>
      <c r="AE171" s="38"/>
      <c r="AR171" s="229" t="s">
        <v>263</v>
      </c>
      <c r="AT171" s="229" t="s">
        <v>169</v>
      </c>
      <c r="AU171" s="229" t="s">
        <v>82</v>
      </c>
      <c r="AY171" s="17" t="s">
        <v>117</v>
      </c>
      <c r="BE171" s="230">
        <f>IF(N171="základní",J171,0)</f>
        <v>0</v>
      </c>
      <c r="BF171" s="230">
        <f>IF(N171="snížená",J171,0)</f>
        <v>0</v>
      </c>
      <c r="BG171" s="230">
        <f>IF(N171="zákl. přenesená",J171,0)</f>
        <v>0</v>
      </c>
      <c r="BH171" s="230">
        <f>IF(N171="sníž. přenesená",J171,0)</f>
        <v>0</v>
      </c>
      <c r="BI171" s="230">
        <f>IF(N171="nulová",J171,0)</f>
        <v>0</v>
      </c>
      <c r="BJ171" s="17" t="s">
        <v>80</v>
      </c>
      <c r="BK171" s="230">
        <f>ROUND(I171*H171,2)</f>
        <v>0</v>
      </c>
      <c r="BL171" s="17" t="s">
        <v>216</v>
      </c>
      <c r="BM171" s="229" t="s">
        <v>296</v>
      </c>
    </row>
    <row r="172" spans="1:65" s="2" customFormat="1" ht="14.4" customHeight="1">
      <c r="A172" s="38"/>
      <c r="B172" s="39"/>
      <c r="C172" s="218" t="s">
        <v>297</v>
      </c>
      <c r="D172" s="218" t="s">
        <v>119</v>
      </c>
      <c r="E172" s="219" t="s">
        <v>298</v>
      </c>
      <c r="F172" s="220" t="s">
        <v>299</v>
      </c>
      <c r="G172" s="221" t="s">
        <v>122</v>
      </c>
      <c r="H172" s="222">
        <v>37.665</v>
      </c>
      <c r="I172" s="223"/>
      <c r="J172" s="224">
        <f>ROUND(I172*H172,2)</f>
        <v>0</v>
      </c>
      <c r="K172" s="220" t="s">
        <v>123</v>
      </c>
      <c r="L172" s="44"/>
      <c r="M172" s="225" t="s">
        <v>19</v>
      </c>
      <c r="N172" s="226" t="s">
        <v>43</v>
      </c>
      <c r="O172" s="84"/>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216</v>
      </c>
      <c r="AT172" s="229" t="s">
        <v>119</v>
      </c>
      <c r="AU172" s="229" t="s">
        <v>82</v>
      </c>
      <c r="AY172" s="17" t="s">
        <v>117</v>
      </c>
      <c r="BE172" s="230">
        <f>IF(N172="základní",J172,0)</f>
        <v>0</v>
      </c>
      <c r="BF172" s="230">
        <f>IF(N172="snížená",J172,0)</f>
        <v>0</v>
      </c>
      <c r="BG172" s="230">
        <f>IF(N172="zákl. přenesená",J172,0)</f>
        <v>0</v>
      </c>
      <c r="BH172" s="230">
        <f>IF(N172="sníž. přenesená",J172,0)</f>
        <v>0</v>
      </c>
      <c r="BI172" s="230">
        <f>IF(N172="nulová",J172,0)</f>
        <v>0</v>
      </c>
      <c r="BJ172" s="17" t="s">
        <v>80</v>
      </c>
      <c r="BK172" s="230">
        <f>ROUND(I172*H172,2)</f>
        <v>0</v>
      </c>
      <c r="BL172" s="17" t="s">
        <v>216</v>
      </c>
      <c r="BM172" s="229" t="s">
        <v>300</v>
      </c>
    </row>
    <row r="173" spans="1:65" s="2" customFormat="1" ht="14.4" customHeight="1">
      <c r="A173" s="38"/>
      <c r="B173" s="39"/>
      <c r="C173" s="218" t="s">
        <v>263</v>
      </c>
      <c r="D173" s="218" t="s">
        <v>119</v>
      </c>
      <c r="E173" s="219" t="s">
        <v>301</v>
      </c>
      <c r="F173" s="220" t="s">
        <v>302</v>
      </c>
      <c r="G173" s="221" t="s">
        <v>122</v>
      </c>
      <c r="H173" s="222">
        <v>37.665</v>
      </c>
      <c r="I173" s="223"/>
      <c r="J173" s="224">
        <f>ROUND(I173*H173,2)</f>
        <v>0</v>
      </c>
      <c r="K173" s="220" t="s">
        <v>123</v>
      </c>
      <c r="L173" s="44"/>
      <c r="M173" s="225" t="s">
        <v>19</v>
      </c>
      <c r="N173" s="226" t="s">
        <v>43</v>
      </c>
      <c r="O173" s="84"/>
      <c r="P173" s="227">
        <f>O173*H173</f>
        <v>0</v>
      </c>
      <c r="Q173" s="227">
        <v>8E-05</v>
      </c>
      <c r="R173" s="227">
        <f>Q173*H173</f>
        <v>0.0030132</v>
      </c>
      <c r="S173" s="227">
        <v>0</v>
      </c>
      <c r="T173" s="228">
        <f>S173*H173</f>
        <v>0</v>
      </c>
      <c r="U173" s="38"/>
      <c r="V173" s="38"/>
      <c r="W173" s="38"/>
      <c r="X173" s="38"/>
      <c r="Y173" s="38"/>
      <c r="Z173" s="38"/>
      <c r="AA173" s="38"/>
      <c r="AB173" s="38"/>
      <c r="AC173" s="38"/>
      <c r="AD173" s="38"/>
      <c r="AE173" s="38"/>
      <c r="AR173" s="229" t="s">
        <v>216</v>
      </c>
      <c r="AT173" s="229" t="s">
        <v>119</v>
      </c>
      <c r="AU173" s="229" t="s">
        <v>82</v>
      </c>
      <c r="AY173" s="17" t="s">
        <v>117</v>
      </c>
      <c r="BE173" s="230">
        <f>IF(N173="základní",J173,0)</f>
        <v>0</v>
      </c>
      <c r="BF173" s="230">
        <f>IF(N173="snížená",J173,0)</f>
        <v>0</v>
      </c>
      <c r="BG173" s="230">
        <f>IF(N173="zákl. přenesená",J173,0)</f>
        <v>0</v>
      </c>
      <c r="BH173" s="230">
        <f>IF(N173="sníž. přenesená",J173,0)</f>
        <v>0</v>
      </c>
      <c r="BI173" s="230">
        <f>IF(N173="nulová",J173,0)</f>
        <v>0</v>
      </c>
      <c r="BJ173" s="17" t="s">
        <v>80</v>
      </c>
      <c r="BK173" s="230">
        <f>ROUND(I173*H173,2)</f>
        <v>0</v>
      </c>
      <c r="BL173" s="17" t="s">
        <v>216</v>
      </c>
      <c r="BM173" s="229" t="s">
        <v>303</v>
      </c>
    </row>
    <row r="174" spans="1:47" s="2" customFormat="1" ht="12">
      <c r="A174" s="38"/>
      <c r="B174" s="39"/>
      <c r="C174" s="40"/>
      <c r="D174" s="231" t="s">
        <v>126</v>
      </c>
      <c r="E174" s="40"/>
      <c r="F174" s="232" t="s">
        <v>304</v>
      </c>
      <c r="G174" s="40"/>
      <c r="H174" s="40"/>
      <c r="I174" s="136"/>
      <c r="J174" s="40"/>
      <c r="K174" s="40"/>
      <c r="L174" s="44"/>
      <c r="M174" s="233"/>
      <c r="N174" s="234"/>
      <c r="O174" s="84"/>
      <c r="P174" s="84"/>
      <c r="Q174" s="84"/>
      <c r="R174" s="84"/>
      <c r="S174" s="84"/>
      <c r="T174" s="85"/>
      <c r="U174" s="38"/>
      <c r="V174" s="38"/>
      <c r="W174" s="38"/>
      <c r="X174" s="38"/>
      <c r="Y174" s="38"/>
      <c r="Z174" s="38"/>
      <c r="AA174" s="38"/>
      <c r="AB174" s="38"/>
      <c r="AC174" s="38"/>
      <c r="AD174" s="38"/>
      <c r="AE174" s="38"/>
      <c r="AT174" s="17" t="s">
        <v>126</v>
      </c>
      <c r="AU174" s="17" t="s">
        <v>82</v>
      </c>
    </row>
    <row r="175" spans="1:65" s="2" customFormat="1" ht="19.8" customHeight="1">
      <c r="A175" s="38"/>
      <c r="B175" s="39"/>
      <c r="C175" s="218" t="s">
        <v>305</v>
      </c>
      <c r="D175" s="218" t="s">
        <v>119</v>
      </c>
      <c r="E175" s="219" t="s">
        <v>306</v>
      </c>
      <c r="F175" s="220" t="s">
        <v>307</v>
      </c>
      <c r="G175" s="221" t="s">
        <v>150</v>
      </c>
      <c r="H175" s="222">
        <v>3.348</v>
      </c>
      <c r="I175" s="223"/>
      <c r="J175" s="224">
        <f>ROUND(I175*H175,2)</f>
        <v>0</v>
      </c>
      <c r="K175" s="220" t="s">
        <v>123</v>
      </c>
      <c r="L175" s="44"/>
      <c r="M175" s="225" t="s">
        <v>19</v>
      </c>
      <c r="N175" s="226" t="s">
        <v>43</v>
      </c>
      <c r="O175" s="84"/>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216</v>
      </c>
      <c r="AT175" s="229" t="s">
        <v>119</v>
      </c>
      <c r="AU175" s="229" t="s">
        <v>82</v>
      </c>
      <c r="AY175" s="17" t="s">
        <v>117</v>
      </c>
      <c r="BE175" s="230">
        <f>IF(N175="základní",J175,0)</f>
        <v>0</v>
      </c>
      <c r="BF175" s="230">
        <f>IF(N175="snížená",J175,0)</f>
        <v>0</v>
      </c>
      <c r="BG175" s="230">
        <f>IF(N175="zákl. přenesená",J175,0)</f>
        <v>0</v>
      </c>
      <c r="BH175" s="230">
        <f>IF(N175="sníž. přenesená",J175,0)</f>
        <v>0</v>
      </c>
      <c r="BI175" s="230">
        <f>IF(N175="nulová",J175,0)</f>
        <v>0</v>
      </c>
      <c r="BJ175" s="17" t="s">
        <v>80</v>
      </c>
      <c r="BK175" s="230">
        <f>ROUND(I175*H175,2)</f>
        <v>0</v>
      </c>
      <c r="BL175" s="17" t="s">
        <v>216</v>
      </c>
      <c r="BM175" s="229" t="s">
        <v>308</v>
      </c>
    </row>
    <row r="176" spans="1:47" s="2" customFormat="1" ht="12">
      <c r="A176" s="38"/>
      <c r="B176" s="39"/>
      <c r="C176" s="40"/>
      <c r="D176" s="231" t="s">
        <v>126</v>
      </c>
      <c r="E176" s="40"/>
      <c r="F176" s="232" t="s">
        <v>309</v>
      </c>
      <c r="G176" s="40"/>
      <c r="H176" s="40"/>
      <c r="I176" s="136"/>
      <c r="J176" s="40"/>
      <c r="K176" s="40"/>
      <c r="L176" s="44"/>
      <c r="M176" s="267"/>
      <c r="N176" s="268"/>
      <c r="O176" s="269"/>
      <c r="P176" s="269"/>
      <c r="Q176" s="269"/>
      <c r="R176" s="269"/>
      <c r="S176" s="269"/>
      <c r="T176" s="270"/>
      <c r="U176" s="38"/>
      <c r="V176" s="38"/>
      <c r="W176" s="38"/>
      <c r="X176" s="38"/>
      <c r="Y176" s="38"/>
      <c r="Z176" s="38"/>
      <c r="AA176" s="38"/>
      <c r="AB176" s="38"/>
      <c r="AC176" s="38"/>
      <c r="AD176" s="38"/>
      <c r="AE176" s="38"/>
      <c r="AT176" s="17" t="s">
        <v>126</v>
      </c>
      <c r="AU176" s="17" t="s">
        <v>82</v>
      </c>
    </row>
    <row r="177" spans="1:31" s="2" customFormat="1" ht="6.95" customHeight="1">
      <c r="A177" s="38"/>
      <c r="B177" s="59"/>
      <c r="C177" s="60"/>
      <c r="D177" s="60"/>
      <c r="E177" s="60"/>
      <c r="F177" s="60"/>
      <c r="G177" s="60"/>
      <c r="H177" s="60"/>
      <c r="I177" s="166"/>
      <c r="J177" s="60"/>
      <c r="K177" s="60"/>
      <c r="L177" s="44"/>
      <c r="M177" s="38"/>
      <c r="O177" s="38"/>
      <c r="P177" s="38"/>
      <c r="Q177" s="38"/>
      <c r="R177" s="38"/>
      <c r="S177" s="38"/>
      <c r="T177" s="38"/>
      <c r="U177" s="38"/>
      <c r="V177" s="38"/>
      <c r="W177" s="38"/>
      <c r="X177" s="38"/>
      <c r="Y177" s="38"/>
      <c r="Z177" s="38"/>
      <c r="AA177" s="38"/>
      <c r="AB177" s="38"/>
      <c r="AC177" s="38"/>
      <c r="AD177" s="38"/>
      <c r="AE177" s="38"/>
    </row>
  </sheetData>
  <sheetProtection password="CC35" sheet="1" objects="1" scenarios="1" formatColumns="0" formatRows="0" autoFilter="0"/>
  <autoFilter ref="C88:K176"/>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93"/>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2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28"/>
      <c r="L2" s="1"/>
      <c r="M2" s="1"/>
      <c r="N2" s="1"/>
      <c r="O2" s="1"/>
      <c r="P2" s="1"/>
      <c r="Q2" s="1"/>
      <c r="R2" s="1"/>
      <c r="S2" s="1"/>
      <c r="T2" s="1"/>
      <c r="U2" s="1"/>
      <c r="V2" s="1"/>
      <c r="AT2" s="17" t="s">
        <v>84</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85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4.4" customHeight="1">
      <c r="B7" s="20"/>
      <c r="E7" s="135" t="str">
        <f>'Rekapitulace stavby'!K6</f>
        <v>Stavba kolumbária na hřbitově ve Starém Bohumíně</v>
      </c>
      <c r="F7" s="134"/>
      <c r="G7" s="134"/>
      <c r="H7" s="134"/>
      <c r="I7" s="128"/>
      <c r="L7" s="20"/>
    </row>
    <row r="8" spans="1:31" s="2" customFormat="1" ht="12" customHeight="1">
      <c r="A8" s="38"/>
      <c r="B8" s="44"/>
      <c r="C8" s="38"/>
      <c r="D8" s="134" t="s">
        <v>86</v>
      </c>
      <c r="E8" s="38"/>
      <c r="F8" s="38"/>
      <c r="G8" s="38"/>
      <c r="H8" s="38"/>
      <c r="I8" s="136"/>
      <c r="J8" s="38"/>
      <c r="K8" s="38"/>
      <c r="L8" s="137"/>
      <c r="S8" s="38"/>
      <c r="T8" s="38"/>
      <c r="U8" s="38"/>
      <c r="V8" s="38"/>
      <c r="W8" s="38"/>
      <c r="X8" s="38"/>
      <c r="Y8" s="38"/>
      <c r="Z8" s="38"/>
      <c r="AA8" s="38"/>
      <c r="AB8" s="38"/>
      <c r="AC8" s="38"/>
      <c r="AD8" s="38"/>
      <c r="AE8" s="38"/>
    </row>
    <row r="9" spans="1:31" s="2" customFormat="1" ht="14.4" customHeight="1">
      <c r="A9" s="38"/>
      <c r="B9" s="44"/>
      <c r="C9" s="38"/>
      <c r="D9" s="38"/>
      <c r="E9" s="138" t="s">
        <v>310</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16. 5. 2020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27</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
        <v>311</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32</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34</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35</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4.4"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ROUND(J83,2)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ROUND((SUM(BE83:BE92)),2)</f>
        <v>0</v>
      </c>
      <c r="G33" s="38"/>
      <c r="H33" s="38"/>
      <c r="I33" s="155">
        <v>0.21</v>
      </c>
      <c r="J33" s="154">
        <f>ROUND(((SUM(BE83:BE92))*I33),2)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ROUND((SUM(BF83:BF92)),2)</f>
        <v>0</v>
      </c>
      <c r="G34" s="38"/>
      <c r="H34" s="38"/>
      <c r="I34" s="155">
        <v>0.15</v>
      </c>
      <c r="J34" s="154">
        <f>ROUND(((SUM(BF83:BF92))*I34),2)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ROUND((SUM(BG83:BG92)),2)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ROUND((SUM(BH83:BH92)),2)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ROUND((SUM(BI83:BI92)),2)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88</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4.4" customHeight="1">
      <c r="A48" s="38"/>
      <c r="B48" s="39"/>
      <c r="C48" s="40"/>
      <c r="D48" s="40"/>
      <c r="E48" s="170" t="str">
        <f>E7</f>
        <v>Stavba kolumbária na hřbitově ve Starém Bohumíně</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86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4.4" customHeight="1">
      <c r="A50" s="38"/>
      <c r="B50" s="39"/>
      <c r="C50" s="40"/>
      <c r="D50" s="40"/>
      <c r="E50" s="69" t="str">
        <f>E9</f>
        <v>VRN - VRN</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Starý Bohumín</v>
      </c>
      <c r="G52" s="40"/>
      <c r="H52" s="40"/>
      <c r="I52" s="140" t="s">
        <v>23</v>
      </c>
      <c r="J52" s="72" t="str">
        <f>IF(J12="","",J12)</f>
        <v>16. 5. 2020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26.4" customHeight="1">
      <c r="A54" s="38"/>
      <c r="B54" s="39"/>
      <c r="C54" s="32" t="s">
        <v>25</v>
      </c>
      <c r="D54" s="40"/>
      <c r="E54" s="40"/>
      <c r="F54" s="27" t="str">
        <f>E15</f>
        <v>Město Bohumín</v>
      </c>
      <c r="G54" s="40"/>
      <c r="H54" s="40"/>
      <c r="I54" s="140" t="s">
        <v>31</v>
      </c>
      <c r="J54" s="36" t="str">
        <f>E21</f>
        <v>BENUTA PRO s.r.o.</v>
      </c>
      <c r="K54" s="40"/>
      <c r="L54" s="137"/>
      <c r="S54" s="38"/>
      <c r="T54" s="38"/>
      <c r="U54" s="38"/>
      <c r="V54" s="38"/>
      <c r="W54" s="38"/>
      <c r="X54" s="38"/>
      <c r="Y54" s="38"/>
      <c r="Z54" s="38"/>
      <c r="AA54" s="38"/>
      <c r="AB54" s="38"/>
      <c r="AC54" s="38"/>
      <c r="AD54" s="38"/>
      <c r="AE54" s="38"/>
    </row>
    <row r="55" spans="1:31" s="2" customFormat="1" ht="15.6" customHeight="1">
      <c r="A55" s="38"/>
      <c r="B55" s="39"/>
      <c r="C55" s="32" t="s">
        <v>29</v>
      </c>
      <c r="D55" s="40"/>
      <c r="E55" s="40"/>
      <c r="F55" s="27" t="str">
        <f>IF(E18="","",E18)</f>
        <v>Vyplň údaj</v>
      </c>
      <c r="G55" s="40"/>
      <c r="H55" s="40"/>
      <c r="I55" s="140" t="s">
        <v>34</v>
      </c>
      <c r="J55" s="36" t="str">
        <f>E24</f>
        <v>Ing. T. Pacola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89</v>
      </c>
      <c r="D57" s="172"/>
      <c r="E57" s="172"/>
      <c r="F57" s="172"/>
      <c r="G57" s="172"/>
      <c r="H57" s="172"/>
      <c r="I57" s="173"/>
      <c r="J57" s="174" t="s">
        <v>90</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J83</f>
        <v>0</v>
      </c>
      <c r="K59" s="40"/>
      <c r="L59" s="137"/>
      <c r="S59" s="38"/>
      <c r="T59" s="38"/>
      <c r="U59" s="38"/>
      <c r="V59" s="38"/>
      <c r="W59" s="38"/>
      <c r="X59" s="38"/>
      <c r="Y59" s="38"/>
      <c r="Z59" s="38"/>
      <c r="AA59" s="38"/>
      <c r="AB59" s="38"/>
      <c r="AC59" s="38"/>
      <c r="AD59" s="38"/>
      <c r="AE59" s="38"/>
      <c r="AU59" s="17" t="s">
        <v>91</v>
      </c>
    </row>
    <row r="60" spans="1:31" s="9" customFormat="1" ht="24.95" customHeight="1">
      <c r="A60" s="9"/>
      <c r="B60" s="176"/>
      <c r="C60" s="177"/>
      <c r="D60" s="178" t="s">
        <v>312</v>
      </c>
      <c r="E60" s="179"/>
      <c r="F60" s="179"/>
      <c r="G60" s="179"/>
      <c r="H60" s="179"/>
      <c r="I60" s="180"/>
      <c r="J60" s="181">
        <f>J84</f>
        <v>0</v>
      </c>
      <c r="K60" s="177"/>
      <c r="L60" s="182"/>
      <c r="S60" s="9"/>
      <c r="T60" s="9"/>
      <c r="U60" s="9"/>
      <c r="V60" s="9"/>
      <c r="W60" s="9"/>
      <c r="X60" s="9"/>
      <c r="Y60" s="9"/>
      <c r="Z60" s="9"/>
      <c r="AA60" s="9"/>
      <c r="AB60" s="9"/>
      <c r="AC60" s="9"/>
      <c r="AD60" s="9"/>
      <c r="AE60" s="9"/>
    </row>
    <row r="61" spans="1:31" s="10" customFormat="1" ht="19.9" customHeight="1">
      <c r="A61" s="10"/>
      <c r="B61" s="183"/>
      <c r="C61" s="184"/>
      <c r="D61" s="185" t="s">
        <v>313</v>
      </c>
      <c r="E61" s="186"/>
      <c r="F61" s="186"/>
      <c r="G61" s="186"/>
      <c r="H61" s="186"/>
      <c r="I61" s="187"/>
      <c r="J61" s="188">
        <f>J85</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314</v>
      </c>
      <c r="E62" s="186"/>
      <c r="F62" s="186"/>
      <c r="G62" s="186"/>
      <c r="H62" s="186"/>
      <c r="I62" s="187"/>
      <c r="J62" s="188">
        <f>J87</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315</v>
      </c>
      <c r="E63" s="186"/>
      <c r="F63" s="186"/>
      <c r="G63" s="186"/>
      <c r="H63" s="186"/>
      <c r="I63" s="187"/>
      <c r="J63" s="188">
        <f>J91</f>
        <v>0</v>
      </c>
      <c r="K63" s="184"/>
      <c r="L63" s="189"/>
      <c r="S63" s="10"/>
      <c r="T63" s="10"/>
      <c r="U63" s="10"/>
      <c r="V63" s="10"/>
      <c r="W63" s="10"/>
      <c r="X63" s="10"/>
      <c r="Y63" s="10"/>
      <c r="Z63" s="10"/>
      <c r="AA63" s="10"/>
      <c r="AB63" s="10"/>
      <c r="AC63" s="10"/>
      <c r="AD63" s="10"/>
      <c r="AE63" s="10"/>
    </row>
    <row r="64" spans="1:31" s="2" customFormat="1" ht="21.8" customHeight="1">
      <c r="A64" s="38"/>
      <c r="B64" s="39"/>
      <c r="C64" s="40"/>
      <c r="D64" s="40"/>
      <c r="E64" s="40"/>
      <c r="F64" s="40"/>
      <c r="G64" s="40"/>
      <c r="H64" s="40"/>
      <c r="I64" s="136"/>
      <c r="J64" s="40"/>
      <c r="K64" s="40"/>
      <c r="L64" s="137"/>
      <c r="S64" s="38"/>
      <c r="T64" s="38"/>
      <c r="U64" s="38"/>
      <c r="V64" s="38"/>
      <c r="W64" s="38"/>
      <c r="X64" s="38"/>
      <c r="Y64" s="38"/>
      <c r="Z64" s="38"/>
      <c r="AA64" s="38"/>
      <c r="AB64" s="38"/>
      <c r="AC64" s="38"/>
      <c r="AD64" s="38"/>
      <c r="AE64" s="38"/>
    </row>
    <row r="65" spans="1:31" s="2" customFormat="1" ht="6.95" customHeight="1">
      <c r="A65" s="38"/>
      <c r="B65" s="59"/>
      <c r="C65" s="60"/>
      <c r="D65" s="60"/>
      <c r="E65" s="60"/>
      <c r="F65" s="60"/>
      <c r="G65" s="60"/>
      <c r="H65" s="60"/>
      <c r="I65" s="166"/>
      <c r="J65" s="60"/>
      <c r="K65" s="60"/>
      <c r="L65" s="137"/>
      <c r="S65" s="38"/>
      <c r="T65" s="38"/>
      <c r="U65" s="38"/>
      <c r="V65" s="38"/>
      <c r="W65" s="38"/>
      <c r="X65" s="38"/>
      <c r="Y65" s="38"/>
      <c r="Z65" s="38"/>
      <c r="AA65" s="38"/>
      <c r="AB65" s="38"/>
      <c r="AC65" s="38"/>
      <c r="AD65" s="38"/>
      <c r="AE65" s="38"/>
    </row>
    <row r="69" spans="1:31" s="2" customFormat="1" ht="6.95" customHeight="1">
      <c r="A69" s="38"/>
      <c r="B69" s="61"/>
      <c r="C69" s="62"/>
      <c r="D69" s="62"/>
      <c r="E69" s="62"/>
      <c r="F69" s="62"/>
      <c r="G69" s="62"/>
      <c r="H69" s="62"/>
      <c r="I69" s="169"/>
      <c r="J69" s="62"/>
      <c r="K69" s="62"/>
      <c r="L69" s="137"/>
      <c r="S69" s="38"/>
      <c r="T69" s="38"/>
      <c r="U69" s="38"/>
      <c r="V69" s="38"/>
      <c r="W69" s="38"/>
      <c r="X69" s="38"/>
      <c r="Y69" s="38"/>
      <c r="Z69" s="38"/>
      <c r="AA69" s="38"/>
      <c r="AB69" s="38"/>
      <c r="AC69" s="38"/>
      <c r="AD69" s="38"/>
      <c r="AE69" s="38"/>
    </row>
    <row r="70" spans="1:31" s="2" customFormat="1" ht="24.95" customHeight="1">
      <c r="A70" s="38"/>
      <c r="B70" s="39"/>
      <c r="C70" s="23" t="s">
        <v>102</v>
      </c>
      <c r="D70" s="40"/>
      <c r="E70" s="40"/>
      <c r="F70" s="40"/>
      <c r="G70" s="40"/>
      <c r="H70" s="40"/>
      <c r="I70" s="136"/>
      <c r="J70" s="40"/>
      <c r="K70" s="40"/>
      <c r="L70" s="137"/>
      <c r="S70" s="38"/>
      <c r="T70" s="38"/>
      <c r="U70" s="38"/>
      <c r="V70" s="38"/>
      <c r="W70" s="38"/>
      <c r="X70" s="38"/>
      <c r="Y70" s="38"/>
      <c r="Z70" s="38"/>
      <c r="AA70" s="38"/>
      <c r="AB70" s="38"/>
      <c r="AC70" s="38"/>
      <c r="AD70" s="38"/>
      <c r="AE70" s="38"/>
    </row>
    <row r="71" spans="1:31" s="2" customFormat="1" ht="6.95" customHeight="1">
      <c r="A71" s="38"/>
      <c r="B71" s="39"/>
      <c r="C71" s="40"/>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12" customHeight="1">
      <c r="A72" s="38"/>
      <c r="B72" s="39"/>
      <c r="C72" s="32" t="s">
        <v>16</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14.4" customHeight="1">
      <c r="A73" s="38"/>
      <c r="B73" s="39"/>
      <c r="C73" s="40"/>
      <c r="D73" s="40"/>
      <c r="E73" s="170" t="str">
        <f>E7</f>
        <v>Stavba kolumbária na hřbitově ve Starém Bohumíně</v>
      </c>
      <c r="F73" s="32"/>
      <c r="G73" s="32"/>
      <c r="H73" s="32"/>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86</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4.4" customHeight="1">
      <c r="A75" s="38"/>
      <c r="B75" s="39"/>
      <c r="C75" s="40"/>
      <c r="D75" s="40"/>
      <c r="E75" s="69" t="str">
        <f>E9</f>
        <v>VRN - VRN</v>
      </c>
      <c r="F75" s="40"/>
      <c r="G75" s="40"/>
      <c r="H75" s="40"/>
      <c r="I75" s="136"/>
      <c r="J75" s="40"/>
      <c r="K75" s="40"/>
      <c r="L75" s="137"/>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21</v>
      </c>
      <c r="D77" s="40"/>
      <c r="E77" s="40"/>
      <c r="F77" s="27" t="str">
        <f>F12</f>
        <v>Starý Bohumín</v>
      </c>
      <c r="G77" s="40"/>
      <c r="H77" s="40"/>
      <c r="I77" s="140" t="s">
        <v>23</v>
      </c>
      <c r="J77" s="72" t="str">
        <f>IF(J12="","",J12)</f>
        <v>16. 5. 2020</v>
      </c>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26.4" customHeight="1">
      <c r="A79" s="38"/>
      <c r="B79" s="39"/>
      <c r="C79" s="32" t="s">
        <v>25</v>
      </c>
      <c r="D79" s="40"/>
      <c r="E79" s="40"/>
      <c r="F79" s="27" t="str">
        <f>E15</f>
        <v>Město Bohumín</v>
      </c>
      <c r="G79" s="40"/>
      <c r="H79" s="40"/>
      <c r="I79" s="140" t="s">
        <v>31</v>
      </c>
      <c r="J79" s="36" t="str">
        <f>E21</f>
        <v>BENUTA PRO s.r.o.</v>
      </c>
      <c r="K79" s="40"/>
      <c r="L79" s="137"/>
      <c r="S79" s="38"/>
      <c r="T79" s="38"/>
      <c r="U79" s="38"/>
      <c r="V79" s="38"/>
      <c r="W79" s="38"/>
      <c r="X79" s="38"/>
      <c r="Y79" s="38"/>
      <c r="Z79" s="38"/>
      <c r="AA79" s="38"/>
      <c r="AB79" s="38"/>
      <c r="AC79" s="38"/>
      <c r="AD79" s="38"/>
      <c r="AE79" s="38"/>
    </row>
    <row r="80" spans="1:31" s="2" customFormat="1" ht="15.6" customHeight="1">
      <c r="A80" s="38"/>
      <c r="B80" s="39"/>
      <c r="C80" s="32" t="s">
        <v>29</v>
      </c>
      <c r="D80" s="40"/>
      <c r="E80" s="40"/>
      <c r="F80" s="27" t="str">
        <f>IF(E18="","",E18)</f>
        <v>Vyplň údaj</v>
      </c>
      <c r="G80" s="40"/>
      <c r="H80" s="40"/>
      <c r="I80" s="140" t="s">
        <v>34</v>
      </c>
      <c r="J80" s="36" t="str">
        <f>E24</f>
        <v>Ing. T. Pacola</v>
      </c>
      <c r="K80" s="40"/>
      <c r="L80" s="137"/>
      <c r="S80" s="38"/>
      <c r="T80" s="38"/>
      <c r="U80" s="38"/>
      <c r="V80" s="38"/>
      <c r="W80" s="38"/>
      <c r="X80" s="38"/>
      <c r="Y80" s="38"/>
      <c r="Z80" s="38"/>
      <c r="AA80" s="38"/>
      <c r="AB80" s="38"/>
      <c r="AC80" s="38"/>
      <c r="AD80" s="38"/>
      <c r="AE80" s="38"/>
    </row>
    <row r="81" spans="1:31" s="2" customFormat="1" ht="10.3"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11" customFormat="1" ht="29.25" customHeight="1">
      <c r="A82" s="190"/>
      <c r="B82" s="191"/>
      <c r="C82" s="192" t="s">
        <v>103</v>
      </c>
      <c r="D82" s="193" t="s">
        <v>57</v>
      </c>
      <c r="E82" s="193" t="s">
        <v>53</v>
      </c>
      <c r="F82" s="193" t="s">
        <v>54</v>
      </c>
      <c r="G82" s="193" t="s">
        <v>104</v>
      </c>
      <c r="H82" s="193" t="s">
        <v>105</v>
      </c>
      <c r="I82" s="194" t="s">
        <v>106</v>
      </c>
      <c r="J82" s="193" t="s">
        <v>90</v>
      </c>
      <c r="K82" s="195" t="s">
        <v>107</v>
      </c>
      <c r="L82" s="196"/>
      <c r="M82" s="92" t="s">
        <v>19</v>
      </c>
      <c r="N82" s="93" t="s">
        <v>42</v>
      </c>
      <c r="O82" s="93" t="s">
        <v>108</v>
      </c>
      <c r="P82" s="93" t="s">
        <v>109</v>
      </c>
      <c r="Q82" s="93" t="s">
        <v>110</v>
      </c>
      <c r="R82" s="93" t="s">
        <v>111</v>
      </c>
      <c r="S82" s="93" t="s">
        <v>112</v>
      </c>
      <c r="T82" s="94" t="s">
        <v>113</v>
      </c>
      <c r="U82" s="190"/>
      <c r="V82" s="190"/>
      <c r="W82" s="190"/>
      <c r="X82" s="190"/>
      <c r="Y82" s="190"/>
      <c r="Z82" s="190"/>
      <c r="AA82" s="190"/>
      <c r="AB82" s="190"/>
      <c r="AC82" s="190"/>
      <c r="AD82" s="190"/>
      <c r="AE82" s="190"/>
    </row>
    <row r="83" spans="1:63" s="2" customFormat="1" ht="22.8" customHeight="1">
      <c r="A83" s="38"/>
      <c r="B83" s="39"/>
      <c r="C83" s="99" t="s">
        <v>114</v>
      </c>
      <c r="D83" s="40"/>
      <c r="E83" s="40"/>
      <c r="F83" s="40"/>
      <c r="G83" s="40"/>
      <c r="H83" s="40"/>
      <c r="I83" s="136"/>
      <c r="J83" s="197">
        <f>BK83</f>
        <v>0</v>
      </c>
      <c r="K83" s="40"/>
      <c r="L83" s="44"/>
      <c r="M83" s="95"/>
      <c r="N83" s="198"/>
      <c r="O83" s="96"/>
      <c r="P83" s="199">
        <f>P84</f>
        <v>0</v>
      </c>
      <c r="Q83" s="96"/>
      <c r="R83" s="199">
        <f>R84</f>
        <v>0</v>
      </c>
      <c r="S83" s="96"/>
      <c r="T83" s="200">
        <f>T84</f>
        <v>0</v>
      </c>
      <c r="U83" s="38"/>
      <c r="V83" s="38"/>
      <c r="W83" s="38"/>
      <c r="X83" s="38"/>
      <c r="Y83" s="38"/>
      <c r="Z83" s="38"/>
      <c r="AA83" s="38"/>
      <c r="AB83" s="38"/>
      <c r="AC83" s="38"/>
      <c r="AD83" s="38"/>
      <c r="AE83" s="38"/>
      <c r="AT83" s="17" t="s">
        <v>71</v>
      </c>
      <c r="AU83" s="17" t="s">
        <v>91</v>
      </c>
      <c r="BK83" s="201">
        <f>BK84</f>
        <v>0</v>
      </c>
    </row>
    <row r="84" spans="1:63" s="12" customFormat="1" ht="25.9" customHeight="1">
      <c r="A84" s="12"/>
      <c r="B84" s="202"/>
      <c r="C84" s="203"/>
      <c r="D84" s="204" t="s">
        <v>71</v>
      </c>
      <c r="E84" s="205" t="s">
        <v>83</v>
      </c>
      <c r="F84" s="205" t="s">
        <v>316</v>
      </c>
      <c r="G84" s="203"/>
      <c r="H84" s="203"/>
      <c r="I84" s="206"/>
      <c r="J84" s="207">
        <f>BK84</f>
        <v>0</v>
      </c>
      <c r="K84" s="203"/>
      <c r="L84" s="208"/>
      <c r="M84" s="209"/>
      <c r="N84" s="210"/>
      <c r="O84" s="210"/>
      <c r="P84" s="211">
        <f>P85+P87+P91</f>
        <v>0</v>
      </c>
      <c r="Q84" s="210"/>
      <c r="R84" s="211">
        <f>R85+R87+R91</f>
        <v>0</v>
      </c>
      <c r="S84" s="210"/>
      <c r="T84" s="212">
        <f>T85+T87+T91</f>
        <v>0</v>
      </c>
      <c r="U84" s="12"/>
      <c r="V84" s="12"/>
      <c r="W84" s="12"/>
      <c r="X84" s="12"/>
      <c r="Y84" s="12"/>
      <c r="Z84" s="12"/>
      <c r="AA84" s="12"/>
      <c r="AB84" s="12"/>
      <c r="AC84" s="12"/>
      <c r="AD84" s="12"/>
      <c r="AE84" s="12"/>
      <c r="AR84" s="213" t="s">
        <v>147</v>
      </c>
      <c r="AT84" s="214" t="s">
        <v>71</v>
      </c>
      <c r="AU84" s="214" t="s">
        <v>72</v>
      </c>
      <c r="AY84" s="213" t="s">
        <v>117</v>
      </c>
      <c r="BK84" s="215">
        <f>BK85+BK87+BK91</f>
        <v>0</v>
      </c>
    </row>
    <row r="85" spans="1:63" s="12" customFormat="1" ht="22.8" customHeight="1">
      <c r="A85" s="12"/>
      <c r="B85" s="202"/>
      <c r="C85" s="203"/>
      <c r="D85" s="204" t="s">
        <v>71</v>
      </c>
      <c r="E85" s="216" t="s">
        <v>317</v>
      </c>
      <c r="F85" s="216" t="s">
        <v>318</v>
      </c>
      <c r="G85" s="203"/>
      <c r="H85" s="203"/>
      <c r="I85" s="206"/>
      <c r="J85" s="217">
        <f>BK85</f>
        <v>0</v>
      </c>
      <c r="K85" s="203"/>
      <c r="L85" s="208"/>
      <c r="M85" s="209"/>
      <c r="N85" s="210"/>
      <c r="O85" s="210"/>
      <c r="P85" s="211">
        <f>P86</f>
        <v>0</v>
      </c>
      <c r="Q85" s="210"/>
      <c r="R85" s="211">
        <f>R86</f>
        <v>0</v>
      </c>
      <c r="S85" s="210"/>
      <c r="T85" s="212">
        <f>T86</f>
        <v>0</v>
      </c>
      <c r="U85" s="12"/>
      <c r="V85" s="12"/>
      <c r="W85" s="12"/>
      <c r="X85" s="12"/>
      <c r="Y85" s="12"/>
      <c r="Z85" s="12"/>
      <c r="AA85" s="12"/>
      <c r="AB85" s="12"/>
      <c r="AC85" s="12"/>
      <c r="AD85" s="12"/>
      <c r="AE85" s="12"/>
      <c r="AR85" s="213" t="s">
        <v>147</v>
      </c>
      <c r="AT85" s="214" t="s">
        <v>71</v>
      </c>
      <c r="AU85" s="214" t="s">
        <v>80</v>
      </c>
      <c r="AY85" s="213" t="s">
        <v>117</v>
      </c>
      <c r="BK85" s="215">
        <f>BK86</f>
        <v>0</v>
      </c>
    </row>
    <row r="86" spans="1:65" s="2" customFormat="1" ht="14.4" customHeight="1">
      <c r="A86" s="38"/>
      <c r="B86" s="39"/>
      <c r="C86" s="218" t="s">
        <v>80</v>
      </c>
      <c r="D86" s="218" t="s">
        <v>119</v>
      </c>
      <c r="E86" s="219" t="s">
        <v>319</v>
      </c>
      <c r="F86" s="220" t="s">
        <v>320</v>
      </c>
      <c r="G86" s="221" t="s">
        <v>321</v>
      </c>
      <c r="H86" s="222">
        <v>1</v>
      </c>
      <c r="I86" s="223"/>
      <c r="J86" s="224">
        <f>ROUND(I86*H86,2)</f>
        <v>0</v>
      </c>
      <c r="K86" s="220" t="s">
        <v>123</v>
      </c>
      <c r="L86" s="44"/>
      <c r="M86" s="225" t="s">
        <v>19</v>
      </c>
      <c r="N86" s="226" t="s">
        <v>43</v>
      </c>
      <c r="O86" s="84"/>
      <c r="P86" s="227">
        <f>O86*H86</f>
        <v>0</v>
      </c>
      <c r="Q86" s="227">
        <v>0</v>
      </c>
      <c r="R86" s="227">
        <f>Q86*H86</f>
        <v>0</v>
      </c>
      <c r="S86" s="227">
        <v>0</v>
      </c>
      <c r="T86" s="228">
        <f>S86*H86</f>
        <v>0</v>
      </c>
      <c r="U86" s="38"/>
      <c r="V86" s="38"/>
      <c r="W86" s="38"/>
      <c r="X86" s="38"/>
      <c r="Y86" s="38"/>
      <c r="Z86" s="38"/>
      <c r="AA86" s="38"/>
      <c r="AB86" s="38"/>
      <c r="AC86" s="38"/>
      <c r="AD86" s="38"/>
      <c r="AE86" s="38"/>
      <c r="AR86" s="229" t="s">
        <v>322</v>
      </c>
      <c r="AT86" s="229" t="s">
        <v>119</v>
      </c>
      <c r="AU86" s="229" t="s">
        <v>82</v>
      </c>
      <c r="AY86" s="17" t="s">
        <v>117</v>
      </c>
      <c r="BE86" s="230">
        <f>IF(N86="základní",J86,0)</f>
        <v>0</v>
      </c>
      <c r="BF86" s="230">
        <f>IF(N86="snížená",J86,0)</f>
        <v>0</v>
      </c>
      <c r="BG86" s="230">
        <f>IF(N86="zákl. přenesená",J86,0)</f>
        <v>0</v>
      </c>
      <c r="BH86" s="230">
        <f>IF(N86="sníž. přenesená",J86,0)</f>
        <v>0</v>
      </c>
      <c r="BI86" s="230">
        <f>IF(N86="nulová",J86,0)</f>
        <v>0</v>
      </c>
      <c r="BJ86" s="17" t="s">
        <v>80</v>
      </c>
      <c r="BK86" s="230">
        <f>ROUND(I86*H86,2)</f>
        <v>0</v>
      </c>
      <c r="BL86" s="17" t="s">
        <v>322</v>
      </c>
      <c r="BM86" s="229" t="s">
        <v>323</v>
      </c>
    </row>
    <row r="87" spans="1:63" s="12" customFormat="1" ht="22.8" customHeight="1">
      <c r="A87" s="12"/>
      <c r="B87" s="202"/>
      <c r="C87" s="203"/>
      <c r="D87" s="204" t="s">
        <v>71</v>
      </c>
      <c r="E87" s="216" t="s">
        <v>324</v>
      </c>
      <c r="F87" s="216" t="s">
        <v>325</v>
      </c>
      <c r="G87" s="203"/>
      <c r="H87" s="203"/>
      <c r="I87" s="206"/>
      <c r="J87" s="217">
        <f>BK87</f>
        <v>0</v>
      </c>
      <c r="K87" s="203"/>
      <c r="L87" s="208"/>
      <c r="M87" s="209"/>
      <c r="N87" s="210"/>
      <c r="O87" s="210"/>
      <c r="P87" s="211">
        <f>SUM(P88:P90)</f>
        <v>0</v>
      </c>
      <c r="Q87" s="210"/>
      <c r="R87" s="211">
        <f>SUM(R88:R90)</f>
        <v>0</v>
      </c>
      <c r="S87" s="210"/>
      <c r="T87" s="212">
        <f>SUM(T88:T90)</f>
        <v>0</v>
      </c>
      <c r="U87" s="12"/>
      <c r="V87" s="12"/>
      <c r="W87" s="12"/>
      <c r="X87" s="12"/>
      <c r="Y87" s="12"/>
      <c r="Z87" s="12"/>
      <c r="AA87" s="12"/>
      <c r="AB87" s="12"/>
      <c r="AC87" s="12"/>
      <c r="AD87" s="12"/>
      <c r="AE87" s="12"/>
      <c r="AR87" s="213" t="s">
        <v>147</v>
      </c>
      <c r="AT87" s="214" t="s">
        <v>71</v>
      </c>
      <c r="AU87" s="214" t="s">
        <v>80</v>
      </c>
      <c r="AY87" s="213" t="s">
        <v>117</v>
      </c>
      <c r="BK87" s="215">
        <f>SUM(BK88:BK90)</f>
        <v>0</v>
      </c>
    </row>
    <row r="88" spans="1:65" s="2" customFormat="1" ht="14.4" customHeight="1">
      <c r="A88" s="38"/>
      <c r="B88" s="39"/>
      <c r="C88" s="218" t="s">
        <v>82</v>
      </c>
      <c r="D88" s="218" t="s">
        <v>119</v>
      </c>
      <c r="E88" s="219" t="s">
        <v>326</v>
      </c>
      <c r="F88" s="220" t="s">
        <v>325</v>
      </c>
      <c r="G88" s="221" t="s">
        <v>321</v>
      </c>
      <c r="H88" s="222">
        <v>1</v>
      </c>
      <c r="I88" s="223"/>
      <c r="J88" s="224">
        <f>ROUND(I88*H88,2)</f>
        <v>0</v>
      </c>
      <c r="K88" s="220" t="s">
        <v>123</v>
      </c>
      <c r="L88" s="44"/>
      <c r="M88" s="225" t="s">
        <v>19</v>
      </c>
      <c r="N88" s="226" t="s">
        <v>43</v>
      </c>
      <c r="O88" s="84"/>
      <c r="P88" s="227">
        <f>O88*H88</f>
        <v>0</v>
      </c>
      <c r="Q88" s="227">
        <v>0</v>
      </c>
      <c r="R88" s="227">
        <f>Q88*H88</f>
        <v>0</v>
      </c>
      <c r="S88" s="227">
        <v>0</v>
      </c>
      <c r="T88" s="228">
        <f>S88*H88</f>
        <v>0</v>
      </c>
      <c r="U88" s="38"/>
      <c r="V88" s="38"/>
      <c r="W88" s="38"/>
      <c r="X88" s="38"/>
      <c r="Y88" s="38"/>
      <c r="Z88" s="38"/>
      <c r="AA88" s="38"/>
      <c r="AB88" s="38"/>
      <c r="AC88" s="38"/>
      <c r="AD88" s="38"/>
      <c r="AE88" s="38"/>
      <c r="AR88" s="229" t="s">
        <v>322</v>
      </c>
      <c r="AT88" s="229" t="s">
        <v>119</v>
      </c>
      <c r="AU88" s="229" t="s">
        <v>82</v>
      </c>
      <c r="AY88" s="17" t="s">
        <v>117</v>
      </c>
      <c r="BE88" s="230">
        <f>IF(N88="základní",J88,0)</f>
        <v>0</v>
      </c>
      <c r="BF88" s="230">
        <f>IF(N88="snížená",J88,0)</f>
        <v>0</v>
      </c>
      <c r="BG88" s="230">
        <f>IF(N88="zákl. přenesená",J88,0)</f>
        <v>0</v>
      </c>
      <c r="BH88" s="230">
        <f>IF(N88="sníž. přenesená",J88,0)</f>
        <v>0</v>
      </c>
      <c r="BI88" s="230">
        <f>IF(N88="nulová",J88,0)</f>
        <v>0</v>
      </c>
      <c r="BJ88" s="17" t="s">
        <v>80</v>
      </c>
      <c r="BK88" s="230">
        <f>ROUND(I88*H88,2)</f>
        <v>0</v>
      </c>
      <c r="BL88" s="17" t="s">
        <v>322</v>
      </c>
      <c r="BM88" s="229" t="s">
        <v>327</v>
      </c>
    </row>
    <row r="89" spans="1:65" s="2" customFormat="1" ht="14.4" customHeight="1">
      <c r="A89" s="38"/>
      <c r="B89" s="39"/>
      <c r="C89" s="218" t="s">
        <v>136</v>
      </c>
      <c r="D89" s="218" t="s">
        <v>119</v>
      </c>
      <c r="E89" s="219" t="s">
        <v>328</v>
      </c>
      <c r="F89" s="220" t="s">
        <v>329</v>
      </c>
      <c r="G89" s="221" t="s">
        <v>321</v>
      </c>
      <c r="H89" s="222">
        <v>1</v>
      </c>
      <c r="I89" s="223"/>
      <c r="J89" s="224">
        <f>ROUND(I89*H89,2)</f>
        <v>0</v>
      </c>
      <c r="K89" s="220" t="s">
        <v>123</v>
      </c>
      <c r="L89" s="44"/>
      <c r="M89" s="225" t="s">
        <v>19</v>
      </c>
      <c r="N89" s="226" t="s">
        <v>43</v>
      </c>
      <c r="O89" s="84"/>
      <c r="P89" s="227">
        <f>O89*H89</f>
        <v>0</v>
      </c>
      <c r="Q89" s="227">
        <v>0</v>
      </c>
      <c r="R89" s="227">
        <f>Q89*H89</f>
        <v>0</v>
      </c>
      <c r="S89" s="227">
        <v>0</v>
      </c>
      <c r="T89" s="228">
        <f>S89*H89</f>
        <v>0</v>
      </c>
      <c r="U89" s="38"/>
      <c r="V89" s="38"/>
      <c r="W89" s="38"/>
      <c r="X89" s="38"/>
      <c r="Y89" s="38"/>
      <c r="Z89" s="38"/>
      <c r="AA89" s="38"/>
      <c r="AB89" s="38"/>
      <c r="AC89" s="38"/>
      <c r="AD89" s="38"/>
      <c r="AE89" s="38"/>
      <c r="AR89" s="229" t="s">
        <v>322</v>
      </c>
      <c r="AT89" s="229" t="s">
        <v>119</v>
      </c>
      <c r="AU89" s="229" t="s">
        <v>82</v>
      </c>
      <c r="AY89" s="17" t="s">
        <v>117</v>
      </c>
      <c r="BE89" s="230">
        <f>IF(N89="základní",J89,0)</f>
        <v>0</v>
      </c>
      <c r="BF89" s="230">
        <f>IF(N89="snížená",J89,0)</f>
        <v>0</v>
      </c>
      <c r="BG89" s="230">
        <f>IF(N89="zákl. přenesená",J89,0)</f>
        <v>0</v>
      </c>
      <c r="BH89" s="230">
        <f>IF(N89="sníž. přenesená",J89,0)</f>
        <v>0</v>
      </c>
      <c r="BI89" s="230">
        <f>IF(N89="nulová",J89,0)</f>
        <v>0</v>
      </c>
      <c r="BJ89" s="17" t="s">
        <v>80</v>
      </c>
      <c r="BK89" s="230">
        <f>ROUND(I89*H89,2)</f>
        <v>0</v>
      </c>
      <c r="BL89" s="17" t="s">
        <v>322</v>
      </c>
      <c r="BM89" s="229" t="s">
        <v>330</v>
      </c>
    </row>
    <row r="90" spans="1:65" s="2" customFormat="1" ht="14.4" customHeight="1">
      <c r="A90" s="38"/>
      <c r="B90" s="39"/>
      <c r="C90" s="218" t="s">
        <v>124</v>
      </c>
      <c r="D90" s="218" t="s">
        <v>119</v>
      </c>
      <c r="E90" s="219" t="s">
        <v>331</v>
      </c>
      <c r="F90" s="220" t="s">
        <v>332</v>
      </c>
      <c r="G90" s="221" t="s">
        <v>321</v>
      </c>
      <c r="H90" s="222">
        <v>1</v>
      </c>
      <c r="I90" s="223"/>
      <c r="J90" s="224">
        <f>ROUND(I90*H90,2)</f>
        <v>0</v>
      </c>
      <c r="K90" s="220" t="s">
        <v>123</v>
      </c>
      <c r="L90" s="44"/>
      <c r="M90" s="225" t="s">
        <v>19</v>
      </c>
      <c r="N90" s="226" t="s">
        <v>43</v>
      </c>
      <c r="O90" s="84"/>
      <c r="P90" s="227">
        <f>O90*H90</f>
        <v>0</v>
      </c>
      <c r="Q90" s="227">
        <v>0</v>
      </c>
      <c r="R90" s="227">
        <f>Q90*H90</f>
        <v>0</v>
      </c>
      <c r="S90" s="227">
        <v>0</v>
      </c>
      <c r="T90" s="228">
        <f>S90*H90</f>
        <v>0</v>
      </c>
      <c r="U90" s="38"/>
      <c r="V90" s="38"/>
      <c r="W90" s="38"/>
      <c r="X90" s="38"/>
      <c r="Y90" s="38"/>
      <c r="Z90" s="38"/>
      <c r="AA90" s="38"/>
      <c r="AB90" s="38"/>
      <c r="AC90" s="38"/>
      <c r="AD90" s="38"/>
      <c r="AE90" s="38"/>
      <c r="AR90" s="229" t="s">
        <v>322</v>
      </c>
      <c r="AT90" s="229" t="s">
        <v>119</v>
      </c>
      <c r="AU90" s="229" t="s">
        <v>82</v>
      </c>
      <c r="AY90" s="17" t="s">
        <v>117</v>
      </c>
      <c r="BE90" s="230">
        <f>IF(N90="základní",J90,0)</f>
        <v>0</v>
      </c>
      <c r="BF90" s="230">
        <f>IF(N90="snížená",J90,0)</f>
        <v>0</v>
      </c>
      <c r="BG90" s="230">
        <f>IF(N90="zákl. přenesená",J90,0)</f>
        <v>0</v>
      </c>
      <c r="BH90" s="230">
        <f>IF(N90="sníž. přenesená",J90,0)</f>
        <v>0</v>
      </c>
      <c r="BI90" s="230">
        <f>IF(N90="nulová",J90,0)</f>
        <v>0</v>
      </c>
      <c r="BJ90" s="17" t="s">
        <v>80</v>
      </c>
      <c r="BK90" s="230">
        <f>ROUND(I90*H90,2)</f>
        <v>0</v>
      </c>
      <c r="BL90" s="17" t="s">
        <v>322</v>
      </c>
      <c r="BM90" s="229" t="s">
        <v>333</v>
      </c>
    </row>
    <row r="91" spans="1:63" s="12" customFormat="1" ht="22.8" customHeight="1">
      <c r="A91" s="12"/>
      <c r="B91" s="202"/>
      <c r="C91" s="203"/>
      <c r="D91" s="204" t="s">
        <v>71</v>
      </c>
      <c r="E91" s="216" t="s">
        <v>334</v>
      </c>
      <c r="F91" s="216" t="s">
        <v>335</v>
      </c>
      <c r="G91" s="203"/>
      <c r="H91" s="203"/>
      <c r="I91" s="206"/>
      <c r="J91" s="217">
        <f>BK91</f>
        <v>0</v>
      </c>
      <c r="K91" s="203"/>
      <c r="L91" s="208"/>
      <c r="M91" s="209"/>
      <c r="N91" s="210"/>
      <c r="O91" s="210"/>
      <c r="P91" s="211">
        <f>P92</f>
        <v>0</v>
      </c>
      <c r="Q91" s="210"/>
      <c r="R91" s="211">
        <f>R92</f>
        <v>0</v>
      </c>
      <c r="S91" s="210"/>
      <c r="T91" s="212">
        <f>T92</f>
        <v>0</v>
      </c>
      <c r="U91" s="12"/>
      <c r="V91" s="12"/>
      <c r="W91" s="12"/>
      <c r="X91" s="12"/>
      <c r="Y91" s="12"/>
      <c r="Z91" s="12"/>
      <c r="AA91" s="12"/>
      <c r="AB91" s="12"/>
      <c r="AC91" s="12"/>
      <c r="AD91" s="12"/>
      <c r="AE91" s="12"/>
      <c r="AR91" s="213" t="s">
        <v>147</v>
      </c>
      <c r="AT91" s="214" t="s">
        <v>71</v>
      </c>
      <c r="AU91" s="214" t="s">
        <v>80</v>
      </c>
      <c r="AY91" s="213" t="s">
        <v>117</v>
      </c>
      <c r="BK91" s="215">
        <f>BK92</f>
        <v>0</v>
      </c>
    </row>
    <row r="92" spans="1:65" s="2" customFormat="1" ht="14.4" customHeight="1">
      <c r="A92" s="38"/>
      <c r="B92" s="39"/>
      <c r="C92" s="218" t="s">
        <v>147</v>
      </c>
      <c r="D92" s="218" t="s">
        <v>119</v>
      </c>
      <c r="E92" s="219" t="s">
        <v>336</v>
      </c>
      <c r="F92" s="220" t="s">
        <v>337</v>
      </c>
      <c r="G92" s="221" t="s">
        <v>321</v>
      </c>
      <c r="H92" s="222">
        <v>1</v>
      </c>
      <c r="I92" s="223"/>
      <c r="J92" s="224">
        <f>ROUND(I92*H92,2)</f>
        <v>0</v>
      </c>
      <c r="K92" s="220" t="s">
        <v>123</v>
      </c>
      <c r="L92" s="44"/>
      <c r="M92" s="271" t="s">
        <v>19</v>
      </c>
      <c r="N92" s="272" t="s">
        <v>43</v>
      </c>
      <c r="O92" s="269"/>
      <c r="P92" s="273">
        <f>O92*H92</f>
        <v>0</v>
      </c>
      <c r="Q92" s="273">
        <v>0</v>
      </c>
      <c r="R92" s="273">
        <f>Q92*H92</f>
        <v>0</v>
      </c>
      <c r="S92" s="273">
        <v>0</v>
      </c>
      <c r="T92" s="274">
        <f>S92*H92</f>
        <v>0</v>
      </c>
      <c r="U92" s="38"/>
      <c r="V92" s="38"/>
      <c r="W92" s="38"/>
      <c r="X92" s="38"/>
      <c r="Y92" s="38"/>
      <c r="Z92" s="38"/>
      <c r="AA92" s="38"/>
      <c r="AB92" s="38"/>
      <c r="AC92" s="38"/>
      <c r="AD92" s="38"/>
      <c r="AE92" s="38"/>
      <c r="AR92" s="229" t="s">
        <v>322</v>
      </c>
      <c r="AT92" s="229" t="s">
        <v>119</v>
      </c>
      <c r="AU92" s="229" t="s">
        <v>82</v>
      </c>
      <c r="AY92" s="17" t="s">
        <v>117</v>
      </c>
      <c r="BE92" s="230">
        <f>IF(N92="základní",J92,0)</f>
        <v>0</v>
      </c>
      <c r="BF92" s="230">
        <f>IF(N92="snížená",J92,0)</f>
        <v>0</v>
      </c>
      <c r="BG92" s="230">
        <f>IF(N92="zákl. přenesená",J92,0)</f>
        <v>0</v>
      </c>
      <c r="BH92" s="230">
        <f>IF(N92="sníž. přenesená",J92,0)</f>
        <v>0</v>
      </c>
      <c r="BI92" s="230">
        <f>IF(N92="nulová",J92,0)</f>
        <v>0</v>
      </c>
      <c r="BJ92" s="17" t="s">
        <v>80</v>
      </c>
      <c r="BK92" s="230">
        <f>ROUND(I92*H92,2)</f>
        <v>0</v>
      </c>
      <c r="BL92" s="17" t="s">
        <v>322</v>
      </c>
      <c r="BM92" s="229" t="s">
        <v>338</v>
      </c>
    </row>
    <row r="93" spans="1:31" s="2" customFormat="1" ht="6.95" customHeight="1">
      <c r="A93" s="38"/>
      <c r="B93" s="59"/>
      <c r="C93" s="60"/>
      <c r="D93" s="60"/>
      <c r="E93" s="60"/>
      <c r="F93" s="60"/>
      <c r="G93" s="60"/>
      <c r="H93" s="60"/>
      <c r="I93" s="166"/>
      <c r="J93" s="60"/>
      <c r="K93" s="60"/>
      <c r="L93" s="44"/>
      <c r="M93" s="38"/>
      <c r="O93" s="38"/>
      <c r="P93" s="38"/>
      <c r="Q93" s="38"/>
      <c r="R93" s="38"/>
      <c r="S93" s="38"/>
      <c r="T93" s="38"/>
      <c r="U93" s="38"/>
      <c r="V93" s="38"/>
      <c r="W93" s="38"/>
      <c r="X93" s="38"/>
      <c r="Y93" s="38"/>
      <c r="Z93" s="38"/>
      <c r="AA93" s="38"/>
      <c r="AB93" s="38"/>
      <c r="AC93" s="38"/>
      <c r="AD93" s="38"/>
      <c r="AE93" s="38"/>
    </row>
  </sheetData>
  <sheetProtection password="CC35" sheet="1" objects="1" scenarios="1" formatColumns="0" formatRows="0" autoFilter="0"/>
  <autoFilter ref="C82:K92"/>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5" customWidth="1"/>
    <col min="2" max="2" width="1.7109375" style="275" customWidth="1"/>
    <col min="3" max="4" width="5.00390625" style="275" customWidth="1"/>
    <col min="5" max="5" width="11.7109375" style="275" customWidth="1"/>
    <col min="6" max="6" width="9.140625" style="275" customWidth="1"/>
    <col min="7" max="7" width="5.00390625" style="275" customWidth="1"/>
    <col min="8" max="8" width="77.8515625" style="275" customWidth="1"/>
    <col min="9" max="10" width="20.00390625" style="275" customWidth="1"/>
    <col min="11" max="11" width="1.7109375" style="275" customWidth="1"/>
  </cols>
  <sheetData>
    <row r="1" s="1" customFormat="1" ht="37.5" customHeight="1"/>
    <row r="2" spans="2:11" s="1" customFormat="1" ht="7.5" customHeight="1">
      <c r="B2" s="276"/>
      <c r="C2" s="277"/>
      <c r="D2" s="277"/>
      <c r="E2" s="277"/>
      <c r="F2" s="277"/>
      <c r="G2" s="277"/>
      <c r="H2" s="277"/>
      <c r="I2" s="277"/>
      <c r="J2" s="277"/>
      <c r="K2" s="278"/>
    </row>
    <row r="3" spans="2:11" s="15" customFormat="1" ht="45" customHeight="1">
      <c r="B3" s="279"/>
      <c r="C3" s="280" t="s">
        <v>339</v>
      </c>
      <c r="D3" s="280"/>
      <c r="E3" s="280"/>
      <c r="F3" s="280"/>
      <c r="G3" s="280"/>
      <c r="H3" s="280"/>
      <c r="I3" s="280"/>
      <c r="J3" s="280"/>
      <c r="K3" s="281"/>
    </row>
    <row r="4" spans="2:11" s="1" customFormat="1" ht="25.5" customHeight="1">
      <c r="B4" s="282"/>
      <c r="C4" s="283" t="s">
        <v>340</v>
      </c>
      <c r="D4" s="283"/>
      <c r="E4" s="283"/>
      <c r="F4" s="283"/>
      <c r="G4" s="283"/>
      <c r="H4" s="283"/>
      <c r="I4" s="283"/>
      <c r="J4" s="283"/>
      <c r="K4" s="284"/>
    </row>
    <row r="5" spans="2:11" s="1" customFormat="1" ht="5.25" customHeight="1">
      <c r="B5" s="282"/>
      <c r="C5" s="285"/>
      <c r="D5" s="285"/>
      <c r="E5" s="285"/>
      <c r="F5" s="285"/>
      <c r="G5" s="285"/>
      <c r="H5" s="285"/>
      <c r="I5" s="285"/>
      <c r="J5" s="285"/>
      <c r="K5" s="284"/>
    </row>
    <row r="6" spans="2:11" s="1" customFormat="1" ht="15" customHeight="1">
      <c r="B6" s="282"/>
      <c r="C6" s="286" t="s">
        <v>341</v>
      </c>
      <c r="D6" s="286"/>
      <c r="E6" s="286"/>
      <c r="F6" s="286"/>
      <c r="G6" s="286"/>
      <c r="H6" s="286"/>
      <c r="I6" s="286"/>
      <c r="J6" s="286"/>
      <c r="K6" s="284"/>
    </row>
    <row r="7" spans="2:11" s="1" customFormat="1" ht="15" customHeight="1">
      <c r="B7" s="287"/>
      <c r="C7" s="286" t="s">
        <v>342</v>
      </c>
      <c r="D7" s="286"/>
      <c r="E7" s="286"/>
      <c r="F7" s="286"/>
      <c r="G7" s="286"/>
      <c r="H7" s="286"/>
      <c r="I7" s="286"/>
      <c r="J7" s="286"/>
      <c r="K7" s="284"/>
    </row>
    <row r="8" spans="2:11" s="1" customFormat="1" ht="12.75" customHeight="1">
      <c r="B8" s="287"/>
      <c r="C8" s="286"/>
      <c r="D8" s="286"/>
      <c r="E8" s="286"/>
      <c r="F8" s="286"/>
      <c r="G8" s="286"/>
      <c r="H8" s="286"/>
      <c r="I8" s="286"/>
      <c r="J8" s="286"/>
      <c r="K8" s="284"/>
    </row>
    <row r="9" spans="2:11" s="1" customFormat="1" ht="15" customHeight="1">
      <c r="B9" s="287"/>
      <c r="C9" s="286" t="s">
        <v>343</v>
      </c>
      <c r="D9" s="286"/>
      <c r="E9" s="286"/>
      <c r="F9" s="286"/>
      <c r="G9" s="286"/>
      <c r="H9" s="286"/>
      <c r="I9" s="286"/>
      <c r="J9" s="286"/>
      <c r="K9" s="284"/>
    </row>
    <row r="10" spans="2:11" s="1" customFormat="1" ht="15" customHeight="1">
      <c r="B10" s="287"/>
      <c r="C10" s="286"/>
      <c r="D10" s="286" t="s">
        <v>344</v>
      </c>
      <c r="E10" s="286"/>
      <c r="F10" s="286"/>
      <c r="G10" s="286"/>
      <c r="H10" s="286"/>
      <c r="I10" s="286"/>
      <c r="J10" s="286"/>
      <c r="K10" s="284"/>
    </row>
    <row r="11" spans="2:11" s="1" customFormat="1" ht="15" customHeight="1">
      <c r="B11" s="287"/>
      <c r="C11" s="288"/>
      <c r="D11" s="286" t="s">
        <v>345</v>
      </c>
      <c r="E11" s="286"/>
      <c r="F11" s="286"/>
      <c r="G11" s="286"/>
      <c r="H11" s="286"/>
      <c r="I11" s="286"/>
      <c r="J11" s="286"/>
      <c r="K11" s="284"/>
    </row>
    <row r="12" spans="2:11" s="1" customFormat="1" ht="15" customHeight="1">
      <c r="B12" s="287"/>
      <c r="C12" s="288"/>
      <c r="D12" s="286"/>
      <c r="E12" s="286"/>
      <c r="F12" s="286"/>
      <c r="G12" s="286"/>
      <c r="H12" s="286"/>
      <c r="I12" s="286"/>
      <c r="J12" s="286"/>
      <c r="K12" s="284"/>
    </row>
    <row r="13" spans="2:11" s="1" customFormat="1" ht="15" customHeight="1">
      <c r="B13" s="287"/>
      <c r="C13" s="288"/>
      <c r="D13" s="289" t="s">
        <v>346</v>
      </c>
      <c r="E13" s="286"/>
      <c r="F13" s="286"/>
      <c r="G13" s="286"/>
      <c r="H13" s="286"/>
      <c r="I13" s="286"/>
      <c r="J13" s="286"/>
      <c r="K13" s="284"/>
    </row>
    <row r="14" spans="2:11" s="1" customFormat="1" ht="12.75" customHeight="1">
      <c r="B14" s="287"/>
      <c r="C14" s="288"/>
      <c r="D14" s="288"/>
      <c r="E14" s="288"/>
      <c r="F14" s="288"/>
      <c r="G14" s="288"/>
      <c r="H14" s="288"/>
      <c r="I14" s="288"/>
      <c r="J14" s="288"/>
      <c r="K14" s="284"/>
    </row>
    <row r="15" spans="2:11" s="1" customFormat="1" ht="15" customHeight="1">
      <c r="B15" s="287"/>
      <c r="C15" s="288"/>
      <c r="D15" s="286" t="s">
        <v>347</v>
      </c>
      <c r="E15" s="286"/>
      <c r="F15" s="286"/>
      <c r="G15" s="286"/>
      <c r="H15" s="286"/>
      <c r="I15" s="286"/>
      <c r="J15" s="286"/>
      <c r="K15" s="284"/>
    </row>
    <row r="16" spans="2:11" s="1" customFormat="1" ht="15" customHeight="1">
      <c r="B16" s="287"/>
      <c r="C16" s="288"/>
      <c r="D16" s="286" t="s">
        <v>348</v>
      </c>
      <c r="E16" s="286"/>
      <c r="F16" s="286"/>
      <c r="G16" s="286"/>
      <c r="H16" s="286"/>
      <c r="I16" s="286"/>
      <c r="J16" s="286"/>
      <c r="K16" s="284"/>
    </row>
    <row r="17" spans="2:11" s="1" customFormat="1" ht="15" customHeight="1">
      <c r="B17" s="287"/>
      <c r="C17" s="288"/>
      <c r="D17" s="286" t="s">
        <v>349</v>
      </c>
      <c r="E17" s="286"/>
      <c r="F17" s="286"/>
      <c r="G17" s="286"/>
      <c r="H17" s="286"/>
      <c r="I17" s="286"/>
      <c r="J17" s="286"/>
      <c r="K17" s="284"/>
    </row>
    <row r="18" spans="2:11" s="1" customFormat="1" ht="15" customHeight="1">
      <c r="B18" s="287"/>
      <c r="C18" s="288"/>
      <c r="D18" s="288"/>
      <c r="E18" s="290" t="s">
        <v>79</v>
      </c>
      <c r="F18" s="286" t="s">
        <v>350</v>
      </c>
      <c r="G18" s="286"/>
      <c r="H18" s="286"/>
      <c r="I18" s="286"/>
      <c r="J18" s="286"/>
      <c r="K18" s="284"/>
    </row>
    <row r="19" spans="2:11" s="1" customFormat="1" ht="15" customHeight="1">
      <c r="B19" s="287"/>
      <c r="C19" s="288"/>
      <c r="D19" s="288"/>
      <c r="E19" s="290" t="s">
        <v>351</v>
      </c>
      <c r="F19" s="286" t="s">
        <v>352</v>
      </c>
      <c r="G19" s="286"/>
      <c r="H19" s="286"/>
      <c r="I19" s="286"/>
      <c r="J19" s="286"/>
      <c r="K19" s="284"/>
    </row>
    <row r="20" spans="2:11" s="1" customFormat="1" ht="15" customHeight="1">
      <c r="B20" s="287"/>
      <c r="C20" s="288"/>
      <c r="D20" s="288"/>
      <c r="E20" s="290" t="s">
        <v>353</v>
      </c>
      <c r="F20" s="286" t="s">
        <v>354</v>
      </c>
      <c r="G20" s="286"/>
      <c r="H20" s="286"/>
      <c r="I20" s="286"/>
      <c r="J20" s="286"/>
      <c r="K20" s="284"/>
    </row>
    <row r="21" spans="2:11" s="1" customFormat="1" ht="15" customHeight="1">
      <c r="B21" s="287"/>
      <c r="C21" s="288"/>
      <c r="D21" s="288"/>
      <c r="E21" s="290" t="s">
        <v>355</v>
      </c>
      <c r="F21" s="286" t="s">
        <v>356</v>
      </c>
      <c r="G21" s="286"/>
      <c r="H21" s="286"/>
      <c r="I21" s="286"/>
      <c r="J21" s="286"/>
      <c r="K21" s="284"/>
    </row>
    <row r="22" spans="2:11" s="1" customFormat="1" ht="15" customHeight="1">
      <c r="B22" s="287"/>
      <c r="C22" s="288"/>
      <c r="D22" s="288"/>
      <c r="E22" s="290" t="s">
        <v>357</v>
      </c>
      <c r="F22" s="286" t="s">
        <v>358</v>
      </c>
      <c r="G22" s="286"/>
      <c r="H22" s="286"/>
      <c r="I22" s="286"/>
      <c r="J22" s="286"/>
      <c r="K22" s="284"/>
    </row>
    <row r="23" spans="2:11" s="1" customFormat="1" ht="15" customHeight="1">
      <c r="B23" s="287"/>
      <c r="C23" s="288"/>
      <c r="D23" s="288"/>
      <c r="E23" s="290" t="s">
        <v>359</v>
      </c>
      <c r="F23" s="286" t="s">
        <v>360</v>
      </c>
      <c r="G23" s="286"/>
      <c r="H23" s="286"/>
      <c r="I23" s="286"/>
      <c r="J23" s="286"/>
      <c r="K23" s="284"/>
    </row>
    <row r="24" spans="2:11" s="1" customFormat="1" ht="12.75" customHeight="1">
      <c r="B24" s="287"/>
      <c r="C24" s="288"/>
      <c r="D24" s="288"/>
      <c r="E24" s="288"/>
      <c r="F24" s="288"/>
      <c r="G24" s="288"/>
      <c r="H24" s="288"/>
      <c r="I24" s="288"/>
      <c r="J24" s="288"/>
      <c r="K24" s="284"/>
    </row>
    <row r="25" spans="2:11" s="1" customFormat="1" ht="15" customHeight="1">
      <c r="B25" s="287"/>
      <c r="C25" s="286" t="s">
        <v>361</v>
      </c>
      <c r="D25" s="286"/>
      <c r="E25" s="286"/>
      <c r="F25" s="286"/>
      <c r="G25" s="286"/>
      <c r="H25" s="286"/>
      <c r="I25" s="286"/>
      <c r="J25" s="286"/>
      <c r="K25" s="284"/>
    </row>
    <row r="26" spans="2:11" s="1" customFormat="1" ht="15" customHeight="1">
      <c r="B26" s="287"/>
      <c r="C26" s="286" t="s">
        <v>362</v>
      </c>
      <c r="D26" s="286"/>
      <c r="E26" s="286"/>
      <c r="F26" s="286"/>
      <c r="G26" s="286"/>
      <c r="H26" s="286"/>
      <c r="I26" s="286"/>
      <c r="J26" s="286"/>
      <c r="K26" s="284"/>
    </row>
    <row r="27" spans="2:11" s="1" customFormat="1" ht="15" customHeight="1">
      <c r="B27" s="287"/>
      <c r="C27" s="286"/>
      <c r="D27" s="286" t="s">
        <v>363</v>
      </c>
      <c r="E27" s="286"/>
      <c r="F27" s="286"/>
      <c r="G27" s="286"/>
      <c r="H27" s="286"/>
      <c r="I27" s="286"/>
      <c r="J27" s="286"/>
      <c r="K27" s="284"/>
    </row>
    <row r="28" spans="2:11" s="1" customFormat="1" ht="15" customHeight="1">
      <c r="B28" s="287"/>
      <c r="C28" s="288"/>
      <c r="D28" s="286" t="s">
        <v>364</v>
      </c>
      <c r="E28" s="286"/>
      <c r="F28" s="286"/>
      <c r="G28" s="286"/>
      <c r="H28" s="286"/>
      <c r="I28" s="286"/>
      <c r="J28" s="286"/>
      <c r="K28" s="284"/>
    </row>
    <row r="29" spans="2:11" s="1" customFormat="1" ht="12.75" customHeight="1">
      <c r="B29" s="287"/>
      <c r="C29" s="288"/>
      <c r="D29" s="288"/>
      <c r="E29" s="288"/>
      <c r="F29" s="288"/>
      <c r="G29" s="288"/>
      <c r="H29" s="288"/>
      <c r="I29" s="288"/>
      <c r="J29" s="288"/>
      <c r="K29" s="284"/>
    </row>
    <row r="30" spans="2:11" s="1" customFormat="1" ht="15" customHeight="1">
      <c r="B30" s="287"/>
      <c r="C30" s="288"/>
      <c r="D30" s="286" t="s">
        <v>365</v>
      </c>
      <c r="E30" s="286"/>
      <c r="F30" s="286"/>
      <c r="G30" s="286"/>
      <c r="H30" s="286"/>
      <c r="I30" s="286"/>
      <c r="J30" s="286"/>
      <c r="K30" s="284"/>
    </row>
    <row r="31" spans="2:11" s="1" customFormat="1" ht="15" customHeight="1">
      <c r="B31" s="287"/>
      <c r="C31" s="288"/>
      <c r="D31" s="286" t="s">
        <v>366</v>
      </c>
      <c r="E31" s="286"/>
      <c r="F31" s="286"/>
      <c r="G31" s="286"/>
      <c r="H31" s="286"/>
      <c r="I31" s="286"/>
      <c r="J31" s="286"/>
      <c r="K31" s="284"/>
    </row>
    <row r="32" spans="2:11" s="1" customFormat="1" ht="12.75" customHeight="1">
      <c r="B32" s="287"/>
      <c r="C32" s="288"/>
      <c r="D32" s="288"/>
      <c r="E32" s="288"/>
      <c r="F32" s="288"/>
      <c r="G32" s="288"/>
      <c r="H32" s="288"/>
      <c r="I32" s="288"/>
      <c r="J32" s="288"/>
      <c r="K32" s="284"/>
    </row>
    <row r="33" spans="2:11" s="1" customFormat="1" ht="15" customHeight="1">
      <c r="B33" s="287"/>
      <c r="C33" s="288"/>
      <c r="D33" s="286" t="s">
        <v>367</v>
      </c>
      <c r="E33" s="286"/>
      <c r="F33" s="286"/>
      <c r="G33" s="286"/>
      <c r="H33" s="286"/>
      <c r="I33" s="286"/>
      <c r="J33" s="286"/>
      <c r="K33" s="284"/>
    </row>
    <row r="34" spans="2:11" s="1" customFormat="1" ht="15" customHeight="1">
      <c r="B34" s="287"/>
      <c r="C34" s="288"/>
      <c r="D34" s="286" t="s">
        <v>368</v>
      </c>
      <c r="E34" s="286"/>
      <c r="F34" s="286"/>
      <c r="G34" s="286"/>
      <c r="H34" s="286"/>
      <c r="I34" s="286"/>
      <c r="J34" s="286"/>
      <c r="K34" s="284"/>
    </row>
    <row r="35" spans="2:11" s="1" customFormat="1" ht="15" customHeight="1">
      <c r="B35" s="287"/>
      <c r="C35" s="288"/>
      <c r="D35" s="286" t="s">
        <v>369</v>
      </c>
      <c r="E35" s="286"/>
      <c r="F35" s="286"/>
      <c r="G35" s="286"/>
      <c r="H35" s="286"/>
      <c r="I35" s="286"/>
      <c r="J35" s="286"/>
      <c r="K35" s="284"/>
    </row>
    <row r="36" spans="2:11" s="1" customFormat="1" ht="15" customHeight="1">
      <c r="B36" s="287"/>
      <c r="C36" s="288"/>
      <c r="D36" s="286"/>
      <c r="E36" s="289" t="s">
        <v>103</v>
      </c>
      <c r="F36" s="286"/>
      <c r="G36" s="286" t="s">
        <v>370</v>
      </c>
      <c r="H36" s="286"/>
      <c r="I36" s="286"/>
      <c r="J36" s="286"/>
      <c r="K36" s="284"/>
    </row>
    <row r="37" spans="2:11" s="1" customFormat="1" ht="30.75" customHeight="1">
      <c r="B37" s="287"/>
      <c r="C37" s="288"/>
      <c r="D37" s="286"/>
      <c r="E37" s="289" t="s">
        <v>371</v>
      </c>
      <c r="F37" s="286"/>
      <c r="G37" s="286" t="s">
        <v>372</v>
      </c>
      <c r="H37" s="286"/>
      <c r="I37" s="286"/>
      <c r="J37" s="286"/>
      <c r="K37" s="284"/>
    </row>
    <row r="38" spans="2:11" s="1" customFormat="1" ht="15" customHeight="1">
      <c r="B38" s="287"/>
      <c r="C38" s="288"/>
      <c r="D38" s="286"/>
      <c r="E38" s="289" t="s">
        <v>53</v>
      </c>
      <c r="F38" s="286"/>
      <c r="G38" s="286" t="s">
        <v>373</v>
      </c>
      <c r="H38" s="286"/>
      <c r="I38" s="286"/>
      <c r="J38" s="286"/>
      <c r="K38" s="284"/>
    </row>
    <row r="39" spans="2:11" s="1" customFormat="1" ht="15" customHeight="1">
      <c r="B39" s="287"/>
      <c r="C39" s="288"/>
      <c r="D39" s="286"/>
      <c r="E39" s="289" t="s">
        <v>54</v>
      </c>
      <c r="F39" s="286"/>
      <c r="G39" s="286" t="s">
        <v>374</v>
      </c>
      <c r="H39" s="286"/>
      <c r="I39" s="286"/>
      <c r="J39" s="286"/>
      <c r="K39" s="284"/>
    </row>
    <row r="40" spans="2:11" s="1" customFormat="1" ht="15" customHeight="1">
      <c r="B40" s="287"/>
      <c r="C40" s="288"/>
      <c r="D40" s="286"/>
      <c r="E40" s="289" t="s">
        <v>104</v>
      </c>
      <c r="F40" s="286"/>
      <c r="G40" s="286" t="s">
        <v>375</v>
      </c>
      <c r="H40" s="286"/>
      <c r="I40" s="286"/>
      <c r="J40" s="286"/>
      <c r="K40" s="284"/>
    </row>
    <row r="41" spans="2:11" s="1" customFormat="1" ht="15" customHeight="1">
      <c r="B41" s="287"/>
      <c r="C41" s="288"/>
      <c r="D41" s="286"/>
      <c r="E41" s="289" t="s">
        <v>105</v>
      </c>
      <c r="F41" s="286"/>
      <c r="G41" s="286" t="s">
        <v>376</v>
      </c>
      <c r="H41" s="286"/>
      <c r="I41" s="286"/>
      <c r="J41" s="286"/>
      <c r="K41" s="284"/>
    </row>
    <row r="42" spans="2:11" s="1" customFormat="1" ht="15" customHeight="1">
      <c r="B42" s="287"/>
      <c r="C42" s="288"/>
      <c r="D42" s="286"/>
      <c r="E42" s="289" t="s">
        <v>377</v>
      </c>
      <c r="F42" s="286"/>
      <c r="G42" s="286" t="s">
        <v>378</v>
      </c>
      <c r="H42" s="286"/>
      <c r="I42" s="286"/>
      <c r="J42" s="286"/>
      <c r="K42" s="284"/>
    </row>
    <row r="43" spans="2:11" s="1" customFormat="1" ht="15" customHeight="1">
      <c r="B43" s="287"/>
      <c r="C43" s="288"/>
      <c r="D43" s="286"/>
      <c r="E43" s="289"/>
      <c r="F43" s="286"/>
      <c r="G43" s="286" t="s">
        <v>379</v>
      </c>
      <c r="H43" s="286"/>
      <c r="I43" s="286"/>
      <c r="J43" s="286"/>
      <c r="K43" s="284"/>
    </row>
    <row r="44" spans="2:11" s="1" customFormat="1" ht="15" customHeight="1">
      <c r="B44" s="287"/>
      <c r="C44" s="288"/>
      <c r="D44" s="286"/>
      <c r="E44" s="289" t="s">
        <v>380</v>
      </c>
      <c r="F44" s="286"/>
      <c r="G44" s="286" t="s">
        <v>381</v>
      </c>
      <c r="H44" s="286"/>
      <c r="I44" s="286"/>
      <c r="J44" s="286"/>
      <c r="K44" s="284"/>
    </row>
    <row r="45" spans="2:11" s="1" customFormat="1" ht="15" customHeight="1">
      <c r="B45" s="287"/>
      <c r="C45" s="288"/>
      <c r="D45" s="286"/>
      <c r="E45" s="289" t="s">
        <v>107</v>
      </c>
      <c r="F45" s="286"/>
      <c r="G45" s="286" t="s">
        <v>382</v>
      </c>
      <c r="H45" s="286"/>
      <c r="I45" s="286"/>
      <c r="J45" s="286"/>
      <c r="K45" s="284"/>
    </row>
    <row r="46" spans="2:11" s="1" customFormat="1" ht="12.75" customHeight="1">
      <c r="B46" s="287"/>
      <c r="C46" s="288"/>
      <c r="D46" s="286"/>
      <c r="E46" s="286"/>
      <c r="F46" s="286"/>
      <c r="G46" s="286"/>
      <c r="H46" s="286"/>
      <c r="I46" s="286"/>
      <c r="J46" s="286"/>
      <c r="K46" s="284"/>
    </row>
    <row r="47" spans="2:11" s="1" customFormat="1" ht="15" customHeight="1">
      <c r="B47" s="287"/>
      <c r="C47" s="288"/>
      <c r="D47" s="286" t="s">
        <v>383</v>
      </c>
      <c r="E47" s="286"/>
      <c r="F47" s="286"/>
      <c r="G47" s="286"/>
      <c r="H47" s="286"/>
      <c r="I47" s="286"/>
      <c r="J47" s="286"/>
      <c r="K47" s="284"/>
    </row>
    <row r="48" spans="2:11" s="1" customFormat="1" ht="15" customHeight="1">
      <c r="B48" s="287"/>
      <c r="C48" s="288"/>
      <c r="D48" s="288"/>
      <c r="E48" s="286" t="s">
        <v>384</v>
      </c>
      <c r="F48" s="286"/>
      <c r="G48" s="286"/>
      <c r="H48" s="286"/>
      <c r="I48" s="286"/>
      <c r="J48" s="286"/>
      <c r="K48" s="284"/>
    </row>
    <row r="49" spans="2:11" s="1" customFormat="1" ht="15" customHeight="1">
      <c r="B49" s="287"/>
      <c r="C49" s="288"/>
      <c r="D49" s="288"/>
      <c r="E49" s="286" t="s">
        <v>385</v>
      </c>
      <c r="F49" s="286"/>
      <c r="G49" s="286"/>
      <c r="H49" s="286"/>
      <c r="I49" s="286"/>
      <c r="J49" s="286"/>
      <c r="K49" s="284"/>
    </row>
    <row r="50" spans="2:11" s="1" customFormat="1" ht="15" customHeight="1">
      <c r="B50" s="287"/>
      <c r="C50" s="288"/>
      <c r="D50" s="288"/>
      <c r="E50" s="286" t="s">
        <v>386</v>
      </c>
      <c r="F50" s="286"/>
      <c r="G50" s="286"/>
      <c r="H50" s="286"/>
      <c r="I50" s="286"/>
      <c r="J50" s="286"/>
      <c r="K50" s="284"/>
    </row>
    <row r="51" spans="2:11" s="1" customFormat="1" ht="15" customHeight="1">
      <c r="B51" s="287"/>
      <c r="C51" s="288"/>
      <c r="D51" s="286" t="s">
        <v>387</v>
      </c>
      <c r="E51" s="286"/>
      <c r="F51" s="286"/>
      <c r="G51" s="286"/>
      <c r="H51" s="286"/>
      <c r="I51" s="286"/>
      <c r="J51" s="286"/>
      <c r="K51" s="284"/>
    </row>
    <row r="52" spans="2:11" s="1" customFormat="1" ht="25.5" customHeight="1">
      <c r="B52" s="282"/>
      <c r="C52" s="283" t="s">
        <v>388</v>
      </c>
      <c r="D52" s="283"/>
      <c r="E52" s="283"/>
      <c r="F52" s="283"/>
      <c r="G52" s="283"/>
      <c r="H52" s="283"/>
      <c r="I52" s="283"/>
      <c r="J52" s="283"/>
      <c r="K52" s="284"/>
    </row>
    <row r="53" spans="2:11" s="1" customFormat="1" ht="5.25" customHeight="1">
      <c r="B53" s="282"/>
      <c r="C53" s="285"/>
      <c r="D53" s="285"/>
      <c r="E53" s="285"/>
      <c r="F53" s="285"/>
      <c r="G53" s="285"/>
      <c r="H53" s="285"/>
      <c r="I53" s="285"/>
      <c r="J53" s="285"/>
      <c r="K53" s="284"/>
    </row>
    <row r="54" spans="2:11" s="1" customFormat="1" ht="15" customHeight="1">
      <c r="B54" s="282"/>
      <c r="C54" s="286" t="s">
        <v>389</v>
      </c>
      <c r="D54" s="286"/>
      <c r="E54" s="286"/>
      <c r="F54" s="286"/>
      <c r="G54" s="286"/>
      <c r="H54" s="286"/>
      <c r="I54" s="286"/>
      <c r="J54" s="286"/>
      <c r="K54" s="284"/>
    </row>
    <row r="55" spans="2:11" s="1" customFormat="1" ht="15" customHeight="1">
      <c r="B55" s="282"/>
      <c r="C55" s="286" t="s">
        <v>390</v>
      </c>
      <c r="D55" s="286"/>
      <c r="E55" s="286"/>
      <c r="F55" s="286"/>
      <c r="G55" s="286"/>
      <c r="H55" s="286"/>
      <c r="I55" s="286"/>
      <c r="J55" s="286"/>
      <c r="K55" s="284"/>
    </row>
    <row r="56" spans="2:11" s="1" customFormat="1" ht="12.75" customHeight="1">
      <c r="B56" s="282"/>
      <c r="C56" s="286"/>
      <c r="D56" s="286"/>
      <c r="E56" s="286"/>
      <c r="F56" s="286"/>
      <c r="G56" s="286"/>
      <c r="H56" s="286"/>
      <c r="I56" s="286"/>
      <c r="J56" s="286"/>
      <c r="K56" s="284"/>
    </row>
    <row r="57" spans="2:11" s="1" customFormat="1" ht="15" customHeight="1">
      <c r="B57" s="282"/>
      <c r="C57" s="286" t="s">
        <v>391</v>
      </c>
      <c r="D57" s="286"/>
      <c r="E57" s="286"/>
      <c r="F57" s="286"/>
      <c r="G57" s="286"/>
      <c r="H57" s="286"/>
      <c r="I57" s="286"/>
      <c r="J57" s="286"/>
      <c r="K57" s="284"/>
    </row>
    <row r="58" spans="2:11" s="1" customFormat="1" ht="15" customHeight="1">
      <c r="B58" s="282"/>
      <c r="C58" s="288"/>
      <c r="D58" s="286" t="s">
        <v>392</v>
      </c>
      <c r="E58" s="286"/>
      <c r="F58" s="286"/>
      <c r="G58" s="286"/>
      <c r="H58" s="286"/>
      <c r="I58" s="286"/>
      <c r="J58" s="286"/>
      <c r="K58" s="284"/>
    </row>
    <row r="59" spans="2:11" s="1" customFormat="1" ht="15" customHeight="1">
      <c r="B59" s="282"/>
      <c r="C59" s="288"/>
      <c r="D59" s="286" t="s">
        <v>393</v>
      </c>
      <c r="E59" s="286"/>
      <c r="F59" s="286"/>
      <c r="G59" s="286"/>
      <c r="H59" s="286"/>
      <c r="I59" s="286"/>
      <c r="J59" s="286"/>
      <c r="K59" s="284"/>
    </row>
    <row r="60" spans="2:11" s="1" customFormat="1" ht="15" customHeight="1">
      <c r="B60" s="282"/>
      <c r="C60" s="288"/>
      <c r="D60" s="286" t="s">
        <v>394</v>
      </c>
      <c r="E60" s="286"/>
      <c r="F60" s="286"/>
      <c r="G60" s="286"/>
      <c r="H60" s="286"/>
      <c r="I60" s="286"/>
      <c r="J60" s="286"/>
      <c r="K60" s="284"/>
    </row>
    <row r="61" spans="2:11" s="1" customFormat="1" ht="15" customHeight="1">
      <c r="B61" s="282"/>
      <c r="C61" s="288"/>
      <c r="D61" s="286" t="s">
        <v>395</v>
      </c>
      <c r="E61" s="286"/>
      <c r="F61" s="286"/>
      <c r="G61" s="286"/>
      <c r="H61" s="286"/>
      <c r="I61" s="286"/>
      <c r="J61" s="286"/>
      <c r="K61" s="284"/>
    </row>
    <row r="62" spans="2:11" s="1" customFormat="1" ht="15" customHeight="1">
      <c r="B62" s="282"/>
      <c r="C62" s="288"/>
      <c r="D62" s="291" t="s">
        <v>396</v>
      </c>
      <c r="E62" s="291"/>
      <c r="F62" s="291"/>
      <c r="G62" s="291"/>
      <c r="H62" s="291"/>
      <c r="I62" s="291"/>
      <c r="J62" s="291"/>
      <c r="K62" s="284"/>
    </row>
    <row r="63" spans="2:11" s="1" customFormat="1" ht="15" customHeight="1">
      <c r="B63" s="282"/>
      <c r="C63" s="288"/>
      <c r="D63" s="286" t="s">
        <v>397</v>
      </c>
      <c r="E63" s="286"/>
      <c r="F63" s="286"/>
      <c r="G63" s="286"/>
      <c r="H63" s="286"/>
      <c r="I63" s="286"/>
      <c r="J63" s="286"/>
      <c r="K63" s="284"/>
    </row>
    <row r="64" spans="2:11" s="1" customFormat="1" ht="12.75" customHeight="1">
      <c r="B64" s="282"/>
      <c r="C64" s="288"/>
      <c r="D64" s="288"/>
      <c r="E64" s="292"/>
      <c r="F64" s="288"/>
      <c r="G64" s="288"/>
      <c r="H64" s="288"/>
      <c r="I64" s="288"/>
      <c r="J64" s="288"/>
      <c r="K64" s="284"/>
    </row>
    <row r="65" spans="2:11" s="1" customFormat="1" ht="15" customHeight="1">
      <c r="B65" s="282"/>
      <c r="C65" s="288"/>
      <c r="D65" s="286" t="s">
        <v>398</v>
      </c>
      <c r="E65" s="286"/>
      <c r="F65" s="286"/>
      <c r="G65" s="286"/>
      <c r="H65" s="286"/>
      <c r="I65" s="286"/>
      <c r="J65" s="286"/>
      <c r="K65" s="284"/>
    </row>
    <row r="66" spans="2:11" s="1" customFormat="1" ht="15" customHeight="1">
      <c r="B66" s="282"/>
      <c r="C66" s="288"/>
      <c r="D66" s="291" t="s">
        <v>399</v>
      </c>
      <c r="E66" s="291"/>
      <c r="F66" s="291"/>
      <c r="G66" s="291"/>
      <c r="H66" s="291"/>
      <c r="I66" s="291"/>
      <c r="J66" s="291"/>
      <c r="K66" s="284"/>
    </row>
    <row r="67" spans="2:11" s="1" customFormat="1" ht="15" customHeight="1">
      <c r="B67" s="282"/>
      <c r="C67" s="288"/>
      <c r="D67" s="286" t="s">
        <v>400</v>
      </c>
      <c r="E67" s="286"/>
      <c r="F67" s="286"/>
      <c r="G67" s="286"/>
      <c r="H67" s="286"/>
      <c r="I67" s="286"/>
      <c r="J67" s="286"/>
      <c r="K67" s="284"/>
    </row>
    <row r="68" spans="2:11" s="1" customFormat="1" ht="15" customHeight="1">
      <c r="B68" s="282"/>
      <c r="C68" s="288"/>
      <c r="D68" s="286" t="s">
        <v>401</v>
      </c>
      <c r="E68" s="286"/>
      <c r="F68" s="286"/>
      <c r="G68" s="286"/>
      <c r="H68" s="286"/>
      <c r="I68" s="286"/>
      <c r="J68" s="286"/>
      <c r="K68" s="284"/>
    </row>
    <row r="69" spans="2:11" s="1" customFormat="1" ht="15" customHeight="1">
      <c r="B69" s="282"/>
      <c r="C69" s="288"/>
      <c r="D69" s="286" t="s">
        <v>402</v>
      </c>
      <c r="E69" s="286"/>
      <c r="F69" s="286"/>
      <c r="G69" s="286"/>
      <c r="H69" s="286"/>
      <c r="I69" s="286"/>
      <c r="J69" s="286"/>
      <c r="K69" s="284"/>
    </row>
    <row r="70" spans="2:11" s="1" customFormat="1" ht="15" customHeight="1">
      <c r="B70" s="282"/>
      <c r="C70" s="288"/>
      <c r="D70" s="286" t="s">
        <v>403</v>
      </c>
      <c r="E70" s="286"/>
      <c r="F70" s="286"/>
      <c r="G70" s="286"/>
      <c r="H70" s="286"/>
      <c r="I70" s="286"/>
      <c r="J70" s="286"/>
      <c r="K70" s="284"/>
    </row>
    <row r="71" spans="2:11" s="1" customFormat="1" ht="12.75" customHeight="1">
      <c r="B71" s="293"/>
      <c r="C71" s="294"/>
      <c r="D71" s="294"/>
      <c r="E71" s="294"/>
      <c r="F71" s="294"/>
      <c r="G71" s="294"/>
      <c r="H71" s="294"/>
      <c r="I71" s="294"/>
      <c r="J71" s="294"/>
      <c r="K71" s="295"/>
    </row>
    <row r="72" spans="2:11" s="1" customFormat="1" ht="18.75" customHeight="1">
      <c r="B72" s="296"/>
      <c r="C72" s="296"/>
      <c r="D72" s="296"/>
      <c r="E72" s="296"/>
      <c r="F72" s="296"/>
      <c r="G72" s="296"/>
      <c r="H72" s="296"/>
      <c r="I72" s="296"/>
      <c r="J72" s="296"/>
      <c r="K72" s="297"/>
    </row>
    <row r="73" spans="2:11" s="1" customFormat="1" ht="18.75" customHeight="1">
      <c r="B73" s="297"/>
      <c r="C73" s="297"/>
      <c r="D73" s="297"/>
      <c r="E73" s="297"/>
      <c r="F73" s="297"/>
      <c r="G73" s="297"/>
      <c r="H73" s="297"/>
      <c r="I73" s="297"/>
      <c r="J73" s="297"/>
      <c r="K73" s="297"/>
    </row>
    <row r="74" spans="2:11" s="1" customFormat="1" ht="7.5" customHeight="1">
      <c r="B74" s="298"/>
      <c r="C74" s="299"/>
      <c r="D74" s="299"/>
      <c r="E74" s="299"/>
      <c r="F74" s="299"/>
      <c r="G74" s="299"/>
      <c r="H74" s="299"/>
      <c r="I74" s="299"/>
      <c r="J74" s="299"/>
      <c r="K74" s="300"/>
    </row>
    <row r="75" spans="2:11" s="1" customFormat="1" ht="45" customHeight="1">
      <c r="B75" s="301"/>
      <c r="C75" s="302" t="s">
        <v>404</v>
      </c>
      <c r="D75" s="302"/>
      <c r="E75" s="302"/>
      <c r="F75" s="302"/>
      <c r="G75" s="302"/>
      <c r="H75" s="302"/>
      <c r="I75" s="302"/>
      <c r="J75" s="302"/>
      <c r="K75" s="303"/>
    </row>
    <row r="76" spans="2:11" s="1" customFormat="1" ht="17.25" customHeight="1">
      <c r="B76" s="301"/>
      <c r="C76" s="304" t="s">
        <v>405</v>
      </c>
      <c r="D76" s="304"/>
      <c r="E76" s="304"/>
      <c r="F76" s="304" t="s">
        <v>406</v>
      </c>
      <c r="G76" s="305"/>
      <c r="H76" s="304" t="s">
        <v>54</v>
      </c>
      <c r="I76" s="304" t="s">
        <v>57</v>
      </c>
      <c r="J76" s="304" t="s">
        <v>407</v>
      </c>
      <c r="K76" s="303"/>
    </row>
    <row r="77" spans="2:11" s="1" customFormat="1" ht="17.25" customHeight="1">
      <c r="B77" s="301"/>
      <c r="C77" s="306" t="s">
        <v>408</v>
      </c>
      <c r="D77" s="306"/>
      <c r="E77" s="306"/>
      <c r="F77" s="307" t="s">
        <v>409</v>
      </c>
      <c r="G77" s="308"/>
      <c r="H77" s="306"/>
      <c r="I77" s="306"/>
      <c r="J77" s="306" t="s">
        <v>410</v>
      </c>
      <c r="K77" s="303"/>
    </row>
    <row r="78" spans="2:11" s="1" customFormat="1" ht="5.25" customHeight="1">
      <c r="B78" s="301"/>
      <c r="C78" s="309"/>
      <c r="D78" s="309"/>
      <c r="E78" s="309"/>
      <c r="F78" s="309"/>
      <c r="G78" s="310"/>
      <c r="H78" s="309"/>
      <c r="I78" s="309"/>
      <c r="J78" s="309"/>
      <c r="K78" s="303"/>
    </row>
    <row r="79" spans="2:11" s="1" customFormat="1" ht="15" customHeight="1">
      <c r="B79" s="301"/>
      <c r="C79" s="289" t="s">
        <v>53</v>
      </c>
      <c r="D79" s="309"/>
      <c r="E79" s="309"/>
      <c r="F79" s="311" t="s">
        <v>411</v>
      </c>
      <c r="G79" s="310"/>
      <c r="H79" s="289" t="s">
        <v>412</v>
      </c>
      <c r="I79" s="289" t="s">
        <v>413</v>
      </c>
      <c r="J79" s="289">
        <v>20</v>
      </c>
      <c r="K79" s="303"/>
    </row>
    <row r="80" spans="2:11" s="1" customFormat="1" ht="15" customHeight="1">
      <c r="B80" s="301"/>
      <c r="C80" s="289" t="s">
        <v>414</v>
      </c>
      <c r="D80" s="289"/>
      <c r="E80" s="289"/>
      <c r="F80" s="311" t="s">
        <v>411</v>
      </c>
      <c r="G80" s="310"/>
      <c r="H80" s="289" t="s">
        <v>415</v>
      </c>
      <c r="I80" s="289" t="s">
        <v>413</v>
      </c>
      <c r="J80" s="289">
        <v>120</v>
      </c>
      <c r="K80" s="303"/>
    </row>
    <row r="81" spans="2:11" s="1" customFormat="1" ht="15" customHeight="1">
      <c r="B81" s="312"/>
      <c r="C81" s="289" t="s">
        <v>416</v>
      </c>
      <c r="D81" s="289"/>
      <c r="E81" s="289"/>
      <c r="F81" s="311" t="s">
        <v>417</v>
      </c>
      <c r="G81" s="310"/>
      <c r="H81" s="289" t="s">
        <v>418</v>
      </c>
      <c r="I81" s="289" t="s">
        <v>413</v>
      </c>
      <c r="J81" s="289">
        <v>50</v>
      </c>
      <c r="K81" s="303"/>
    </row>
    <row r="82" spans="2:11" s="1" customFormat="1" ht="15" customHeight="1">
      <c r="B82" s="312"/>
      <c r="C82" s="289" t="s">
        <v>419</v>
      </c>
      <c r="D82" s="289"/>
      <c r="E82" s="289"/>
      <c r="F82" s="311" t="s">
        <v>411</v>
      </c>
      <c r="G82" s="310"/>
      <c r="H82" s="289" t="s">
        <v>420</v>
      </c>
      <c r="I82" s="289" t="s">
        <v>421</v>
      </c>
      <c r="J82" s="289"/>
      <c r="K82" s="303"/>
    </row>
    <row r="83" spans="2:11" s="1" customFormat="1" ht="15" customHeight="1">
      <c r="B83" s="312"/>
      <c r="C83" s="313" t="s">
        <v>422</v>
      </c>
      <c r="D83" s="313"/>
      <c r="E83" s="313"/>
      <c r="F83" s="314" t="s">
        <v>417</v>
      </c>
      <c r="G83" s="313"/>
      <c r="H83" s="313" t="s">
        <v>423</v>
      </c>
      <c r="I83" s="313" t="s">
        <v>413</v>
      </c>
      <c r="J83" s="313">
        <v>15</v>
      </c>
      <c r="K83" s="303"/>
    </row>
    <row r="84" spans="2:11" s="1" customFormat="1" ht="15" customHeight="1">
      <c r="B84" s="312"/>
      <c r="C84" s="313" t="s">
        <v>424</v>
      </c>
      <c r="D84" s="313"/>
      <c r="E84" s="313"/>
      <c r="F84" s="314" t="s">
        <v>417</v>
      </c>
      <c r="G84" s="313"/>
      <c r="H84" s="313" t="s">
        <v>425</v>
      </c>
      <c r="I84" s="313" t="s">
        <v>413</v>
      </c>
      <c r="J84" s="313">
        <v>15</v>
      </c>
      <c r="K84" s="303"/>
    </row>
    <row r="85" spans="2:11" s="1" customFormat="1" ht="15" customHeight="1">
      <c r="B85" s="312"/>
      <c r="C85" s="313" t="s">
        <v>426</v>
      </c>
      <c r="D85" s="313"/>
      <c r="E85" s="313"/>
      <c r="F85" s="314" t="s">
        <v>417</v>
      </c>
      <c r="G85" s="313"/>
      <c r="H85" s="313" t="s">
        <v>427</v>
      </c>
      <c r="I85" s="313" t="s">
        <v>413</v>
      </c>
      <c r="J85" s="313">
        <v>20</v>
      </c>
      <c r="K85" s="303"/>
    </row>
    <row r="86" spans="2:11" s="1" customFormat="1" ht="15" customHeight="1">
      <c r="B86" s="312"/>
      <c r="C86" s="313" t="s">
        <v>428</v>
      </c>
      <c r="D86" s="313"/>
      <c r="E86" s="313"/>
      <c r="F86" s="314" t="s">
        <v>417</v>
      </c>
      <c r="G86" s="313"/>
      <c r="H86" s="313" t="s">
        <v>429</v>
      </c>
      <c r="I86" s="313" t="s">
        <v>413</v>
      </c>
      <c r="J86" s="313">
        <v>20</v>
      </c>
      <c r="K86" s="303"/>
    </row>
    <row r="87" spans="2:11" s="1" customFormat="1" ht="15" customHeight="1">
      <c r="B87" s="312"/>
      <c r="C87" s="289" t="s">
        <v>430</v>
      </c>
      <c r="D87" s="289"/>
      <c r="E87" s="289"/>
      <c r="F87" s="311" t="s">
        <v>417</v>
      </c>
      <c r="G87" s="310"/>
      <c r="H87" s="289" t="s">
        <v>431</v>
      </c>
      <c r="I87" s="289" t="s">
        <v>413</v>
      </c>
      <c r="J87" s="289">
        <v>50</v>
      </c>
      <c r="K87" s="303"/>
    </row>
    <row r="88" spans="2:11" s="1" customFormat="1" ht="15" customHeight="1">
      <c r="B88" s="312"/>
      <c r="C88" s="289" t="s">
        <v>432</v>
      </c>
      <c r="D88" s="289"/>
      <c r="E88" s="289"/>
      <c r="F88" s="311" t="s">
        <v>417</v>
      </c>
      <c r="G88" s="310"/>
      <c r="H88" s="289" t="s">
        <v>433</v>
      </c>
      <c r="I88" s="289" t="s">
        <v>413</v>
      </c>
      <c r="J88" s="289">
        <v>20</v>
      </c>
      <c r="K88" s="303"/>
    </row>
    <row r="89" spans="2:11" s="1" customFormat="1" ht="15" customHeight="1">
      <c r="B89" s="312"/>
      <c r="C89" s="289" t="s">
        <v>434</v>
      </c>
      <c r="D89" s="289"/>
      <c r="E89" s="289"/>
      <c r="F89" s="311" t="s">
        <v>417</v>
      </c>
      <c r="G89" s="310"/>
      <c r="H89" s="289" t="s">
        <v>435</v>
      </c>
      <c r="I89" s="289" t="s">
        <v>413</v>
      </c>
      <c r="J89" s="289">
        <v>20</v>
      </c>
      <c r="K89" s="303"/>
    </row>
    <row r="90" spans="2:11" s="1" customFormat="1" ht="15" customHeight="1">
      <c r="B90" s="312"/>
      <c r="C90" s="289" t="s">
        <v>436</v>
      </c>
      <c r="D90" s="289"/>
      <c r="E90" s="289"/>
      <c r="F90" s="311" t="s">
        <v>417</v>
      </c>
      <c r="G90" s="310"/>
      <c r="H90" s="289" t="s">
        <v>437</v>
      </c>
      <c r="I90" s="289" t="s">
        <v>413</v>
      </c>
      <c r="J90" s="289">
        <v>50</v>
      </c>
      <c r="K90" s="303"/>
    </row>
    <row r="91" spans="2:11" s="1" customFormat="1" ht="15" customHeight="1">
      <c r="B91" s="312"/>
      <c r="C91" s="289" t="s">
        <v>438</v>
      </c>
      <c r="D91" s="289"/>
      <c r="E91" s="289"/>
      <c r="F91" s="311" t="s">
        <v>417</v>
      </c>
      <c r="G91" s="310"/>
      <c r="H91" s="289" t="s">
        <v>438</v>
      </c>
      <c r="I91" s="289" t="s">
        <v>413</v>
      </c>
      <c r="J91" s="289">
        <v>50</v>
      </c>
      <c r="K91" s="303"/>
    </row>
    <row r="92" spans="2:11" s="1" customFormat="1" ht="15" customHeight="1">
      <c r="B92" s="312"/>
      <c r="C92" s="289" t="s">
        <v>439</v>
      </c>
      <c r="D92" s="289"/>
      <c r="E92" s="289"/>
      <c r="F92" s="311" t="s">
        <v>417</v>
      </c>
      <c r="G92" s="310"/>
      <c r="H92" s="289" t="s">
        <v>440</v>
      </c>
      <c r="I92" s="289" t="s">
        <v>413</v>
      </c>
      <c r="J92" s="289">
        <v>255</v>
      </c>
      <c r="K92" s="303"/>
    </row>
    <row r="93" spans="2:11" s="1" customFormat="1" ht="15" customHeight="1">
      <c r="B93" s="312"/>
      <c r="C93" s="289" t="s">
        <v>441</v>
      </c>
      <c r="D93" s="289"/>
      <c r="E93" s="289"/>
      <c r="F93" s="311" t="s">
        <v>411</v>
      </c>
      <c r="G93" s="310"/>
      <c r="H93" s="289" t="s">
        <v>442</v>
      </c>
      <c r="I93" s="289" t="s">
        <v>443</v>
      </c>
      <c r="J93" s="289"/>
      <c r="K93" s="303"/>
    </row>
    <row r="94" spans="2:11" s="1" customFormat="1" ht="15" customHeight="1">
      <c r="B94" s="312"/>
      <c r="C94" s="289" t="s">
        <v>444</v>
      </c>
      <c r="D94" s="289"/>
      <c r="E94" s="289"/>
      <c r="F94" s="311" t="s">
        <v>411</v>
      </c>
      <c r="G94" s="310"/>
      <c r="H94" s="289" t="s">
        <v>445</v>
      </c>
      <c r="I94" s="289" t="s">
        <v>446</v>
      </c>
      <c r="J94" s="289"/>
      <c r="K94" s="303"/>
    </row>
    <row r="95" spans="2:11" s="1" customFormat="1" ht="15" customHeight="1">
      <c r="B95" s="312"/>
      <c r="C95" s="289" t="s">
        <v>447</v>
      </c>
      <c r="D95" s="289"/>
      <c r="E95" s="289"/>
      <c r="F95" s="311" t="s">
        <v>411</v>
      </c>
      <c r="G95" s="310"/>
      <c r="H95" s="289" t="s">
        <v>447</v>
      </c>
      <c r="I95" s="289" t="s">
        <v>446</v>
      </c>
      <c r="J95" s="289"/>
      <c r="K95" s="303"/>
    </row>
    <row r="96" spans="2:11" s="1" customFormat="1" ht="15" customHeight="1">
      <c r="B96" s="312"/>
      <c r="C96" s="289" t="s">
        <v>38</v>
      </c>
      <c r="D96" s="289"/>
      <c r="E96" s="289"/>
      <c r="F96" s="311" t="s">
        <v>411</v>
      </c>
      <c r="G96" s="310"/>
      <c r="H96" s="289" t="s">
        <v>448</v>
      </c>
      <c r="I96" s="289" t="s">
        <v>446</v>
      </c>
      <c r="J96" s="289"/>
      <c r="K96" s="303"/>
    </row>
    <row r="97" spans="2:11" s="1" customFormat="1" ht="15" customHeight="1">
      <c r="B97" s="312"/>
      <c r="C97" s="289" t="s">
        <v>48</v>
      </c>
      <c r="D97" s="289"/>
      <c r="E97" s="289"/>
      <c r="F97" s="311" t="s">
        <v>411</v>
      </c>
      <c r="G97" s="310"/>
      <c r="H97" s="289" t="s">
        <v>449</v>
      </c>
      <c r="I97" s="289" t="s">
        <v>446</v>
      </c>
      <c r="J97" s="289"/>
      <c r="K97" s="303"/>
    </row>
    <row r="98" spans="2:11" s="1" customFormat="1" ht="15" customHeight="1">
      <c r="B98" s="315"/>
      <c r="C98" s="316"/>
      <c r="D98" s="316"/>
      <c r="E98" s="316"/>
      <c r="F98" s="316"/>
      <c r="G98" s="316"/>
      <c r="H98" s="316"/>
      <c r="I98" s="316"/>
      <c r="J98" s="316"/>
      <c r="K98" s="317"/>
    </row>
    <row r="99" spans="2:11" s="1" customFormat="1" ht="18.75" customHeight="1">
      <c r="B99" s="318"/>
      <c r="C99" s="319"/>
      <c r="D99" s="319"/>
      <c r="E99" s="319"/>
      <c r="F99" s="319"/>
      <c r="G99" s="319"/>
      <c r="H99" s="319"/>
      <c r="I99" s="319"/>
      <c r="J99" s="319"/>
      <c r="K99" s="318"/>
    </row>
    <row r="100" spans="2:11" s="1" customFormat="1" ht="18.75" customHeight="1">
      <c r="B100" s="297"/>
      <c r="C100" s="297"/>
      <c r="D100" s="297"/>
      <c r="E100" s="297"/>
      <c r="F100" s="297"/>
      <c r="G100" s="297"/>
      <c r="H100" s="297"/>
      <c r="I100" s="297"/>
      <c r="J100" s="297"/>
      <c r="K100" s="297"/>
    </row>
    <row r="101" spans="2:11" s="1" customFormat="1" ht="7.5" customHeight="1">
      <c r="B101" s="298"/>
      <c r="C101" s="299"/>
      <c r="D101" s="299"/>
      <c r="E101" s="299"/>
      <c r="F101" s="299"/>
      <c r="G101" s="299"/>
      <c r="H101" s="299"/>
      <c r="I101" s="299"/>
      <c r="J101" s="299"/>
      <c r="K101" s="300"/>
    </row>
    <row r="102" spans="2:11" s="1" customFormat="1" ht="45" customHeight="1">
      <c r="B102" s="301"/>
      <c r="C102" s="302" t="s">
        <v>450</v>
      </c>
      <c r="D102" s="302"/>
      <c r="E102" s="302"/>
      <c r="F102" s="302"/>
      <c r="G102" s="302"/>
      <c r="H102" s="302"/>
      <c r="I102" s="302"/>
      <c r="J102" s="302"/>
      <c r="K102" s="303"/>
    </row>
    <row r="103" spans="2:11" s="1" customFormat="1" ht="17.25" customHeight="1">
      <c r="B103" s="301"/>
      <c r="C103" s="304" t="s">
        <v>405</v>
      </c>
      <c r="D103" s="304"/>
      <c r="E103" s="304"/>
      <c r="F103" s="304" t="s">
        <v>406</v>
      </c>
      <c r="G103" s="305"/>
      <c r="H103" s="304" t="s">
        <v>54</v>
      </c>
      <c r="I103" s="304" t="s">
        <v>57</v>
      </c>
      <c r="J103" s="304" t="s">
        <v>407</v>
      </c>
      <c r="K103" s="303"/>
    </row>
    <row r="104" spans="2:11" s="1" customFormat="1" ht="17.25" customHeight="1">
      <c r="B104" s="301"/>
      <c r="C104" s="306" t="s">
        <v>408</v>
      </c>
      <c r="D104" s="306"/>
      <c r="E104" s="306"/>
      <c r="F104" s="307" t="s">
        <v>409</v>
      </c>
      <c r="G104" s="308"/>
      <c r="H104" s="306"/>
      <c r="I104" s="306"/>
      <c r="J104" s="306" t="s">
        <v>410</v>
      </c>
      <c r="K104" s="303"/>
    </row>
    <row r="105" spans="2:11" s="1" customFormat="1" ht="5.25" customHeight="1">
      <c r="B105" s="301"/>
      <c r="C105" s="304"/>
      <c r="D105" s="304"/>
      <c r="E105" s="304"/>
      <c r="F105" s="304"/>
      <c r="G105" s="320"/>
      <c r="H105" s="304"/>
      <c r="I105" s="304"/>
      <c r="J105" s="304"/>
      <c r="K105" s="303"/>
    </row>
    <row r="106" spans="2:11" s="1" customFormat="1" ht="15" customHeight="1">
      <c r="B106" s="301"/>
      <c r="C106" s="289" t="s">
        <v>53</v>
      </c>
      <c r="D106" s="309"/>
      <c r="E106" s="309"/>
      <c r="F106" s="311" t="s">
        <v>411</v>
      </c>
      <c r="G106" s="320"/>
      <c r="H106" s="289" t="s">
        <v>451</v>
      </c>
      <c r="I106" s="289" t="s">
        <v>413</v>
      </c>
      <c r="J106" s="289">
        <v>20</v>
      </c>
      <c r="K106" s="303"/>
    </row>
    <row r="107" spans="2:11" s="1" customFormat="1" ht="15" customHeight="1">
      <c r="B107" s="301"/>
      <c r="C107" s="289" t="s">
        <v>414</v>
      </c>
      <c r="D107" s="289"/>
      <c r="E107" s="289"/>
      <c r="F107" s="311" t="s">
        <v>411</v>
      </c>
      <c r="G107" s="289"/>
      <c r="H107" s="289" t="s">
        <v>451</v>
      </c>
      <c r="I107" s="289" t="s">
        <v>413</v>
      </c>
      <c r="J107" s="289">
        <v>120</v>
      </c>
      <c r="K107" s="303"/>
    </row>
    <row r="108" spans="2:11" s="1" customFormat="1" ht="15" customHeight="1">
      <c r="B108" s="312"/>
      <c r="C108" s="289" t="s">
        <v>416</v>
      </c>
      <c r="D108" s="289"/>
      <c r="E108" s="289"/>
      <c r="F108" s="311" t="s">
        <v>417</v>
      </c>
      <c r="G108" s="289"/>
      <c r="H108" s="289" t="s">
        <v>451</v>
      </c>
      <c r="I108" s="289" t="s">
        <v>413</v>
      </c>
      <c r="J108" s="289">
        <v>50</v>
      </c>
      <c r="K108" s="303"/>
    </row>
    <row r="109" spans="2:11" s="1" customFormat="1" ht="15" customHeight="1">
      <c r="B109" s="312"/>
      <c r="C109" s="289" t="s">
        <v>419</v>
      </c>
      <c r="D109" s="289"/>
      <c r="E109" s="289"/>
      <c r="F109" s="311" t="s">
        <v>411</v>
      </c>
      <c r="G109" s="289"/>
      <c r="H109" s="289" t="s">
        <v>451</v>
      </c>
      <c r="I109" s="289" t="s">
        <v>421</v>
      </c>
      <c r="J109" s="289"/>
      <c r="K109" s="303"/>
    </row>
    <row r="110" spans="2:11" s="1" customFormat="1" ht="15" customHeight="1">
      <c r="B110" s="312"/>
      <c r="C110" s="289" t="s">
        <v>430</v>
      </c>
      <c r="D110" s="289"/>
      <c r="E110" s="289"/>
      <c r="F110" s="311" t="s">
        <v>417</v>
      </c>
      <c r="G110" s="289"/>
      <c r="H110" s="289" t="s">
        <v>451</v>
      </c>
      <c r="I110" s="289" t="s">
        <v>413</v>
      </c>
      <c r="J110" s="289">
        <v>50</v>
      </c>
      <c r="K110" s="303"/>
    </row>
    <row r="111" spans="2:11" s="1" customFormat="1" ht="15" customHeight="1">
      <c r="B111" s="312"/>
      <c r="C111" s="289" t="s">
        <v>438</v>
      </c>
      <c r="D111" s="289"/>
      <c r="E111" s="289"/>
      <c r="F111" s="311" t="s">
        <v>417</v>
      </c>
      <c r="G111" s="289"/>
      <c r="H111" s="289" t="s">
        <v>451</v>
      </c>
      <c r="I111" s="289" t="s">
        <v>413</v>
      </c>
      <c r="J111" s="289">
        <v>50</v>
      </c>
      <c r="K111" s="303"/>
    </row>
    <row r="112" spans="2:11" s="1" customFormat="1" ht="15" customHeight="1">
      <c r="B112" s="312"/>
      <c r="C112" s="289" t="s">
        <v>436</v>
      </c>
      <c r="D112" s="289"/>
      <c r="E112" s="289"/>
      <c r="F112" s="311" t="s">
        <v>417</v>
      </c>
      <c r="G112" s="289"/>
      <c r="H112" s="289" t="s">
        <v>451</v>
      </c>
      <c r="I112" s="289" t="s">
        <v>413</v>
      </c>
      <c r="J112" s="289">
        <v>50</v>
      </c>
      <c r="K112" s="303"/>
    </row>
    <row r="113" spans="2:11" s="1" customFormat="1" ht="15" customHeight="1">
      <c r="B113" s="312"/>
      <c r="C113" s="289" t="s">
        <v>53</v>
      </c>
      <c r="D113" s="289"/>
      <c r="E113" s="289"/>
      <c r="F113" s="311" t="s">
        <v>411</v>
      </c>
      <c r="G113" s="289"/>
      <c r="H113" s="289" t="s">
        <v>452</v>
      </c>
      <c r="I113" s="289" t="s">
        <v>413</v>
      </c>
      <c r="J113" s="289">
        <v>20</v>
      </c>
      <c r="K113" s="303"/>
    </row>
    <row r="114" spans="2:11" s="1" customFormat="1" ht="15" customHeight="1">
      <c r="B114" s="312"/>
      <c r="C114" s="289" t="s">
        <v>453</v>
      </c>
      <c r="D114" s="289"/>
      <c r="E114" s="289"/>
      <c r="F114" s="311" t="s">
        <v>411</v>
      </c>
      <c r="G114" s="289"/>
      <c r="H114" s="289" t="s">
        <v>454</v>
      </c>
      <c r="I114" s="289" t="s">
        <v>413</v>
      </c>
      <c r="J114" s="289">
        <v>120</v>
      </c>
      <c r="K114" s="303"/>
    </row>
    <row r="115" spans="2:11" s="1" customFormat="1" ht="15" customHeight="1">
      <c r="B115" s="312"/>
      <c r="C115" s="289" t="s">
        <v>38</v>
      </c>
      <c r="D115" s="289"/>
      <c r="E115" s="289"/>
      <c r="F115" s="311" t="s">
        <v>411</v>
      </c>
      <c r="G115" s="289"/>
      <c r="H115" s="289" t="s">
        <v>455</v>
      </c>
      <c r="I115" s="289" t="s">
        <v>446</v>
      </c>
      <c r="J115" s="289"/>
      <c r="K115" s="303"/>
    </row>
    <row r="116" spans="2:11" s="1" customFormat="1" ht="15" customHeight="1">
      <c r="B116" s="312"/>
      <c r="C116" s="289" t="s">
        <v>48</v>
      </c>
      <c r="D116" s="289"/>
      <c r="E116" s="289"/>
      <c r="F116" s="311" t="s">
        <v>411</v>
      </c>
      <c r="G116" s="289"/>
      <c r="H116" s="289" t="s">
        <v>456</v>
      </c>
      <c r="I116" s="289" t="s">
        <v>446</v>
      </c>
      <c r="J116" s="289"/>
      <c r="K116" s="303"/>
    </row>
    <row r="117" spans="2:11" s="1" customFormat="1" ht="15" customHeight="1">
      <c r="B117" s="312"/>
      <c r="C117" s="289" t="s">
        <v>57</v>
      </c>
      <c r="D117" s="289"/>
      <c r="E117" s="289"/>
      <c r="F117" s="311" t="s">
        <v>411</v>
      </c>
      <c r="G117" s="289"/>
      <c r="H117" s="289" t="s">
        <v>457</v>
      </c>
      <c r="I117" s="289" t="s">
        <v>458</v>
      </c>
      <c r="J117" s="289"/>
      <c r="K117" s="303"/>
    </row>
    <row r="118" spans="2:11" s="1" customFormat="1" ht="15" customHeight="1">
      <c r="B118" s="315"/>
      <c r="C118" s="321"/>
      <c r="D118" s="321"/>
      <c r="E118" s="321"/>
      <c r="F118" s="321"/>
      <c r="G118" s="321"/>
      <c r="H118" s="321"/>
      <c r="I118" s="321"/>
      <c r="J118" s="321"/>
      <c r="K118" s="317"/>
    </row>
    <row r="119" spans="2:11" s="1" customFormat="1" ht="18.75" customHeight="1">
      <c r="B119" s="322"/>
      <c r="C119" s="286"/>
      <c r="D119" s="286"/>
      <c r="E119" s="286"/>
      <c r="F119" s="323"/>
      <c r="G119" s="286"/>
      <c r="H119" s="286"/>
      <c r="I119" s="286"/>
      <c r="J119" s="286"/>
      <c r="K119" s="322"/>
    </row>
    <row r="120" spans="2:11" s="1" customFormat="1" ht="18.75" customHeight="1">
      <c r="B120" s="297"/>
      <c r="C120" s="297"/>
      <c r="D120" s="297"/>
      <c r="E120" s="297"/>
      <c r="F120" s="297"/>
      <c r="G120" s="297"/>
      <c r="H120" s="297"/>
      <c r="I120" s="297"/>
      <c r="J120" s="297"/>
      <c r="K120" s="297"/>
    </row>
    <row r="121" spans="2:11" s="1" customFormat="1" ht="7.5" customHeight="1">
      <c r="B121" s="324"/>
      <c r="C121" s="325"/>
      <c r="D121" s="325"/>
      <c r="E121" s="325"/>
      <c r="F121" s="325"/>
      <c r="G121" s="325"/>
      <c r="H121" s="325"/>
      <c r="I121" s="325"/>
      <c r="J121" s="325"/>
      <c r="K121" s="326"/>
    </row>
    <row r="122" spans="2:11" s="1" customFormat="1" ht="45" customHeight="1">
      <c r="B122" s="327"/>
      <c r="C122" s="280" t="s">
        <v>459</v>
      </c>
      <c r="D122" s="280"/>
      <c r="E122" s="280"/>
      <c r="F122" s="280"/>
      <c r="G122" s="280"/>
      <c r="H122" s="280"/>
      <c r="I122" s="280"/>
      <c r="J122" s="280"/>
      <c r="K122" s="328"/>
    </row>
    <row r="123" spans="2:11" s="1" customFormat="1" ht="17.25" customHeight="1">
      <c r="B123" s="329"/>
      <c r="C123" s="304" t="s">
        <v>405</v>
      </c>
      <c r="D123" s="304"/>
      <c r="E123" s="304"/>
      <c r="F123" s="304" t="s">
        <v>406</v>
      </c>
      <c r="G123" s="305"/>
      <c r="H123" s="304" t="s">
        <v>54</v>
      </c>
      <c r="I123" s="304" t="s">
        <v>57</v>
      </c>
      <c r="J123" s="304" t="s">
        <v>407</v>
      </c>
      <c r="K123" s="330"/>
    </row>
    <row r="124" spans="2:11" s="1" customFormat="1" ht="17.25" customHeight="1">
      <c r="B124" s="329"/>
      <c r="C124" s="306" t="s">
        <v>408</v>
      </c>
      <c r="D124" s="306"/>
      <c r="E124" s="306"/>
      <c r="F124" s="307" t="s">
        <v>409</v>
      </c>
      <c r="G124" s="308"/>
      <c r="H124" s="306"/>
      <c r="I124" s="306"/>
      <c r="J124" s="306" t="s">
        <v>410</v>
      </c>
      <c r="K124" s="330"/>
    </row>
    <row r="125" spans="2:11" s="1" customFormat="1" ht="5.25" customHeight="1">
      <c r="B125" s="331"/>
      <c r="C125" s="309"/>
      <c r="D125" s="309"/>
      <c r="E125" s="309"/>
      <c r="F125" s="309"/>
      <c r="G125" s="289"/>
      <c r="H125" s="309"/>
      <c r="I125" s="309"/>
      <c r="J125" s="309"/>
      <c r="K125" s="332"/>
    </row>
    <row r="126" spans="2:11" s="1" customFormat="1" ht="15" customHeight="1">
      <c r="B126" s="331"/>
      <c r="C126" s="289" t="s">
        <v>414</v>
      </c>
      <c r="D126" s="309"/>
      <c r="E126" s="309"/>
      <c r="F126" s="311" t="s">
        <v>411</v>
      </c>
      <c r="G126" s="289"/>
      <c r="H126" s="289" t="s">
        <v>451</v>
      </c>
      <c r="I126" s="289" t="s">
        <v>413</v>
      </c>
      <c r="J126" s="289">
        <v>120</v>
      </c>
      <c r="K126" s="333"/>
    </row>
    <row r="127" spans="2:11" s="1" customFormat="1" ht="15" customHeight="1">
      <c r="B127" s="331"/>
      <c r="C127" s="289" t="s">
        <v>460</v>
      </c>
      <c r="D127" s="289"/>
      <c r="E127" s="289"/>
      <c r="F127" s="311" t="s">
        <v>411</v>
      </c>
      <c r="G127" s="289"/>
      <c r="H127" s="289" t="s">
        <v>461</v>
      </c>
      <c r="I127" s="289" t="s">
        <v>413</v>
      </c>
      <c r="J127" s="289" t="s">
        <v>462</v>
      </c>
      <c r="K127" s="333"/>
    </row>
    <row r="128" spans="2:11" s="1" customFormat="1" ht="15" customHeight="1">
      <c r="B128" s="331"/>
      <c r="C128" s="289" t="s">
        <v>359</v>
      </c>
      <c r="D128" s="289"/>
      <c r="E128" s="289"/>
      <c r="F128" s="311" t="s">
        <v>411</v>
      </c>
      <c r="G128" s="289"/>
      <c r="H128" s="289" t="s">
        <v>463</v>
      </c>
      <c r="I128" s="289" t="s">
        <v>413</v>
      </c>
      <c r="J128" s="289" t="s">
        <v>462</v>
      </c>
      <c r="K128" s="333"/>
    </row>
    <row r="129" spans="2:11" s="1" customFormat="1" ht="15" customHeight="1">
      <c r="B129" s="331"/>
      <c r="C129" s="289" t="s">
        <v>422</v>
      </c>
      <c r="D129" s="289"/>
      <c r="E129" s="289"/>
      <c r="F129" s="311" t="s">
        <v>417</v>
      </c>
      <c r="G129" s="289"/>
      <c r="H129" s="289" t="s">
        <v>423</v>
      </c>
      <c r="I129" s="289" t="s">
        <v>413</v>
      </c>
      <c r="J129" s="289">
        <v>15</v>
      </c>
      <c r="K129" s="333"/>
    </row>
    <row r="130" spans="2:11" s="1" customFormat="1" ht="15" customHeight="1">
      <c r="B130" s="331"/>
      <c r="C130" s="313" t="s">
        <v>424</v>
      </c>
      <c r="D130" s="313"/>
      <c r="E130" s="313"/>
      <c r="F130" s="314" t="s">
        <v>417</v>
      </c>
      <c r="G130" s="313"/>
      <c r="H130" s="313" t="s">
        <v>425</v>
      </c>
      <c r="I130" s="313" t="s">
        <v>413</v>
      </c>
      <c r="J130" s="313">
        <v>15</v>
      </c>
      <c r="K130" s="333"/>
    </row>
    <row r="131" spans="2:11" s="1" customFormat="1" ht="15" customHeight="1">
      <c r="B131" s="331"/>
      <c r="C131" s="313" t="s">
        <v>426</v>
      </c>
      <c r="D131" s="313"/>
      <c r="E131" s="313"/>
      <c r="F131" s="314" t="s">
        <v>417</v>
      </c>
      <c r="G131" s="313"/>
      <c r="H131" s="313" t="s">
        <v>427</v>
      </c>
      <c r="I131" s="313" t="s">
        <v>413</v>
      </c>
      <c r="J131" s="313">
        <v>20</v>
      </c>
      <c r="K131" s="333"/>
    </row>
    <row r="132" spans="2:11" s="1" customFormat="1" ht="15" customHeight="1">
      <c r="B132" s="331"/>
      <c r="C132" s="313" t="s">
        <v>428</v>
      </c>
      <c r="D132" s="313"/>
      <c r="E132" s="313"/>
      <c r="F132" s="314" t="s">
        <v>417</v>
      </c>
      <c r="G132" s="313"/>
      <c r="H132" s="313" t="s">
        <v>429</v>
      </c>
      <c r="I132" s="313" t="s">
        <v>413</v>
      </c>
      <c r="J132" s="313">
        <v>20</v>
      </c>
      <c r="K132" s="333"/>
    </row>
    <row r="133" spans="2:11" s="1" customFormat="1" ht="15" customHeight="1">
      <c r="B133" s="331"/>
      <c r="C133" s="289" t="s">
        <v>416</v>
      </c>
      <c r="D133" s="289"/>
      <c r="E133" s="289"/>
      <c r="F133" s="311" t="s">
        <v>417</v>
      </c>
      <c r="G133" s="289"/>
      <c r="H133" s="289" t="s">
        <v>451</v>
      </c>
      <c r="I133" s="289" t="s">
        <v>413</v>
      </c>
      <c r="J133" s="289">
        <v>50</v>
      </c>
      <c r="K133" s="333"/>
    </row>
    <row r="134" spans="2:11" s="1" customFormat="1" ht="15" customHeight="1">
      <c r="B134" s="331"/>
      <c r="C134" s="289" t="s">
        <v>430</v>
      </c>
      <c r="D134" s="289"/>
      <c r="E134" s="289"/>
      <c r="F134" s="311" t="s">
        <v>417</v>
      </c>
      <c r="G134" s="289"/>
      <c r="H134" s="289" t="s">
        <v>451</v>
      </c>
      <c r="I134" s="289" t="s">
        <v>413</v>
      </c>
      <c r="J134" s="289">
        <v>50</v>
      </c>
      <c r="K134" s="333"/>
    </row>
    <row r="135" spans="2:11" s="1" customFormat="1" ht="15" customHeight="1">
      <c r="B135" s="331"/>
      <c r="C135" s="289" t="s">
        <v>436</v>
      </c>
      <c r="D135" s="289"/>
      <c r="E135" s="289"/>
      <c r="F135" s="311" t="s">
        <v>417</v>
      </c>
      <c r="G135" s="289"/>
      <c r="H135" s="289" t="s">
        <v>451</v>
      </c>
      <c r="I135" s="289" t="s">
        <v>413</v>
      </c>
      <c r="J135" s="289">
        <v>50</v>
      </c>
      <c r="K135" s="333"/>
    </row>
    <row r="136" spans="2:11" s="1" customFormat="1" ht="15" customHeight="1">
      <c r="B136" s="331"/>
      <c r="C136" s="289" t="s">
        <v>438</v>
      </c>
      <c r="D136" s="289"/>
      <c r="E136" s="289"/>
      <c r="F136" s="311" t="s">
        <v>417</v>
      </c>
      <c r="G136" s="289"/>
      <c r="H136" s="289" t="s">
        <v>451</v>
      </c>
      <c r="I136" s="289" t="s">
        <v>413</v>
      </c>
      <c r="J136" s="289">
        <v>50</v>
      </c>
      <c r="K136" s="333"/>
    </row>
    <row r="137" spans="2:11" s="1" customFormat="1" ht="15" customHeight="1">
      <c r="B137" s="331"/>
      <c r="C137" s="289" t="s">
        <v>439</v>
      </c>
      <c r="D137" s="289"/>
      <c r="E137" s="289"/>
      <c r="F137" s="311" t="s">
        <v>417</v>
      </c>
      <c r="G137" s="289"/>
      <c r="H137" s="289" t="s">
        <v>464</v>
      </c>
      <c r="I137" s="289" t="s">
        <v>413</v>
      </c>
      <c r="J137" s="289">
        <v>255</v>
      </c>
      <c r="K137" s="333"/>
    </row>
    <row r="138" spans="2:11" s="1" customFormat="1" ht="15" customHeight="1">
      <c r="B138" s="331"/>
      <c r="C138" s="289" t="s">
        <v>441</v>
      </c>
      <c r="D138" s="289"/>
      <c r="E138" s="289"/>
      <c r="F138" s="311" t="s">
        <v>411</v>
      </c>
      <c r="G138" s="289"/>
      <c r="H138" s="289" t="s">
        <v>465</v>
      </c>
      <c r="I138" s="289" t="s">
        <v>443</v>
      </c>
      <c r="J138" s="289"/>
      <c r="K138" s="333"/>
    </row>
    <row r="139" spans="2:11" s="1" customFormat="1" ht="15" customHeight="1">
      <c r="B139" s="331"/>
      <c r="C139" s="289" t="s">
        <v>444</v>
      </c>
      <c r="D139" s="289"/>
      <c r="E139" s="289"/>
      <c r="F139" s="311" t="s">
        <v>411</v>
      </c>
      <c r="G139" s="289"/>
      <c r="H139" s="289" t="s">
        <v>466</v>
      </c>
      <c r="I139" s="289" t="s">
        <v>446</v>
      </c>
      <c r="J139" s="289"/>
      <c r="K139" s="333"/>
    </row>
    <row r="140" spans="2:11" s="1" customFormat="1" ht="15" customHeight="1">
      <c r="B140" s="331"/>
      <c r="C140" s="289" t="s">
        <v>447</v>
      </c>
      <c r="D140" s="289"/>
      <c r="E140" s="289"/>
      <c r="F140" s="311" t="s">
        <v>411</v>
      </c>
      <c r="G140" s="289"/>
      <c r="H140" s="289" t="s">
        <v>447</v>
      </c>
      <c r="I140" s="289" t="s">
        <v>446</v>
      </c>
      <c r="J140" s="289"/>
      <c r="K140" s="333"/>
    </row>
    <row r="141" spans="2:11" s="1" customFormat="1" ht="15" customHeight="1">
      <c r="B141" s="331"/>
      <c r="C141" s="289" t="s">
        <v>38</v>
      </c>
      <c r="D141" s="289"/>
      <c r="E141" s="289"/>
      <c r="F141" s="311" t="s">
        <v>411</v>
      </c>
      <c r="G141" s="289"/>
      <c r="H141" s="289" t="s">
        <v>467</v>
      </c>
      <c r="I141" s="289" t="s">
        <v>446</v>
      </c>
      <c r="J141" s="289"/>
      <c r="K141" s="333"/>
    </row>
    <row r="142" spans="2:11" s="1" customFormat="1" ht="15" customHeight="1">
      <c r="B142" s="331"/>
      <c r="C142" s="289" t="s">
        <v>468</v>
      </c>
      <c r="D142" s="289"/>
      <c r="E142" s="289"/>
      <c r="F142" s="311" t="s">
        <v>411</v>
      </c>
      <c r="G142" s="289"/>
      <c r="H142" s="289" t="s">
        <v>469</v>
      </c>
      <c r="I142" s="289" t="s">
        <v>446</v>
      </c>
      <c r="J142" s="289"/>
      <c r="K142" s="333"/>
    </row>
    <row r="143" spans="2:11" s="1" customFormat="1" ht="15" customHeight="1">
      <c r="B143" s="334"/>
      <c r="C143" s="335"/>
      <c r="D143" s="335"/>
      <c r="E143" s="335"/>
      <c r="F143" s="335"/>
      <c r="G143" s="335"/>
      <c r="H143" s="335"/>
      <c r="I143" s="335"/>
      <c r="J143" s="335"/>
      <c r="K143" s="336"/>
    </row>
    <row r="144" spans="2:11" s="1" customFormat="1" ht="18.75" customHeight="1">
      <c r="B144" s="286"/>
      <c r="C144" s="286"/>
      <c r="D144" s="286"/>
      <c r="E144" s="286"/>
      <c r="F144" s="323"/>
      <c r="G144" s="286"/>
      <c r="H144" s="286"/>
      <c r="I144" s="286"/>
      <c r="J144" s="286"/>
      <c r="K144" s="286"/>
    </row>
    <row r="145" spans="2:11" s="1" customFormat="1" ht="18.75" customHeight="1">
      <c r="B145" s="297"/>
      <c r="C145" s="297"/>
      <c r="D145" s="297"/>
      <c r="E145" s="297"/>
      <c r="F145" s="297"/>
      <c r="G145" s="297"/>
      <c r="H145" s="297"/>
      <c r="I145" s="297"/>
      <c r="J145" s="297"/>
      <c r="K145" s="297"/>
    </row>
    <row r="146" spans="2:11" s="1" customFormat="1" ht="7.5" customHeight="1">
      <c r="B146" s="298"/>
      <c r="C146" s="299"/>
      <c r="D146" s="299"/>
      <c r="E146" s="299"/>
      <c r="F146" s="299"/>
      <c r="G146" s="299"/>
      <c r="H146" s="299"/>
      <c r="I146" s="299"/>
      <c r="J146" s="299"/>
      <c r="K146" s="300"/>
    </row>
    <row r="147" spans="2:11" s="1" customFormat="1" ht="45" customHeight="1">
      <c r="B147" s="301"/>
      <c r="C147" s="302" t="s">
        <v>470</v>
      </c>
      <c r="D147" s="302"/>
      <c r="E147" s="302"/>
      <c r="F147" s="302"/>
      <c r="G147" s="302"/>
      <c r="H147" s="302"/>
      <c r="I147" s="302"/>
      <c r="J147" s="302"/>
      <c r="K147" s="303"/>
    </row>
    <row r="148" spans="2:11" s="1" customFormat="1" ht="17.25" customHeight="1">
      <c r="B148" s="301"/>
      <c r="C148" s="304" t="s">
        <v>405</v>
      </c>
      <c r="D148" s="304"/>
      <c r="E148" s="304"/>
      <c r="F148" s="304" t="s">
        <v>406</v>
      </c>
      <c r="G148" s="305"/>
      <c r="H148" s="304" t="s">
        <v>54</v>
      </c>
      <c r="I148" s="304" t="s">
        <v>57</v>
      </c>
      <c r="J148" s="304" t="s">
        <v>407</v>
      </c>
      <c r="K148" s="303"/>
    </row>
    <row r="149" spans="2:11" s="1" customFormat="1" ht="17.25" customHeight="1">
      <c r="B149" s="301"/>
      <c r="C149" s="306" t="s">
        <v>408</v>
      </c>
      <c r="D149" s="306"/>
      <c r="E149" s="306"/>
      <c r="F149" s="307" t="s">
        <v>409</v>
      </c>
      <c r="G149" s="308"/>
      <c r="H149" s="306"/>
      <c r="I149" s="306"/>
      <c r="J149" s="306" t="s">
        <v>410</v>
      </c>
      <c r="K149" s="303"/>
    </row>
    <row r="150" spans="2:11" s="1" customFormat="1" ht="5.25" customHeight="1">
      <c r="B150" s="312"/>
      <c r="C150" s="309"/>
      <c r="D150" s="309"/>
      <c r="E150" s="309"/>
      <c r="F150" s="309"/>
      <c r="G150" s="310"/>
      <c r="H150" s="309"/>
      <c r="I150" s="309"/>
      <c r="J150" s="309"/>
      <c r="K150" s="333"/>
    </row>
    <row r="151" spans="2:11" s="1" customFormat="1" ht="15" customHeight="1">
      <c r="B151" s="312"/>
      <c r="C151" s="337" t="s">
        <v>414</v>
      </c>
      <c r="D151" s="289"/>
      <c r="E151" s="289"/>
      <c r="F151" s="338" t="s">
        <v>411</v>
      </c>
      <c r="G151" s="289"/>
      <c r="H151" s="337" t="s">
        <v>451</v>
      </c>
      <c r="I151" s="337" t="s">
        <v>413</v>
      </c>
      <c r="J151" s="337">
        <v>120</v>
      </c>
      <c r="K151" s="333"/>
    </row>
    <row r="152" spans="2:11" s="1" customFormat="1" ht="15" customHeight="1">
      <c r="B152" s="312"/>
      <c r="C152" s="337" t="s">
        <v>460</v>
      </c>
      <c r="D152" s="289"/>
      <c r="E152" s="289"/>
      <c r="F152" s="338" t="s">
        <v>411</v>
      </c>
      <c r="G152" s="289"/>
      <c r="H152" s="337" t="s">
        <v>471</v>
      </c>
      <c r="I152" s="337" t="s">
        <v>413</v>
      </c>
      <c r="J152" s="337" t="s">
        <v>462</v>
      </c>
      <c r="K152" s="333"/>
    </row>
    <row r="153" spans="2:11" s="1" customFormat="1" ht="15" customHeight="1">
      <c r="B153" s="312"/>
      <c r="C153" s="337" t="s">
        <v>359</v>
      </c>
      <c r="D153" s="289"/>
      <c r="E153" s="289"/>
      <c r="F153" s="338" t="s">
        <v>411</v>
      </c>
      <c r="G153" s="289"/>
      <c r="H153" s="337" t="s">
        <v>472</v>
      </c>
      <c r="I153" s="337" t="s">
        <v>413</v>
      </c>
      <c r="J153" s="337" t="s">
        <v>462</v>
      </c>
      <c r="K153" s="333"/>
    </row>
    <row r="154" spans="2:11" s="1" customFormat="1" ht="15" customHeight="1">
      <c r="B154" s="312"/>
      <c r="C154" s="337" t="s">
        <v>416</v>
      </c>
      <c r="D154" s="289"/>
      <c r="E154" s="289"/>
      <c r="F154" s="338" t="s">
        <v>417</v>
      </c>
      <c r="G154" s="289"/>
      <c r="H154" s="337" t="s">
        <v>451</v>
      </c>
      <c r="I154" s="337" t="s">
        <v>413</v>
      </c>
      <c r="J154" s="337">
        <v>50</v>
      </c>
      <c r="K154" s="333"/>
    </row>
    <row r="155" spans="2:11" s="1" customFormat="1" ht="15" customHeight="1">
      <c r="B155" s="312"/>
      <c r="C155" s="337" t="s">
        <v>419</v>
      </c>
      <c r="D155" s="289"/>
      <c r="E155" s="289"/>
      <c r="F155" s="338" t="s">
        <v>411</v>
      </c>
      <c r="G155" s="289"/>
      <c r="H155" s="337" t="s">
        <v>451</v>
      </c>
      <c r="I155" s="337" t="s">
        <v>421</v>
      </c>
      <c r="J155" s="337"/>
      <c r="K155" s="333"/>
    </row>
    <row r="156" spans="2:11" s="1" customFormat="1" ht="15" customHeight="1">
      <c r="B156" s="312"/>
      <c r="C156" s="337" t="s">
        <v>430</v>
      </c>
      <c r="D156" s="289"/>
      <c r="E156" s="289"/>
      <c r="F156" s="338" t="s">
        <v>417</v>
      </c>
      <c r="G156" s="289"/>
      <c r="H156" s="337" t="s">
        <v>451</v>
      </c>
      <c r="I156" s="337" t="s">
        <v>413</v>
      </c>
      <c r="J156" s="337">
        <v>50</v>
      </c>
      <c r="K156" s="333"/>
    </row>
    <row r="157" spans="2:11" s="1" customFormat="1" ht="15" customHeight="1">
      <c r="B157" s="312"/>
      <c r="C157" s="337" t="s">
        <v>438</v>
      </c>
      <c r="D157" s="289"/>
      <c r="E157" s="289"/>
      <c r="F157" s="338" t="s">
        <v>417</v>
      </c>
      <c r="G157" s="289"/>
      <c r="H157" s="337" t="s">
        <v>451</v>
      </c>
      <c r="I157" s="337" t="s">
        <v>413</v>
      </c>
      <c r="J157" s="337">
        <v>50</v>
      </c>
      <c r="K157" s="333"/>
    </row>
    <row r="158" spans="2:11" s="1" customFormat="1" ht="15" customHeight="1">
      <c r="B158" s="312"/>
      <c r="C158" s="337" t="s">
        <v>436</v>
      </c>
      <c r="D158" s="289"/>
      <c r="E158" s="289"/>
      <c r="F158" s="338" t="s">
        <v>417</v>
      </c>
      <c r="G158" s="289"/>
      <c r="H158" s="337" t="s">
        <v>451</v>
      </c>
      <c r="I158" s="337" t="s">
        <v>413</v>
      </c>
      <c r="J158" s="337">
        <v>50</v>
      </c>
      <c r="K158" s="333"/>
    </row>
    <row r="159" spans="2:11" s="1" customFormat="1" ht="15" customHeight="1">
      <c r="B159" s="312"/>
      <c r="C159" s="337" t="s">
        <v>89</v>
      </c>
      <c r="D159" s="289"/>
      <c r="E159" s="289"/>
      <c r="F159" s="338" t="s">
        <v>411</v>
      </c>
      <c r="G159" s="289"/>
      <c r="H159" s="337" t="s">
        <v>473</v>
      </c>
      <c r="I159" s="337" t="s">
        <v>413</v>
      </c>
      <c r="J159" s="337" t="s">
        <v>474</v>
      </c>
      <c r="K159" s="333"/>
    </row>
    <row r="160" spans="2:11" s="1" customFormat="1" ht="15" customHeight="1">
      <c r="B160" s="312"/>
      <c r="C160" s="337" t="s">
        <v>475</v>
      </c>
      <c r="D160" s="289"/>
      <c r="E160" s="289"/>
      <c r="F160" s="338" t="s">
        <v>411</v>
      </c>
      <c r="G160" s="289"/>
      <c r="H160" s="337" t="s">
        <v>476</v>
      </c>
      <c r="I160" s="337" t="s">
        <v>446</v>
      </c>
      <c r="J160" s="337"/>
      <c r="K160" s="333"/>
    </row>
    <row r="161" spans="2:11" s="1" customFormat="1" ht="15" customHeight="1">
      <c r="B161" s="339"/>
      <c r="C161" s="321"/>
      <c r="D161" s="321"/>
      <c r="E161" s="321"/>
      <c r="F161" s="321"/>
      <c r="G161" s="321"/>
      <c r="H161" s="321"/>
      <c r="I161" s="321"/>
      <c r="J161" s="321"/>
      <c r="K161" s="340"/>
    </row>
    <row r="162" spans="2:11" s="1" customFormat="1" ht="18.75" customHeight="1">
      <c r="B162" s="286"/>
      <c r="C162" s="289"/>
      <c r="D162" s="289"/>
      <c r="E162" s="289"/>
      <c r="F162" s="311"/>
      <c r="G162" s="289"/>
      <c r="H162" s="289"/>
      <c r="I162" s="289"/>
      <c r="J162" s="289"/>
      <c r="K162" s="286"/>
    </row>
    <row r="163" spans="2:11" s="1" customFormat="1" ht="18.75" customHeight="1">
      <c r="B163" s="297"/>
      <c r="C163" s="297"/>
      <c r="D163" s="297"/>
      <c r="E163" s="297"/>
      <c r="F163" s="297"/>
      <c r="G163" s="297"/>
      <c r="H163" s="297"/>
      <c r="I163" s="297"/>
      <c r="J163" s="297"/>
      <c r="K163" s="297"/>
    </row>
    <row r="164" spans="2:11" s="1" customFormat="1" ht="7.5" customHeight="1">
      <c r="B164" s="276"/>
      <c r="C164" s="277"/>
      <c r="D164" s="277"/>
      <c r="E164" s="277"/>
      <c r="F164" s="277"/>
      <c r="G164" s="277"/>
      <c r="H164" s="277"/>
      <c r="I164" s="277"/>
      <c r="J164" s="277"/>
      <c r="K164" s="278"/>
    </row>
    <row r="165" spans="2:11" s="1" customFormat="1" ht="45" customHeight="1">
      <c r="B165" s="279"/>
      <c r="C165" s="280" t="s">
        <v>477</v>
      </c>
      <c r="D165" s="280"/>
      <c r="E165" s="280"/>
      <c r="F165" s="280"/>
      <c r="G165" s="280"/>
      <c r="H165" s="280"/>
      <c r="I165" s="280"/>
      <c r="J165" s="280"/>
      <c r="K165" s="281"/>
    </row>
    <row r="166" spans="2:11" s="1" customFormat="1" ht="17.25" customHeight="1">
      <c r="B166" s="279"/>
      <c r="C166" s="304" t="s">
        <v>405</v>
      </c>
      <c r="D166" s="304"/>
      <c r="E166" s="304"/>
      <c r="F166" s="304" t="s">
        <v>406</v>
      </c>
      <c r="G166" s="341"/>
      <c r="H166" s="342" t="s">
        <v>54</v>
      </c>
      <c r="I166" s="342" t="s">
        <v>57</v>
      </c>
      <c r="J166" s="304" t="s">
        <v>407</v>
      </c>
      <c r="K166" s="281"/>
    </row>
    <row r="167" spans="2:11" s="1" customFormat="1" ht="17.25" customHeight="1">
      <c r="B167" s="282"/>
      <c r="C167" s="306" t="s">
        <v>408</v>
      </c>
      <c r="D167" s="306"/>
      <c r="E167" s="306"/>
      <c r="F167" s="307" t="s">
        <v>409</v>
      </c>
      <c r="G167" s="343"/>
      <c r="H167" s="344"/>
      <c r="I167" s="344"/>
      <c r="J167" s="306" t="s">
        <v>410</v>
      </c>
      <c r="K167" s="284"/>
    </row>
    <row r="168" spans="2:11" s="1" customFormat="1" ht="5.25" customHeight="1">
      <c r="B168" s="312"/>
      <c r="C168" s="309"/>
      <c r="D168" s="309"/>
      <c r="E168" s="309"/>
      <c r="F168" s="309"/>
      <c r="G168" s="310"/>
      <c r="H168" s="309"/>
      <c r="I168" s="309"/>
      <c r="J168" s="309"/>
      <c r="K168" s="333"/>
    </row>
    <row r="169" spans="2:11" s="1" customFormat="1" ht="15" customHeight="1">
      <c r="B169" s="312"/>
      <c r="C169" s="289" t="s">
        <v>414</v>
      </c>
      <c r="D169" s="289"/>
      <c r="E169" s="289"/>
      <c r="F169" s="311" t="s">
        <v>411</v>
      </c>
      <c r="G169" s="289"/>
      <c r="H169" s="289" t="s">
        <v>451</v>
      </c>
      <c r="I169" s="289" t="s">
        <v>413</v>
      </c>
      <c r="J169" s="289">
        <v>120</v>
      </c>
      <c r="K169" s="333"/>
    </row>
    <row r="170" spans="2:11" s="1" customFormat="1" ht="15" customHeight="1">
      <c r="B170" s="312"/>
      <c r="C170" s="289" t="s">
        <v>460</v>
      </c>
      <c r="D170" s="289"/>
      <c r="E170" s="289"/>
      <c r="F170" s="311" t="s">
        <v>411</v>
      </c>
      <c r="G170" s="289"/>
      <c r="H170" s="289" t="s">
        <v>461</v>
      </c>
      <c r="I170" s="289" t="s">
        <v>413</v>
      </c>
      <c r="J170" s="289" t="s">
        <v>462</v>
      </c>
      <c r="K170" s="333"/>
    </row>
    <row r="171" spans="2:11" s="1" customFormat="1" ht="15" customHeight="1">
      <c r="B171" s="312"/>
      <c r="C171" s="289" t="s">
        <v>359</v>
      </c>
      <c r="D171" s="289"/>
      <c r="E171" s="289"/>
      <c r="F171" s="311" t="s">
        <v>411</v>
      </c>
      <c r="G171" s="289"/>
      <c r="H171" s="289" t="s">
        <v>478</v>
      </c>
      <c r="I171" s="289" t="s">
        <v>413</v>
      </c>
      <c r="J171" s="289" t="s">
        <v>462</v>
      </c>
      <c r="K171" s="333"/>
    </row>
    <row r="172" spans="2:11" s="1" customFormat="1" ht="15" customHeight="1">
      <c r="B172" s="312"/>
      <c r="C172" s="289" t="s">
        <v>416</v>
      </c>
      <c r="D172" s="289"/>
      <c r="E172" s="289"/>
      <c r="F172" s="311" t="s">
        <v>417</v>
      </c>
      <c r="G172" s="289"/>
      <c r="H172" s="289" t="s">
        <v>478</v>
      </c>
      <c r="I172" s="289" t="s">
        <v>413</v>
      </c>
      <c r="J172" s="289">
        <v>50</v>
      </c>
      <c r="K172" s="333"/>
    </row>
    <row r="173" spans="2:11" s="1" customFormat="1" ht="15" customHeight="1">
      <c r="B173" s="312"/>
      <c r="C173" s="289" t="s">
        <v>419</v>
      </c>
      <c r="D173" s="289"/>
      <c r="E173" s="289"/>
      <c r="F173" s="311" t="s">
        <v>411</v>
      </c>
      <c r="G173" s="289"/>
      <c r="H173" s="289" t="s">
        <v>478</v>
      </c>
      <c r="I173" s="289" t="s">
        <v>421</v>
      </c>
      <c r="J173" s="289"/>
      <c r="K173" s="333"/>
    </row>
    <row r="174" spans="2:11" s="1" customFormat="1" ht="15" customHeight="1">
      <c r="B174" s="312"/>
      <c r="C174" s="289" t="s">
        <v>430</v>
      </c>
      <c r="D174" s="289"/>
      <c r="E174" s="289"/>
      <c r="F174" s="311" t="s">
        <v>417</v>
      </c>
      <c r="G174" s="289"/>
      <c r="H174" s="289" t="s">
        <v>478</v>
      </c>
      <c r="I174" s="289" t="s">
        <v>413</v>
      </c>
      <c r="J174" s="289">
        <v>50</v>
      </c>
      <c r="K174" s="333"/>
    </row>
    <row r="175" spans="2:11" s="1" customFormat="1" ht="15" customHeight="1">
      <c r="B175" s="312"/>
      <c r="C175" s="289" t="s">
        <v>438</v>
      </c>
      <c r="D175" s="289"/>
      <c r="E175" s="289"/>
      <c r="F175" s="311" t="s">
        <v>417</v>
      </c>
      <c r="G175" s="289"/>
      <c r="H175" s="289" t="s">
        <v>478</v>
      </c>
      <c r="I175" s="289" t="s">
        <v>413</v>
      </c>
      <c r="J175" s="289">
        <v>50</v>
      </c>
      <c r="K175" s="333"/>
    </row>
    <row r="176" spans="2:11" s="1" customFormat="1" ht="15" customHeight="1">
      <c r="B176" s="312"/>
      <c r="C176" s="289" t="s">
        <v>436</v>
      </c>
      <c r="D176" s="289"/>
      <c r="E176" s="289"/>
      <c r="F176" s="311" t="s">
        <v>417</v>
      </c>
      <c r="G176" s="289"/>
      <c r="H176" s="289" t="s">
        <v>478</v>
      </c>
      <c r="I176" s="289" t="s">
        <v>413</v>
      </c>
      <c r="J176" s="289">
        <v>50</v>
      </c>
      <c r="K176" s="333"/>
    </row>
    <row r="177" spans="2:11" s="1" customFormat="1" ht="15" customHeight="1">
      <c r="B177" s="312"/>
      <c r="C177" s="289" t="s">
        <v>103</v>
      </c>
      <c r="D177" s="289"/>
      <c r="E177" s="289"/>
      <c r="F177" s="311" t="s">
        <v>411</v>
      </c>
      <c r="G177" s="289"/>
      <c r="H177" s="289" t="s">
        <v>479</v>
      </c>
      <c r="I177" s="289" t="s">
        <v>480</v>
      </c>
      <c r="J177" s="289"/>
      <c r="K177" s="333"/>
    </row>
    <row r="178" spans="2:11" s="1" customFormat="1" ht="15" customHeight="1">
      <c r="B178" s="312"/>
      <c r="C178" s="289" t="s">
        <v>57</v>
      </c>
      <c r="D178" s="289"/>
      <c r="E178" s="289"/>
      <c r="F178" s="311" t="s">
        <v>411</v>
      </c>
      <c r="G178" s="289"/>
      <c r="H178" s="289" t="s">
        <v>481</v>
      </c>
      <c r="I178" s="289" t="s">
        <v>482</v>
      </c>
      <c r="J178" s="289">
        <v>1</v>
      </c>
      <c r="K178" s="333"/>
    </row>
    <row r="179" spans="2:11" s="1" customFormat="1" ht="15" customHeight="1">
      <c r="B179" s="312"/>
      <c r="C179" s="289" t="s">
        <v>53</v>
      </c>
      <c r="D179" s="289"/>
      <c r="E179" s="289"/>
      <c r="F179" s="311" t="s">
        <v>411</v>
      </c>
      <c r="G179" s="289"/>
      <c r="H179" s="289" t="s">
        <v>483</v>
      </c>
      <c r="I179" s="289" t="s">
        <v>413</v>
      </c>
      <c r="J179" s="289">
        <v>20</v>
      </c>
      <c r="K179" s="333"/>
    </row>
    <row r="180" spans="2:11" s="1" customFormat="1" ht="15" customHeight="1">
      <c r="B180" s="312"/>
      <c r="C180" s="289" t="s">
        <v>54</v>
      </c>
      <c r="D180" s="289"/>
      <c r="E180" s="289"/>
      <c r="F180" s="311" t="s">
        <v>411</v>
      </c>
      <c r="G180" s="289"/>
      <c r="H180" s="289" t="s">
        <v>484</v>
      </c>
      <c r="I180" s="289" t="s">
        <v>413</v>
      </c>
      <c r="J180" s="289">
        <v>255</v>
      </c>
      <c r="K180" s="333"/>
    </row>
    <row r="181" spans="2:11" s="1" customFormat="1" ht="15" customHeight="1">
      <c r="B181" s="312"/>
      <c r="C181" s="289" t="s">
        <v>104</v>
      </c>
      <c r="D181" s="289"/>
      <c r="E181" s="289"/>
      <c r="F181" s="311" t="s">
        <v>411</v>
      </c>
      <c r="G181" s="289"/>
      <c r="H181" s="289" t="s">
        <v>375</v>
      </c>
      <c r="I181" s="289" t="s">
        <v>413</v>
      </c>
      <c r="J181" s="289">
        <v>10</v>
      </c>
      <c r="K181" s="333"/>
    </row>
    <row r="182" spans="2:11" s="1" customFormat="1" ht="15" customHeight="1">
      <c r="B182" s="312"/>
      <c r="C182" s="289" t="s">
        <v>105</v>
      </c>
      <c r="D182" s="289"/>
      <c r="E182" s="289"/>
      <c r="F182" s="311" t="s">
        <v>411</v>
      </c>
      <c r="G182" s="289"/>
      <c r="H182" s="289" t="s">
        <v>485</v>
      </c>
      <c r="I182" s="289" t="s">
        <v>446</v>
      </c>
      <c r="J182" s="289"/>
      <c r="K182" s="333"/>
    </row>
    <row r="183" spans="2:11" s="1" customFormat="1" ht="15" customHeight="1">
      <c r="B183" s="312"/>
      <c r="C183" s="289" t="s">
        <v>486</v>
      </c>
      <c r="D183" s="289"/>
      <c r="E183" s="289"/>
      <c r="F183" s="311" t="s">
        <v>411</v>
      </c>
      <c r="G183" s="289"/>
      <c r="H183" s="289" t="s">
        <v>487</v>
      </c>
      <c r="I183" s="289" t="s">
        <v>446</v>
      </c>
      <c r="J183" s="289"/>
      <c r="K183" s="333"/>
    </row>
    <row r="184" spans="2:11" s="1" customFormat="1" ht="15" customHeight="1">
      <c r="B184" s="312"/>
      <c r="C184" s="289" t="s">
        <v>475</v>
      </c>
      <c r="D184" s="289"/>
      <c r="E184" s="289"/>
      <c r="F184" s="311" t="s">
        <v>411</v>
      </c>
      <c r="G184" s="289"/>
      <c r="H184" s="289" t="s">
        <v>488</v>
      </c>
      <c r="I184" s="289" t="s">
        <v>446</v>
      </c>
      <c r="J184" s="289"/>
      <c r="K184" s="333"/>
    </row>
    <row r="185" spans="2:11" s="1" customFormat="1" ht="15" customHeight="1">
      <c r="B185" s="312"/>
      <c r="C185" s="289" t="s">
        <v>107</v>
      </c>
      <c r="D185" s="289"/>
      <c r="E185" s="289"/>
      <c r="F185" s="311" t="s">
        <v>417</v>
      </c>
      <c r="G185" s="289"/>
      <c r="H185" s="289" t="s">
        <v>489</v>
      </c>
      <c r="I185" s="289" t="s">
        <v>413</v>
      </c>
      <c r="J185" s="289">
        <v>50</v>
      </c>
      <c r="K185" s="333"/>
    </row>
    <row r="186" spans="2:11" s="1" customFormat="1" ht="15" customHeight="1">
      <c r="B186" s="312"/>
      <c r="C186" s="289" t="s">
        <v>490</v>
      </c>
      <c r="D186" s="289"/>
      <c r="E186" s="289"/>
      <c r="F186" s="311" t="s">
        <v>417</v>
      </c>
      <c r="G186" s="289"/>
      <c r="H186" s="289" t="s">
        <v>491</v>
      </c>
      <c r="I186" s="289" t="s">
        <v>492</v>
      </c>
      <c r="J186" s="289"/>
      <c r="K186" s="333"/>
    </row>
    <row r="187" spans="2:11" s="1" customFormat="1" ht="15" customHeight="1">
      <c r="B187" s="312"/>
      <c r="C187" s="289" t="s">
        <v>493</v>
      </c>
      <c r="D187" s="289"/>
      <c r="E187" s="289"/>
      <c r="F187" s="311" t="s">
        <v>417</v>
      </c>
      <c r="G187" s="289"/>
      <c r="H187" s="289" t="s">
        <v>494</v>
      </c>
      <c r="I187" s="289" t="s">
        <v>492</v>
      </c>
      <c r="J187" s="289"/>
      <c r="K187" s="333"/>
    </row>
    <row r="188" spans="2:11" s="1" customFormat="1" ht="15" customHeight="1">
      <c r="B188" s="312"/>
      <c r="C188" s="289" t="s">
        <v>495</v>
      </c>
      <c r="D188" s="289"/>
      <c r="E188" s="289"/>
      <c r="F188" s="311" t="s">
        <v>417</v>
      </c>
      <c r="G188" s="289"/>
      <c r="H188" s="289" t="s">
        <v>496</v>
      </c>
      <c r="I188" s="289" t="s">
        <v>492</v>
      </c>
      <c r="J188" s="289"/>
      <c r="K188" s="333"/>
    </row>
    <row r="189" spans="2:11" s="1" customFormat="1" ht="15" customHeight="1">
      <c r="B189" s="312"/>
      <c r="C189" s="345" t="s">
        <v>497</v>
      </c>
      <c r="D189" s="289"/>
      <c r="E189" s="289"/>
      <c r="F189" s="311" t="s">
        <v>417</v>
      </c>
      <c r="G189" s="289"/>
      <c r="H189" s="289" t="s">
        <v>498</v>
      </c>
      <c r="I189" s="289" t="s">
        <v>499</v>
      </c>
      <c r="J189" s="346" t="s">
        <v>500</v>
      </c>
      <c r="K189" s="333"/>
    </row>
    <row r="190" spans="2:11" s="1" customFormat="1" ht="15" customHeight="1">
      <c r="B190" s="312"/>
      <c r="C190" s="296" t="s">
        <v>42</v>
      </c>
      <c r="D190" s="289"/>
      <c r="E190" s="289"/>
      <c r="F190" s="311" t="s">
        <v>411</v>
      </c>
      <c r="G190" s="289"/>
      <c r="H190" s="286" t="s">
        <v>501</v>
      </c>
      <c r="I190" s="289" t="s">
        <v>502</v>
      </c>
      <c r="J190" s="289"/>
      <c r="K190" s="333"/>
    </row>
    <row r="191" spans="2:11" s="1" customFormat="1" ht="15" customHeight="1">
      <c r="B191" s="312"/>
      <c r="C191" s="296" t="s">
        <v>503</v>
      </c>
      <c r="D191" s="289"/>
      <c r="E191" s="289"/>
      <c r="F191" s="311" t="s">
        <v>411</v>
      </c>
      <c r="G191" s="289"/>
      <c r="H191" s="289" t="s">
        <v>504</v>
      </c>
      <c r="I191" s="289" t="s">
        <v>446</v>
      </c>
      <c r="J191" s="289"/>
      <c r="K191" s="333"/>
    </row>
    <row r="192" spans="2:11" s="1" customFormat="1" ht="15" customHeight="1">
      <c r="B192" s="312"/>
      <c r="C192" s="296" t="s">
        <v>505</v>
      </c>
      <c r="D192" s="289"/>
      <c r="E192" s="289"/>
      <c r="F192" s="311" t="s">
        <v>411</v>
      </c>
      <c r="G192" s="289"/>
      <c r="H192" s="289" t="s">
        <v>506</v>
      </c>
      <c r="I192" s="289" t="s">
        <v>446</v>
      </c>
      <c r="J192" s="289"/>
      <c r="K192" s="333"/>
    </row>
    <row r="193" spans="2:11" s="1" customFormat="1" ht="15" customHeight="1">
      <c r="B193" s="312"/>
      <c r="C193" s="296" t="s">
        <v>507</v>
      </c>
      <c r="D193" s="289"/>
      <c r="E193" s="289"/>
      <c r="F193" s="311" t="s">
        <v>417</v>
      </c>
      <c r="G193" s="289"/>
      <c r="H193" s="289" t="s">
        <v>508</v>
      </c>
      <c r="I193" s="289" t="s">
        <v>446</v>
      </c>
      <c r="J193" s="289"/>
      <c r="K193" s="333"/>
    </row>
    <row r="194" spans="2:11" s="1" customFormat="1" ht="15" customHeight="1">
      <c r="B194" s="339"/>
      <c r="C194" s="347"/>
      <c r="D194" s="321"/>
      <c r="E194" s="321"/>
      <c r="F194" s="321"/>
      <c r="G194" s="321"/>
      <c r="H194" s="321"/>
      <c r="I194" s="321"/>
      <c r="J194" s="321"/>
      <c r="K194" s="340"/>
    </row>
    <row r="195" spans="2:11" s="1" customFormat="1" ht="18.75" customHeight="1">
      <c r="B195" s="286"/>
      <c r="C195" s="289"/>
      <c r="D195" s="289"/>
      <c r="E195" s="289"/>
      <c r="F195" s="311"/>
      <c r="G195" s="289"/>
      <c r="H195" s="289"/>
      <c r="I195" s="289"/>
      <c r="J195" s="289"/>
      <c r="K195" s="286"/>
    </row>
    <row r="196" spans="2:11" s="1" customFormat="1" ht="18.75" customHeight="1">
      <c r="B196" s="286"/>
      <c r="C196" s="289"/>
      <c r="D196" s="289"/>
      <c r="E196" s="289"/>
      <c r="F196" s="311"/>
      <c r="G196" s="289"/>
      <c r="H196" s="289"/>
      <c r="I196" s="289"/>
      <c r="J196" s="289"/>
      <c r="K196" s="286"/>
    </row>
    <row r="197" spans="2:11" s="1" customFormat="1" ht="18.75" customHeight="1">
      <c r="B197" s="297"/>
      <c r="C197" s="297"/>
      <c r="D197" s="297"/>
      <c r="E197" s="297"/>
      <c r="F197" s="297"/>
      <c r="G197" s="297"/>
      <c r="H197" s="297"/>
      <c r="I197" s="297"/>
      <c r="J197" s="297"/>
      <c r="K197" s="297"/>
    </row>
    <row r="198" spans="2:11" s="1" customFormat="1" ht="12">
      <c r="B198" s="276"/>
      <c r="C198" s="277"/>
      <c r="D198" s="277"/>
      <c r="E198" s="277"/>
      <c r="F198" s="277"/>
      <c r="G198" s="277"/>
      <c r="H198" s="277"/>
      <c r="I198" s="277"/>
      <c r="J198" s="277"/>
      <c r="K198" s="278"/>
    </row>
    <row r="199" spans="2:11" s="1" customFormat="1" ht="21">
      <c r="B199" s="279"/>
      <c r="C199" s="280" t="s">
        <v>509</v>
      </c>
      <c r="D199" s="280"/>
      <c r="E199" s="280"/>
      <c r="F199" s="280"/>
      <c r="G199" s="280"/>
      <c r="H199" s="280"/>
      <c r="I199" s="280"/>
      <c r="J199" s="280"/>
      <c r="K199" s="281"/>
    </row>
    <row r="200" spans="2:11" s="1" customFormat="1" ht="25.5" customHeight="1">
      <c r="B200" s="279"/>
      <c r="C200" s="348" t="s">
        <v>510</v>
      </c>
      <c r="D200" s="348"/>
      <c r="E200" s="348"/>
      <c r="F200" s="348" t="s">
        <v>511</v>
      </c>
      <c r="G200" s="349"/>
      <c r="H200" s="348" t="s">
        <v>512</v>
      </c>
      <c r="I200" s="348"/>
      <c r="J200" s="348"/>
      <c r="K200" s="281"/>
    </row>
    <row r="201" spans="2:11" s="1" customFormat="1" ht="5.25" customHeight="1">
      <c r="B201" s="312"/>
      <c r="C201" s="309"/>
      <c r="D201" s="309"/>
      <c r="E201" s="309"/>
      <c r="F201" s="309"/>
      <c r="G201" s="289"/>
      <c r="H201" s="309"/>
      <c r="I201" s="309"/>
      <c r="J201" s="309"/>
      <c r="K201" s="333"/>
    </row>
    <row r="202" spans="2:11" s="1" customFormat="1" ht="15" customHeight="1">
      <c r="B202" s="312"/>
      <c r="C202" s="289" t="s">
        <v>502</v>
      </c>
      <c r="D202" s="289"/>
      <c r="E202" s="289"/>
      <c r="F202" s="311" t="s">
        <v>43</v>
      </c>
      <c r="G202" s="289"/>
      <c r="H202" s="289" t="s">
        <v>513</v>
      </c>
      <c r="I202" s="289"/>
      <c r="J202" s="289"/>
      <c r="K202" s="333"/>
    </row>
    <row r="203" spans="2:11" s="1" customFormat="1" ht="15" customHeight="1">
      <c r="B203" s="312"/>
      <c r="C203" s="318"/>
      <c r="D203" s="289"/>
      <c r="E203" s="289"/>
      <c r="F203" s="311" t="s">
        <v>44</v>
      </c>
      <c r="G203" s="289"/>
      <c r="H203" s="289" t="s">
        <v>514</v>
      </c>
      <c r="I203" s="289"/>
      <c r="J203" s="289"/>
      <c r="K203" s="333"/>
    </row>
    <row r="204" spans="2:11" s="1" customFormat="1" ht="15" customHeight="1">
      <c r="B204" s="312"/>
      <c r="C204" s="318"/>
      <c r="D204" s="289"/>
      <c r="E204" s="289"/>
      <c r="F204" s="311" t="s">
        <v>47</v>
      </c>
      <c r="G204" s="289"/>
      <c r="H204" s="289" t="s">
        <v>515</v>
      </c>
      <c r="I204" s="289"/>
      <c r="J204" s="289"/>
      <c r="K204" s="333"/>
    </row>
    <row r="205" spans="2:11" s="1" customFormat="1" ht="15" customHeight="1">
      <c r="B205" s="312"/>
      <c r="C205" s="289"/>
      <c r="D205" s="289"/>
      <c r="E205" s="289"/>
      <c r="F205" s="311" t="s">
        <v>45</v>
      </c>
      <c r="G205" s="289"/>
      <c r="H205" s="289" t="s">
        <v>516</v>
      </c>
      <c r="I205" s="289"/>
      <c r="J205" s="289"/>
      <c r="K205" s="333"/>
    </row>
    <row r="206" spans="2:11" s="1" customFormat="1" ht="15" customHeight="1">
      <c r="B206" s="312"/>
      <c r="C206" s="289"/>
      <c r="D206" s="289"/>
      <c r="E206" s="289"/>
      <c r="F206" s="311" t="s">
        <v>46</v>
      </c>
      <c r="G206" s="289"/>
      <c r="H206" s="289" t="s">
        <v>517</v>
      </c>
      <c r="I206" s="289"/>
      <c r="J206" s="289"/>
      <c r="K206" s="333"/>
    </row>
    <row r="207" spans="2:11" s="1" customFormat="1" ht="15" customHeight="1">
      <c r="B207" s="312"/>
      <c r="C207" s="289"/>
      <c r="D207" s="289"/>
      <c r="E207" s="289"/>
      <c r="F207" s="311"/>
      <c r="G207" s="289"/>
      <c r="H207" s="289"/>
      <c r="I207" s="289"/>
      <c r="J207" s="289"/>
      <c r="K207" s="333"/>
    </row>
    <row r="208" spans="2:11" s="1" customFormat="1" ht="15" customHeight="1">
      <c r="B208" s="312"/>
      <c r="C208" s="289" t="s">
        <v>458</v>
      </c>
      <c r="D208" s="289"/>
      <c r="E208" s="289"/>
      <c r="F208" s="311" t="s">
        <v>79</v>
      </c>
      <c r="G208" s="289"/>
      <c r="H208" s="289" t="s">
        <v>518</v>
      </c>
      <c r="I208" s="289"/>
      <c r="J208" s="289"/>
      <c r="K208" s="333"/>
    </row>
    <row r="209" spans="2:11" s="1" customFormat="1" ht="15" customHeight="1">
      <c r="B209" s="312"/>
      <c r="C209" s="318"/>
      <c r="D209" s="289"/>
      <c r="E209" s="289"/>
      <c r="F209" s="311" t="s">
        <v>353</v>
      </c>
      <c r="G209" s="289"/>
      <c r="H209" s="289" t="s">
        <v>354</v>
      </c>
      <c r="I209" s="289"/>
      <c r="J209" s="289"/>
      <c r="K209" s="333"/>
    </row>
    <row r="210" spans="2:11" s="1" customFormat="1" ht="15" customHeight="1">
      <c r="B210" s="312"/>
      <c r="C210" s="289"/>
      <c r="D210" s="289"/>
      <c r="E210" s="289"/>
      <c r="F210" s="311" t="s">
        <v>351</v>
      </c>
      <c r="G210" s="289"/>
      <c r="H210" s="289" t="s">
        <v>519</v>
      </c>
      <c r="I210" s="289"/>
      <c r="J210" s="289"/>
      <c r="K210" s="333"/>
    </row>
    <row r="211" spans="2:11" s="1" customFormat="1" ht="15" customHeight="1">
      <c r="B211" s="350"/>
      <c r="C211" s="318"/>
      <c r="D211" s="318"/>
      <c r="E211" s="318"/>
      <c r="F211" s="311" t="s">
        <v>355</v>
      </c>
      <c r="G211" s="296"/>
      <c r="H211" s="337" t="s">
        <v>356</v>
      </c>
      <c r="I211" s="337"/>
      <c r="J211" s="337"/>
      <c r="K211" s="351"/>
    </row>
    <row r="212" spans="2:11" s="1" customFormat="1" ht="15" customHeight="1">
      <c r="B212" s="350"/>
      <c r="C212" s="318"/>
      <c r="D212" s="318"/>
      <c r="E212" s="318"/>
      <c r="F212" s="311" t="s">
        <v>357</v>
      </c>
      <c r="G212" s="296"/>
      <c r="H212" s="337" t="s">
        <v>335</v>
      </c>
      <c r="I212" s="337"/>
      <c r="J212" s="337"/>
      <c r="K212" s="351"/>
    </row>
    <row r="213" spans="2:11" s="1" customFormat="1" ht="15" customHeight="1">
      <c r="B213" s="350"/>
      <c r="C213" s="318"/>
      <c r="D213" s="318"/>
      <c r="E213" s="318"/>
      <c r="F213" s="352"/>
      <c r="G213" s="296"/>
      <c r="H213" s="353"/>
      <c r="I213" s="353"/>
      <c r="J213" s="353"/>
      <c r="K213" s="351"/>
    </row>
    <row r="214" spans="2:11" s="1" customFormat="1" ht="15" customHeight="1">
      <c r="B214" s="350"/>
      <c r="C214" s="289" t="s">
        <v>482</v>
      </c>
      <c r="D214" s="318"/>
      <c r="E214" s="318"/>
      <c r="F214" s="311">
        <v>1</v>
      </c>
      <c r="G214" s="296"/>
      <c r="H214" s="337" t="s">
        <v>520</v>
      </c>
      <c r="I214" s="337"/>
      <c r="J214" s="337"/>
      <c r="K214" s="351"/>
    </row>
    <row r="215" spans="2:11" s="1" customFormat="1" ht="15" customHeight="1">
      <c r="B215" s="350"/>
      <c r="C215" s="318"/>
      <c r="D215" s="318"/>
      <c r="E215" s="318"/>
      <c r="F215" s="311">
        <v>2</v>
      </c>
      <c r="G215" s="296"/>
      <c r="H215" s="337" t="s">
        <v>521</v>
      </c>
      <c r="I215" s="337"/>
      <c r="J215" s="337"/>
      <c r="K215" s="351"/>
    </row>
    <row r="216" spans="2:11" s="1" customFormat="1" ht="15" customHeight="1">
      <c r="B216" s="350"/>
      <c r="C216" s="318"/>
      <c r="D216" s="318"/>
      <c r="E216" s="318"/>
      <c r="F216" s="311">
        <v>3</v>
      </c>
      <c r="G216" s="296"/>
      <c r="H216" s="337" t="s">
        <v>522</v>
      </c>
      <c r="I216" s="337"/>
      <c r="J216" s="337"/>
      <c r="K216" s="351"/>
    </row>
    <row r="217" spans="2:11" s="1" customFormat="1" ht="15" customHeight="1">
      <c r="B217" s="350"/>
      <c r="C217" s="318"/>
      <c r="D217" s="318"/>
      <c r="E217" s="318"/>
      <c r="F217" s="311">
        <v>4</v>
      </c>
      <c r="G217" s="296"/>
      <c r="H217" s="337" t="s">
        <v>523</v>
      </c>
      <c r="I217" s="337"/>
      <c r="J217" s="337"/>
      <c r="K217" s="351"/>
    </row>
    <row r="218" spans="2:11" s="1" customFormat="1" ht="12.75" customHeight="1">
      <c r="B218" s="354"/>
      <c r="C218" s="355"/>
      <c r="D218" s="355"/>
      <c r="E218" s="355"/>
      <c r="F218" s="355"/>
      <c r="G218" s="355"/>
      <c r="H218" s="355"/>
      <c r="I218" s="355"/>
      <c r="J218" s="355"/>
      <c r="K218" s="35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Tomáš-NTB\Tomáš</dc:creator>
  <cp:keywords/>
  <dc:description/>
  <cp:lastModifiedBy>Tomáš-NTB\Tomáš</cp:lastModifiedBy>
  <dcterms:created xsi:type="dcterms:W3CDTF">2020-06-24T11:31:28Z</dcterms:created>
  <dcterms:modified xsi:type="dcterms:W3CDTF">2020-06-24T11:31:32Z</dcterms:modified>
  <cp:category/>
  <cp:version/>
  <cp:contentType/>
  <cp:contentStatus/>
</cp:coreProperties>
</file>